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01 - Demolice a bourací p..." sheetId="2" r:id="rId2"/>
    <sheet name="02 - Rekonstrukce terasy" sheetId="3" r:id="rId3"/>
    <sheet name="VRN - Vedlejší výrobní ná..." sheetId="4" r:id="rId4"/>
    <sheet name="Pokyny pro vyplnění" sheetId="5" r:id="rId5"/>
  </sheets>
  <definedNames>
    <definedName name="_xlnm._FilterDatabase" localSheetId="1" hidden="1">'01 - Demolice a bourací p...'!$C$88:$K$327</definedName>
    <definedName name="_xlnm._FilterDatabase" localSheetId="2" hidden="1">'02 - Rekonstrukce terasy'!$C$100:$K$1015</definedName>
    <definedName name="_xlnm._FilterDatabase" localSheetId="3" hidden="1">'VRN - Vedlejší výrobní ná...'!$C$84:$K$112</definedName>
    <definedName name="_xlnm.Print_Area" localSheetId="1">'01 - Demolice a bourací p...'!$C$4:$J$39,'01 - Demolice a bourací p...'!$C$45:$J$70,'01 - Demolice a bourací p...'!$C$76:$K$327</definedName>
    <definedName name="_xlnm.Print_Area" localSheetId="2">'02 - Rekonstrukce terasy'!$C$4:$J$39,'02 - Rekonstrukce terasy'!$C$45:$J$82,'02 - Rekonstrukce terasy'!$C$88:$K$1015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3">'VRN - Vedlejší výrobní ná...'!$C$4:$J$39,'VRN - Vedlejší výrobní ná...'!$C$45:$J$66,'VRN - Vedlejší výrobní ná...'!$C$72:$K$112</definedName>
    <definedName name="_xlnm.Print_Titles" localSheetId="0">'Rekapitulace stavby'!$52:$52</definedName>
    <definedName name="_xlnm.Print_Titles" localSheetId="1">'01 - Demolice a bourací p...'!$88:$88</definedName>
    <definedName name="_xlnm.Print_Titles" localSheetId="2">'02 - Rekonstrukce terasy'!$100:$100</definedName>
    <definedName name="_xlnm.Print_Titles" localSheetId="3">'VRN - Vedlejší výrobní ná...'!$84:$84</definedName>
  </definedNames>
  <calcPr calcId="162913"/>
</workbook>
</file>

<file path=xl/sharedStrings.xml><?xml version="1.0" encoding="utf-8"?>
<sst xmlns="http://schemas.openxmlformats.org/spreadsheetml/2006/main" count="11970" uniqueCount="1447">
  <si>
    <t>Export Komplet</t>
  </si>
  <si>
    <t>VZ</t>
  </si>
  <si>
    <t>2.0</t>
  </si>
  <si>
    <t/>
  </si>
  <si>
    <t>False</t>
  </si>
  <si>
    <t>{f5728d65-fa9b-4a7e-9c96-018c087f5aea}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</si>
  <si>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</si>
  <si>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</si>
  <si>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</si>
  <si>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</si>
  <si>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</si>
  <si>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</si>
  <si>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</si>
  <si>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</si>
  <si>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</si>
  <si>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</si>
  <si>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</si>
  <si>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</si>
  <si>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Liebiegova vila- projektová dokumetnace na rekonstrukci terasy</t>
  </si>
  <si>
    <t>KSO:</t>
  </si>
  <si>
    <t>CC-CZ:</t>
  </si>
  <si>
    <t>Místo:</t>
  </si>
  <si>
    <t>p.p.č. 2597 a 2601, k.ú. Liberec</t>
  </si>
  <si>
    <t>Datum:</t>
  </si>
  <si>
    <t>30. 6. 2023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</si>
  <si>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</si>
  <si>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</si>
  <si>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</si>
  <si>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</si>
  <si>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</si>
  <si>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</si>
  <si>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</si>
  <si>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</si>
  <si>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</si>
  <si>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06103065</t>
  </si>
  <si>
    <t>Michael Štěpán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</si>
  <si>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</si>
  <si>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</si>
  <si>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</si>
  <si>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</si>
  <si>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</si>
  <si>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</si>
  <si>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</si>
  <si>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</si>
  <si>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</si>
  <si>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</si>
  <si>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</si>
  <si>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</si>
  <si>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</si>
  <si>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</si>
  <si>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</si>
  <si>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</si>
  <si>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</si>
  <si>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</si>
  <si>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</si>
  <si>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</si>
  <si>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</si>
  <si>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</si>
  <si>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</si>
  <si>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</si>
  <si>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</si>
  <si>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</si>
  <si>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</si>
  <si>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</si>
  <si>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</si>
  <si>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</si>
  <si>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</si>
  <si>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</si>
  <si>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</si>
  <si>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</si>
  <si>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</si>
  <si>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</si>
  <si>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</si>
  <si>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</si>
  <si>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</si>
  <si>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</si>
  <si>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</si>
  <si>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</si>
  <si>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</si>
  <si>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</si>
  <si>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Demolice a bourací práce</t>
  </si>
  <si>
    <t>STA</t>
  </si>
  <si>
    <t>1</t>
  </si>
  <si>
    <t>{8c87029c-5364-4cae-856e-acacd7cc5a5e}</t>
  </si>
  <si>
    <t>2</t>
  </si>
  <si>
    <t>02</t>
  </si>
  <si>
    <t>Rekonstrukce terasy</t>
  </si>
  <si>
    <t>{f95789fa-666d-4dd8-b394-d17e498088db}</t>
  </si>
  <si>
    <t>VRN</t>
  </si>
  <si>
    <t>Vedlejší výrobní náklady</t>
  </si>
  <si>
    <t>{dce8e2be-bd6b-4da8-ad34-5c6b045f39fe}</t>
  </si>
  <si>
    <t>KRYCÍ LIST SOUPISU PRACÍ</t>
  </si>
  <si>
    <t>Objekt:</t>
  </si>
  <si>
    <t>01 - Demolice a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</si>
  <si>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</si>
  <si>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</si>
  <si>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</si>
  <si>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</si>
  <si>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</si>
  <si>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</si>
  <si>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</si>
  <si>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</si>
  <si>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</si>
  <si>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</si>
  <si>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</si>
  <si>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</si>
  <si>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</si>
  <si>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</si>
  <si>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</si>
  <si>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</si>
  <si>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</si>
  <si>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</si>
  <si>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</si>
  <si>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</si>
  <si>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</si>
  <si>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</si>
  <si>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</si>
  <si>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</si>
  <si>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</si>
  <si>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</si>
  <si>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</si>
  <si>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</si>
  <si>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</si>
  <si>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</si>
  <si>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</si>
  <si>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</si>
  <si>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</si>
  <si>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</si>
  <si>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</si>
  <si>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02</t>
  </si>
  <si>
    <t>4</t>
  </si>
  <si>
    <t>1309241193</t>
  </si>
  <si>
    <t>Online PSC</t>
  </si>
  <si>
    <t>https://podminky.urs.cz/item/CS_URS_2022_02/113106121</t>
  </si>
  <si>
    <t>VV</t>
  </si>
  <si>
    <t>chodníček z betonové dlažby</t>
  </si>
  <si>
    <t>2*3</t>
  </si>
  <si>
    <t>5*0,9</t>
  </si>
  <si>
    <t>Součet</t>
  </si>
  <si>
    <t>10,5*1,05 'Přepočtené koeficientem množství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</si>
  <si>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</si>
  <si>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</si>
  <si>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-263427355</t>
  </si>
  <si>
    <t>https://podminky.urs.cz/item/CS_URS_2022_02/113107111</t>
  </si>
  <si>
    <t>chodníček z praného kačírku</t>
  </si>
  <si>
    <t>6,55+5,3+9,8</t>
  </si>
  <si>
    <t>9</t>
  </si>
  <si>
    <t>Ostatní konstrukce a práce, bourání</t>
  </si>
  <si>
    <t>3</t>
  </si>
  <si>
    <t>961031311</t>
  </si>
  <si>
    <t>Bourání základů ze zdiva cihelného na maltu vápennou nebo vápenocementovou</t>
  </si>
  <si>
    <t>m3</t>
  </si>
  <si>
    <t>807494434</t>
  </si>
  <si>
    <t>https://podminky.urs.cz/item/CS_URS_2022_02/961031311</t>
  </si>
  <si>
    <t>základové pasy pod schody</t>
  </si>
  <si>
    <t>0,3*2,15*4+0,3*3*2</t>
  </si>
  <si>
    <t>4,38*1,05 'Přepočtené koeficientem množství</t>
  </si>
  <si>
    <t>962032231</t>
  </si>
  <si>
    <t>Bourání zdiva nadzákladového z cihel nebo tvárnic z cihel pálených nebo vápenopískových, na maltu vápennou nebo vápenocementovou, objemu přes 1 m3</t>
  </si>
  <si>
    <t>1583723163</t>
  </si>
  <si>
    <t>https://podminky.urs.cz/item/CS_URS_2022_02/962032231</t>
  </si>
  <si>
    <t>m 02.07</t>
  </si>
  <si>
    <t>0,75*2,65*(2,9)</t>
  </si>
  <si>
    <t>0,45*1,5*(2,75)+0,45*4,1*2</t>
  </si>
  <si>
    <t>0,3*2*(0,75*2+0,7*2)+0,3*2,65*1</t>
  </si>
  <si>
    <t>-(0,7*1,1*0,3)</t>
  </si>
  <si>
    <t>m 02.09</t>
  </si>
  <si>
    <t>0,7*2,65*(1,95)+2,65*1,12</t>
  </si>
  <si>
    <t>0,45*2,65*(2,55)</t>
  </si>
  <si>
    <t>-(0,7*1,38*2,55+(0,3*1,35*0,95)+(0,3*0,7*0,63)+(0,15*(0,45*0,63+0,65*0,93+0,45*0,93)))</t>
  </si>
  <si>
    <t>20,064*1,05 'Přepočtené koeficientem množství</t>
  </si>
  <si>
    <t>5</t>
  </si>
  <si>
    <t>963011512</t>
  </si>
  <si>
    <t>Bourání stropů z tvárnic pálených do nosníků ocelových, bez jejich vybourání a odklizení, tloušťky do 150 mm</t>
  </si>
  <si>
    <t>-577563254</t>
  </si>
  <si>
    <t>https://podminky.urs.cz/item/CS_URS_2022_02/963011512</t>
  </si>
  <si>
    <t>stávající strop</t>
  </si>
  <si>
    <t>17,5+2,8*2,55</t>
  </si>
  <si>
    <t>24,64*1,05 'Přepočtené koeficientem množství</t>
  </si>
  <si>
    <t>6</t>
  </si>
  <si>
    <t>963022819R</t>
  </si>
  <si>
    <t>Bourání kamenných schodišťových stupňů oblých, rovných nebo kosých zhotovených na místě k dalšímu použití, šetrné rozebrání, očíslování a uschování po dobu rekonstrukce</t>
  </si>
  <si>
    <t>m</t>
  </si>
  <si>
    <t>1140330114</t>
  </si>
  <si>
    <t>šetrné rozebrání a očíslování pro zpětnou montáž</t>
  </si>
  <si>
    <t>2,2+1,55</t>
  </si>
  <si>
    <t>2,05+2,3*4+2,55</t>
  </si>
  <si>
    <t>2,85+3,15+3,5+3,8+4,1+4,4+4,7</t>
  </si>
  <si>
    <t>0,3+0,6+0,85+1,2+1,45+1,75+2,1</t>
  </si>
  <si>
    <t>52,3*1,05 'Přepočtené koeficientem množství</t>
  </si>
  <si>
    <t>7</t>
  </si>
  <si>
    <t>964072221R</t>
  </si>
  <si>
    <t>Vybourání válcovaných nosníků uložených na zdivu délky do 4 m, hmotnosti do 20 kg/m</t>
  </si>
  <si>
    <t>t</t>
  </si>
  <si>
    <t>920630763</t>
  </si>
  <si>
    <t>stropní nosníky</t>
  </si>
  <si>
    <t>(3,5*3+1,8*2+2,5*2)*0,0179</t>
  </si>
  <si>
    <t>(2,7*5)*0,0179</t>
  </si>
  <si>
    <t>0,584*1,05 'Přepočtené koeficientem množství</t>
  </si>
  <si>
    <t>8</t>
  </si>
  <si>
    <t>965042141</t>
  </si>
  <si>
    <t>Bourání mazanin betonových nebo z litého asfaltu tl. do 100 mm, plochy přes 4 m2</t>
  </si>
  <si>
    <t>-2035382452</t>
  </si>
  <si>
    <t>https://podminky.urs.cz/item/CS_URS_2022_02/965042141</t>
  </si>
  <si>
    <t>betonová mazanina na terase</t>
  </si>
  <si>
    <t>(0,16+0,08)/2*(2*6,6)</t>
  </si>
  <si>
    <t>0,08*(1,1*4,3)</t>
  </si>
  <si>
    <t>1,962*1,05 'Přepočtené koeficientem množství</t>
  </si>
  <si>
    <t>965081333</t>
  </si>
  <si>
    <t>Bourání podlah z dlaždic bez podkladního lože nebo mazaniny, s jakoukoliv výplní spár betonových, teracových nebo čedičových tl. do 30 mm, plochy přes 1 m2</t>
  </si>
  <si>
    <t>694241525</t>
  </si>
  <si>
    <t>https://podminky.urs.cz/item/CS_URS_2022_02/965081333</t>
  </si>
  <si>
    <t>stávající teraco dlažba</t>
  </si>
  <si>
    <t>2*6,6+3*4,25</t>
  </si>
  <si>
    <t>25,95*1,05 'Přepočtené koeficientem množství</t>
  </si>
  <si>
    <t>10</t>
  </si>
  <si>
    <t>966023131R</t>
  </si>
  <si>
    <t>Vybourání říms z kamene šířky do 300 mm k dalšímu použití, šetrné rozebrání, očíslování a uschování po dobu rekonstrukce</t>
  </si>
  <si>
    <t>453328100</t>
  </si>
  <si>
    <t>kamenná římsa terasy</t>
  </si>
  <si>
    <t>3,3+4,9+1,3</t>
  </si>
  <si>
    <t>9,5*1,05 'Přepočtené koeficientem množství</t>
  </si>
  <si>
    <t>11</t>
  </si>
  <si>
    <t>968062244</t>
  </si>
  <si>
    <t>Vybourání dřevěných rámů oken s křídly, dveřních zárubní, vrat, stěn, ostění nebo obkladů rámů oken s křídly jednoduchých, plochy do 1 m2</t>
  </si>
  <si>
    <t>1040372650</t>
  </si>
  <si>
    <t>https://podminky.urs.cz/item/CS_URS_2022_02/968062244</t>
  </si>
  <si>
    <t>m 02.05</t>
  </si>
  <si>
    <t>0,905*0,6+0,905*1</t>
  </si>
  <si>
    <t>1,448*1,05 'Přepočtené koeficientem množství</t>
  </si>
  <si>
    <t>12</t>
  </si>
  <si>
    <t>968062354</t>
  </si>
  <si>
    <t>Vybourání dřevěných rámů oken s křídly, dveřních zárubní, vrat, stěn, ostění nebo obkladů rámů oken s křídly dvojitých, plochy do 1 m2</t>
  </si>
  <si>
    <t>-1533755035</t>
  </si>
  <si>
    <t>https://podminky.urs.cz/item/CS_URS_2022_02/968062354</t>
  </si>
  <si>
    <t>0,45*0,63+0,65*0,93+0,45*0,93</t>
  </si>
  <si>
    <t>1,307*1,05 'Přepočtené koeficientem množství</t>
  </si>
  <si>
    <t>13</t>
  </si>
  <si>
    <t>968062456</t>
  </si>
  <si>
    <t>Vybourání dřevěných rámů oken s křídly, dveřních zárubní, vrat, stěn, ostění nebo obkladů dveřních zárubní, plochy přes 2 m2</t>
  </si>
  <si>
    <t>285112254</t>
  </si>
  <si>
    <t>https://podminky.urs.cz/item/CS_URS_2022_02/968062456</t>
  </si>
  <si>
    <t>m 02.09 zádveří</t>
  </si>
  <si>
    <t>1,38*2,55</t>
  </si>
  <si>
    <t>3,519*1,05 'Přepočtené koeficientem množství</t>
  </si>
  <si>
    <t>14</t>
  </si>
  <si>
    <t>978011191</t>
  </si>
  <si>
    <t>Otlučení vápenných nebo vápenocementových omítek vnitřních ploch stropů, v rozsahu přes 50 do 100 %</t>
  </si>
  <si>
    <t>732031330</t>
  </si>
  <si>
    <t>https://podminky.urs.cz/item/CS_URS_2022_02/978011191</t>
  </si>
  <si>
    <t>0,9*1,65+3,15*1,5</t>
  </si>
  <si>
    <t>7,25</t>
  </si>
  <si>
    <t>7,8</t>
  </si>
  <si>
    <t>21,26*1,05 'Přepočtené koeficientem množství</t>
  </si>
  <si>
    <t>978013191</t>
  </si>
  <si>
    <t>Otlučení vápenných nebo vápenocementových omítek vnitřních ploch stěn s vyškrabáním spar, s očištěním zdiva, v rozsahu přes 50 do 100 %</t>
  </si>
  <si>
    <t>877441023</t>
  </si>
  <si>
    <t>https://podminky.urs.cz/item/CS_URS_2022_02/978013191</t>
  </si>
  <si>
    <t>3,05*(3+1,65+0,9+1,5)</t>
  </si>
  <si>
    <t>2,65*(0,9+1+0,8+0,16+1,65+0,45)</t>
  </si>
  <si>
    <t>2,65*(0,9+0,15+0,8+0,15)</t>
  </si>
  <si>
    <t>2,65*(1,55+0,3)+4,5*2+1,5*1,9</t>
  </si>
  <si>
    <t>2,65*(2,5*2+3,05)</t>
  </si>
  <si>
    <t>78,033*1,05 'Přepočtené koeficientem množství</t>
  </si>
  <si>
    <t>16</t>
  </si>
  <si>
    <t>979031111</t>
  </si>
  <si>
    <t>Očištění plných cihel od malty vápenocementové</t>
  </si>
  <si>
    <t>-153688724</t>
  </si>
  <si>
    <t>https://podminky.urs.cz/item/CS_URS_2022_02/979031111</t>
  </si>
  <si>
    <t>997</t>
  </si>
  <si>
    <t>Přesun sutě</t>
  </si>
  <si>
    <t>17</t>
  </si>
  <si>
    <t>997013151</t>
  </si>
  <si>
    <t>Vnitrostaveništní doprava suti a vybouraných hmot vodorovně do 50 m svisle s omezením mechanizace pro budovy a haly výšky do 6 m</t>
  </si>
  <si>
    <t>697833063</t>
  </si>
  <si>
    <t>https://podminky.urs.cz/item/CS_URS_2022_02/997013151</t>
  </si>
  <si>
    <t>18</t>
  </si>
  <si>
    <t>997013501</t>
  </si>
  <si>
    <t>Odvoz suti a vybouraných hmot na skládku nebo meziskládku se složením, na vzdálenost do 1 km</t>
  </si>
  <si>
    <t>461284316</t>
  </si>
  <si>
    <t>https://podminky.urs.cz/item/CS_URS_2022_02/997013501</t>
  </si>
  <si>
    <t>104,394</t>
  </si>
  <si>
    <t>kamenných prvků, obkladů a schodišťových stupňů</t>
  </si>
  <si>
    <t>-(9,885+1,596+0,069+2,192+11,651)</t>
  </si>
  <si>
    <t>19</t>
  </si>
  <si>
    <t>997013509</t>
  </si>
  <si>
    <t>Odvoz suti a vybouraných hmot na skládku nebo meziskládku se složením, na vzdálenost Příplatek k ceně za každý další i započatý 1 km přes 1 km</t>
  </si>
  <si>
    <t>-834484587</t>
  </si>
  <si>
    <t>https://podminky.urs.cz/item/CS_URS_2022_02/997013509</t>
  </si>
  <si>
    <t>79,001*8 'Přepočtené koeficientem množství</t>
  </si>
  <si>
    <t>20</t>
  </si>
  <si>
    <t>997013601</t>
  </si>
  <si>
    <t>Poplatek za uložení stavebního odpadu na skládce (skládkovné) z prostého betonu zatříděného do Katalogu odpadů pod kódem 17 01 01</t>
  </si>
  <si>
    <t>622635675</t>
  </si>
  <si>
    <t>https://podminky.urs.cz/item/CS_URS_2022_02/997013601</t>
  </si>
  <si>
    <t>2,811</t>
  </si>
  <si>
    <t>997013603</t>
  </si>
  <si>
    <t>Poplatek za uložení stavebního odpadu na skládce (skládkovné) cihelného zatříděného do Katalogu odpadů pod kódem 17 01 02</t>
  </si>
  <si>
    <t>1945976832</t>
  </si>
  <si>
    <t>https://podminky.urs.cz/item/CS_URS_2022_02/997013603</t>
  </si>
  <si>
    <t>4,269</t>
  </si>
  <si>
    <t>22</t>
  </si>
  <si>
    <t>997013631</t>
  </si>
  <si>
    <t>Poplatek za uložení stavebního odpadu na skládce (skládkovné) směsného stavebního a demoličního zatříděného do Katalogu odpadů pod kódem 17 09 04</t>
  </si>
  <si>
    <t>1469072706</t>
  </si>
  <si>
    <t>https://podminky.urs.cz/item/CS_URS_2022_02/997013631</t>
  </si>
  <si>
    <t>79,001</t>
  </si>
  <si>
    <t>-(2,811+4,269+2,165)</t>
  </si>
  <si>
    <t>23</t>
  </si>
  <si>
    <t>997013873</t>
  </si>
  <si>
    <t>Poplatek za uložení stavebního odpadu na recyklační skládce (skládkovné) zeminy a kamení zatříděného do Katalogu odpadů pod kódem 17 05 04</t>
  </si>
  <si>
    <t>-43875517</t>
  </si>
  <si>
    <t>https://podminky.urs.cz/item/CS_URS_2022_02/997013873</t>
  </si>
  <si>
    <t>2,165</t>
  </si>
  <si>
    <t>PSV</t>
  </si>
  <si>
    <t>Práce a dodávky PSV</t>
  </si>
  <si>
    <t>721</t>
  </si>
  <si>
    <t>Zdravotechnika - vnitřní kanalizace</t>
  </si>
  <si>
    <t>24</t>
  </si>
  <si>
    <t>721242804</t>
  </si>
  <si>
    <t>Demontáž lapačů střešních splavenin DN 125</t>
  </si>
  <si>
    <t>kus</t>
  </si>
  <si>
    <t>602441690</t>
  </si>
  <si>
    <t>https://podminky.urs.cz/item/CS_URS_2022_02/721242804</t>
  </si>
  <si>
    <t>764</t>
  </si>
  <si>
    <t>Konstrukce klempířské</t>
  </si>
  <si>
    <t>25</t>
  </si>
  <si>
    <t>764001821</t>
  </si>
  <si>
    <t>Demontáž klempířských konstrukcí krytiny ze svitků nebo tabulí do suti</t>
  </si>
  <si>
    <t>1262291585</t>
  </si>
  <si>
    <t>https://podminky.urs.cz/item/CS_URS_2022_02/764001821</t>
  </si>
  <si>
    <t>oplechování výdechu větrací šachty</t>
  </si>
  <si>
    <t>0,6*1</t>
  </si>
  <si>
    <t>0,6*1,05 'Přepočtené koeficientem množství</t>
  </si>
  <si>
    <t>26</t>
  </si>
  <si>
    <t>764002851</t>
  </si>
  <si>
    <t>Demontáž klempířských konstrukcí oplechování parapetů do suti</t>
  </si>
  <si>
    <t>-1700727308</t>
  </si>
  <si>
    <t>https://podminky.urs.cz/item/CS_URS_2022_02/764002851</t>
  </si>
  <si>
    <t>parapet okna místnosti č. 01.12</t>
  </si>
  <si>
    <t>2,85</t>
  </si>
  <si>
    <t>2,85*1,05 'Přepočtené koeficientem množství</t>
  </si>
  <si>
    <t>27</t>
  </si>
  <si>
    <t>764002871</t>
  </si>
  <si>
    <t>Demontáž klempířských konstrukcí lemování zdí do suti</t>
  </si>
  <si>
    <t>-1256493962</t>
  </si>
  <si>
    <t>https://podminky.urs.cz/item/CS_URS_2022_02/764002871</t>
  </si>
  <si>
    <t>0,6+1+1</t>
  </si>
  <si>
    <t>2,6*1,05 'Přepočtené koeficientem množství</t>
  </si>
  <si>
    <t>28</t>
  </si>
  <si>
    <t>764004861</t>
  </si>
  <si>
    <t>Demontáž klempířských konstrukcí svodu do suti</t>
  </si>
  <si>
    <t>1771548162</t>
  </si>
  <si>
    <t>https://podminky.urs.cz/item/CS_URS_2022_02/764004861</t>
  </si>
  <si>
    <t>stávající svod PVC KG</t>
  </si>
  <si>
    <t>2,5</t>
  </si>
  <si>
    <t>2,5*1,05 'Přepočtené koeficientem množství</t>
  </si>
  <si>
    <t>766</t>
  </si>
  <si>
    <t>Konstrukce truhlářské</t>
  </si>
  <si>
    <t>29</t>
  </si>
  <si>
    <t>766691914</t>
  </si>
  <si>
    <t>Ostatní práce vyvěšení nebo zavěšení křídel dřevěných dveřních, plochy do 2 m2</t>
  </si>
  <si>
    <t>299497290</t>
  </si>
  <si>
    <t>https://podminky.urs.cz/item/CS_URS_2022_02/766691914</t>
  </si>
  <si>
    <t>767</t>
  </si>
  <si>
    <t>Konstrukce zámečnické</t>
  </si>
  <si>
    <t>30</t>
  </si>
  <si>
    <t>767661811R</t>
  </si>
  <si>
    <t>Demontáž mříží pevných nebo otevíravých k dalšímu použití, šetrné rozebrání a uschování po dobu rekonstrukce</t>
  </si>
  <si>
    <t>432037661</t>
  </si>
  <si>
    <t>0,7*1,1</t>
  </si>
  <si>
    <t>2,077*1,05 'Přepočtené koeficientem množství</t>
  </si>
  <si>
    <t>782</t>
  </si>
  <si>
    <t>Dokončovací práce - obklady z kamene</t>
  </si>
  <si>
    <t>31</t>
  </si>
  <si>
    <t>782113811R</t>
  </si>
  <si>
    <t>Demontáž obkladů stěn z kamene k dalšímu použití z měkkých kamenů kladených do malty, šetrné rozebrání, očíslování a uschování po dobu rekonstrukce</t>
  </si>
  <si>
    <t>-913651761</t>
  </si>
  <si>
    <t>sokl na terase</t>
  </si>
  <si>
    <t>0,15*(4)</t>
  </si>
  <si>
    <t>32</t>
  </si>
  <si>
    <t>782133810R</t>
  </si>
  <si>
    <t>Demontáž kamenného zábradlí z kamene k dalšímu použití z měkkých kamenů, šetrné rozebrání, očíslování a uschování po dobu rekonstrukce</t>
  </si>
  <si>
    <t>-480534373</t>
  </si>
  <si>
    <t>zábradlí terasy</t>
  </si>
  <si>
    <t>0,8*(3,16+1,4+3,5)</t>
  </si>
  <si>
    <t>0,8*3,8</t>
  </si>
  <si>
    <t>9,488*1,05 'Přepočtené koeficientem množství</t>
  </si>
  <si>
    <t>33</t>
  </si>
  <si>
    <t>782133811R</t>
  </si>
  <si>
    <t>Demontáž obkladů stěn z kamene k dalšímu použití z tvrdých kamenů kladených do malty, šetrné rozebrání, očíslování a uschování po dobu rekonstrukce</t>
  </si>
  <si>
    <t>-1284909867</t>
  </si>
  <si>
    <t>kamenná přizdívka stěn terasy</t>
  </si>
  <si>
    <t>2,9*(3,35+2,65)</t>
  </si>
  <si>
    <t>1*1,45+1*1,1+0,5*0,5</t>
  </si>
  <si>
    <t>-(0,45*0,63+0,65*0,93+0,45*0,93+1,38*2,55)</t>
  </si>
  <si>
    <t xml:space="preserve">zdivo pod šikmím zábradlím </t>
  </si>
  <si>
    <t>3,2*1,5</t>
  </si>
  <si>
    <t>20,174*1,05 'Přepočtené koeficientem množství</t>
  </si>
  <si>
    <t>34</t>
  </si>
  <si>
    <t>782991441R</t>
  </si>
  <si>
    <t>Očištění vybouraných kamenných obkladů a prvků k dalšímu použití od malty</t>
  </si>
  <si>
    <t>-641953489</t>
  </si>
  <si>
    <t>30,262*1,05 'Přepočtené koeficientem množství</t>
  </si>
  <si>
    <t>02 - Rekonstrukce terasy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</si>
  <si>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</si>
  <si>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</si>
  <si>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</si>
  <si>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</si>
  <si>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</si>
  <si>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</si>
  <si>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</si>
  <si>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741 - Elektroinstalace - silnoproud</t>
  </si>
  <si>
    <t xml:space="preserve">    763 - Konstrukce suché výstavby</t>
  </si>
  <si>
    <t xml:space="preserve">    771 - Podlahy z dlaždic</t>
  </si>
  <si>
    <t xml:space="preserve">    773 - Podlahy z litého teraca</t>
  </si>
  <si>
    <t xml:space="preserve">    783 - Dokončovací práce - nátěry</t>
  </si>
  <si>
    <t xml:space="preserve">    784 - Dokončovací práce - malby a tapety</t>
  </si>
  <si>
    <t>121112003</t>
  </si>
  <si>
    <t>Sejmutí ornice ručně při souvislé ploše, tl. vrstvy do 200 mm</t>
  </si>
  <si>
    <t>-127803143</t>
  </si>
  <si>
    <t>https://podminky.urs.cz/item/CS_URS_2022_02/121112003</t>
  </si>
  <si>
    <t>drenáž</t>
  </si>
  <si>
    <t>1*(11+1+3,5)</t>
  </si>
  <si>
    <t>navýšení nivelety</t>
  </si>
  <si>
    <t>4,5</t>
  </si>
  <si>
    <t>20*1,05 'Přepočtené koeficientem množství</t>
  </si>
  <si>
    <t>131113702</t>
  </si>
  <si>
    <t>Hloubení nezapažených jam ručně s urovnáním dna do předepsaného profilu a spádu v hornině třídy těžitelnosti I skupiny 1 a 2 nesoudržných</t>
  </si>
  <si>
    <t>845470795</t>
  </si>
  <si>
    <t>https://podminky.urs.cz/item/CS_URS_2022_02/131113702</t>
  </si>
  <si>
    <t>odkopání stávajících obvodových stěn</t>
  </si>
  <si>
    <t>0,6*2*2,5+1,2*2/2*2,5</t>
  </si>
  <si>
    <t>0,6*1,3*3,75+1*1,3/2*4</t>
  </si>
  <si>
    <t>0,6*1*4,6+1*1/2*4,6+0,75*0,75/2*3,2</t>
  </si>
  <si>
    <t>17,485*1,05 'Přepočtené koeficientem množství</t>
  </si>
  <si>
    <t>132112132</t>
  </si>
  <si>
    <t>Hloubení nezapažených rýh šířky do 800 mm ručně s urovnáním dna do předepsaného profilu a spádu v hornině třídy těžitelnosti I skupiny 1 a 2 nesoudržných</t>
  </si>
  <si>
    <t>-389507703</t>
  </si>
  <si>
    <t>https://podminky.urs.cz/item/CS_URS_2022_02/132112132</t>
  </si>
  <si>
    <t>drenážní potrubí</t>
  </si>
  <si>
    <t>0,8*1*(6+3,75+6,5+4+3)</t>
  </si>
  <si>
    <t>základové pasy pod schodištěm</t>
  </si>
  <si>
    <t>0,4*1,4*0,8*4+0,4*2,245*0,8*2+0,5*1,5*0,8</t>
  </si>
  <si>
    <t>22,429*1,05 'Přepočtené koeficientem množství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</si>
  <si>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</si>
  <si>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</si>
  <si>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36154728</t>
  </si>
  <si>
    <t>https://podminky.urs.cz/item/CS_URS_2022_02/162211311</t>
  </si>
  <si>
    <t>drenážní potrubí - výkop</t>
  </si>
  <si>
    <t>drenážní potrubí - zásyp</t>
  </si>
  <si>
    <t>0,8*0,6*(6+3,75+6,5+4+3)</t>
  </si>
  <si>
    <t>odkopání stávajících obvodových stěn - výkop</t>
  </si>
  <si>
    <t>odkopání stávajících obvodových stěn - zásyp</t>
  </si>
  <si>
    <t>0,7*5</t>
  </si>
  <si>
    <t>72,059*1,05 'Přepočtené koeficientem množství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</si>
  <si>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</si>
  <si>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</si>
  <si>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456128555</t>
  </si>
  <si>
    <t>https://podminky.urs.cz/item/CS_URS_2022_02/162211319</t>
  </si>
  <si>
    <t>172152101</t>
  </si>
  <si>
    <t>Zřízení těsnící výplně z vhodné sypaniny s přemístěním sypaniny ze vzdálenosti do 10 m, avšak bez dodání sypaniny, s případným nutným kropením se zhutněním</t>
  </si>
  <si>
    <t>-1626100722</t>
  </si>
  <si>
    <t>https://podminky.urs.cz/item/CS_URS_2022_02/172152101</t>
  </si>
  <si>
    <t>0,2*0,9*(6+3,75)</t>
  </si>
  <si>
    <t>1,755*1,05 'Přepočtené koeficientem množství</t>
  </si>
  <si>
    <t>M</t>
  </si>
  <si>
    <t>58125110</t>
  </si>
  <si>
    <t>jíl surový kusový</t>
  </si>
  <si>
    <t>76773948</t>
  </si>
  <si>
    <t>0,2*0,9*(6+3,75)*1,95</t>
  </si>
  <si>
    <t>3,422*1,05 'Přepočtené koeficientem množství</t>
  </si>
  <si>
    <t>174111101</t>
  </si>
  <si>
    <t>Zásyp sypaninou z jakékoliv horniny ručně s uložením výkopku ve vrstvách se zhutněním jam, šachet, rýh nebo kolem objektů v těchto vykopávkách</t>
  </si>
  <si>
    <t>-970447051</t>
  </si>
  <si>
    <t>https://podminky.urs.cz/item/CS_URS_2022_02/174111101</t>
  </si>
  <si>
    <t>28,645*1,05 'Přepočtené koeficientem množství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</si>
  <si>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</si>
  <si>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</si>
  <si>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-1093560364</t>
  </si>
  <si>
    <t>https://podminky.urs.cz/item/CS_URS_2022_02/175111201</t>
  </si>
  <si>
    <t>mezi základy schodiště</t>
  </si>
  <si>
    <t>0,6*0,5*1,5/2*6</t>
  </si>
  <si>
    <t>4,85*1,05 'Přepočtené koeficientem množství</t>
  </si>
  <si>
    <t>180405111</t>
  </si>
  <si>
    <t>Založení trávníků ve vegetačních dlaždicích nebo prefabrikátech výsevem semene v rovině nebo na svahu do 1:5</t>
  </si>
  <si>
    <t>-1790414401</t>
  </si>
  <si>
    <t>https://podminky.urs.cz/item/CS_URS_2022_02/180405111</t>
  </si>
  <si>
    <t>po odstranění chodníku</t>
  </si>
  <si>
    <t>10+5,5+6,5+4,5+6</t>
  </si>
  <si>
    <t>52,5*1,05 'Přepočtené koeficientem množství</t>
  </si>
  <si>
    <t>00572410</t>
  </si>
  <si>
    <t>osivo směs travní parková</t>
  </si>
  <si>
    <t>kg</t>
  </si>
  <si>
    <t>1392773224</t>
  </si>
  <si>
    <t>52,5*0,05 'Přepočtené koeficientem množství</t>
  </si>
  <si>
    <t>181311103</t>
  </si>
  <si>
    <t>Rozprostření a urovnání ornice v rovině nebo ve svahu sklonu do 1:5 ručně při souvislé ploše, tl. vrstvy do 200 mm</t>
  </si>
  <si>
    <t>-484630466</t>
  </si>
  <si>
    <t>https://podminky.urs.cz/item/CS_URS_2022_02/181311103</t>
  </si>
  <si>
    <t>Zakládání</t>
  </si>
  <si>
    <t>211571112</t>
  </si>
  <si>
    <t>Výplň kamenivem do rýh odvodňovacích žeber nebo trativodů bez zhutnění, s úpravou povrchu výplně štěrkopískem netříděným</t>
  </si>
  <si>
    <t>1587145974</t>
  </si>
  <si>
    <t>https://podminky.urs.cz/item/CS_URS_2022_02/211571112</t>
  </si>
  <si>
    <t>0,6*0,3*(6+3,75)+0,8*0,3*(6,5+4+3)</t>
  </si>
  <si>
    <t>4,995*1,05 'Přepočtené koeficientem množství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</si>
  <si>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</si>
  <si>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</si>
  <si>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1430883055</t>
  </si>
  <si>
    <t>https://podminky.urs.cz/item/CS_URS_2022_02/211971121</t>
  </si>
  <si>
    <t>(0,6*2+0,4*2+0,2)*(6+3,75)</t>
  </si>
  <si>
    <t>21,45*1,05 'Přepočtené koeficientem množství</t>
  </si>
  <si>
    <t>69311080</t>
  </si>
  <si>
    <t>geotextilie netkaná separační, ochranná, filtrační, drenážní PES 200g/m2</t>
  </si>
  <si>
    <t>1283599919</t>
  </si>
  <si>
    <t>21,45*1,2045 'Přepočtené koeficientem množství</t>
  </si>
  <si>
    <t>212312111</t>
  </si>
  <si>
    <t>Lože pro trativody z betonu prostého</t>
  </si>
  <si>
    <t>1344249863</t>
  </si>
  <si>
    <t>https://podminky.urs.cz/item/CS_URS_2022_02/212312111</t>
  </si>
  <si>
    <t>drenážní potrubí - část s perforovaným potrubím</t>
  </si>
  <si>
    <t>0,8*0,1*(6+3,75)</t>
  </si>
  <si>
    <t>0,78*1,05 'Přepočtené koeficientem množství</t>
  </si>
  <si>
    <t>212532111</t>
  </si>
  <si>
    <t>Lože pro trativody z kameniva hrubého drceného</t>
  </si>
  <si>
    <t>486158551</t>
  </si>
  <si>
    <t>https://podminky.urs.cz/item/CS_URS_2022_02/212532111</t>
  </si>
  <si>
    <t>0,8*0,05*(6+3,75)+0,8*0,1*(6,5+4+3)</t>
  </si>
  <si>
    <t>1,47*1,05 'Přepočtené koeficientem množství</t>
  </si>
  <si>
    <t>212755214R</t>
  </si>
  <si>
    <t>Trativody z drenážních trubka plastová celoperforovaná tyčová PVC DN 100 mm bez lože</t>
  </si>
  <si>
    <t>2138193977</t>
  </si>
  <si>
    <t>(6+3,75)</t>
  </si>
  <si>
    <t>9,75*1,05 'Přepočtené koeficientem množství</t>
  </si>
  <si>
    <t>212755214R1</t>
  </si>
  <si>
    <t>Trativody z drenážních trubka plastová neperforovaná tyčová PVC DN 100 mm bez lože</t>
  </si>
  <si>
    <t>-2133144520</t>
  </si>
  <si>
    <t>(6,5+4+3)</t>
  </si>
  <si>
    <t>13,5*1,05 'Přepočtené koeficientem množství</t>
  </si>
  <si>
    <t>274313711</t>
  </si>
  <si>
    <t>Základy z betonu prostého pasy betonu kamenem neprokládaného tř. C 20/25</t>
  </si>
  <si>
    <t>-1434759518</t>
  </si>
  <si>
    <t>https://podminky.urs.cz/item/CS_URS_2022_02/274313711</t>
  </si>
  <si>
    <t>základové pasy pod schodištěm a zábradlím</t>
  </si>
  <si>
    <t>1,5*0,85</t>
  </si>
  <si>
    <t>0,4*2,2*3+0,4*3,2*1</t>
  </si>
  <si>
    <t>0,4*1,7*2+0,5*3,9*1</t>
  </si>
  <si>
    <t>8,505*1,05 'Přepočtené koeficientem množství</t>
  </si>
  <si>
    <t>274351121</t>
  </si>
  <si>
    <t>Bednění základů pasů rovné zřízení</t>
  </si>
  <si>
    <t>1614040604</t>
  </si>
  <si>
    <t>https://podminky.urs.cz/item/CS_URS_2022_02/274351121</t>
  </si>
  <si>
    <t>1*5</t>
  </si>
  <si>
    <t>0,75*2*3+0,4*0,17*5*3</t>
  </si>
  <si>
    <t>0,65*2*2+0,4*0,17*4*2</t>
  </si>
  <si>
    <t>1,4*2*2+0,4*0,17*4+0,7*0,17*8</t>
  </si>
  <si>
    <t>20,488*1,05 'Přepočtené koeficientem množství</t>
  </si>
  <si>
    <t>274351122</t>
  </si>
  <si>
    <t>Bednění základů pasů rovné odstranění</t>
  </si>
  <si>
    <t>1232169184</t>
  </si>
  <si>
    <t>https://podminky.urs.cz/item/CS_URS_2022_02/274351122</t>
  </si>
  <si>
    <t>279232500R</t>
  </si>
  <si>
    <t>Úprava základové spáry základového zdiva z cihel pálených na MC, vybourání stávajících základů a nové prosté základové pasy z betonu C20/25</t>
  </si>
  <si>
    <t>-181102894</t>
  </si>
  <si>
    <t>odbourání narušených základů a nové základy</t>
  </si>
  <si>
    <t>stávající základy</t>
  </si>
  <si>
    <t>0,25*0,45*(4,8+0,75+2,25+0,5+1,2+0,75+1,5)</t>
  </si>
  <si>
    <t>0,75*0,75*(4,8+0,75+2,25+0,5+1,2+0,75+1,5)</t>
  </si>
  <si>
    <t>0,7*0,25*(2,5+2,5)+0,3*0,25*(1,25)</t>
  </si>
  <si>
    <t>1,05*0,75*(2,5+2,5)+0,3*0,25*(1,25)</t>
  </si>
  <si>
    <t>12,931*1,05 'Přepočtené koeficientem množství</t>
  </si>
  <si>
    <t>Svislé a kompletní konstrukce</t>
  </si>
  <si>
    <t>311113154</t>
  </si>
  <si>
    <t>Nadzákladové zdi z tvárnic ztraceného bednění betonových hladkých, včetně výplně z betonu třídy C 25/30, tloušťky zdiva přes 250 do 300 mm</t>
  </si>
  <si>
    <t>-755674229</t>
  </si>
  <si>
    <t>https://podminky.urs.cz/item/CS_URS_2022_02/311113154</t>
  </si>
  <si>
    <t>2,2*(1,7+0,7*2+1,2)</t>
  </si>
  <si>
    <t>-(0,7*1,1)</t>
  </si>
  <si>
    <t>8,69*1,05 'Přepočtené koeficientem množství</t>
  </si>
  <si>
    <t>311113155</t>
  </si>
  <si>
    <t>Nadzákladové zdi z tvárnic ztraceného bednění betonových hladkých, včetně výplně z betonu třídy C 25/30, tloušťky zdiva přes 300 do 400 mm</t>
  </si>
  <si>
    <t>-1681607536</t>
  </si>
  <si>
    <t>https://podminky.urs.cz/item/CS_URS_2022_02/311113155</t>
  </si>
  <si>
    <t>1,3+1,3*(2,25)</t>
  </si>
  <si>
    <t>4,225*1,05 'Přepočtené koeficientem množství</t>
  </si>
  <si>
    <t>311113156</t>
  </si>
  <si>
    <t>Nadzákladové zdi z tvárnic ztraceného bednění betonových hladkých, včetně výplně z betonu třídy C 25/30, tloušťky zdiva přes 400 do 500 mm</t>
  </si>
  <si>
    <t>1581761354</t>
  </si>
  <si>
    <t>https://podminky.urs.cz/item/CS_URS_2022_02/311113156</t>
  </si>
  <si>
    <t>2*(0,7)</t>
  </si>
  <si>
    <t>1,4*1,05 'Přepočtené koeficientem množství</t>
  </si>
  <si>
    <t>311213211R</t>
  </si>
  <si>
    <t>Provedení původní kamenné přizdívky, vč. oprav detailů</t>
  </si>
  <si>
    <t>-2120822150</t>
  </si>
  <si>
    <t>(1*1,45+1*1,1+0,5*0,5)</t>
  </si>
  <si>
    <t>311213212R</t>
  </si>
  <si>
    <t>Výroba a montáž replik původních kamenných prvků</t>
  </si>
  <si>
    <t>-472739784</t>
  </si>
  <si>
    <t>Doplnění kameného parapetu a středového sloupku oken O4</t>
  </si>
  <si>
    <t>0,65*0,2*1,25</t>
  </si>
  <si>
    <t>0,4*0,2*1,25</t>
  </si>
  <si>
    <t>0,25*0,2*0,8</t>
  </si>
  <si>
    <t>0,303*1,05 'Přepočtené koeficientem množství</t>
  </si>
  <si>
    <t>311213213R</t>
  </si>
  <si>
    <t>Provedení původní kamenné římsy, vč. oprav detailů</t>
  </si>
  <si>
    <t>1301523977</t>
  </si>
  <si>
    <t>1,3+4,9+3,3</t>
  </si>
  <si>
    <t>311213214R</t>
  </si>
  <si>
    <t xml:space="preserve">Montáž původního kamenného zábradlí, vč. oprav detailů a reprofilace </t>
  </si>
  <si>
    <t>98290718</t>
  </si>
  <si>
    <t>kamenné zábradlí terasy</t>
  </si>
  <si>
    <t>311213215R</t>
  </si>
  <si>
    <t xml:space="preserve">Montáž původního kamenného sokluí, vč. oprav detailů a reprofilace </t>
  </si>
  <si>
    <t>381419592</t>
  </si>
  <si>
    <t>kamenné sokl terasy</t>
  </si>
  <si>
    <t>4*1,05 'Přepočtené koeficientem množství</t>
  </si>
  <si>
    <t>311231116R</t>
  </si>
  <si>
    <t>Zdivo z cihel pálených nosné z cihel plných dl. 290 mm P 7 až 15, na maltu MC-5 nebo MC-10</t>
  </si>
  <si>
    <t>466959992</t>
  </si>
  <si>
    <t>nové cihelné zdivo</t>
  </si>
  <si>
    <t>2,45*(0,7*(2,455)+0,45*(3,75)+0,75*(2,905))</t>
  </si>
  <si>
    <t>0,35*(4,05)</t>
  </si>
  <si>
    <t>-(0,55*0,96*1,25+0,15*0,5*0,93*2)</t>
  </si>
  <si>
    <t>-(0,3*0,96*1,35+0,3*0,66*0,7+0,15*(0,45*0,93+0,65*0,93+0,45*0,63))</t>
  </si>
  <si>
    <t>13,578*1,04 'Přepočtené koeficientem množství</t>
  </si>
  <si>
    <t>311361821</t>
  </si>
  <si>
    <t>Výztuž nadzákladových zdí nosných svislých nebo odkloněných od svislice, rovných nebo oblých z betonářské oceli 10 505 (R) nebo BSt 500</t>
  </si>
  <si>
    <t>2019750488</t>
  </si>
  <si>
    <t>https://podminky.urs.cz/item/CS_URS_2022_02/311361821</t>
  </si>
  <si>
    <t>tl 300 mm</t>
  </si>
  <si>
    <t>9*2*(1,7+0,7*2+1,2)*0,00089</t>
  </si>
  <si>
    <t>2,2*4*(1,7+0,7*2+1,2)*0,00089</t>
  </si>
  <si>
    <t>tl 400 mm</t>
  </si>
  <si>
    <t>5*2*(2,25+0,75)*0,00089</t>
  </si>
  <si>
    <t>1,4*4*(2,25+0,75)*0,00089</t>
  </si>
  <si>
    <t>tl 500 mm</t>
  </si>
  <si>
    <t>8*2*(0,7)*0,00089</t>
  </si>
  <si>
    <t>2*4*(0,7)*0,00089</t>
  </si>
  <si>
    <t>0,16*1,15 'Přepočtené koeficientem množství</t>
  </si>
  <si>
    <t>319202211R</t>
  </si>
  <si>
    <t>Dodatečná izolace zdiva tl přes 150 mm beztlakou injektáží krémem na bázi silanu, 8 ks/bm, vč. vyvrtání, vyčištění, dodávky injektáže a utěsnění cementovou maltou</t>
  </si>
  <si>
    <t>-1355778406</t>
  </si>
  <si>
    <t>dodatečná izolace zdiva v ploše</t>
  </si>
  <si>
    <t>provedení mělké injektáže do hloubky cca 100 mm</t>
  </si>
  <si>
    <t>vodorovné řady cca 12cm nad sebou</t>
  </si>
  <si>
    <t>2,3/0,12*(3+1,65+0,9+1,5)</t>
  </si>
  <si>
    <t>2,3/0,12*(0,44+1,65+0,16+0,8+1+0,9)</t>
  </si>
  <si>
    <t>2,3/0,12*(0,15+0,8+0,15+0,9)</t>
  </si>
  <si>
    <t>35</t>
  </si>
  <si>
    <t>319202214R</t>
  </si>
  <si>
    <t>Dodatečná izolace zdiva tl přes 450 do 600 mm beztlakou injektáží krémem na bázi silanu, 8 ks/bm, vč. vyvrtání, vyčištění, dodávky injektáže a utěsnění cementovou maltou</t>
  </si>
  <si>
    <t>1612028400</t>
  </si>
  <si>
    <t>dodatečná izolace zdiva v úrovni čisté podlahy</t>
  </si>
  <si>
    <t>(3+1,65+0,9+1,5)</t>
  </si>
  <si>
    <t>(0,44+1,65+0,16+0,8+1+0,9)</t>
  </si>
  <si>
    <t>(0,15+0,8+0,15+0,9)</t>
  </si>
  <si>
    <t>36</t>
  </si>
  <si>
    <t>351351111R</t>
  </si>
  <si>
    <t>Vnitřní bednění části rýh v otevřeném výkopu, světlé výšky do 1200 mm</t>
  </si>
  <si>
    <t>-1884300446</t>
  </si>
  <si>
    <t>0,9*(6+3,75)</t>
  </si>
  <si>
    <t>8,775*1,05 'Přepočtené koeficientem množství</t>
  </si>
  <si>
    <t>Vodorovné konstrukce</t>
  </si>
  <si>
    <t>37</t>
  </si>
  <si>
    <t>411321414</t>
  </si>
  <si>
    <t>Stropy z betonu železového (bez výztuže) stropů deskových, plochých střech, desek balkonových, desek hřibových stropů včetně hlavic hřibových sloupů tř. C 25/30</t>
  </si>
  <si>
    <t>-883894969</t>
  </si>
  <si>
    <t>https://podminky.urs.cz/item/CS_URS_2022_02/411321414</t>
  </si>
  <si>
    <t>strop</t>
  </si>
  <si>
    <t>0,18*12,3+0,18*2,75*2,55</t>
  </si>
  <si>
    <t>3,476*1,05 'Přepočtené koeficientem množství</t>
  </si>
  <si>
    <t>38</t>
  </si>
  <si>
    <t>411351011</t>
  </si>
  <si>
    <t>Bednění stropních konstrukcí - bez podpěrné konstrukce desek tloušťky stropní desky přes 5 do 25 cm zřízení</t>
  </si>
  <si>
    <t>628185025</t>
  </si>
  <si>
    <t>https://podminky.urs.cz/item/CS_URS_2022_02/411351011</t>
  </si>
  <si>
    <t>2,45*3,05+2,1*1,75+1,85*2,4</t>
  </si>
  <si>
    <t>0,18*(2,4+1+4,2+3+2,5+1,5+2,75)</t>
  </si>
  <si>
    <t>18,711*1,05 'Přepočtené koeficientem množství</t>
  </si>
  <si>
    <t>39</t>
  </si>
  <si>
    <t>411351012</t>
  </si>
  <si>
    <t>Bednění stropních konstrukcí - bez podpěrné konstrukce desek tloušťky stropní desky přes 5 do 25 cm odstranění</t>
  </si>
  <si>
    <t>709543189</t>
  </si>
  <si>
    <t>https://podminky.urs.cz/item/CS_URS_2022_02/411351012</t>
  </si>
  <si>
    <t>40</t>
  </si>
  <si>
    <t>411354313</t>
  </si>
  <si>
    <t>Podpěrná konstrukce stropů - desek, kleneb a skořepin výška podepření do 4 m tloušťka stropu přes 15 do 25 cm zřízení</t>
  </si>
  <si>
    <t>-564999607</t>
  </si>
  <si>
    <t>https://podminky.urs.cz/item/CS_URS_2022_02/411354313</t>
  </si>
  <si>
    <t>15,588*1,05 'Přepočtené koeficientem množství</t>
  </si>
  <si>
    <t>41</t>
  </si>
  <si>
    <t>411354314</t>
  </si>
  <si>
    <t>Podpěrná konstrukce stropů - desek, kleneb a skořepin výška podepření do 4 m tloušťka stropu přes 15 do 25 cm odstranění</t>
  </si>
  <si>
    <t>1400980615</t>
  </si>
  <si>
    <t>https://podminky.urs.cz/item/CS_URS_2022_02/411354314</t>
  </si>
  <si>
    <t>42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</si>
  <si>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</si>
  <si>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</si>
  <si>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149837763</t>
  </si>
  <si>
    <t>https://podminky.urs.cz/item/CS_URS_2022_02/411361821</t>
  </si>
  <si>
    <t>(4,67*31+2,877*21+2,315*14+1,83*52)*0,0004</t>
  </si>
  <si>
    <t>(1,8*6+3,071*47+1,455*14+2,277*20+2,65*32+4,609*32)*0,0004</t>
  </si>
  <si>
    <t>(3,071*47+0,72*280+4,713*24+4,522*24)*0,0004</t>
  </si>
  <si>
    <t>0,541*1,1 'Přepočtené koeficientem množství</t>
  </si>
  <si>
    <t>43</t>
  </si>
  <si>
    <t>417321515</t>
  </si>
  <si>
    <t>Ztužující pásy a věnce z betonu železového (bez výztuže) tř. C 25/30</t>
  </si>
  <si>
    <t>-1209764295</t>
  </si>
  <si>
    <t>https://podminky.urs.cz/item/CS_URS_2022_02/417321515</t>
  </si>
  <si>
    <t>0,22*(0,7*2,455+0,45*3,75+0,75*2,9)</t>
  </si>
  <si>
    <t>0,22*(0,15*1,65)</t>
  </si>
  <si>
    <t>0,25*0,4*2,75</t>
  </si>
  <si>
    <t>0,25*0,3*1,3</t>
  </si>
  <si>
    <t>1,655*1,05 'Přepočtené koeficientem množství</t>
  </si>
  <si>
    <t>44</t>
  </si>
  <si>
    <t>417351115</t>
  </si>
  <si>
    <t>Bednění bočnic ztužujících pásů a věnců včetně vzpěr zřízení</t>
  </si>
  <si>
    <t>-37714600</t>
  </si>
  <si>
    <t>https://podminky.urs.cz/item/CS_URS_2022_02/417351115</t>
  </si>
  <si>
    <t>0,3*(2,455+3,75+2,9)*2+0,7*1,3+0,45*2,05</t>
  </si>
  <si>
    <t>0,3*(1,65)</t>
  </si>
  <si>
    <t>0,3*2,75*2</t>
  </si>
  <si>
    <t>0,25*1,3*2+0,3*0,7</t>
  </si>
  <si>
    <t>10,301*1,05 'Přepočtené koeficientem množství</t>
  </si>
  <si>
    <t>45</t>
  </si>
  <si>
    <t>417351116</t>
  </si>
  <si>
    <t>Bednění bočnic ztužujících pásů a věnců včetně vzpěr odstranění</t>
  </si>
  <si>
    <t>1094876581</t>
  </si>
  <si>
    <t>https://podminky.urs.cz/item/CS_URS_2022_02/417351116</t>
  </si>
  <si>
    <t>46</t>
  </si>
  <si>
    <t>417361821</t>
  </si>
  <si>
    <t>Výztuž ztužujících pásů a věnců z betonářské oceli 10 505 (R) nebo BSt 500</t>
  </si>
  <si>
    <t>1517755752</t>
  </si>
  <si>
    <t>https://podminky.urs.cz/item/CS_URS_2022_02/417361821</t>
  </si>
  <si>
    <t>pr 8 mm</t>
  </si>
  <si>
    <t>(2,26*15+2,8*6+2,04*20+1,94*20+1,44*26+1,34*26)*0,0004</t>
  </si>
  <si>
    <t>pr 10 mm</t>
  </si>
  <si>
    <t>(2*8+2,6*7)*0,00062</t>
  </si>
  <si>
    <t>0,102*1,1 'Přepočtené koeficientem množství</t>
  </si>
  <si>
    <t>47</t>
  </si>
  <si>
    <t>434191423R</t>
  </si>
  <si>
    <t>Osazování schodišťových stupňů kamenných na pasy, s případným sesponkováním</t>
  </si>
  <si>
    <t>-1167255938</t>
  </si>
  <si>
    <t>48</t>
  </si>
  <si>
    <t>452311131</t>
  </si>
  <si>
    <t>Podkladní a zajišťovací konstrukce z betonu prostého v otevřeném výkopu desky pod potrubí, stoky a drobné objekty z betonu tř. C 12/15</t>
  </si>
  <si>
    <t>1869648922</t>
  </si>
  <si>
    <t>https://podminky.urs.cz/item/CS_URS_2022_02/452311131</t>
  </si>
  <si>
    <t>Úpravy povrchů, podlahy a osazování výplní</t>
  </si>
  <si>
    <t>49</t>
  </si>
  <si>
    <t>611131102</t>
  </si>
  <si>
    <t>Podkladní a spojovací vrstva vnitřních omítaných ploch cementový postřik nanášený ručně síťovitě (pokrytí plochy 50 až 75 %) stropů</t>
  </si>
  <si>
    <t>530411462</t>
  </si>
  <si>
    <t>https://podminky.urs.cz/item/CS_URS_2022_02/611131102</t>
  </si>
  <si>
    <t>3,7+4,2</t>
  </si>
  <si>
    <t>3,025*2,5</t>
  </si>
  <si>
    <t>15,463*1,05 'Přepočtené koeficientem množství</t>
  </si>
  <si>
    <t>50</t>
  </si>
  <si>
    <t>611131152</t>
  </si>
  <si>
    <t>Sanační postřik vnitřních omítaných ploch vápenocementový nanášený ručně síťovitě (pokrytí plochy 50 až 75 %) stropů</t>
  </si>
  <si>
    <t>-178446009</t>
  </si>
  <si>
    <t>https://podminky.urs.cz/item/CS_URS_2022_02/611131152</t>
  </si>
  <si>
    <t>6,21*1,05 'Přepočtené koeficientem množství</t>
  </si>
  <si>
    <t>51</t>
  </si>
  <si>
    <t>611316121</t>
  </si>
  <si>
    <t>Omítka sanační vápenná vnitřních ploch jednovrstvá jednovrstvá, tloušťky do 20 mm nanášená ručně vodorovných konstrukcí stropů rovných</t>
  </si>
  <si>
    <t>-754248879</t>
  </si>
  <si>
    <t>https://podminky.urs.cz/item/CS_URS_2022_02/611316121</t>
  </si>
  <si>
    <t>52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</si>
  <si>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</si>
  <si>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</si>
  <si>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-1838057868</t>
  </si>
  <si>
    <t>https://podminky.urs.cz/item/CS_URS_2022_02/611321141</t>
  </si>
  <si>
    <t>53</t>
  </si>
  <si>
    <t>611328131</t>
  </si>
  <si>
    <t>Potažení vnitřních ploch sanačním štukem tloušťky do 3 mm vodorovných konstrukcí stropů rovných</t>
  </si>
  <si>
    <t>-1675102222</t>
  </si>
  <si>
    <t>https://podminky.urs.cz/item/CS_URS_2022_02/611328131</t>
  </si>
  <si>
    <t>provedení ve dvou vrstvách</t>
  </si>
  <si>
    <t>54</t>
  </si>
  <si>
    <t>612131102</t>
  </si>
  <si>
    <t>Podkladní a spojovací vrstva vnitřních omítaných ploch cementový postřik nanášený ručně síťovitě (pokrytí plochy 50 až 75 %) stěn</t>
  </si>
  <si>
    <t>459748337</t>
  </si>
  <si>
    <t>https://podminky.urs.cz/item/CS_URS_2022_02/612131102</t>
  </si>
  <si>
    <t>2,65*(1,65+0,31)+4,35*2</t>
  </si>
  <si>
    <t>1,5*1,85+2,3*0,5+2,6*0,7</t>
  </si>
  <si>
    <t>1,3*(0,6+0,7+0,6)+0,3*(1,1*2+0,7)</t>
  </si>
  <si>
    <t>2,65*(2,5*2+3,05)+3,05*0,3</t>
  </si>
  <si>
    <t>-(0,65*0,93+0,45*0,92+0,45*0,63)</t>
  </si>
  <si>
    <t>-(0,5*0,93)*2</t>
  </si>
  <si>
    <t>0,3*(0,93+2,05+1)</t>
  </si>
  <si>
    <t>0,55*(1,25+1*2)</t>
  </si>
  <si>
    <t>45,977*1,05 'Přepočtené koeficientem množství</t>
  </si>
  <si>
    <t>55</t>
  </si>
  <si>
    <t>612131152</t>
  </si>
  <si>
    <t>Sanační postřik vnitřních omítaných ploch vápenocementový nanášený ručně síťovitě (pokrytí plochy 50 až 75 %) stěn</t>
  </si>
  <si>
    <t>-1267276593</t>
  </si>
  <si>
    <t>https://podminky.urs.cz/item/CS_URS_2022_02/612131152</t>
  </si>
  <si>
    <t>-0,9*1</t>
  </si>
  <si>
    <t>0,3*(0,9*2+1*2)</t>
  </si>
  <si>
    <t>21,743*1,05 'Přepočtené koeficientem množství</t>
  </si>
  <si>
    <t>56</t>
  </si>
  <si>
    <t>612316121</t>
  </si>
  <si>
    <t>Omítka sanační vápenná vnitřních ploch jednovrstvá jednovrstvá, tloušťky do 20 mm nanášená ručně svislých konstrukcí stěn</t>
  </si>
  <si>
    <t>1879326625</t>
  </si>
  <si>
    <t>https://podminky.urs.cz/item/CS_URS_2022_02/612316121</t>
  </si>
  <si>
    <t>57</t>
  </si>
  <si>
    <t>612321141</t>
  </si>
  <si>
    <t>Omítka vápenocementová vnitřních ploch nanášená ručně dvouvrstvá, tloušťky jádrové omítky do 10 mm a tloušťky štuku do 3 mm štuková svislých konstrukcí stěn</t>
  </si>
  <si>
    <t>-736334010</t>
  </si>
  <si>
    <t>https://podminky.urs.cz/item/CS_URS_2022_02/612321141</t>
  </si>
  <si>
    <t>58</t>
  </si>
  <si>
    <t>612321191</t>
  </si>
  <si>
    <t>Omítka vápenocementová vnitřních ploch nanášená ručně Příplatek k cenám za každých dalších i započatých 5 mm tloušťky omítky přes 10 mm stěn</t>
  </si>
  <si>
    <t>137749656</t>
  </si>
  <si>
    <t>https://podminky.urs.cz/item/CS_URS_2022_02/612321191</t>
  </si>
  <si>
    <t>59</t>
  </si>
  <si>
    <t>612328131</t>
  </si>
  <si>
    <t>Potažení vnitřních ploch sanačním štukem tloušťky do 3 mm svislých konstrukcí stěn</t>
  </si>
  <si>
    <t>-1765737970</t>
  </si>
  <si>
    <t>https://podminky.urs.cz/item/CS_URS_2022_02/612328131</t>
  </si>
  <si>
    <t>60</t>
  </si>
  <si>
    <t>619996145</t>
  </si>
  <si>
    <t>Ochrana stavebních konstrukcí a samostatných prvků včetně pozdějšího odstranění obalením geotextilií samostatných konstrukcí a prvků</t>
  </si>
  <si>
    <t>1726448749</t>
  </si>
  <si>
    <t>https://podminky.urs.cz/item/CS_URS_2022_02/619996145</t>
  </si>
  <si>
    <t>m 2.07</t>
  </si>
  <si>
    <t>m 2.09</t>
  </si>
  <si>
    <t>35*1,05 'Přepočtené koeficientem množství</t>
  </si>
  <si>
    <t>61</t>
  </si>
  <si>
    <t>622325353</t>
  </si>
  <si>
    <t>Oprava vápenné omítky s celoplošným přeštukováním vnějších ploch stupně členitosti 2, v rozsahu opravované plochy přes 20 do 30%</t>
  </si>
  <si>
    <t>1986430450</t>
  </si>
  <si>
    <t>https://podminky.urs.cz/item/CS_URS_2022_02/622325353</t>
  </si>
  <si>
    <t>venkovní omítka na terase</t>
  </si>
  <si>
    <t>1*(2+7)</t>
  </si>
  <si>
    <t>9*1,05 'Přepočtené koeficientem množství</t>
  </si>
  <si>
    <t>62</t>
  </si>
  <si>
    <t>622331121</t>
  </si>
  <si>
    <t>Omítka cementová vnějších ploch nanášená ručně jednovrstvá, tloušťky do 15 mm hladká stěn</t>
  </si>
  <si>
    <t>1256042507</t>
  </si>
  <si>
    <t>https://podminky.urs.cz/item/CS_URS_2022_02/622331121</t>
  </si>
  <si>
    <t>cihelné zdivo</t>
  </si>
  <si>
    <t>2,65*(7,8)</t>
  </si>
  <si>
    <t>-(0,5*0,93*2)</t>
  </si>
  <si>
    <t>-(0,45*0,93+0,65*0,93+0,45*0,63)</t>
  </si>
  <si>
    <t>18,433*1,05 'Přepočtené koeficientem množství</t>
  </si>
  <si>
    <t>63</t>
  </si>
  <si>
    <t>631311125</t>
  </si>
  <si>
    <t>Mazanina z betonu prostého bez zvýšených nároků na prostředí tl. přes 80 do 120 mm tř. C 20/25</t>
  </si>
  <si>
    <t>-1079176593</t>
  </si>
  <si>
    <t>https://podminky.urs.cz/item/CS_URS_2022_02/631311125</t>
  </si>
  <si>
    <t>betonová mazanina pod schodištěm</t>
  </si>
  <si>
    <t>0,4*(0,35)*3</t>
  </si>
  <si>
    <t>0,42*1,05 'Přepočtené koeficientem množství</t>
  </si>
  <si>
    <t>64</t>
  </si>
  <si>
    <t>631319012</t>
  </si>
  <si>
    <t>Příplatek k cenám mazanin za úpravu povrchu mazaniny přehlazením, mazanina tl. přes 80 do 120 mm</t>
  </si>
  <si>
    <t>658690175</t>
  </si>
  <si>
    <t>https://podminky.urs.cz/item/CS_URS_2022_02/631319012</t>
  </si>
  <si>
    <t>65</t>
  </si>
  <si>
    <t>631341124</t>
  </si>
  <si>
    <t>Mazanina z lehkého keramického betonu tl. přes 80 do 120 mm tř. LC 20/22</t>
  </si>
  <si>
    <t>-1723220779</t>
  </si>
  <si>
    <t>https://podminky.urs.cz/item/CS_URS_2022_02/631341124</t>
  </si>
  <si>
    <t>mazanina na terase</t>
  </si>
  <si>
    <t>(0,125+0,055)/2*(2*6,55)</t>
  </si>
  <si>
    <t>0,055*(1,08*4,25)</t>
  </si>
  <si>
    <t>1,431*1,05 'Přepočtené koeficientem množství</t>
  </si>
  <si>
    <t>66</t>
  </si>
  <si>
    <t>631351101</t>
  </si>
  <si>
    <t>Bednění v podlahách rýh a hran zřízení</t>
  </si>
  <si>
    <t>1614679741</t>
  </si>
  <si>
    <t>https://podminky.urs.cz/item/CS_URS_2022_02/631351101</t>
  </si>
  <si>
    <t>0,35*6</t>
  </si>
  <si>
    <t>0,4*0,17*7*3</t>
  </si>
  <si>
    <t>0,01*(1,08*2+4,25)+(0,125+0,055)/2*2</t>
  </si>
  <si>
    <t>3,772*1,05 'Přepočtené koeficientem množství</t>
  </si>
  <si>
    <t>67</t>
  </si>
  <si>
    <t>631351102</t>
  </si>
  <si>
    <t>Bednění v podlahách rýh a hran odstranění</t>
  </si>
  <si>
    <t>-1909156172</t>
  </si>
  <si>
    <t>https://podminky.urs.cz/item/CS_URS_2022_02/631351102</t>
  </si>
  <si>
    <t>68</t>
  </si>
  <si>
    <t>949101111</t>
  </si>
  <si>
    <t>Lešení pomocné pracovní pro objekty pozemních staveb pro zatížení do 150 kg/m2, o výšce lešeňové podlahy do 1,9 m</t>
  </si>
  <si>
    <t>-1531455830</t>
  </si>
  <si>
    <t>https://podminky.urs.cz/item/CS_URS_2022_02/949101111</t>
  </si>
  <si>
    <t>69</t>
  </si>
  <si>
    <t>952901111</t>
  </si>
  <si>
    <t>Vyčištění budov nebo objektů před předáním do užívání budov bytové nebo občanské výstavby, světlé výšky podlaží do 4 m</t>
  </si>
  <si>
    <t>254678026</t>
  </si>
  <si>
    <t>https://podminky.urs.cz/item/CS_URS_2022_02/952901111</t>
  </si>
  <si>
    <t>70</t>
  </si>
  <si>
    <t>985331213</t>
  </si>
  <si>
    <t>Dodatečné vlepování betonářské výztuže včetně vyvrtání a vyčištění otvoru chemickou maltou průměr výztuže 12 mm</t>
  </si>
  <si>
    <t>1662314634</t>
  </si>
  <si>
    <t>https://podminky.urs.cz/item/CS_URS_2022_02/985331213</t>
  </si>
  <si>
    <t>zdivo</t>
  </si>
  <si>
    <t>0,2*9*2+0,2*5</t>
  </si>
  <si>
    <t>0,2*10*2*2</t>
  </si>
  <si>
    <t>věnec</t>
  </si>
  <si>
    <t>0,2*6+0,2*8</t>
  </si>
  <si>
    <t>71</t>
  </si>
  <si>
    <t>54879301</t>
  </si>
  <si>
    <t>trn z nerezové výztuže pro přenos smykové síly u dilatačních spár pro nižší zatížení D 12mm</t>
  </si>
  <si>
    <t>-107373867</t>
  </si>
  <si>
    <t>9*2+5</t>
  </si>
  <si>
    <t>10*2*2</t>
  </si>
  <si>
    <t>6+8</t>
  </si>
  <si>
    <t>72</t>
  </si>
  <si>
    <t>985331912</t>
  </si>
  <si>
    <t>Dodatečné vlepování betonářské výztuže Příplatek k cenám za délku do 1 m jednotlivě</t>
  </si>
  <si>
    <t>1759575797</t>
  </si>
  <si>
    <t>https://podminky.urs.cz/item/CS_URS_2022_02/985331912</t>
  </si>
  <si>
    <t>998</t>
  </si>
  <si>
    <t>Přesun hmot</t>
  </si>
  <si>
    <t>73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</si>
  <si>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</si>
  <si>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</si>
  <si>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458624387</t>
  </si>
  <si>
    <t>https://podminky.urs.cz/item/CS_URS_2022_02/998017001</t>
  </si>
  <si>
    <t>711</t>
  </si>
  <si>
    <t>Izolace proti vodě, vlhkosti a plynům</t>
  </si>
  <si>
    <t>74</t>
  </si>
  <si>
    <t>711113117</t>
  </si>
  <si>
    <t>Izolace proti zemní vlhkosti natěradly a tmely za studena na ploše vodorovné V těsnicí stěrkou jednosložkovu na bázi cementu</t>
  </si>
  <si>
    <t>-113225827</t>
  </si>
  <si>
    <t>https://podminky.urs.cz/item/CS_URS_2022_02/711113117</t>
  </si>
  <si>
    <t>základová spára</t>
  </si>
  <si>
    <t>0,7*2,5+0,45*3,75+0,75*2,9</t>
  </si>
  <si>
    <t>0,3*1,3+0,4*(0,75+2,25)</t>
  </si>
  <si>
    <t>0,5*0,7+0,3*(1,2+0,7+1,7)+0,2*0,5</t>
  </si>
  <si>
    <t>stropní deska</t>
  </si>
  <si>
    <t>0,15*(8,25)</t>
  </si>
  <si>
    <t>schody do m 01.12 - kancelář</t>
  </si>
  <si>
    <t>0,35*1,55</t>
  </si>
  <si>
    <t>13,99*1,05 'Přepočtené koeficientem množství</t>
  </si>
  <si>
    <t>75</t>
  </si>
  <si>
    <t>711113127</t>
  </si>
  <si>
    <t>Izolace proti zemní vlhkosti natěradly a tmely za studena na ploše svislé S těsnicí stěrkou jednosložkovu na bázi cementu</t>
  </si>
  <si>
    <t>-331290318</t>
  </si>
  <si>
    <t>https://podminky.urs.cz/item/CS_URS_2022_02/711113127</t>
  </si>
  <si>
    <t>ztracené bednění</t>
  </si>
  <si>
    <t>1,8*(1,15)+1,5*(2,75)+2*(0,7)</t>
  </si>
  <si>
    <t>2,25*(1,1+0,7)+2,35*(2,2)</t>
  </si>
  <si>
    <t>0,28*(7,8+2,5)</t>
  </si>
  <si>
    <t>sokl</t>
  </si>
  <si>
    <t>0,15*(2+6,9)</t>
  </si>
  <si>
    <t>0,17*(1,55+0,35*2)</t>
  </si>
  <si>
    <t>39,85*1,05 'Přepočtené koeficientem množství</t>
  </si>
  <si>
    <t>76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</si>
  <si>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</si>
  <si>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</si>
  <si>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</si>
  <si>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-681403337</t>
  </si>
  <si>
    <t>https://podminky.urs.cz/item/CS_URS_2022_02/998711201</t>
  </si>
  <si>
    <t>713</t>
  </si>
  <si>
    <t>Izolace tepelné</t>
  </si>
  <si>
    <t>77</t>
  </si>
  <si>
    <t>713121111</t>
  </si>
  <si>
    <t>Montáž tepelné izolace podlah rohožemi, pásy, deskami, dílci, bloky (izolační materiál ve specifikaci) kladenými volně jednovrstvá</t>
  </si>
  <si>
    <t>950002723</t>
  </si>
  <si>
    <t>https://podminky.urs.cz/item/CS_URS_2022_02/713121111</t>
  </si>
  <si>
    <t>2*6,55+1,08*4,25</t>
  </si>
  <si>
    <t>78</t>
  </si>
  <si>
    <t>28376416</t>
  </si>
  <si>
    <t>deska XPS hrana polodrážková a hladký povrch 300kPA tl 40mm</t>
  </si>
  <si>
    <t>-873877062</t>
  </si>
  <si>
    <t>17,69*1,05 'Přepočtené koeficientem množství</t>
  </si>
  <si>
    <t>79</t>
  </si>
  <si>
    <t>998713201</t>
  </si>
  <si>
    <t>Přesun hmot pro izolace tepelné stanovený procentní sazbou (%) z ceny vodorovná dopravní vzdálenost do 50 m v objektech výšky do 6 m</t>
  </si>
  <si>
    <t>2868221</t>
  </si>
  <si>
    <t>https://podminky.urs.cz/item/CS_URS_2022_02/998713201</t>
  </si>
  <si>
    <t>80</t>
  </si>
  <si>
    <t>721241102</t>
  </si>
  <si>
    <t>Lapače střešních splavenin litinové DN 125</t>
  </si>
  <si>
    <t>1430566820</t>
  </si>
  <si>
    <t>https://podminky.urs.cz/item/CS_URS_2022_02/721241102</t>
  </si>
  <si>
    <t>81</t>
  </si>
  <si>
    <t>998721201</t>
  </si>
  <si>
    <t>Přesun hmot pro vnitřní kanalizace stanovený procentní sazbou (%) z ceny vodorovná dopravní vzdálenost do 50 m v objektech výšky do 6 m</t>
  </si>
  <si>
    <t>-914435950</t>
  </si>
  <si>
    <t>https://podminky.urs.cz/item/CS_URS_2022_02/998721201</t>
  </si>
  <si>
    <t>741</t>
  </si>
  <si>
    <t>Elektroinstalace - silnoproud</t>
  </si>
  <si>
    <t>82</t>
  </si>
  <si>
    <t>R</t>
  </si>
  <si>
    <t>741A1001</t>
  </si>
  <si>
    <t>Elektroinstalace – vedení (kompletní včetně vybavení) místnosti obytné do 12 m2, včetně dodání LED svítidla</t>
  </si>
  <si>
    <t>soubor</t>
  </si>
  <si>
    <t>ÚRS RYRO 2022 02</t>
  </si>
  <si>
    <t>1945963711</t>
  </si>
  <si>
    <t>https://podminky.urs.cz/item/CS_URS_2022_02/741A1001</t>
  </si>
  <si>
    <t>83</t>
  </si>
  <si>
    <t>741A1023</t>
  </si>
  <si>
    <t>Elektroinstalace – vedení (kompletní včetně vybavení) místnosti provozních</t>
  </si>
  <si>
    <t>-137827596</t>
  </si>
  <si>
    <t>https://podminky.urs.cz/item/CS_URS_2022_02/741A1023</t>
  </si>
  <si>
    <t>763</t>
  </si>
  <si>
    <t>Konstrukce suché výstavby</t>
  </si>
  <si>
    <t>84</t>
  </si>
  <si>
    <t>763111311</t>
  </si>
  <si>
    <t>Příčka ze sádrokartonových desek s nosnou konstrukcí z jednoduchých ocelových profilů UW, CW jednoduše opláštěná deskou standardní A tl. 12,5 mm, příčka tl. 75 mm, profil 50, s izolací, EI 30, Rw do 45 dB</t>
  </si>
  <si>
    <t>-823682236</t>
  </si>
  <si>
    <t>https://podminky.urs.cz/item/CS_URS_2022_02/763111311</t>
  </si>
  <si>
    <t xml:space="preserve">m 02.09 ochrana stávajících dveří </t>
  </si>
  <si>
    <t>7,7</t>
  </si>
  <si>
    <t>85</t>
  </si>
  <si>
    <t>998763401</t>
  </si>
  <si>
    <t>Přesun hmot pro konstrukce montované z desek stanovený procentní sazbou (%) z ceny vodorovná dopravní vzdálenost do 50 m v objektech výšky do 6 m</t>
  </si>
  <si>
    <t>-849222459</t>
  </si>
  <si>
    <t>https://podminky.urs.cz/item/CS_URS_2022_02/998763401</t>
  </si>
  <si>
    <t>86</t>
  </si>
  <si>
    <t>764216644</t>
  </si>
  <si>
    <t>Oplechování parapetů z pozinkovaného plechu s povrchovou úpravou rovných celoplošně lepené, bez rohů rš 330 mm</t>
  </si>
  <si>
    <t>-892659338</t>
  </si>
  <si>
    <t>https://podminky.urs.cz/item/CS_URS_2022_02/764216644</t>
  </si>
  <si>
    <t>m 01.05</t>
  </si>
  <si>
    <t>87</t>
  </si>
  <si>
    <t>764518623</t>
  </si>
  <si>
    <t>Svod z pozinkovaného plechu s upraveným povrchem včetně objímek, kolen a odskoků kruhový, průměru 120 mm</t>
  </si>
  <si>
    <t>-1480308967</t>
  </si>
  <si>
    <t>https://podminky.urs.cz/item/CS_URS_2022_02/764518623</t>
  </si>
  <si>
    <t>Nová část dešťového svodu</t>
  </si>
  <si>
    <t>2,25</t>
  </si>
  <si>
    <t>88</t>
  </si>
  <si>
    <t>998764201</t>
  </si>
  <si>
    <t>Přesun hmot pro konstrukce klempířské stanovený procentní sazbou (%) z ceny vodorovná dopravní vzdálenost do 50 m v objektech výšky do 6 m</t>
  </si>
  <si>
    <t>-1358653017</t>
  </si>
  <si>
    <t>https://podminky.urs.cz/item/CS_URS_2022_02/998764201</t>
  </si>
  <si>
    <t>89</t>
  </si>
  <si>
    <t>766621612</t>
  </si>
  <si>
    <t>Montáž oken dřevěných plochy do 1 m2 včetně montáže rámu špaletových do zdiva</t>
  </si>
  <si>
    <t>1410026822</t>
  </si>
  <si>
    <t>https://podminky.urs.cz/item/CS_URS_2022_02/766621612</t>
  </si>
  <si>
    <t>3+2</t>
  </si>
  <si>
    <t>90</t>
  </si>
  <si>
    <t>61110028</t>
  </si>
  <si>
    <t>okno dřevěné špaletové otevíravé dvojsklo plochy do 1m2</t>
  </si>
  <si>
    <t>-1058767227</t>
  </si>
  <si>
    <t>0,5*0,93*2</t>
  </si>
  <si>
    <t>91</t>
  </si>
  <si>
    <t>766621622R</t>
  </si>
  <si>
    <t>Montáž dřevěných oken plochy do 1 m2 jednoduchých otevíravých včetně montáže rámu do zdiva</t>
  </si>
  <si>
    <t>737946414</t>
  </si>
  <si>
    <t>92</t>
  </si>
  <si>
    <t>61110008</t>
  </si>
  <si>
    <t>okno dřevěné otevíravé/sklopné dvojsklo do plochy 1m2</t>
  </si>
  <si>
    <t>-1995545665</t>
  </si>
  <si>
    <t>0,91*0,6+0,91*1</t>
  </si>
  <si>
    <t>93</t>
  </si>
  <si>
    <t>766694122</t>
  </si>
  <si>
    <t>Montáž ostatních truhlářských konstrukcí parapetních desek dřevěných nebo plastových šířky přes 300 mm, délky přes 1000 do 1600 mm</t>
  </si>
  <si>
    <t>431070632</t>
  </si>
  <si>
    <t>https://podminky.urs.cz/item/CS_URS_2022_02/766694122</t>
  </si>
  <si>
    <t>94</t>
  </si>
  <si>
    <t>60556100R</t>
  </si>
  <si>
    <t>Parapet dubový tl 30mm</t>
  </si>
  <si>
    <t>1349071966</t>
  </si>
  <si>
    <t>0,03*(2,05*0,33)</t>
  </si>
  <si>
    <t>0,03*(1,25*0,65)</t>
  </si>
  <si>
    <t>95</t>
  </si>
  <si>
    <t>998766201</t>
  </si>
  <si>
    <t>Přesun hmot pro konstrukce truhlářské stanovený procentní sazbou (%) z ceny vodorovná dopravní vzdálenost do 50 m v objektech výšky do 6 m</t>
  </si>
  <si>
    <t>1109657553</t>
  </si>
  <si>
    <t>https://podminky.urs.cz/item/CS_URS_2022_02/998766201</t>
  </si>
  <si>
    <t>96</t>
  </si>
  <si>
    <t>767662110R</t>
  </si>
  <si>
    <t>Montáž mříží pevných, připevněných zazděním</t>
  </si>
  <si>
    <t>409397742</t>
  </si>
  <si>
    <t>97</t>
  </si>
  <si>
    <t>54912001R</t>
  </si>
  <si>
    <t>Oprava stávajících mříží pevných</t>
  </si>
  <si>
    <t>-1880500203</t>
  </si>
  <si>
    <t>98</t>
  </si>
  <si>
    <t>54912002R</t>
  </si>
  <si>
    <t>Vytvoření repliky stávajících mříží pevných</t>
  </si>
  <si>
    <t>-325904876</t>
  </si>
  <si>
    <t>99</t>
  </si>
  <si>
    <t>998767201</t>
  </si>
  <si>
    <t>Přesun hmot pro zámečnické konstrukce stanovený procentní sazbou (%) z ceny vodorovná dopravní vzdálenost do 50 m v objektech výšky do 6 m</t>
  </si>
  <si>
    <t>-1352742811</t>
  </si>
  <si>
    <t>https://podminky.urs.cz/item/CS_URS_2022_02/998767201</t>
  </si>
  <si>
    <t>771</t>
  </si>
  <si>
    <t>Podlahy z dlaždic</t>
  </si>
  <si>
    <t>100</t>
  </si>
  <si>
    <t>771111011</t>
  </si>
  <si>
    <t>Příprava podkladu před provedením dlažby vysátí podlah</t>
  </si>
  <si>
    <t>95682280</t>
  </si>
  <si>
    <t>https://podminky.urs.cz/item/CS_URS_2022_02/771111011</t>
  </si>
  <si>
    <t>teraco dlažba na terase</t>
  </si>
  <si>
    <t>101</t>
  </si>
  <si>
    <t>771121011</t>
  </si>
  <si>
    <t>Příprava podkladu před provedením dlažby nátěr penetrační na podlahu</t>
  </si>
  <si>
    <t>1509284441</t>
  </si>
  <si>
    <t>https://podminky.urs.cz/item/CS_URS_2022_02/771121011</t>
  </si>
  <si>
    <t>102</t>
  </si>
  <si>
    <t>771554113</t>
  </si>
  <si>
    <t>Montáž podlah z dlaždic teracových lepených flexibilním lepidlem přes 9 do 12 ks/ m2</t>
  </si>
  <si>
    <t>1560619675</t>
  </si>
  <si>
    <t>https://podminky.urs.cz/item/CS_URS_2022_02/771554113</t>
  </si>
  <si>
    <t>103</t>
  </si>
  <si>
    <t>59247001</t>
  </si>
  <si>
    <t>dlaždice teracová 300x300x30mm</t>
  </si>
  <si>
    <t>-1927096688</t>
  </si>
  <si>
    <t>17,69*1,1 'Přepočtené koeficientem množství</t>
  </si>
  <si>
    <t>104</t>
  </si>
  <si>
    <t>771592011</t>
  </si>
  <si>
    <t>Čištění vnitřních ploch po položení dlažby podlah nebo schodišť chemickými prostředky</t>
  </si>
  <si>
    <t>1191210480</t>
  </si>
  <si>
    <t>https://podminky.urs.cz/item/CS_URS_2022_02/771592011</t>
  </si>
  <si>
    <t>105</t>
  </si>
  <si>
    <t>998771201</t>
  </si>
  <si>
    <t>Přesun hmot pro podlahy z dlaždic stanovený procentní sazbou (%) z ceny vodorovná dopravní vzdálenost do 50 m v objektech výšky do 6 m</t>
  </si>
  <si>
    <t>471008439</t>
  </si>
  <si>
    <t>https://podminky.urs.cz/item/CS_URS_2022_02/998771201</t>
  </si>
  <si>
    <t>773</t>
  </si>
  <si>
    <t>Podlahy z litého teraca</t>
  </si>
  <si>
    <t>106</t>
  </si>
  <si>
    <t>773512010</t>
  </si>
  <si>
    <t>Podlaha z přírodního litého teraca obruba, šířky do 100 mm</t>
  </si>
  <si>
    <t>88250378</t>
  </si>
  <si>
    <t>https://podminky.urs.cz/item/CS_URS_2022_02/773512010</t>
  </si>
  <si>
    <t>oprava a doplnění stávající podlahy</t>
  </si>
  <si>
    <t>2,5*2+3,05</t>
  </si>
  <si>
    <t>107</t>
  </si>
  <si>
    <t>773519190</t>
  </si>
  <si>
    <t>Podlaha z přírodního litého teraca Příplatek k cenám za plochu do 5 m2 jednotlivě</t>
  </si>
  <si>
    <t>169429652</t>
  </si>
  <si>
    <t>https://podminky.urs.cz/item/CS_URS_2022_02/773519190</t>
  </si>
  <si>
    <t>8*0,1</t>
  </si>
  <si>
    <t>(2,5*2+3,05)*0,1</t>
  </si>
  <si>
    <t>108</t>
  </si>
  <si>
    <t>773519195</t>
  </si>
  <si>
    <t>Podlaha z přírodního litého teraca Příplatek k cenám za každých dalších i započatých 5 mm tloušťky</t>
  </si>
  <si>
    <t>-1170929616</t>
  </si>
  <si>
    <t>https://podminky.urs.cz/item/CS_URS_2022_02/773519195</t>
  </si>
  <si>
    <t>109</t>
  </si>
  <si>
    <t>998773201</t>
  </si>
  <si>
    <t>Přesun hmot pro podlahy teracové lité stanovený procentní sazbou (%) z ceny vodorovná dopravní vzdálenost do 50 m v objektech výšky do 6 m</t>
  </si>
  <si>
    <t>1062586169</t>
  </si>
  <si>
    <t>https://podminky.urs.cz/item/CS_URS_2022_02/998773201</t>
  </si>
  <si>
    <t>110</t>
  </si>
  <si>
    <t>782994916</t>
  </si>
  <si>
    <t>Obklady z kamene oprava - ostatní práce očištění silikonovými kartáči</t>
  </si>
  <si>
    <t>69768387</t>
  </si>
  <si>
    <t>https://podminky.urs.cz/item/CS_URS_2022_02/782994916</t>
  </si>
  <si>
    <t>římsa</t>
  </si>
  <si>
    <t>0,5*(9,5)</t>
  </si>
  <si>
    <t>783</t>
  </si>
  <si>
    <t>Dokončovací práce - nátěry</t>
  </si>
  <si>
    <t>111</t>
  </si>
  <si>
    <t>783101403</t>
  </si>
  <si>
    <t>Příprava podkladu truhlářských konstrukcí před provedením nátěru oprášení</t>
  </si>
  <si>
    <t>-1301247223</t>
  </si>
  <si>
    <t>https://podminky.urs.cz/item/CS_URS_2022_02/783101403</t>
  </si>
  <si>
    <t>0,03*(2,05+0,33)*2+(2,05*0,33)*2</t>
  </si>
  <si>
    <t>0,03*(1,25+0,65)*2+(1,25*0,65)*2</t>
  </si>
  <si>
    <t>112</t>
  </si>
  <si>
    <t>783114101</t>
  </si>
  <si>
    <t>Základní nátěr truhlářských konstrukcí jednonásobný syntetický</t>
  </si>
  <si>
    <t>1775315869</t>
  </si>
  <si>
    <t>https://podminky.urs.cz/item/CS_URS_2022_02/783114101</t>
  </si>
  <si>
    <t>113</t>
  </si>
  <si>
    <t>783118211</t>
  </si>
  <si>
    <t>Lakovací nátěr truhlářských konstrukcí dvojnásobný s mezibroušením syntetický</t>
  </si>
  <si>
    <t>498430037</t>
  </si>
  <si>
    <t>https://podminky.urs.cz/item/CS_URS_2022_02/783118211</t>
  </si>
  <si>
    <t>114</t>
  </si>
  <si>
    <t>783801403</t>
  </si>
  <si>
    <t>Příprava podkladu omítek před provedením nátěru oprášení</t>
  </si>
  <si>
    <t>-1670594612</t>
  </si>
  <si>
    <t>https://podminky.urs.cz/item/CS_URS_2022_02/783801403</t>
  </si>
  <si>
    <t>115</t>
  </si>
  <si>
    <t>783823137</t>
  </si>
  <si>
    <t>Penetrační nátěr omítek hladkých omítek hladkých, zrnitých tenkovrstvých nebo štukových stupně členitosti 1 a 2 vápenný</t>
  </si>
  <si>
    <t>-2107320910</t>
  </si>
  <si>
    <t>https://podminky.urs.cz/item/CS_URS_2022_02/783823137</t>
  </si>
  <si>
    <t>116</t>
  </si>
  <si>
    <t>783827127</t>
  </si>
  <si>
    <t>Krycí (ochranný ) nátěr omítek jednonásobný hladkých omítek hladkých, zrnitých tenkovrstvých nebo štukových stupně členitosti 1 a 2 vápenný</t>
  </si>
  <si>
    <t>-1984137835</t>
  </si>
  <si>
    <t>https://podminky.urs.cz/item/CS_URS_2022_02/783827127</t>
  </si>
  <si>
    <t>784</t>
  </si>
  <si>
    <t>Dokončovací práce - malby a tapety</t>
  </si>
  <si>
    <t>117</t>
  </si>
  <si>
    <t>784111001</t>
  </si>
  <si>
    <t>Oprášení (ometení) podkladu v místnostech výšky do 3,80 m</t>
  </si>
  <si>
    <t>-610774382</t>
  </si>
  <si>
    <t>https://podminky.urs.cz/item/CS_URS_2022_02/784111001</t>
  </si>
  <si>
    <t>stropy</t>
  </si>
  <si>
    <t>stěny</t>
  </si>
  <si>
    <t>118</t>
  </si>
  <si>
    <t>784181111</t>
  </si>
  <si>
    <t>Penetrace podkladu jednonásobná základní silikátová bezbarvá v místnostech výšky do 3,80 m</t>
  </si>
  <si>
    <t>-2120202236</t>
  </si>
  <si>
    <t>https://podminky.urs.cz/item/CS_URS_2022_02/784181111</t>
  </si>
  <si>
    <t>119</t>
  </si>
  <si>
    <t>784321031</t>
  </si>
  <si>
    <t>Malby silikátové dvojnásobné, bílé v místnostech výšky do 3,80 m</t>
  </si>
  <si>
    <t>889699774</t>
  </si>
  <si>
    <t>https://podminky.urs.cz/item/CS_URS_2022_02/784321031</t>
  </si>
  <si>
    <t>VRN - Vedlejší výrobní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</si>
  <si>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</si>
  <si>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</si>
  <si>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</si>
  <si>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</si>
  <si>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</si>
  <si>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</si>
  <si>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>Vedlejší rozpočtové náklady</t>
  </si>
  <si>
    <t>VRN1</t>
  </si>
  <si>
    <t>Průzkumné, geodetické a projektové práce</t>
  </si>
  <si>
    <t>011002000</t>
  </si>
  <si>
    <t>Průzkumné práce</t>
  </si>
  <si>
    <t>kpl</t>
  </si>
  <si>
    <t>1024</t>
  </si>
  <si>
    <t>-602518007</t>
  </si>
  <si>
    <t>https://podminky.urs.cz/item/CS_URS_2022_02/011002000</t>
  </si>
  <si>
    <t>011514000</t>
  </si>
  <si>
    <t>Stavebně-statický průzkum</t>
  </si>
  <si>
    <t>CS ÚRS 2021 02</t>
  </si>
  <si>
    <t>-619733859</t>
  </si>
  <si>
    <t>https://podminky.urs.cz/item/CS_URS_2021_02/011514000</t>
  </si>
  <si>
    <t>Statický posudek - posouzení základové spáry a stropní konstrukce</t>
  </si>
  <si>
    <t>013254000</t>
  </si>
  <si>
    <t>Dokumentace skutečného provedení stavby</t>
  </si>
  <si>
    <t>1817365312</t>
  </si>
  <si>
    <t>https://podminky.urs.cz/item/CS_URS_2022_02/013254000</t>
  </si>
  <si>
    <t>VRN2</t>
  </si>
  <si>
    <t>Příprava staveniště</t>
  </si>
  <si>
    <t>020001000</t>
  </si>
  <si>
    <t>1176317381</t>
  </si>
  <si>
    <t>https://podminky.urs.cz/item/CS_URS_2022_02/020001000</t>
  </si>
  <si>
    <t>VRN3</t>
  </si>
  <si>
    <t>Zařízení staveniště</t>
  </si>
  <si>
    <t>030001000</t>
  </si>
  <si>
    <t>měsíc</t>
  </si>
  <si>
    <t>721719981</t>
  </si>
  <si>
    <t>https://podminky.urs.cz/item/CS_URS_2022_02/030001000</t>
  </si>
  <si>
    <t>034002000</t>
  </si>
  <si>
    <t>Zabezpečení staveniště</t>
  </si>
  <si>
    <t>1079482986</t>
  </si>
  <si>
    <t>https://podminky.urs.cz/item/CS_URS_2022_02/034002000</t>
  </si>
  <si>
    <t>VRN4</t>
  </si>
  <si>
    <t>Inženýrská činnost</t>
  </si>
  <si>
    <t>040001000</t>
  </si>
  <si>
    <t>337623195</t>
  </si>
  <si>
    <t>https://podminky.urs.cz/item/CS_URS_2022_02/040001000</t>
  </si>
  <si>
    <t>043002000</t>
  </si>
  <si>
    <t>Zkoušky a ostatní měření</t>
  </si>
  <si>
    <t>-550352074</t>
  </si>
  <si>
    <t>https://podminky.urs.cz/item/CS_URS_2022_02/043002000</t>
  </si>
  <si>
    <t>VRN5</t>
  </si>
  <si>
    <t>Finanční náklady</t>
  </si>
  <si>
    <t>052002000</t>
  </si>
  <si>
    <t xml:space="preserve">Finanční rezerva na nepředpokládané práce (zakryté kce) - každý uchazeč ocení částkou 75.000,-Kč </t>
  </si>
  <si>
    <t>-1224379627</t>
  </si>
  <si>
    <t>https://podminky.urs.cz/item/CS_URS_2022_02/052002000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</si>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</sst>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1" TargetMode="External" /><Relationship Id="rId2" Type="http://schemas.openxmlformats.org/officeDocument/2006/relationships/hyperlink" Target="https://podminky.urs.cz/item/CS_URS_2022_02/113107111" TargetMode="External" /><Relationship Id="rId3" Type="http://schemas.openxmlformats.org/officeDocument/2006/relationships/hyperlink" Target="https://podminky.urs.cz/item/CS_URS_2022_02/961031311" TargetMode="External" /><Relationship Id="rId4" Type="http://schemas.openxmlformats.org/officeDocument/2006/relationships/hyperlink" Target="https://podminky.urs.cz/item/CS_URS_2022_02/962032231" TargetMode="External" /><Relationship Id="rId5" Type="http://schemas.openxmlformats.org/officeDocument/2006/relationships/hyperlink" Target="https://podminky.urs.cz/item/CS_URS_2022_02/963011512" TargetMode="External" /><Relationship Id="rId6" Type="http://schemas.openxmlformats.org/officeDocument/2006/relationships/hyperlink" Target="https://podminky.urs.cz/item/CS_URS_2022_02/965042141" TargetMode="External" /><Relationship Id="rId7" Type="http://schemas.openxmlformats.org/officeDocument/2006/relationships/hyperlink" Target="https://podminky.urs.cz/item/CS_URS_2022_02/965081333" TargetMode="External" /><Relationship Id="rId8" Type="http://schemas.openxmlformats.org/officeDocument/2006/relationships/hyperlink" Target="https://podminky.urs.cz/item/CS_URS_2022_02/968062244" TargetMode="External" /><Relationship Id="rId9" Type="http://schemas.openxmlformats.org/officeDocument/2006/relationships/hyperlink" Target="https://podminky.urs.cz/item/CS_URS_2022_02/968062354" TargetMode="External" /><Relationship Id="rId10" Type="http://schemas.openxmlformats.org/officeDocument/2006/relationships/hyperlink" Target="https://podminky.urs.cz/item/CS_URS_2022_02/968062456" TargetMode="External" /><Relationship Id="rId11" Type="http://schemas.openxmlformats.org/officeDocument/2006/relationships/hyperlink" Target="https://podminky.urs.cz/item/CS_URS_2022_02/978011191" TargetMode="External" /><Relationship Id="rId12" Type="http://schemas.openxmlformats.org/officeDocument/2006/relationships/hyperlink" Target="https://podminky.urs.cz/item/CS_URS_2022_02/978013191" TargetMode="External" /><Relationship Id="rId13" Type="http://schemas.openxmlformats.org/officeDocument/2006/relationships/hyperlink" Target="https://podminky.urs.cz/item/CS_URS_2022_02/979031111" TargetMode="External" /><Relationship Id="rId14" Type="http://schemas.openxmlformats.org/officeDocument/2006/relationships/hyperlink" Target="https://podminky.urs.cz/item/CS_URS_2022_02/997013151" TargetMode="External" /><Relationship Id="rId15" Type="http://schemas.openxmlformats.org/officeDocument/2006/relationships/hyperlink" Target="https://podminky.urs.cz/item/CS_URS_2022_02/997013501" TargetMode="External" /><Relationship Id="rId16" Type="http://schemas.openxmlformats.org/officeDocument/2006/relationships/hyperlink" Target="https://podminky.urs.cz/item/CS_URS_2022_02/997013509" TargetMode="External" /><Relationship Id="rId17" Type="http://schemas.openxmlformats.org/officeDocument/2006/relationships/hyperlink" Target="https://podminky.urs.cz/item/CS_URS_2022_02/997013601" TargetMode="External" /><Relationship Id="rId18" Type="http://schemas.openxmlformats.org/officeDocument/2006/relationships/hyperlink" Target="https://podminky.urs.cz/item/CS_URS_2022_02/997013603" TargetMode="External" /><Relationship Id="rId19" Type="http://schemas.openxmlformats.org/officeDocument/2006/relationships/hyperlink" Target="https://podminky.urs.cz/item/CS_URS_2022_02/997013631" TargetMode="External" /><Relationship Id="rId20" Type="http://schemas.openxmlformats.org/officeDocument/2006/relationships/hyperlink" Target="https://podminky.urs.cz/item/CS_URS_2022_02/997013873" TargetMode="External" /><Relationship Id="rId21" Type="http://schemas.openxmlformats.org/officeDocument/2006/relationships/hyperlink" Target="https://podminky.urs.cz/item/CS_URS_2022_02/721242804" TargetMode="External" /><Relationship Id="rId22" Type="http://schemas.openxmlformats.org/officeDocument/2006/relationships/hyperlink" Target="https://podminky.urs.cz/item/CS_URS_2022_02/764001821" TargetMode="External" /><Relationship Id="rId23" Type="http://schemas.openxmlformats.org/officeDocument/2006/relationships/hyperlink" Target="https://podminky.urs.cz/item/CS_URS_2022_02/764002851" TargetMode="External" /><Relationship Id="rId24" Type="http://schemas.openxmlformats.org/officeDocument/2006/relationships/hyperlink" Target="https://podminky.urs.cz/item/CS_URS_2022_02/764002871" TargetMode="External" /><Relationship Id="rId25" Type="http://schemas.openxmlformats.org/officeDocument/2006/relationships/hyperlink" Target="https://podminky.urs.cz/item/CS_URS_2022_02/764004861" TargetMode="External" /><Relationship Id="rId26" Type="http://schemas.openxmlformats.org/officeDocument/2006/relationships/hyperlink" Target="https://podminky.urs.cz/item/CS_URS_2022_02/766691914" TargetMode="External" /><Relationship Id="rId2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12003" TargetMode="External" /><Relationship Id="rId2" Type="http://schemas.openxmlformats.org/officeDocument/2006/relationships/hyperlink" Target="https://podminky.urs.cz/item/CS_URS_2022_02/131113702" TargetMode="External" /><Relationship Id="rId3" Type="http://schemas.openxmlformats.org/officeDocument/2006/relationships/hyperlink" Target="https://podminky.urs.cz/item/CS_URS_2022_02/132112132" TargetMode="External" /><Relationship Id="rId4" Type="http://schemas.openxmlformats.org/officeDocument/2006/relationships/hyperlink" Target="https://podminky.urs.cz/item/CS_URS_2022_02/162211311" TargetMode="External" /><Relationship Id="rId5" Type="http://schemas.openxmlformats.org/officeDocument/2006/relationships/hyperlink" Target="https://podminky.urs.cz/item/CS_URS_2022_02/162211319" TargetMode="External" /><Relationship Id="rId6" Type="http://schemas.openxmlformats.org/officeDocument/2006/relationships/hyperlink" Target="https://podminky.urs.cz/item/CS_URS_2022_02/172152101" TargetMode="External" /><Relationship Id="rId7" Type="http://schemas.openxmlformats.org/officeDocument/2006/relationships/hyperlink" Target="https://podminky.urs.cz/item/CS_URS_2022_02/174111101" TargetMode="External" /><Relationship Id="rId8" Type="http://schemas.openxmlformats.org/officeDocument/2006/relationships/hyperlink" Target="https://podminky.urs.cz/item/CS_URS_2022_02/175111201" TargetMode="External" /><Relationship Id="rId9" Type="http://schemas.openxmlformats.org/officeDocument/2006/relationships/hyperlink" Target="https://podminky.urs.cz/item/CS_URS_2022_02/180405111" TargetMode="External" /><Relationship Id="rId10" Type="http://schemas.openxmlformats.org/officeDocument/2006/relationships/hyperlink" Target="https://podminky.urs.cz/item/CS_URS_2022_02/181311103" TargetMode="External" /><Relationship Id="rId11" Type="http://schemas.openxmlformats.org/officeDocument/2006/relationships/hyperlink" Target="https://podminky.urs.cz/item/CS_URS_2022_02/211571112" TargetMode="External" /><Relationship Id="rId12" Type="http://schemas.openxmlformats.org/officeDocument/2006/relationships/hyperlink" Target="https://podminky.urs.cz/item/CS_URS_2022_02/211971121" TargetMode="External" /><Relationship Id="rId13" Type="http://schemas.openxmlformats.org/officeDocument/2006/relationships/hyperlink" Target="https://podminky.urs.cz/item/CS_URS_2022_02/212312111" TargetMode="External" /><Relationship Id="rId14" Type="http://schemas.openxmlformats.org/officeDocument/2006/relationships/hyperlink" Target="https://podminky.urs.cz/item/CS_URS_2022_02/212532111" TargetMode="External" /><Relationship Id="rId15" Type="http://schemas.openxmlformats.org/officeDocument/2006/relationships/hyperlink" Target="https://podminky.urs.cz/item/CS_URS_2022_02/274313711" TargetMode="External" /><Relationship Id="rId16" Type="http://schemas.openxmlformats.org/officeDocument/2006/relationships/hyperlink" Target="https://podminky.urs.cz/item/CS_URS_2022_02/274351121" TargetMode="External" /><Relationship Id="rId17" Type="http://schemas.openxmlformats.org/officeDocument/2006/relationships/hyperlink" Target="https://podminky.urs.cz/item/CS_URS_2022_02/274351122" TargetMode="External" /><Relationship Id="rId18" Type="http://schemas.openxmlformats.org/officeDocument/2006/relationships/hyperlink" Target="https://podminky.urs.cz/item/CS_URS_2022_02/311113154" TargetMode="External" /><Relationship Id="rId19" Type="http://schemas.openxmlformats.org/officeDocument/2006/relationships/hyperlink" Target="https://podminky.urs.cz/item/CS_URS_2022_02/311113155" TargetMode="External" /><Relationship Id="rId20" Type="http://schemas.openxmlformats.org/officeDocument/2006/relationships/hyperlink" Target="https://podminky.urs.cz/item/CS_URS_2022_02/311113156" TargetMode="External" /><Relationship Id="rId21" Type="http://schemas.openxmlformats.org/officeDocument/2006/relationships/hyperlink" Target="https://podminky.urs.cz/item/CS_URS_2022_02/311361821" TargetMode="External" /><Relationship Id="rId22" Type="http://schemas.openxmlformats.org/officeDocument/2006/relationships/hyperlink" Target="https://podminky.urs.cz/item/CS_URS_2022_02/411321414" TargetMode="External" /><Relationship Id="rId23" Type="http://schemas.openxmlformats.org/officeDocument/2006/relationships/hyperlink" Target="https://podminky.urs.cz/item/CS_URS_2022_02/411351011" TargetMode="External" /><Relationship Id="rId24" Type="http://schemas.openxmlformats.org/officeDocument/2006/relationships/hyperlink" Target="https://podminky.urs.cz/item/CS_URS_2022_02/411351012" TargetMode="External" /><Relationship Id="rId25" Type="http://schemas.openxmlformats.org/officeDocument/2006/relationships/hyperlink" Target="https://podminky.urs.cz/item/CS_URS_2022_02/411354313" TargetMode="External" /><Relationship Id="rId26" Type="http://schemas.openxmlformats.org/officeDocument/2006/relationships/hyperlink" Target="https://podminky.urs.cz/item/CS_URS_2022_02/411354314" TargetMode="External" /><Relationship Id="rId27" Type="http://schemas.openxmlformats.org/officeDocument/2006/relationships/hyperlink" Target="https://podminky.urs.cz/item/CS_URS_2022_02/411361821" TargetMode="External" /><Relationship Id="rId28" Type="http://schemas.openxmlformats.org/officeDocument/2006/relationships/hyperlink" Target="https://podminky.urs.cz/item/CS_URS_2022_02/417321515" TargetMode="External" /><Relationship Id="rId29" Type="http://schemas.openxmlformats.org/officeDocument/2006/relationships/hyperlink" Target="https://podminky.urs.cz/item/CS_URS_2022_02/417351115" TargetMode="External" /><Relationship Id="rId30" Type="http://schemas.openxmlformats.org/officeDocument/2006/relationships/hyperlink" Target="https://podminky.urs.cz/item/CS_URS_2022_02/417351116" TargetMode="External" /><Relationship Id="rId31" Type="http://schemas.openxmlformats.org/officeDocument/2006/relationships/hyperlink" Target="https://podminky.urs.cz/item/CS_URS_2022_02/417361821" TargetMode="External" /><Relationship Id="rId32" Type="http://schemas.openxmlformats.org/officeDocument/2006/relationships/hyperlink" Target="https://podminky.urs.cz/item/CS_URS_2022_02/452311131" TargetMode="External" /><Relationship Id="rId33" Type="http://schemas.openxmlformats.org/officeDocument/2006/relationships/hyperlink" Target="https://podminky.urs.cz/item/CS_URS_2022_02/611131102" TargetMode="External" /><Relationship Id="rId34" Type="http://schemas.openxmlformats.org/officeDocument/2006/relationships/hyperlink" Target="https://podminky.urs.cz/item/CS_URS_2022_02/611131152" TargetMode="External" /><Relationship Id="rId35" Type="http://schemas.openxmlformats.org/officeDocument/2006/relationships/hyperlink" Target="https://podminky.urs.cz/item/CS_URS_2022_02/611316121" TargetMode="External" /><Relationship Id="rId36" Type="http://schemas.openxmlformats.org/officeDocument/2006/relationships/hyperlink" Target="https://podminky.urs.cz/item/CS_URS_2022_02/611321141" TargetMode="External" /><Relationship Id="rId37" Type="http://schemas.openxmlformats.org/officeDocument/2006/relationships/hyperlink" Target="https://podminky.urs.cz/item/CS_URS_2022_02/611328131" TargetMode="External" /><Relationship Id="rId38" Type="http://schemas.openxmlformats.org/officeDocument/2006/relationships/hyperlink" Target="https://podminky.urs.cz/item/CS_URS_2022_02/612131102" TargetMode="External" /><Relationship Id="rId39" Type="http://schemas.openxmlformats.org/officeDocument/2006/relationships/hyperlink" Target="https://podminky.urs.cz/item/CS_URS_2022_02/612131152" TargetMode="External" /><Relationship Id="rId40" Type="http://schemas.openxmlformats.org/officeDocument/2006/relationships/hyperlink" Target="https://podminky.urs.cz/item/CS_URS_2022_02/612316121" TargetMode="External" /><Relationship Id="rId41" Type="http://schemas.openxmlformats.org/officeDocument/2006/relationships/hyperlink" Target="https://podminky.urs.cz/item/CS_URS_2022_02/612321141" TargetMode="External" /><Relationship Id="rId42" Type="http://schemas.openxmlformats.org/officeDocument/2006/relationships/hyperlink" Target="https://podminky.urs.cz/item/CS_URS_2022_02/612321191" TargetMode="External" /><Relationship Id="rId43" Type="http://schemas.openxmlformats.org/officeDocument/2006/relationships/hyperlink" Target="https://podminky.urs.cz/item/CS_URS_2022_02/612328131" TargetMode="External" /><Relationship Id="rId44" Type="http://schemas.openxmlformats.org/officeDocument/2006/relationships/hyperlink" Target="https://podminky.urs.cz/item/CS_URS_2022_02/619996145" TargetMode="External" /><Relationship Id="rId45" Type="http://schemas.openxmlformats.org/officeDocument/2006/relationships/hyperlink" Target="https://podminky.urs.cz/item/CS_URS_2022_02/622325353" TargetMode="External" /><Relationship Id="rId46" Type="http://schemas.openxmlformats.org/officeDocument/2006/relationships/hyperlink" Target="https://podminky.urs.cz/item/CS_URS_2022_02/622331121" TargetMode="External" /><Relationship Id="rId47" Type="http://schemas.openxmlformats.org/officeDocument/2006/relationships/hyperlink" Target="https://podminky.urs.cz/item/CS_URS_2022_02/631311125" TargetMode="External" /><Relationship Id="rId48" Type="http://schemas.openxmlformats.org/officeDocument/2006/relationships/hyperlink" Target="https://podminky.urs.cz/item/CS_URS_2022_02/631319012" TargetMode="External" /><Relationship Id="rId49" Type="http://schemas.openxmlformats.org/officeDocument/2006/relationships/hyperlink" Target="https://podminky.urs.cz/item/CS_URS_2022_02/631341124" TargetMode="External" /><Relationship Id="rId50" Type="http://schemas.openxmlformats.org/officeDocument/2006/relationships/hyperlink" Target="https://podminky.urs.cz/item/CS_URS_2022_02/631351101" TargetMode="External" /><Relationship Id="rId51" Type="http://schemas.openxmlformats.org/officeDocument/2006/relationships/hyperlink" Target="https://podminky.urs.cz/item/CS_URS_2022_02/631351102" TargetMode="External" /><Relationship Id="rId52" Type="http://schemas.openxmlformats.org/officeDocument/2006/relationships/hyperlink" Target="https://podminky.urs.cz/item/CS_URS_2022_02/949101111" TargetMode="External" /><Relationship Id="rId53" Type="http://schemas.openxmlformats.org/officeDocument/2006/relationships/hyperlink" Target="https://podminky.urs.cz/item/CS_URS_2022_02/952901111" TargetMode="External" /><Relationship Id="rId54" Type="http://schemas.openxmlformats.org/officeDocument/2006/relationships/hyperlink" Target="https://podminky.urs.cz/item/CS_URS_2022_02/985331213" TargetMode="External" /><Relationship Id="rId55" Type="http://schemas.openxmlformats.org/officeDocument/2006/relationships/hyperlink" Target="https://podminky.urs.cz/item/CS_URS_2022_02/985331912" TargetMode="External" /><Relationship Id="rId56" Type="http://schemas.openxmlformats.org/officeDocument/2006/relationships/hyperlink" Target="https://podminky.urs.cz/item/CS_URS_2022_02/998017001" TargetMode="External" /><Relationship Id="rId57" Type="http://schemas.openxmlformats.org/officeDocument/2006/relationships/hyperlink" Target="https://podminky.urs.cz/item/CS_URS_2022_02/711113117" TargetMode="External" /><Relationship Id="rId58" Type="http://schemas.openxmlformats.org/officeDocument/2006/relationships/hyperlink" Target="https://podminky.urs.cz/item/CS_URS_2022_02/711113127" TargetMode="External" /><Relationship Id="rId59" Type="http://schemas.openxmlformats.org/officeDocument/2006/relationships/hyperlink" Target="https://podminky.urs.cz/item/CS_URS_2022_02/998711201" TargetMode="External" /><Relationship Id="rId60" Type="http://schemas.openxmlformats.org/officeDocument/2006/relationships/hyperlink" Target="https://podminky.urs.cz/item/CS_URS_2022_02/713121111" TargetMode="External" /><Relationship Id="rId61" Type="http://schemas.openxmlformats.org/officeDocument/2006/relationships/hyperlink" Target="https://podminky.urs.cz/item/CS_URS_2022_02/998713201" TargetMode="External" /><Relationship Id="rId62" Type="http://schemas.openxmlformats.org/officeDocument/2006/relationships/hyperlink" Target="https://podminky.urs.cz/item/CS_URS_2022_02/721241102" TargetMode="External" /><Relationship Id="rId63" Type="http://schemas.openxmlformats.org/officeDocument/2006/relationships/hyperlink" Target="https://podminky.urs.cz/item/CS_URS_2022_02/998721201" TargetMode="External" /><Relationship Id="rId64" Type="http://schemas.openxmlformats.org/officeDocument/2006/relationships/hyperlink" Target="https://podminky.urs.cz/item/CS_URS_2022_02/741A1001" TargetMode="External" /><Relationship Id="rId65" Type="http://schemas.openxmlformats.org/officeDocument/2006/relationships/hyperlink" Target="https://podminky.urs.cz/item/CS_URS_2022_02/741A1023" TargetMode="External" /><Relationship Id="rId66" Type="http://schemas.openxmlformats.org/officeDocument/2006/relationships/hyperlink" Target="https://podminky.urs.cz/item/CS_URS_2022_02/763111311" TargetMode="External" /><Relationship Id="rId67" Type="http://schemas.openxmlformats.org/officeDocument/2006/relationships/hyperlink" Target="https://podminky.urs.cz/item/CS_URS_2022_02/998763401" TargetMode="External" /><Relationship Id="rId68" Type="http://schemas.openxmlformats.org/officeDocument/2006/relationships/hyperlink" Target="https://podminky.urs.cz/item/CS_URS_2022_02/764216644" TargetMode="External" /><Relationship Id="rId69" Type="http://schemas.openxmlformats.org/officeDocument/2006/relationships/hyperlink" Target="https://podminky.urs.cz/item/CS_URS_2022_02/764518623" TargetMode="External" /><Relationship Id="rId70" Type="http://schemas.openxmlformats.org/officeDocument/2006/relationships/hyperlink" Target="https://podminky.urs.cz/item/CS_URS_2022_02/998764201" TargetMode="External" /><Relationship Id="rId71" Type="http://schemas.openxmlformats.org/officeDocument/2006/relationships/hyperlink" Target="https://podminky.urs.cz/item/CS_URS_2022_02/766621612" TargetMode="External" /><Relationship Id="rId72" Type="http://schemas.openxmlformats.org/officeDocument/2006/relationships/hyperlink" Target="https://podminky.urs.cz/item/CS_URS_2022_02/766694122" TargetMode="External" /><Relationship Id="rId73" Type="http://schemas.openxmlformats.org/officeDocument/2006/relationships/hyperlink" Target="https://podminky.urs.cz/item/CS_URS_2022_02/998766201" TargetMode="External" /><Relationship Id="rId74" Type="http://schemas.openxmlformats.org/officeDocument/2006/relationships/hyperlink" Target="https://podminky.urs.cz/item/CS_URS_2022_02/998767201" TargetMode="External" /><Relationship Id="rId75" Type="http://schemas.openxmlformats.org/officeDocument/2006/relationships/hyperlink" Target="https://podminky.urs.cz/item/CS_URS_2022_02/771111011" TargetMode="External" /><Relationship Id="rId76" Type="http://schemas.openxmlformats.org/officeDocument/2006/relationships/hyperlink" Target="https://podminky.urs.cz/item/CS_URS_2022_02/771121011" TargetMode="External" /><Relationship Id="rId77" Type="http://schemas.openxmlformats.org/officeDocument/2006/relationships/hyperlink" Target="https://podminky.urs.cz/item/CS_URS_2022_02/771554113" TargetMode="External" /><Relationship Id="rId78" Type="http://schemas.openxmlformats.org/officeDocument/2006/relationships/hyperlink" Target="https://podminky.urs.cz/item/CS_URS_2022_02/771592011" TargetMode="External" /><Relationship Id="rId79" Type="http://schemas.openxmlformats.org/officeDocument/2006/relationships/hyperlink" Target="https://podminky.urs.cz/item/CS_URS_2022_02/998771201" TargetMode="External" /><Relationship Id="rId80" Type="http://schemas.openxmlformats.org/officeDocument/2006/relationships/hyperlink" Target="https://podminky.urs.cz/item/CS_URS_2022_02/773512010" TargetMode="External" /><Relationship Id="rId81" Type="http://schemas.openxmlformats.org/officeDocument/2006/relationships/hyperlink" Target="https://podminky.urs.cz/item/CS_URS_2022_02/773519190" TargetMode="External" /><Relationship Id="rId82" Type="http://schemas.openxmlformats.org/officeDocument/2006/relationships/hyperlink" Target="https://podminky.urs.cz/item/CS_URS_2022_02/773519195" TargetMode="External" /><Relationship Id="rId83" Type="http://schemas.openxmlformats.org/officeDocument/2006/relationships/hyperlink" Target="https://podminky.urs.cz/item/CS_URS_2022_02/998773201" TargetMode="External" /><Relationship Id="rId84" Type="http://schemas.openxmlformats.org/officeDocument/2006/relationships/hyperlink" Target="https://podminky.urs.cz/item/CS_URS_2022_02/782994916" TargetMode="External" /><Relationship Id="rId85" Type="http://schemas.openxmlformats.org/officeDocument/2006/relationships/hyperlink" Target="https://podminky.urs.cz/item/CS_URS_2022_02/783101403" TargetMode="External" /><Relationship Id="rId86" Type="http://schemas.openxmlformats.org/officeDocument/2006/relationships/hyperlink" Target="https://podminky.urs.cz/item/CS_URS_2022_02/783114101" TargetMode="External" /><Relationship Id="rId87" Type="http://schemas.openxmlformats.org/officeDocument/2006/relationships/hyperlink" Target="https://podminky.urs.cz/item/CS_URS_2022_02/783118211" TargetMode="External" /><Relationship Id="rId88" Type="http://schemas.openxmlformats.org/officeDocument/2006/relationships/hyperlink" Target="https://podminky.urs.cz/item/CS_URS_2022_02/783801403" TargetMode="External" /><Relationship Id="rId89" Type="http://schemas.openxmlformats.org/officeDocument/2006/relationships/hyperlink" Target="https://podminky.urs.cz/item/CS_URS_2022_02/783823137" TargetMode="External" /><Relationship Id="rId90" Type="http://schemas.openxmlformats.org/officeDocument/2006/relationships/hyperlink" Target="https://podminky.urs.cz/item/CS_URS_2022_02/783827127" TargetMode="External" /><Relationship Id="rId91" Type="http://schemas.openxmlformats.org/officeDocument/2006/relationships/hyperlink" Target="https://podminky.urs.cz/item/CS_URS_2022_02/784111001" TargetMode="External" /><Relationship Id="rId92" Type="http://schemas.openxmlformats.org/officeDocument/2006/relationships/hyperlink" Target="https://podminky.urs.cz/item/CS_URS_2022_02/784181111" TargetMode="External" /><Relationship Id="rId93" Type="http://schemas.openxmlformats.org/officeDocument/2006/relationships/hyperlink" Target="https://podminky.urs.cz/item/CS_URS_2022_02/784321031" TargetMode="External" /><Relationship Id="rId9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002000" TargetMode="External" /><Relationship Id="rId2" Type="http://schemas.openxmlformats.org/officeDocument/2006/relationships/hyperlink" Target="https://podminky.urs.cz/item/CS_URS_2021_02/011514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20001000" TargetMode="External" /><Relationship Id="rId5" Type="http://schemas.openxmlformats.org/officeDocument/2006/relationships/hyperlink" Target="https://podminky.urs.cz/item/CS_URS_2022_02/030001000" TargetMode="External" /><Relationship Id="rId6" Type="http://schemas.openxmlformats.org/officeDocument/2006/relationships/hyperlink" Target="https://podminky.urs.cz/item/CS_URS_2022_02/034002000" TargetMode="External" /><Relationship Id="rId7" Type="http://schemas.openxmlformats.org/officeDocument/2006/relationships/hyperlink" Target="https://podminky.urs.cz/item/CS_URS_2022_02/040001000" TargetMode="External" /><Relationship Id="rId8" Type="http://schemas.openxmlformats.org/officeDocument/2006/relationships/hyperlink" Target="https://podminky.urs.cz/item/CS_URS_2022_02/043002000" TargetMode="External" /><Relationship Id="rId9" Type="http://schemas.openxmlformats.org/officeDocument/2006/relationships/hyperlink" Target="https://podminky.urs.cz/item/CS_URS_2022_02/052002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20" t="s">
        <v>6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86" t="s">
        <v>15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R5" s="21"/>
      <c r="BE5" s="283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88" t="s">
        <v>18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R6" s="21"/>
      <c r="BE6" s="284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84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84"/>
      <c r="BS8" s="18" t="s">
        <v>7</v>
      </c>
    </row>
    <row r="9" spans="2:71" s="1" customFormat="1" ht="14.45" customHeight="1">
      <c r="B9" s="21"/>
      <c r="AR9" s="21"/>
      <c r="BE9" s="284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284"/>
      <c r="BS10" s="18" t="s">
        <v>7</v>
      </c>
    </row>
    <row r="11" spans="2:71" s="1" customFormat="1" ht="18.4" customHeight="1">
      <c r="B11" s="21"/>
      <c r="E11" s="26" t="s">
        <v>28</v>
      </c>
      <c r="AK11" s="28" t="s">
        <v>29</v>
      </c>
      <c r="AN11" s="26" t="s">
        <v>30</v>
      </c>
      <c r="AR11" s="21"/>
      <c r="BE11" s="284"/>
      <c r="BS11" s="18" t="s">
        <v>7</v>
      </c>
    </row>
    <row r="12" spans="2:71" s="1" customFormat="1" ht="6.95" customHeight="1">
      <c r="B12" s="21"/>
      <c r="AR12" s="21"/>
      <c r="BE12" s="284"/>
      <c r="BS12" s="18" t="s">
        <v>7</v>
      </c>
    </row>
    <row r="13" spans="2:71" s="1" customFormat="1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284"/>
      <c r="BS13" s="18" t="s">
        <v>7</v>
      </c>
    </row>
    <row r="14" spans="2:71" ht="12.75">
      <c r="B14" s="21"/>
      <c r="E14" s="289" t="s">
        <v>32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8" t="s">
        <v>29</v>
      </c>
      <c r="AN14" s="30" t="s">
        <v>32</v>
      </c>
      <c r="AR14" s="21"/>
      <c r="BE14" s="284"/>
      <c r="BS14" s="18" t="s">
        <v>7</v>
      </c>
    </row>
    <row r="15" spans="2:71" s="1" customFormat="1" ht="6.95" customHeight="1">
      <c r="B15" s="21"/>
      <c r="AR15" s="21"/>
      <c r="BE15" s="284"/>
      <c r="BS15" s="18" t="s">
        <v>4</v>
      </c>
    </row>
    <row r="16" spans="2:71" s="1" customFormat="1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284"/>
      <c r="BS16" s="18" t="s">
        <v>4</v>
      </c>
    </row>
    <row r="17" spans="2:71" s="1" customFormat="1" ht="18.4" customHeight="1">
      <c r="B17" s="21"/>
      <c r="E17" s="26" t="s">
        <v>35</v>
      </c>
      <c r="AK17" s="28" t="s">
        <v>29</v>
      </c>
      <c r="AN17" s="26" t="s">
        <v>3</v>
      </c>
      <c r="AR17" s="21"/>
      <c r="BE17" s="284"/>
      <c r="BS17" s="18" t="s">
        <v>36</v>
      </c>
    </row>
    <row r="18" spans="2:71" s="1" customFormat="1" ht="6.95" customHeight="1">
      <c r="B18" s="21"/>
      <c r="AR18" s="21"/>
      <c r="BE18" s="284"/>
      <c r="BS18" s="18" t="s">
        <v>7</v>
      </c>
    </row>
    <row r="19" spans="2:71" s="1" customFormat="1" ht="12" customHeight="1">
      <c r="B19" s="21"/>
      <c r="D19" s="28" t="s">
        <v>37</v>
      </c>
      <c r="AK19" s="28" t="s">
        <v>26</v>
      </c>
      <c r="AN19" s="26" t="s">
        <v>34</v>
      </c>
      <c r="AR19" s="21"/>
      <c r="BE19" s="284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29</v>
      </c>
      <c r="AN20" s="26" t="s">
        <v>3</v>
      </c>
      <c r="AR20" s="21"/>
      <c r="BE20" s="284"/>
      <c r="BS20" s="18" t="s">
        <v>4</v>
      </c>
    </row>
    <row r="21" spans="2:57" s="1" customFormat="1" ht="6.95" customHeight="1">
      <c r="B21" s="21"/>
      <c r="AR21" s="21"/>
      <c r="BE21" s="284"/>
    </row>
    <row r="22" spans="2:57" s="1" customFormat="1" ht="12" customHeight="1">
      <c r="B22" s="21"/>
      <c r="D22" s="28" t="s">
        <v>38</v>
      </c>
      <c r="AR22" s="21"/>
      <c r="BE22" s="284"/>
    </row>
    <row r="23" spans="2:57" s="1" customFormat="1" ht="47.25" customHeight="1">
      <c r="B23" s="21"/>
      <c r="E23" s="291" t="s">
        <v>39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R23" s="21"/>
      <c r="BE23" s="284"/>
    </row>
    <row r="24" spans="2:57" s="1" customFormat="1" ht="6.95" customHeight="1">
      <c r="B24" s="21"/>
      <c r="AR24" s="21"/>
      <c r="BE24" s="28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4"/>
    </row>
    <row r="26" spans="1:57" s="2" customFormat="1" ht="25.9" customHeight="1">
      <c r="A26" s="33"/>
      <c r="B26" s="34"/>
      <c r="C26" s="33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2">
        <f>ROUND(AG54,2)</f>
        <v>0</v>
      </c>
      <c r="AL26" s="293"/>
      <c r="AM26" s="293"/>
      <c r="AN26" s="293"/>
      <c r="AO26" s="293"/>
      <c r="AP26" s="33"/>
      <c r="AQ26" s="33"/>
      <c r="AR26" s="34"/>
      <c r="BE26" s="28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94" t="s">
        <v>41</v>
      </c>
      <c r="M28" s="294"/>
      <c r="N28" s="294"/>
      <c r="O28" s="294"/>
      <c r="P28" s="294"/>
      <c r="Q28" s="33"/>
      <c r="R28" s="33"/>
      <c r="S28" s="33"/>
      <c r="T28" s="33"/>
      <c r="U28" s="33"/>
      <c r="V28" s="33"/>
      <c r="W28" s="294" t="s">
        <v>42</v>
      </c>
      <c r="X28" s="294"/>
      <c r="Y28" s="294"/>
      <c r="Z28" s="294"/>
      <c r="AA28" s="294"/>
      <c r="AB28" s="294"/>
      <c r="AC28" s="294"/>
      <c r="AD28" s="294"/>
      <c r="AE28" s="294"/>
      <c r="AF28" s="33"/>
      <c r="AG28" s="33"/>
      <c r="AH28" s="33"/>
      <c r="AI28" s="33"/>
      <c r="AJ28" s="33"/>
      <c r="AK28" s="294" t="s">
        <v>43</v>
      </c>
      <c r="AL28" s="294"/>
      <c r="AM28" s="294"/>
      <c r="AN28" s="294"/>
      <c r="AO28" s="294"/>
      <c r="AP28" s="33"/>
      <c r="AQ28" s="33"/>
      <c r="AR28" s="34"/>
      <c r="BE28" s="284"/>
    </row>
    <row r="29" spans="2:57" s="3" customFormat="1" ht="14.45" customHeight="1">
      <c r="B29" s="38"/>
      <c r="D29" s="28" t="s">
        <v>44</v>
      </c>
      <c r="F29" s="28" t="s">
        <v>45</v>
      </c>
      <c r="L29" s="297">
        <v>0.21</v>
      </c>
      <c r="M29" s="296"/>
      <c r="N29" s="296"/>
      <c r="O29" s="296"/>
      <c r="P29" s="296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K29" s="295">
        <f>ROUND(AV54,2)</f>
        <v>0</v>
      </c>
      <c r="AL29" s="296"/>
      <c r="AM29" s="296"/>
      <c r="AN29" s="296"/>
      <c r="AO29" s="296"/>
      <c r="AR29" s="38"/>
      <c r="BE29" s="285"/>
    </row>
    <row r="30" spans="2:57" s="3" customFormat="1" ht="14.45" customHeight="1">
      <c r="B30" s="38"/>
      <c r="F30" s="28" t="s">
        <v>46</v>
      </c>
      <c r="L30" s="297">
        <v>0.15</v>
      </c>
      <c r="M30" s="296"/>
      <c r="N30" s="296"/>
      <c r="O30" s="296"/>
      <c r="P30" s="296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K30" s="295">
        <f>ROUND(AW54,2)</f>
        <v>0</v>
      </c>
      <c r="AL30" s="296"/>
      <c r="AM30" s="296"/>
      <c r="AN30" s="296"/>
      <c r="AO30" s="296"/>
      <c r="AR30" s="38"/>
      <c r="BE30" s="285"/>
    </row>
    <row r="31" spans="2:57" s="3" customFormat="1" ht="14.45" customHeight="1" hidden="1">
      <c r="B31" s="38"/>
      <c r="F31" s="28" t="s">
        <v>47</v>
      </c>
      <c r="L31" s="297">
        <v>0.21</v>
      </c>
      <c r="M31" s="296"/>
      <c r="N31" s="296"/>
      <c r="O31" s="296"/>
      <c r="P31" s="296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K31" s="295">
        <v>0</v>
      </c>
      <c r="AL31" s="296"/>
      <c r="AM31" s="296"/>
      <c r="AN31" s="296"/>
      <c r="AO31" s="296"/>
      <c r="AR31" s="38"/>
      <c r="BE31" s="285"/>
    </row>
    <row r="32" spans="2:57" s="3" customFormat="1" ht="14.45" customHeight="1" hidden="1">
      <c r="B32" s="38"/>
      <c r="F32" s="28" t="s">
        <v>48</v>
      </c>
      <c r="L32" s="297">
        <v>0.15</v>
      </c>
      <c r="M32" s="296"/>
      <c r="N32" s="296"/>
      <c r="O32" s="296"/>
      <c r="P32" s="296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K32" s="295">
        <v>0</v>
      </c>
      <c r="AL32" s="296"/>
      <c r="AM32" s="296"/>
      <c r="AN32" s="296"/>
      <c r="AO32" s="296"/>
      <c r="AR32" s="38"/>
      <c r="BE32" s="285"/>
    </row>
    <row r="33" spans="2:44" s="3" customFormat="1" ht="14.45" customHeight="1" hidden="1">
      <c r="B33" s="38"/>
      <c r="F33" s="28" t="s">
        <v>49</v>
      </c>
      <c r="L33" s="297">
        <v>0</v>
      </c>
      <c r="M33" s="296"/>
      <c r="N33" s="296"/>
      <c r="O33" s="296"/>
      <c r="P33" s="296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K33" s="295">
        <v>0</v>
      </c>
      <c r="AL33" s="296"/>
      <c r="AM33" s="296"/>
      <c r="AN33" s="296"/>
      <c r="AO33" s="296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98" t="s">
        <v>52</v>
      </c>
      <c r="Y35" s="299"/>
      <c r="Z35" s="299"/>
      <c r="AA35" s="299"/>
      <c r="AB35" s="299"/>
      <c r="AC35" s="41"/>
      <c r="AD35" s="41"/>
      <c r="AE35" s="41"/>
      <c r="AF35" s="41"/>
      <c r="AG35" s="41"/>
      <c r="AH35" s="41"/>
      <c r="AI35" s="41"/>
      <c r="AJ35" s="41"/>
      <c r="AK35" s="300">
        <f>SUM(AK26:AK33)</f>
        <v>0</v>
      </c>
      <c r="AL35" s="299"/>
      <c r="AM35" s="299"/>
      <c r="AN35" s="299"/>
      <c r="AO35" s="301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0222</v>
      </c>
      <c r="AR44" s="47"/>
    </row>
    <row r="45" spans="2:44" s="5" customFormat="1" ht="36.95" customHeight="1">
      <c r="B45" s="48"/>
      <c r="C45" s="49" t="s">
        <v>17</v>
      </c>
      <c r="L45" s="302" t="str">
        <f>K6</f>
        <v>Liebiegova vila- projektová dokumetnace na rekonstrukci terasy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p.p.č. 2597 a 2601, k.ú. Liberec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304" t="str">
        <f>IF(AN8="","",AN8)</f>
        <v>30. 6. 2023</v>
      </c>
      <c r="AN47" s="304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Statutární město Liberec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33</v>
      </c>
      <c r="AJ49" s="33"/>
      <c r="AK49" s="33"/>
      <c r="AL49" s="33"/>
      <c r="AM49" s="305" t="str">
        <f>IF(E17="","",E17)</f>
        <v>Michael Štěpán</v>
      </c>
      <c r="AN49" s="306"/>
      <c r="AO49" s="306"/>
      <c r="AP49" s="306"/>
      <c r="AQ49" s="33"/>
      <c r="AR49" s="34"/>
      <c r="AS49" s="307" t="s">
        <v>54</v>
      </c>
      <c r="AT49" s="308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31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37</v>
      </c>
      <c r="AJ50" s="33"/>
      <c r="AK50" s="33"/>
      <c r="AL50" s="33"/>
      <c r="AM50" s="305" t="str">
        <f>IF(E20="","",E20)</f>
        <v>Michael Štěpán</v>
      </c>
      <c r="AN50" s="306"/>
      <c r="AO50" s="306"/>
      <c r="AP50" s="306"/>
      <c r="AQ50" s="33"/>
      <c r="AR50" s="34"/>
      <c r="AS50" s="309"/>
      <c r="AT50" s="310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9"/>
      <c r="AT51" s="310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11" t="s">
        <v>55</v>
      </c>
      <c r="D52" s="312"/>
      <c r="E52" s="312"/>
      <c r="F52" s="312"/>
      <c r="G52" s="312"/>
      <c r="H52" s="56"/>
      <c r="I52" s="313" t="s">
        <v>56</v>
      </c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4" t="s">
        <v>57</v>
      </c>
      <c r="AH52" s="312"/>
      <c r="AI52" s="312"/>
      <c r="AJ52" s="312"/>
      <c r="AK52" s="312"/>
      <c r="AL52" s="312"/>
      <c r="AM52" s="312"/>
      <c r="AN52" s="313" t="s">
        <v>58</v>
      </c>
      <c r="AO52" s="312"/>
      <c r="AP52" s="312"/>
      <c r="AQ52" s="57" t="s">
        <v>59</v>
      </c>
      <c r="AR52" s="34"/>
      <c r="AS52" s="58" t="s">
        <v>60</v>
      </c>
      <c r="AT52" s="59" t="s">
        <v>61</v>
      </c>
      <c r="AU52" s="59" t="s">
        <v>62</v>
      </c>
      <c r="AV52" s="59" t="s">
        <v>63</v>
      </c>
      <c r="AW52" s="59" t="s">
        <v>64</v>
      </c>
      <c r="AX52" s="59" t="s">
        <v>65</v>
      </c>
      <c r="AY52" s="59" t="s">
        <v>66</v>
      </c>
      <c r="AZ52" s="59" t="s">
        <v>67</v>
      </c>
      <c r="BA52" s="59" t="s">
        <v>68</v>
      </c>
      <c r="BB52" s="59" t="s">
        <v>69</v>
      </c>
      <c r="BC52" s="59" t="s">
        <v>70</v>
      </c>
      <c r="BD52" s="60" t="s">
        <v>71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72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18">
        <f>ROUND(SUM(AG55:AG57),2)</f>
        <v>0</v>
      </c>
      <c r="AH54" s="318"/>
      <c r="AI54" s="318"/>
      <c r="AJ54" s="318"/>
      <c r="AK54" s="318"/>
      <c r="AL54" s="318"/>
      <c r="AM54" s="318"/>
      <c r="AN54" s="319">
        <f>SUM(AG54,AT54)</f>
        <v>0</v>
      </c>
      <c r="AO54" s="319"/>
      <c r="AP54" s="319"/>
      <c r="AQ54" s="68" t="s">
        <v>3</v>
      </c>
      <c r="AR54" s="64"/>
      <c r="AS54" s="69">
        <f>ROUND(SUM(AS55:AS57),2)</f>
        <v>0</v>
      </c>
      <c r="AT54" s="70">
        <f>ROUND(SUM(AV54:AW54),2)</f>
        <v>0</v>
      </c>
      <c r="AU54" s="71">
        <f>ROUND(SUM(AU55:AU57),5)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ROUND(SUM(AZ55:AZ57),2)</f>
        <v>0</v>
      </c>
      <c r="BA54" s="70">
        <f>ROUND(SUM(BA55:BA57),2)</f>
        <v>0</v>
      </c>
      <c r="BB54" s="70">
        <f>ROUND(SUM(BB55:BB57),2)</f>
        <v>0</v>
      </c>
      <c r="BC54" s="70">
        <f>ROUND(SUM(BC55:BC57),2)</f>
        <v>0</v>
      </c>
      <c r="BD54" s="72">
        <f>ROUND(SUM(BD55:BD57),2)</f>
        <v>0</v>
      </c>
      <c r="BS54" s="73" t="s">
        <v>73</v>
      </c>
      <c r="BT54" s="73" t="s">
        <v>74</v>
      </c>
      <c r="BU54" s="74" t="s">
        <v>75</v>
      </c>
      <c r="BV54" s="73" t="s">
        <v>76</v>
      </c>
      <c r="BW54" s="73" t="s">
        <v>5</v>
      </c>
      <c r="BX54" s="73" t="s">
        <v>77</v>
      </c>
      <c r="CL54" s="73" t="s">
        <v>3</v>
      </c>
    </row>
    <row r="55" spans="1:91" s="7" customFormat="1" ht="16.5" customHeight="1">
      <c r="A55" s="75" t="s">
        <v>78</v>
      </c>
      <c r="B55" s="76"/>
      <c r="C55" s="77"/>
      <c r="D55" s="317" t="s">
        <v>79</v>
      </c>
      <c r="E55" s="317"/>
      <c r="F55" s="317"/>
      <c r="G55" s="317"/>
      <c r="H55" s="317"/>
      <c r="I55" s="78"/>
      <c r="J55" s="317" t="s">
        <v>80</v>
      </c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5">
        <f>'01 - Demolice a bourací p...'!J30</f>
        <v>0</v>
      </c>
      <c r="AH55" s="316"/>
      <c r="AI55" s="316"/>
      <c r="AJ55" s="316"/>
      <c r="AK55" s="316"/>
      <c r="AL55" s="316"/>
      <c r="AM55" s="316"/>
      <c r="AN55" s="315">
        <f>SUM(AG55,AT55)</f>
        <v>0</v>
      </c>
      <c r="AO55" s="316"/>
      <c r="AP55" s="316"/>
      <c r="AQ55" s="79" t="s">
        <v>81</v>
      </c>
      <c r="AR55" s="76"/>
      <c r="AS55" s="80">
        <v>0</v>
      </c>
      <c r="AT55" s="81">
        <f>ROUND(SUM(AV55:AW55),2)</f>
        <v>0</v>
      </c>
      <c r="AU55" s="82">
        <f>'01 - Demolice a bourací p...'!P89</f>
        <v>0</v>
      </c>
      <c r="AV55" s="81">
        <f>'01 - Demolice a bourací p...'!J33</f>
        <v>0</v>
      </c>
      <c r="AW55" s="81">
        <f>'01 - Demolice a bourací p...'!J34</f>
        <v>0</v>
      </c>
      <c r="AX55" s="81">
        <f>'01 - Demolice a bourací p...'!J35</f>
        <v>0</v>
      </c>
      <c r="AY55" s="81">
        <f>'01 - Demolice a bourací p...'!J36</f>
        <v>0</v>
      </c>
      <c r="AZ55" s="81">
        <f>'01 - Demolice a bourací p...'!F33</f>
        <v>0</v>
      </c>
      <c r="BA55" s="81">
        <f>'01 - Demolice a bourací p...'!F34</f>
        <v>0</v>
      </c>
      <c r="BB55" s="81">
        <f>'01 - Demolice a bourací p...'!F35</f>
        <v>0</v>
      </c>
      <c r="BC55" s="81">
        <f>'01 - Demolice a bourací p...'!F36</f>
        <v>0</v>
      </c>
      <c r="BD55" s="83">
        <f>'01 - Demolice a bourací p...'!F37</f>
        <v>0</v>
      </c>
      <c r="BT55" s="84" t="s">
        <v>82</v>
      </c>
      <c r="BV55" s="84" t="s">
        <v>76</v>
      </c>
      <c r="BW55" s="84" t="s">
        <v>83</v>
      </c>
      <c r="BX55" s="84" t="s">
        <v>5</v>
      </c>
      <c r="CL55" s="84" t="s">
        <v>3</v>
      </c>
      <c r="CM55" s="84" t="s">
        <v>84</v>
      </c>
    </row>
    <row r="56" spans="1:91" s="7" customFormat="1" ht="16.5" customHeight="1">
      <c r="A56" s="75" t="s">
        <v>78</v>
      </c>
      <c r="B56" s="76"/>
      <c r="C56" s="77"/>
      <c r="D56" s="317" t="s">
        <v>85</v>
      </c>
      <c r="E56" s="317"/>
      <c r="F56" s="317"/>
      <c r="G56" s="317"/>
      <c r="H56" s="317"/>
      <c r="I56" s="78"/>
      <c r="J56" s="317" t="s">
        <v>86</v>
      </c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5">
        <f>'02 - Rekonstrukce terasy'!J30</f>
        <v>0</v>
      </c>
      <c r="AH56" s="316"/>
      <c r="AI56" s="316"/>
      <c r="AJ56" s="316"/>
      <c r="AK56" s="316"/>
      <c r="AL56" s="316"/>
      <c r="AM56" s="316"/>
      <c r="AN56" s="315">
        <f>SUM(AG56,AT56)</f>
        <v>0</v>
      </c>
      <c r="AO56" s="316"/>
      <c r="AP56" s="316"/>
      <c r="AQ56" s="79" t="s">
        <v>81</v>
      </c>
      <c r="AR56" s="76"/>
      <c r="AS56" s="80">
        <v>0</v>
      </c>
      <c r="AT56" s="81">
        <f>ROUND(SUM(AV56:AW56),2)</f>
        <v>0</v>
      </c>
      <c r="AU56" s="82">
        <f>'02 - Rekonstrukce terasy'!P101</f>
        <v>0</v>
      </c>
      <c r="AV56" s="81">
        <f>'02 - Rekonstrukce terasy'!J33</f>
        <v>0</v>
      </c>
      <c r="AW56" s="81">
        <f>'02 - Rekonstrukce terasy'!J34</f>
        <v>0</v>
      </c>
      <c r="AX56" s="81">
        <f>'02 - Rekonstrukce terasy'!J35</f>
        <v>0</v>
      </c>
      <c r="AY56" s="81">
        <f>'02 - Rekonstrukce terasy'!J36</f>
        <v>0</v>
      </c>
      <c r="AZ56" s="81">
        <f>'02 - Rekonstrukce terasy'!F33</f>
        <v>0</v>
      </c>
      <c r="BA56" s="81">
        <f>'02 - Rekonstrukce terasy'!F34</f>
        <v>0</v>
      </c>
      <c r="BB56" s="81">
        <f>'02 - Rekonstrukce terasy'!F35</f>
        <v>0</v>
      </c>
      <c r="BC56" s="81">
        <f>'02 - Rekonstrukce terasy'!F36</f>
        <v>0</v>
      </c>
      <c r="BD56" s="83">
        <f>'02 - Rekonstrukce terasy'!F37</f>
        <v>0</v>
      </c>
      <c r="BT56" s="84" t="s">
        <v>82</v>
      </c>
      <c r="BV56" s="84" t="s">
        <v>76</v>
      </c>
      <c r="BW56" s="84" t="s">
        <v>87</v>
      </c>
      <c r="BX56" s="84" t="s">
        <v>5</v>
      </c>
      <c r="CL56" s="84" t="s">
        <v>3</v>
      </c>
      <c r="CM56" s="84" t="s">
        <v>84</v>
      </c>
    </row>
    <row r="57" spans="1:91" s="7" customFormat="1" ht="16.5" customHeight="1">
      <c r="A57" s="75" t="s">
        <v>78</v>
      </c>
      <c r="B57" s="76"/>
      <c r="C57" s="77"/>
      <c r="D57" s="317" t="s">
        <v>88</v>
      </c>
      <c r="E57" s="317"/>
      <c r="F57" s="317"/>
      <c r="G57" s="317"/>
      <c r="H57" s="317"/>
      <c r="I57" s="78"/>
      <c r="J57" s="317" t="s">
        <v>89</v>
      </c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5">
        <f>'VRN - Vedlejší výrobní ná...'!J30</f>
        <v>0</v>
      </c>
      <c r="AH57" s="316"/>
      <c r="AI57" s="316"/>
      <c r="AJ57" s="316"/>
      <c r="AK57" s="316"/>
      <c r="AL57" s="316"/>
      <c r="AM57" s="316"/>
      <c r="AN57" s="315">
        <f>SUM(AG57,AT57)</f>
        <v>0</v>
      </c>
      <c r="AO57" s="316"/>
      <c r="AP57" s="316"/>
      <c r="AQ57" s="79" t="s">
        <v>81</v>
      </c>
      <c r="AR57" s="76"/>
      <c r="AS57" s="85">
        <v>0</v>
      </c>
      <c r="AT57" s="86">
        <f>ROUND(SUM(AV57:AW57),2)</f>
        <v>0</v>
      </c>
      <c r="AU57" s="87">
        <f>'VRN - Vedlejší výrobní ná...'!P85</f>
        <v>0</v>
      </c>
      <c r="AV57" s="86">
        <f>'VRN - Vedlejší výrobní ná...'!J33</f>
        <v>0</v>
      </c>
      <c r="AW57" s="86">
        <f>'VRN - Vedlejší výrobní ná...'!J34</f>
        <v>0</v>
      </c>
      <c r="AX57" s="86">
        <f>'VRN - Vedlejší výrobní ná...'!J35</f>
        <v>0</v>
      </c>
      <c r="AY57" s="86">
        <f>'VRN - Vedlejší výrobní ná...'!J36</f>
        <v>0</v>
      </c>
      <c r="AZ57" s="86">
        <f>'VRN - Vedlejší výrobní ná...'!F33</f>
        <v>0</v>
      </c>
      <c r="BA57" s="86">
        <f>'VRN - Vedlejší výrobní ná...'!F34</f>
        <v>0</v>
      </c>
      <c r="BB57" s="86">
        <f>'VRN - Vedlejší výrobní ná...'!F35</f>
        <v>0</v>
      </c>
      <c r="BC57" s="86">
        <f>'VRN - Vedlejší výrobní ná...'!F36</f>
        <v>0</v>
      </c>
      <c r="BD57" s="88">
        <f>'VRN - Vedlejší výrobní ná...'!F37</f>
        <v>0</v>
      </c>
      <c r="BT57" s="84" t="s">
        <v>82</v>
      </c>
      <c r="BV57" s="84" t="s">
        <v>76</v>
      </c>
      <c r="BW57" s="84" t="s">
        <v>90</v>
      </c>
      <c r="BX57" s="84" t="s">
        <v>5</v>
      </c>
      <c r="CL57" s="84" t="s">
        <v>3</v>
      </c>
      <c r="CM57" s="84" t="s">
        <v>84</v>
      </c>
    </row>
    <row r="58" spans="1:57" s="2" customFormat="1" ht="30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4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2" customFormat="1" ht="6.95" customHeight="1">
      <c r="A59" s="33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4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</sheetData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Demolice a bourací p...'!C2" display="/"/>
    <hyperlink ref="A56" location="'02 - Rekonstrukce terasy'!C2" display="/"/>
    <hyperlink ref="A57" location="'VRN - Vedlejší výrob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tabSelected="1" workbookViewId="0" topLeftCell="A219">
      <selection activeCell="F231" sqref="F231:H24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91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Liebiegova vila- projektová dokumetnace na rekonstrukci terasy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92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02" t="s">
        <v>93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30. 6. 2023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27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28</v>
      </c>
      <c r="F15" s="33"/>
      <c r="G15" s="33"/>
      <c r="H15" s="33"/>
      <c r="I15" s="28" t="s">
        <v>29</v>
      </c>
      <c r="J15" s="26" t="s">
        <v>30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31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286"/>
      <c r="G18" s="286"/>
      <c r="H18" s="28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33</v>
      </c>
      <c r="E20" s="33"/>
      <c r="F20" s="33"/>
      <c r="G20" s="33"/>
      <c r="H20" s="33"/>
      <c r="I20" s="28" t="s">
        <v>26</v>
      </c>
      <c r="J20" s="26" t="s">
        <v>34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35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37</v>
      </c>
      <c r="E23" s="33"/>
      <c r="F23" s="33"/>
      <c r="G23" s="33"/>
      <c r="H23" s="33"/>
      <c r="I23" s="28" t="s">
        <v>26</v>
      </c>
      <c r="J23" s="26" t="s">
        <v>34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29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38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1" t="s">
        <v>3</v>
      </c>
      <c r="F27" s="291"/>
      <c r="G27" s="291"/>
      <c r="H27" s="29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40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42</v>
      </c>
      <c r="G32" s="33"/>
      <c r="H32" s="33"/>
      <c r="I32" s="37" t="s">
        <v>41</v>
      </c>
      <c r="J32" s="37" t="s">
        <v>43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44</v>
      </c>
      <c r="E33" s="28" t="s">
        <v>45</v>
      </c>
      <c r="F33" s="96">
        <f>ROUND((SUM(BE89:BE327)),2)</f>
        <v>0</v>
      </c>
      <c r="G33" s="33"/>
      <c r="H33" s="33"/>
      <c r="I33" s="97">
        <v>0.21</v>
      </c>
      <c r="J33" s="96">
        <f>ROUND(((SUM(BE89:BE327))*I33),2)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46</v>
      </c>
      <c r="F34" s="96">
        <f>ROUND((SUM(BF89:BF327)),2)</f>
        <v>0</v>
      </c>
      <c r="G34" s="33"/>
      <c r="H34" s="33"/>
      <c r="I34" s="97">
        <v>0.15</v>
      </c>
      <c r="J34" s="96">
        <f>ROUND(((SUM(BF89:BF327))*I34),2)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47</v>
      </c>
      <c r="F35" s="96">
        <f>ROUND((SUM(BG89:BG327)),2)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48</v>
      </c>
      <c r="F36" s="96">
        <f>ROUND((SUM(BH89:BH327)),2)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49</v>
      </c>
      <c r="F37" s="96">
        <f>ROUND((SUM(BI89:BI327)),2)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50</v>
      </c>
      <c r="E39" s="56"/>
      <c r="F39" s="56"/>
      <c r="G39" s="100" t="s">
        <v>51</v>
      </c>
      <c r="H39" s="101" t="s">
        <v>52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94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Liebiegova vila- projektová dokumetnace na rekonstrukci terasy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92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02" t="str">
        <f>E9</f>
        <v>01 - Demolice a bourací práce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p.p.č. 2597 a 2601, k.ú. Liberec</v>
      </c>
      <c r="G52" s="33"/>
      <c r="H52" s="33"/>
      <c r="I52" s="28" t="s">
        <v>23</v>
      </c>
      <c r="J52" s="51" t="str">
        <f>IF(J12="","",J12)</f>
        <v>30. 6. 2023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Statutární město Liberec</v>
      </c>
      <c r="G54" s="33"/>
      <c r="H54" s="33"/>
      <c r="I54" s="28" t="s">
        <v>33</v>
      </c>
      <c r="J54" s="31" t="str">
        <f>E21</f>
        <v>Michael Štěpán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31</v>
      </c>
      <c r="D55" s="33"/>
      <c r="E55" s="33"/>
      <c r="F55" s="26" t="str">
        <f>IF(E18="","",E18)</f>
        <v>Vyplň údaj</v>
      </c>
      <c r="G55" s="33"/>
      <c r="H55" s="33"/>
      <c r="I55" s="28" t="s">
        <v>37</v>
      </c>
      <c r="J55" s="31" t="str">
        <f>E24</f>
        <v>Michael Štěpán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95</v>
      </c>
      <c r="D57" s="98"/>
      <c r="E57" s="98"/>
      <c r="F57" s="98"/>
      <c r="G57" s="98"/>
      <c r="H57" s="98"/>
      <c r="I57" s="98"/>
      <c r="J57" s="105" t="s">
        <v>96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72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97</v>
      </c>
    </row>
    <row r="60" spans="2:12" s="9" customFormat="1" ht="24.95" customHeight="1">
      <c r="B60" s="107"/>
      <c r="D60" s="108" t="s">
        <v>98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99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10" customFormat="1" ht="19.9" customHeight="1">
      <c r="B62" s="111"/>
      <c r="D62" s="112" t="s">
        <v>100</v>
      </c>
      <c r="E62" s="113"/>
      <c r="F62" s="113"/>
      <c r="G62" s="113"/>
      <c r="H62" s="113"/>
      <c r="I62" s="113"/>
      <c r="J62" s="114">
        <f>J104</f>
        <v>0</v>
      </c>
      <c r="L62" s="111"/>
    </row>
    <row r="63" spans="2:12" s="10" customFormat="1" ht="19.9" customHeight="1">
      <c r="B63" s="111"/>
      <c r="D63" s="112" t="s">
        <v>101</v>
      </c>
      <c r="E63" s="113"/>
      <c r="F63" s="113"/>
      <c r="G63" s="113"/>
      <c r="H63" s="113"/>
      <c r="I63" s="113"/>
      <c r="J63" s="114">
        <f>J215</f>
        <v>0</v>
      </c>
      <c r="L63" s="111"/>
    </row>
    <row r="64" spans="2:12" s="9" customFormat="1" ht="24.95" customHeight="1">
      <c r="B64" s="107"/>
      <c r="D64" s="108" t="s">
        <v>102</v>
      </c>
      <c r="E64" s="109"/>
      <c r="F64" s="109"/>
      <c r="G64" s="109"/>
      <c r="H64" s="109"/>
      <c r="I64" s="109"/>
      <c r="J64" s="110">
        <f>J248</f>
        <v>0</v>
      </c>
      <c r="L64" s="107"/>
    </row>
    <row r="65" spans="2:12" s="10" customFormat="1" ht="19.9" customHeight="1">
      <c r="B65" s="111"/>
      <c r="D65" s="112" t="s">
        <v>103</v>
      </c>
      <c r="E65" s="113"/>
      <c r="F65" s="113"/>
      <c r="G65" s="113"/>
      <c r="H65" s="113"/>
      <c r="I65" s="113"/>
      <c r="J65" s="114">
        <f>J249</f>
        <v>0</v>
      </c>
      <c r="L65" s="111"/>
    </row>
    <row r="66" spans="2:12" s="10" customFormat="1" ht="19.9" customHeight="1">
      <c r="B66" s="111"/>
      <c r="D66" s="112" t="s">
        <v>104</v>
      </c>
      <c r="E66" s="113"/>
      <c r="F66" s="113"/>
      <c r="G66" s="113"/>
      <c r="H66" s="113"/>
      <c r="I66" s="113"/>
      <c r="J66" s="114">
        <f>J254</f>
        <v>0</v>
      </c>
      <c r="L66" s="111"/>
    </row>
    <row r="67" spans="2:12" s="10" customFormat="1" ht="19.9" customHeight="1">
      <c r="B67" s="111"/>
      <c r="D67" s="112" t="s">
        <v>105</v>
      </c>
      <c r="E67" s="113"/>
      <c r="F67" s="113"/>
      <c r="G67" s="113"/>
      <c r="H67" s="113"/>
      <c r="I67" s="113"/>
      <c r="J67" s="114">
        <f>J279</f>
        <v>0</v>
      </c>
      <c r="L67" s="111"/>
    </row>
    <row r="68" spans="2:12" s="10" customFormat="1" ht="19.9" customHeight="1">
      <c r="B68" s="111"/>
      <c r="D68" s="112" t="s">
        <v>106</v>
      </c>
      <c r="E68" s="113"/>
      <c r="F68" s="113"/>
      <c r="G68" s="113"/>
      <c r="H68" s="113"/>
      <c r="I68" s="113"/>
      <c r="J68" s="114">
        <f>J285</f>
        <v>0</v>
      </c>
      <c r="L68" s="111"/>
    </row>
    <row r="69" spans="2:12" s="10" customFormat="1" ht="19.9" customHeight="1">
      <c r="B69" s="111"/>
      <c r="D69" s="112" t="s">
        <v>107</v>
      </c>
      <c r="E69" s="113"/>
      <c r="F69" s="113"/>
      <c r="G69" s="113"/>
      <c r="H69" s="113"/>
      <c r="I69" s="113"/>
      <c r="J69" s="114">
        <f>J293</f>
        <v>0</v>
      </c>
      <c r="L69" s="111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108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21" t="str">
        <f>E7</f>
        <v>Liebiegova vila- projektová dokumetnace na rekonstrukci terasy</v>
      </c>
      <c r="F79" s="322"/>
      <c r="G79" s="322"/>
      <c r="H79" s="322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92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02" t="str">
        <f>E9</f>
        <v>01 - Demolice a bourací práce</v>
      </c>
      <c r="F81" s="323"/>
      <c r="G81" s="323"/>
      <c r="H81" s="32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21</v>
      </c>
      <c r="D83" s="33"/>
      <c r="E83" s="33"/>
      <c r="F83" s="26" t="str">
        <f>F12</f>
        <v>p.p.č. 2597 a 2601, k.ú. Liberec</v>
      </c>
      <c r="G83" s="33"/>
      <c r="H83" s="33"/>
      <c r="I83" s="28" t="s">
        <v>23</v>
      </c>
      <c r="J83" s="51" t="str">
        <f>IF(J12="","",J12)</f>
        <v>30. 6. 2023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25</v>
      </c>
      <c r="D85" s="33"/>
      <c r="E85" s="33"/>
      <c r="F85" s="26" t="str">
        <f>E15</f>
        <v>Statutární město Liberec</v>
      </c>
      <c r="G85" s="33"/>
      <c r="H85" s="33"/>
      <c r="I85" s="28" t="s">
        <v>33</v>
      </c>
      <c r="J85" s="31" t="str">
        <f>E21</f>
        <v>Michael Štěpán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31</v>
      </c>
      <c r="D86" s="33"/>
      <c r="E86" s="33"/>
      <c r="F86" s="26" t="str">
        <f>IF(E18="","",E18)</f>
        <v>Vyplň údaj</v>
      </c>
      <c r="G86" s="33"/>
      <c r="H86" s="33"/>
      <c r="I86" s="28" t="s">
        <v>37</v>
      </c>
      <c r="J86" s="31" t="str">
        <f>E24</f>
        <v>Michael Štěpán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109</v>
      </c>
      <c r="D88" s="118" t="s">
        <v>59</v>
      </c>
      <c r="E88" s="118" t="s">
        <v>55</v>
      </c>
      <c r="F88" s="118" t="s">
        <v>56</v>
      </c>
      <c r="G88" s="118" t="s">
        <v>110</v>
      </c>
      <c r="H88" s="118" t="s">
        <v>111</v>
      </c>
      <c r="I88" s="118" t="s">
        <v>112</v>
      </c>
      <c r="J88" s="118" t="s">
        <v>96</v>
      </c>
      <c r="K88" s="119" t="s">
        <v>113</v>
      </c>
      <c r="L88" s="120"/>
      <c r="M88" s="58" t="s">
        <v>3</v>
      </c>
      <c r="N88" s="59" t="s">
        <v>44</v>
      </c>
      <c r="O88" s="59" t="s">
        <v>114</v>
      </c>
      <c r="P88" s="59" t="s">
        <v>115</v>
      </c>
      <c r="Q88" s="59" t="s">
        <v>116</v>
      </c>
      <c r="R88" s="59" t="s">
        <v>117</v>
      </c>
      <c r="S88" s="59" t="s">
        <v>118</v>
      </c>
      <c r="T88" s="60" t="s">
        <v>119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120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P90+P248</f>
        <v>0</v>
      </c>
      <c r="Q89" s="62"/>
      <c r="R89" s="122">
        <f>R90+R248</f>
        <v>0</v>
      </c>
      <c r="S89" s="62"/>
      <c r="T89" s="123">
        <f>T90+T248</f>
        <v>104.39389251000001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73</v>
      </c>
      <c r="AU89" s="18" t="s">
        <v>97</v>
      </c>
      <c r="BK89" s="124">
        <f>BK90+BK248</f>
        <v>0</v>
      </c>
    </row>
    <row r="90" spans="2:63" s="12" customFormat="1" ht="25.9" customHeight="1">
      <c r="B90" s="125"/>
      <c r="D90" s="126" t="s">
        <v>73</v>
      </c>
      <c r="E90" s="127" t="s">
        <v>121</v>
      </c>
      <c r="F90" s="127" t="s">
        <v>122</v>
      </c>
      <c r="I90" s="128"/>
      <c r="J90" s="129">
        <f>BK90</f>
        <v>0</v>
      </c>
      <c r="L90" s="125"/>
      <c r="M90" s="130"/>
      <c r="N90" s="131"/>
      <c r="O90" s="131"/>
      <c r="P90" s="132">
        <f>P91+P104+P215</f>
        <v>0</v>
      </c>
      <c r="Q90" s="131"/>
      <c r="R90" s="132">
        <f>R91+R104+R215</f>
        <v>0</v>
      </c>
      <c r="S90" s="131"/>
      <c r="T90" s="133">
        <f>T91+T104+T215</f>
        <v>90.38527200000001</v>
      </c>
      <c r="AR90" s="126" t="s">
        <v>82</v>
      </c>
      <c r="AT90" s="134" t="s">
        <v>73</v>
      </c>
      <c r="AU90" s="134" t="s">
        <v>74</v>
      </c>
      <c r="AY90" s="126" t="s">
        <v>123</v>
      </c>
      <c r="BK90" s="135">
        <f>BK91+BK104+BK215</f>
        <v>0</v>
      </c>
    </row>
    <row r="91" spans="2:63" s="12" customFormat="1" ht="22.9" customHeight="1">
      <c r="B91" s="125"/>
      <c r="D91" s="126" t="s">
        <v>73</v>
      </c>
      <c r="E91" s="136" t="s">
        <v>82</v>
      </c>
      <c r="F91" s="136" t="s">
        <v>124</v>
      </c>
      <c r="I91" s="128"/>
      <c r="J91" s="137">
        <f>BK91</f>
        <v>0</v>
      </c>
      <c r="L91" s="125"/>
      <c r="M91" s="130"/>
      <c r="N91" s="131"/>
      <c r="O91" s="131"/>
      <c r="P91" s="132">
        <f>SUM(P92:P103)</f>
        <v>0</v>
      </c>
      <c r="Q91" s="131"/>
      <c r="R91" s="132">
        <f>SUM(R92:R103)</f>
        <v>0</v>
      </c>
      <c r="S91" s="131"/>
      <c r="T91" s="133">
        <f>SUM(T92:T103)</f>
        <v>4.976375</v>
      </c>
      <c r="AR91" s="126" t="s">
        <v>82</v>
      </c>
      <c r="AT91" s="134" t="s">
        <v>73</v>
      </c>
      <c r="AU91" s="134" t="s">
        <v>82</v>
      </c>
      <c r="AY91" s="126" t="s">
        <v>123</v>
      </c>
      <c r="BK91" s="135">
        <f>SUM(BK92:BK103)</f>
        <v>0</v>
      </c>
    </row>
    <row r="92" spans="1:65" s="2" customFormat="1" ht="76.35" customHeight="1">
      <c r="A92" s="33"/>
      <c r="B92" s="138"/>
      <c r="C92" s="139" t="s">
        <v>82</v>
      </c>
      <c r="D92" s="139" t="s">
        <v>125</v>
      </c>
      <c r="E92" s="140" t="s">
        <v>126</v>
      </c>
      <c r="F92" s="141" t="s">
        <v>127</v>
      </c>
      <c r="G92" s="142" t="s">
        <v>128</v>
      </c>
      <c r="H92" s="143">
        <v>11.025</v>
      </c>
      <c r="I92" s="144"/>
      <c r="J92" s="145">
        <f>ROUND(I92*H92,2)</f>
        <v>0</v>
      </c>
      <c r="K92" s="141" t="s">
        <v>129</v>
      </c>
      <c r="L92" s="34"/>
      <c r="M92" s="146" t="s">
        <v>3</v>
      </c>
      <c r="N92" s="147" t="s">
        <v>45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0.255</v>
      </c>
      <c r="T92" s="149">
        <f>S92*H92</f>
        <v>2.811375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130</v>
      </c>
      <c r="AT92" s="150" t="s">
        <v>125</v>
      </c>
      <c r="AU92" s="150" t="s">
        <v>84</v>
      </c>
      <c r="AY92" s="18" t="s">
        <v>123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82</v>
      </c>
      <c r="BK92" s="151">
        <f>ROUND(I92*H92,2)</f>
        <v>0</v>
      </c>
      <c r="BL92" s="18" t="s">
        <v>130</v>
      </c>
      <c r="BM92" s="150" t="s">
        <v>131</v>
      </c>
    </row>
    <row r="93" spans="1:47" s="2" customFormat="1" ht="11.25">
      <c r="A93" s="33"/>
      <c r="B93" s="34"/>
      <c r="C93" s="33"/>
      <c r="D93" s="152" t="s">
        <v>132</v>
      </c>
      <c r="E93" s="33"/>
      <c r="F93" s="153" t="s">
        <v>133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132</v>
      </c>
      <c r="AU93" s="18" t="s">
        <v>84</v>
      </c>
    </row>
    <row r="94" spans="2:51" s="13" customFormat="1" ht="11.25">
      <c r="B94" s="157"/>
      <c r="D94" s="158" t="s">
        <v>134</v>
      </c>
      <c r="E94" s="159" t="s">
        <v>3</v>
      </c>
      <c r="F94" s="160" t="s">
        <v>135</v>
      </c>
      <c r="H94" s="159" t="s">
        <v>3</v>
      </c>
      <c r="I94" s="161"/>
      <c r="L94" s="157"/>
      <c r="M94" s="162"/>
      <c r="N94" s="163"/>
      <c r="O94" s="163"/>
      <c r="P94" s="163"/>
      <c r="Q94" s="163"/>
      <c r="R94" s="163"/>
      <c r="S94" s="163"/>
      <c r="T94" s="164"/>
      <c r="AT94" s="159" t="s">
        <v>134</v>
      </c>
      <c r="AU94" s="159" t="s">
        <v>84</v>
      </c>
      <c r="AV94" s="13" t="s">
        <v>82</v>
      </c>
      <c r="AW94" s="13" t="s">
        <v>36</v>
      </c>
      <c r="AX94" s="13" t="s">
        <v>74</v>
      </c>
      <c r="AY94" s="159" t="s">
        <v>123</v>
      </c>
    </row>
    <row r="95" spans="2:51" s="14" customFormat="1" ht="11.25">
      <c r="B95" s="165"/>
      <c r="D95" s="158" t="s">
        <v>134</v>
      </c>
      <c r="E95" s="166" t="s">
        <v>3</v>
      </c>
      <c r="F95" s="167" t="s">
        <v>136</v>
      </c>
      <c r="H95" s="168">
        <v>6</v>
      </c>
      <c r="I95" s="169"/>
      <c r="L95" s="165"/>
      <c r="M95" s="170"/>
      <c r="N95" s="171"/>
      <c r="O95" s="171"/>
      <c r="P95" s="171"/>
      <c r="Q95" s="171"/>
      <c r="R95" s="171"/>
      <c r="S95" s="171"/>
      <c r="T95" s="172"/>
      <c r="AT95" s="166" t="s">
        <v>134</v>
      </c>
      <c r="AU95" s="166" t="s">
        <v>84</v>
      </c>
      <c r="AV95" s="14" t="s">
        <v>84</v>
      </c>
      <c r="AW95" s="14" t="s">
        <v>36</v>
      </c>
      <c r="AX95" s="14" t="s">
        <v>74</v>
      </c>
      <c r="AY95" s="166" t="s">
        <v>123</v>
      </c>
    </row>
    <row r="96" spans="2:51" s="14" customFormat="1" ht="11.25">
      <c r="B96" s="165"/>
      <c r="D96" s="158" t="s">
        <v>134</v>
      </c>
      <c r="E96" s="166" t="s">
        <v>3</v>
      </c>
      <c r="F96" s="167" t="s">
        <v>137</v>
      </c>
      <c r="H96" s="168">
        <v>4.5</v>
      </c>
      <c r="I96" s="169"/>
      <c r="L96" s="165"/>
      <c r="M96" s="170"/>
      <c r="N96" s="171"/>
      <c r="O96" s="171"/>
      <c r="P96" s="171"/>
      <c r="Q96" s="171"/>
      <c r="R96" s="171"/>
      <c r="S96" s="171"/>
      <c r="T96" s="172"/>
      <c r="AT96" s="166" t="s">
        <v>134</v>
      </c>
      <c r="AU96" s="166" t="s">
        <v>84</v>
      </c>
      <c r="AV96" s="14" t="s">
        <v>84</v>
      </c>
      <c r="AW96" s="14" t="s">
        <v>36</v>
      </c>
      <c r="AX96" s="14" t="s">
        <v>74</v>
      </c>
      <c r="AY96" s="166" t="s">
        <v>123</v>
      </c>
    </row>
    <row r="97" spans="2:51" s="15" customFormat="1" ht="11.25">
      <c r="B97" s="173"/>
      <c r="D97" s="158" t="s">
        <v>134</v>
      </c>
      <c r="E97" s="174" t="s">
        <v>3</v>
      </c>
      <c r="F97" s="175" t="s">
        <v>138</v>
      </c>
      <c r="H97" s="176">
        <v>10.5</v>
      </c>
      <c r="I97" s="177"/>
      <c r="L97" s="173"/>
      <c r="M97" s="178"/>
      <c r="N97" s="179"/>
      <c r="O97" s="179"/>
      <c r="P97" s="179"/>
      <c r="Q97" s="179"/>
      <c r="R97" s="179"/>
      <c r="S97" s="179"/>
      <c r="T97" s="180"/>
      <c r="AT97" s="174" t="s">
        <v>134</v>
      </c>
      <c r="AU97" s="174" t="s">
        <v>84</v>
      </c>
      <c r="AV97" s="15" t="s">
        <v>130</v>
      </c>
      <c r="AW97" s="15" t="s">
        <v>36</v>
      </c>
      <c r="AX97" s="15" t="s">
        <v>82</v>
      </c>
      <c r="AY97" s="174" t="s">
        <v>123</v>
      </c>
    </row>
    <row r="98" spans="2:51" s="14" customFormat="1" ht="11.25">
      <c r="B98" s="165"/>
      <c r="D98" s="158" t="s">
        <v>134</v>
      </c>
      <c r="F98" s="167" t="s">
        <v>139</v>
      </c>
      <c r="H98" s="168">
        <v>11.025</v>
      </c>
      <c r="I98" s="169"/>
      <c r="L98" s="165"/>
      <c r="M98" s="170"/>
      <c r="N98" s="171"/>
      <c r="O98" s="171"/>
      <c r="P98" s="171"/>
      <c r="Q98" s="171"/>
      <c r="R98" s="171"/>
      <c r="S98" s="171"/>
      <c r="T98" s="172"/>
      <c r="AT98" s="166" t="s">
        <v>134</v>
      </c>
      <c r="AU98" s="166" t="s">
        <v>84</v>
      </c>
      <c r="AV98" s="14" t="s">
        <v>84</v>
      </c>
      <c r="AW98" s="14" t="s">
        <v>4</v>
      </c>
      <c r="AX98" s="14" t="s">
        <v>82</v>
      </c>
      <c r="AY98" s="166" t="s">
        <v>123</v>
      </c>
    </row>
    <row r="99" spans="1:65" s="2" customFormat="1" ht="49.15" customHeight="1">
      <c r="A99" s="33"/>
      <c r="B99" s="138"/>
      <c r="C99" s="139" t="s">
        <v>84</v>
      </c>
      <c r="D99" s="139" t="s">
        <v>125</v>
      </c>
      <c r="E99" s="140" t="s">
        <v>140</v>
      </c>
      <c r="F99" s="141" t="s">
        <v>141</v>
      </c>
      <c r="G99" s="142" t="s">
        <v>128</v>
      </c>
      <c r="H99" s="143">
        <v>21.65</v>
      </c>
      <c r="I99" s="144"/>
      <c r="J99" s="145">
        <f>ROUND(I99*H99,2)</f>
        <v>0</v>
      </c>
      <c r="K99" s="141" t="s">
        <v>129</v>
      </c>
      <c r="L99" s="34"/>
      <c r="M99" s="146" t="s">
        <v>3</v>
      </c>
      <c r="N99" s="147" t="s">
        <v>45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0.1</v>
      </c>
      <c r="T99" s="149">
        <f>S99*H99</f>
        <v>2.165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130</v>
      </c>
      <c r="AT99" s="150" t="s">
        <v>125</v>
      </c>
      <c r="AU99" s="150" t="s">
        <v>84</v>
      </c>
      <c r="AY99" s="18" t="s">
        <v>123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82</v>
      </c>
      <c r="BK99" s="151">
        <f>ROUND(I99*H99,2)</f>
        <v>0</v>
      </c>
      <c r="BL99" s="18" t="s">
        <v>130</v>
      </c>
      <c r="BM99" s="150" t="s">
        <v>142</v>
      </c>
    </row>
    <row r="100" spans="1:47" s="2" customFormat="1" ht="11.25">
      <c r="A100" s="33"/>
      <c r="B100" s="34"/>
      <c r="C100" s="33"/>
      <c r="D100" s="152" t="s">
        <v>132</v>
      </c>
      <c r="E100" s="33"/>
      <c r="F100" s="153" t="s">
        <v>143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132</v>
      </c>
      <c r="AU100" s="18" t="s">
        <v>84</v>
      </c>
    </row>
    <row r="101" spans="2:51" s="13" customFormat="1" ht="11.25">
      <c r="B101" s="157"/>
      <c r="D101" s="158" t="s">
        <v>134</v>
      </c>
      <c r="E101" s="159" t="s">
        <v>3</v>
      </c>
      <c r="F101" s="160" t="s">
        <v>144</v>
      </c>
      <c r="H101" s="159" t="s">
        <v>3</v>
      </c>
      <c r="I101" s="161"/>
      <c r="L101" s="157"/>
      <c r="M101" s="162"/>
      <c r="N101" s="163"/>
      <c r="O101" s="163"/>
      <c r="P101" s="163"/>
      <c r="Q101" s="163"/>
      <c r="R101" s="163"/>
      <c r="S101" s="163"/>
      <c r="T101" s="164"/>
      <c r="AT101" s="159" t="s">
        <v>134</v>
      </c>
      <c r="AU101" s="159" t="s">
        <v>84</v>
      </c>
      <c r="AV101" s="13" t="s">
        <v>82</v>
      </c>
      <c r="AW101" s="13" t="s">
        <v>36</v>
      </c>
      <c r="AX101" s="13" t="s">
        <v>74</v>
      </c>
      <c r="AY101" s="159" t="s">
        <v>123</v>
      </c>
    </row>
    <row r="102" spans="2:51" s="14" customFormat="1" ht="11.25">
      <c r="B102" s="165"/>
      <c r="D102" s="158" t="s">
        <v>134</v>
      </c>
      <c r="E102" s="166" t="s">
        <v>3</v>
      </c>
      <c r="F102" s="167" t="s">
        <v>145</v>
      </c>
      <c r="H102" s="168">
        <v>21.65</v>
      </c>
      <c r="I102" s="169"/>
      <c r="L102" s="165"/>
      <c r="M102" s="170"/>
      <c r="N102" s="171"/>
      <c r="O102" s="171"/>
      <c r="P102" s="171"/>
      <c r="Q102" s="171"/>
      <c r="R102" s="171"/>
      <c r="S102" s="171"/>
      <c r="T102" s="172"/>
      <c r="AT102" s="166" t="s">
        <v>134</v>
      </c>
      <c r="AU102" s="166" t="s">
        <v>84</v>
      </c>
      <c r="AV102" s="14" t="s">
        <v>84</v>
      </c>
      <c r="AW102" s="14" t="s">
        <v>36</v>
      </c>
      <c r="AX102" s="14" t="s">
        <v>74</v>
      </c>
      <c r="AY102" s="166" t="s">
        <v>123</v>
      </c>
    </row>
    <row r="103" spans="2:51" s="15" customFormat="1" ht="11.25">
      <c r="B103" s="173"/>
      <c r="D103" s="158" t="s">
        <v>134</v>
      </c>
      <c r="E103" s="174" t="s">
        <v>3</v>
      </c>
      <c r="F103" s="175" t="s">
        <v>138</v>
      </c>
      <c r="H103" s="176">
        <v>21.65</v>
      </c>
      <c r="I103" s="177"/>
      <c r="L103" s="173"/>
      <c r="M103" s="178"/>
      <c r="N103" s="179"/>
      <c r="O103" s="179"/>
      <c r="P103" s="179"/>
      <c r="Q103" s="179"/>
      <c r="R103" s="179"/>
      <c r="S103" s="179"/>
      <c r="T103" s="180"/>
      <c r="AT103" s="174" t="s">
        <v>134</v>
      </c>
      <c r="AU103" s="174" t="s">
        <v>84</v>
      </c>
      <c r="AV103" s="15" t="s">
        <v>130</v>
      </c>
      <c r="AW103" s="15" t="s">
        <v>36</v>
      </c>
      <c r="AX103" s="15" t="s">
        <v>82</v>
      </c>
      <c r="AY103" s="174" t="s">
        <v>123</v>
      </c>
    </row>
    <row r="104" spans="2:63" s="12" customFormat="1" ht="22.9" customHeight="1">
      <c r="B104" s="125"/>
      <c r="D104" s="126" t="s">
        <v>73</v>
      </c>
      <c r="E104" s="136" t="s">
        <v>146</v>
      </c>
      <c r="F104" s="136" t="s">
        <v>147</v>
      </c>
      <c r="I104" s="128"/>
      <c r="J104" s="137">
        <f>BK104</f>
        <v>0</v>
      </c>
      <c r="L104" s="125"/>
      <c r="M104" s="130"/>
      <c r="N104" s="131"/>
      <c r="O104" s="131"/>
      <c r="P104" s="132">
        <f>SUM(P105:P214)</f>
        <v>0</v>
      </c>
      <c r="Q104" s="131"/>
      <c r="R104" s="132">
        <f>SUM(R105:R214)</f>
        <v>0</v>
      </c>
      <c r="S104" s="131"/>
      <c r="T104" s="133">
        <f>SUM(T105:T214)</f>
        <v>85.40889700000001</v>
      </c>
      <c r="AR104" s="126" t="s">
        <v>82</v>
      </c>
      <c r="AT104" s="134" t="s">
        <v>73</v>
      </c>
      <c r="AU104" s="134" t="s">
        <v>82</v>
      </c>
      <c r="AY104" s="126" t="s">
        <v>123</v>
      </c>
      <c r="BK104" s="135">
        <f>SUM(BK105:BK214)</f>
        <v>0</v>
      </c>
    </row>
    <row r="105" spans="1:65" s="2" customFormat="1" ht="24.2" customHeight="1">
      <c r="A105" s="33"/>
      <c r="B105" s="138"/>
      <c r="C105" s="139" t="s">
        <v>148</v>
      </c>
      <c r="D105" s="139" t="s">
        <v>125</v>
      </c>
      <c r="E105" s="140" t="s">
        <v>149</v>
      </c>
      <c r="F105" s="141" t="s">
        <v>150</v>
      </c>
      <c r="G105" s="142" t="s">
        <v>151</v>
      </c>
      <c r="H105" s="143">
        <v>4.599</v>
      </c>
      <c r="I105" s="144"/>
      <c r="J105" s="145">
        <f>ROUND(I105*H105,2)</f>
        <v>0</v>
      </c>
      <c r="K105" s="141" t="s">
        <v>129</v>
      </c>
      <c r="L105" s="34"/>
      <c r="M105" s="146" t="s">
        <v>3</v>
      </c>
      <c r="N105" s="147" t="s">
        <v>45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1.8</v>
      </c>
      <c r="T105" s="149">
        <f>S105*H105</f>
        <v>8.2782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130</v>
      </c>
      <c r="AT105" s="150" t="s">
        <v>125</v>
      </c>
      <c r="AU105" s="150" t="s">
        <v>84</v>
      </c>
      <c r="AY105" s="18" t="s">
        <v>123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82</v>
      </c>
      <c r="BK105" s="151">
        <f>ROUND(I105*H105,2)</f>
        <v>0</v>
      </c>
      <c r="BL105" s="18" t="s">
        <v>130</v>
      </c>
      <c r="BM105" s="150" t="s">
        <v>152</v>
      </c>
    </row>
    <row r="106" spans="1:47" s="2" customFormat="1" ht="11.25">
      <c r="A106" s="33"/>
      <c r="B106" s="34"/>
      <c r="C106" s="33"/>
      <c r="D106" s="152" t="s">
        <v>132</v>
      </c>
      <c r="E106" s="33"/>
      <c r="F106" s="153" t="s">
        <v>153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132</v>
      </c>
      <c r="AU106" s="18" t="s">
        <v>84</v>
      </c>
    </row>
    <row r="107" spans="2:51" s="13" customFormat="1" ht="11.25">
      <c r="B107" s="157"/>
      <c r="D107" s="158" t="s">
        <v>134</v>
      </c>
      <c r="E107" s="159" t="s">
        <v>3</v>
      </c>
      <c r="F107" s="160" t="s">
        <v>154</v>
      </c>
      <c r="H107" s="159" t="s">
        <v>3</v>
      </c>
      <c r="I107" s="161"/>
      <c r="L107" s="157"/>
      <c r="M107" s="162"/>
      <c r="N107" s="163"/>
      <c r="O107" s="163"/>
      <c r="P107" s="163"/>
      <c r="Q107" s="163"/>
      <c r="R107" s="163"/>
      <c r="S107" s="163"/>
      <c r="T107" s="164"/>
      <c r="AT107" s="159" t="s">
        <v>134</v>
      </c>
      <c r="AU107" s="159" t="s">
        <v>84</v>
      </c>
      <c r="AV107" s="13" t="s">
        <v>82</v>
      </c>
      <c r="AW107" s="13" t="s">
        <v>36</v>
      </c>
      <c r="AX107" s="13" t="s">
        <v>74</v>
      </c>
      <c r="AY107" s="159" t="s">
        <v>123</v>
      </c>
    </row>
    <row r="108" spans="2:51" s="14" customFormat="1" ht="11.25">
      <c r="B108" s="165"/>
      <c r="D108" s="158" t="s">
        <v>134</v>
      </c>
      <c r="E108" s="166" t="s">
        <v>3</v>
      </c>
      <c r="F108" s="167" t="s">
        <v>155</v>
      </c>
      <c r="H108" s="168">
        <v>4.38</v>
      </c>
      <c r="I108" s="169"/>
      <c r="L108" s="165"/>
      <c r="M108" s="170"/>
      <c r="N108" s="171"/>
      <c r="O108" s="171"/>
      <c r="P108" s="171"/>
      <c r="Q108" s="171"/>
      <c r="R108" s="171"/>
      <c r="S108" s="171"/>
      <c r="T108" s="172"/>
      <c r="AT108" s="166" t="s">
        <v>134</v>
      </c>
      <c r="AU108" s="166" t="s">
        <v>84</v>
      </c>
      <c r="AV108" s="14" t="s">
        <v>84</v>
      </c>
      <c r="AW108" s="14" t="s">
        <v>36</v>
      </c>
      <c r="AX108" s="14" t="s">
        <v>74</v>
      </c>
      <c r="AY108" s="166" t="s">
        <v>123</v>
      </c>
    </row>
    <row r="109" spans="2:51" s="15" customFormat="1" ht="11.25">
      <c r="B109" s="173"/>
      <c r="D109" s="158" t="s">
        <v>134</v>
      </c>
      <c r="E109" s="174" t="s">
        <v>3</v>
      </c>
      <c r="F109" s="175" t="s">
        <v>138</v>
      </c>
      <c r="H109" s="176">
        <v>4.38</v>
      </c>
      <c r="I109" s="177"/>
      <c r="L109" s="173"/>
      <c r="M109" s="178"/>
      <c r="N109" s="179"/>
      <c r="O109" s="179"/>
      <c r="P109" s="179"/>
      <c r="Q109" s="179"/>
      <c r="R109" s="179"/>
      <c r="S109" s="179"/>
      <c r="T109" s="180"/>
      <c r="AT109" s="174" t="s">
        <v>134</v>
      </c>
      <c r="AU109" s="174" t="s">
        <v>84</v>
      </c>
      <c r="AV109" s="15" t="s">
        <v>130</v>
      </c>
      <c r="AW109" s="15" t="s">
        <v>36</v>
      </c>
      <c r="AX109" s="15" t="s">
        <v>82</v>
      </c>
      <c r="AY109" s="174" t="s">
        <v>123</v>
      </c>
    </row>
    <row r="110" spans="2:51" s="14" customFormat="1" ht="11.25">
      <c r="B110" s="165"/>
      <c r="D110" s="158" t="s">
        <v>134</v>
      </c>
      <c r="F110" s="167" t="s">
        <v>156</v>
      </c>
      <c r="H110" s="168">
        <v>4.599</v>
      </c>
      <c r="I110" s="169"/>
      <c r="L110" s="165"/>
      <c r="M110" s="170"/>
      <c r="N110" s="171"/>
      <c r="O110" s="171"/>
      <c r="P110" s="171"/>
      <c r="Q110" s="171"/>
      <c r="R110" s="171"/>
      <c r="S110" s="171"/>
      <c r="T110" s="172"/>
      <c r="AT110" s="166" t="s">
        <v>134</v>
      </c>
      <c r="AU110" s="166" t="s">
        <v>84</v>
      </c>
      <c r="AV110" s="14" t="s">
        <v>84</v>
      </c>
      <c r="AW110" s="14" t="s">
        <v>4</v>
      </c>
      <c r="AX110" s="14" t="s">
        <v>82</v>
      </c>
      <c r="AY110" s="166" t="s">
        <v>123</v>
      </c>
    </row>
    <row r="111" spans="1:65" s="2" customFormat="1" ht="49.15" customHeight="1">
      <c r="A111" s="33"/>
      <c r="B111" s="138"/>
      <c r="C111" s="139" t="s">
        <v>130</v>
      </c>
      <c r="D111" s="139" t="s">
        <v>125</v>
      </c>
      <c r="E111" s="140" t="s">
        <v>157</v>
      </c>
      <c r="F111" s="141" t="s">
        <v>158</v>
      </c>
      <c r="G111" s="142" t="s">
        <v>151</v>
      </c>
      <c r="H111" s="143">
        <v>21.067</v>
      </c>
      <c r="I111" s="144"/>
      <c r="J111" s="145">
        <f>ROUND(I111*H111,2)</f>
        <v>0</v>
      </c>
      <c r="K111" s="141" t="s">
        <v>129</v>
      </c>
      <c r="L111" s="34"/>
      <c r="M111" s="146" t="s">
        <v>3</v>
      </c>
      <c r="N111" s="147" t="s">
        <v>45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1.8</v>
      </c>
      <c r="T111" s="149">
        <f>S111*H111</f>
        <v>37.9206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130</v>
      </c>
      <c r="AT111" s="150" t="s">
        <v>125</v>
      </c>
      <c r="AU111" s="150" t="s">
        <v>84</v>
      </c>
      <c r="AY111" s="18" t="s">
        <v>123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82</v>
      </c>
      <c r="BK111" s="151">
        <f>ROUND(I111*H111,2)</f>
        <v>0</v>
      </c>
      <c r="BL111" s="18" t="s">
        <v>130</v>
      </c>
      <c r="BM111" s="150" t="s">
        <v>159</v>
      </c>
    </row>
    <row r="112" spans="1:47" s="2" customFormat="1" ht="11.25">
      <c r="A112" s="33"/>
      <c r="B112" s="34"/>
      <c r="C112" s="33"/>
      <c r="D112" s="152" t="s">
        <v>132</v>
      </c>
      <c r="E112" s="33"/>
      <c r="F112" s="153" t="s">
        <v>160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132</v>
      </c>
      <c r="AU112" s="18" t="s">
        <v>84</v>
      </c>
    </row>
    <row r="113" spans="2:51" s="13" customFormat="1" ht="11.25">
      <c r="B113" s="157"/>
      <c r="D113" s="158" t="s">
        <v>134</v>
      </c>
      <c r="E113" s="159" t="s">
        <v>3</v>
      </c>
      <c r="F113" s="160" t="s">
        <v>161</v>
      </c>
      <c r="H113" s="159" t="s">
        <v>3</v>
      </c>
      <c r="I113" s="161"/>
      <c r="L113" s="157"/>
      <c r="M113" s="162"/>
      <c r="N113" s="163"/>
      <c r="O113" s="163"/>
      <c r="P113" s="163"/>
      <c r="Q113" s="163"/>
      <c r="R113" s="163"/>
      <c r="S113" s="163"/>
      <c r="T113" s="164"/>
      <c r="AT113" s="159" t="s">
        <v>134</v>
      </c>
      <c r="AU113" s="159" t="s">
        <v>84</v>
      </c>
      <c r="AV113" s="13" t="s">
        <v>82</v>
      </c>
      <c r="AW113" s="13" t="s">
        <v>36</v>
      </c>
      <c r="AX113" s="13" t="s">
        <v>74</v>
      </c>
      <c r="AY113" s="159" t="s">
        <v>123</v>
      </c>
    </row>
    <row r="114" spans="2:51" s="14" customFormat="1" ht="11.25">
      <c r="B114" s="165"/>
      <c r="D114" s="158" t="s">
        <v>134</v>
      </c>
      <c r="E114" s="166" t="s">
        <v>3</v>
      </c>
      <c r="F114" s="167" t="s">
        <v>162</v>
      </c>
      <c r="H114" s="168">
        <v>5.764</v>
      </c>
      <c r="I114" s="169"/>
      <c r="L114" s="165"/>
      <c r="M114" s="170"/>
      <c r="N114" s="171"/>
      <c r="O114" s="171"/>
      <c r="P114" s="171"/>
      <c r="Q114" s="171"/>
      <c r="R114" s="171"/>
      <c r="S114" s="171"/>
      <c r="T114" s="172"/>
      <c r="AT114" s="166" t="s">
        <v>134</v>
      </c>
      <c r="AU114" s="166" t="s">
        <v>84</v>
      </c>
      <c r="AV114" s="14" t="s">
        <v>84</v>
      </c>
      <c r="AW114" s="14" t="s">
        <v>36</v>
      </c>
      <c r="AX114" s="14" t="s">
        <v>74</v>
      </c>
      <c r="AY114" s="166" t="s">
        <v>123</v>
      </c>
    </row>
    <row r="115" spans="2:51" s="14" customFormat="1" ht="11.25">
      <c r="B115" s="165"/>
      <c r="D115" s="158" t="s">
        <v>134</v>
      </c>
      <c r="E115" s="166" t="s">
        <v>3</v>
      </c>
      <c r="F115" s="167" t="s">
        <v>163</v>
      </c>
      <c r="H115" s="168">
        <v>5.546</v>
      </c>
      <c r="I115" s="169"/>
      <c r="L115" s="165"/>
      <c r="M115" s="170"/>
      <c r="N115" s="171"/>
      <c r="O115" s="171"/>
      <c r="P115" s="171"/>
      <c r="Q115" s="171"/>
      <c r="R115" s="171"/>
      <c r="S115" s="171"/>
      <c r="T115" s="172"/>
      <c r="AT115" s="166" t="s">
        <v>134</v>
      </c>
      <c r="AU115" s="166" t="s">
        <v>84</v>
      </c>
      <c r="AV115" s="14" t="s">
        <v>84</v>
      </c>
      <c r="AW115" s="14" t="s">
        <v>36</v>
      </c>
      <c r="AX115" s="14" t="s">
        <v>74</v>
      </c>
      <c r="AY115" s="166" t="s">
        <v>123</v>
      </c>
    </row>
    <row r="116" spans="2:51" s="14" customFormat="1" ht="11.25">
      <c r="B116" s="165"/>
      <c r="D116" s="158" t="s">
        <v>134</v>
      </c>
      <c r="E116" s="166" t="s">
        <v>3</v>
      </c>
      <c r="F116" s="167" t="s">
        <v>164</v>
      </c>
      <c r="H116" s="168">
        <v>2.535</v>
      </c>
      <c r="I116" s="169"/>
      <c r="L116" s="165"/>
      <c r="M116" s="170"/>
      <c r="N116" s="171"/>
      <c r="O116" s="171"/>
      <c r="P116" s="171"/>
      <c r="Q116" s="171"/>
      <c r="R116" s="171"/>
      <c r="S116" s="171"/>
      <c r="T116" s="172"/>
      <c r="AT116" s="166" t="s">
        <v>134</v>
      </c>
      <c r="AU116" s="166" t="s">
        <v>84</v>
      </c>
      <c r="AV116" s="14" t="s">
        <v>84</v>
      </c>
      <c r="AW116" s="14" t="s">
        <v>36</v>
      </c>
      <c r="AX116" s="14" t="s">
        <v>74</v>
      </c>
      <c r="AY116" s="166" t="s">
        <v>123</v>
      </c>
    </row>
    <row r="117" spans="2:51" s="14" customFormat="1" ht="11.25">
      <c r="B117" s="165"/>
      <c r="D117" s="158" t="s">
        <v>134</v>
      </c>
      <c r="E117" s="166" t="s">
        <v>3</v>
      </c>
      <c r="F117" s="167" t="s">
        <v>165</v>
      </c>
      <c r="H117" s="168">
        <v>-0.231</v>
      </c>
      <c r="I117" s="169"/>
      <c r="L117" s="165"/>
      <c r="M117" s="170"/>
      <c r="N117" s="171"/>
      <c r="O117" s="171"/>
      <c r="P117" s="171"/>
      <c r="Q117" s="171"/>
      <c r="R117" s="171"/>
      <c r="S117" s="171"/>
      <c r="T117" s="172"/>
      <c r="AT117" s="166" t="s">
        <v>134</v>
      </c>
      <c r="AU117" s="166" t="s">
        <v>84</v>
      </c>
      <c r="AV117" s="14" t="s">
        <v>84</v>
      </c>
      <c r="AW117" s="14" t="s">
        <v>36</v>
      </c>
      <c r="AX117" s="14" t="s">
        <v>74</v>
      </c>
      <c r="AY117" s="166" t="s">
        <v>123</v>
      </c>
    </row>
    <row r="118" spans="2:51" s="13" customFormat="1" ht="11.25">
      <c r="B118" s="157"/>
      <c r="D118" s="158" t="s">
        <v>134</v>
      </c>
      <c r="E118" s="159" t="s">
        <v>3</v>
      </c>
      <c r="F118" s="160" t="s">
        <v>166</v>
      </c>
      <c r="H118" s="159" t="s">
        <v>3</v>
      </c>
      <c r="I118" s="161"/>
      <c r="L118" s="157"/>
      <c r="M118" s="162"/>
      <c r="N118" s="163"/>
      <c r="O118" s="163"/>
      <c r="P118" s="163"/>
      <c r="Q118" s="163"/>
      <c r="R118" s="163"/>
      <c r="S118" s="163"/>
      <c r="T118" s="164"/>
      <c r="AT118" s="159" t="s">
        <v>134</v>
      </c>
      <c r="AU118" s="159" t="s">
        <v>84</v>
      </c>
      <c r="AV118" s="13" t="s">
        <v>82</v>
      </c>
      <c r="AW118" s="13" t="s">
        <v>36</v>
      </c>
      <c r="AX118" s="13" t="s">
        <v>74</v>
      </c>
      <c r="AY118" s="159" t="s">
        <v>123</v>
      </c>
    </row>
    <row r="119" spans="2:51" s="14" customFormat="1" ht="11.25">
      <c r="B119" s="165"/>
      <c r="D119" s="158" t="s">
        <v>134</v>
      </c>
      <c r="E119" s="166" t="s">
        <v>3</v>
      </c>
      <c r="F119" s="167" t="s">
        <v>167</v>
      </c>
      <c r="H119" s="168">
        <v>6.585</v>
      </c>
      <c r="I119" s="169"/>
      <c r="L119" s="165"/>
      <c r="M119" s="170"/>
      <c r="N119" s="171"/>
      <c r="O119" s="171"/>
      <c r="P119" s="171"/>
      <c r="Q119" s="171"/>
      <c r="R119" s="171"/>
      <c r="S119" s="171"/>
      <c r="T119" s="172"/>
      <c r="AT119" s="166" t="s">
        <v>134</v>
      </c>
      <c r="AU119" s="166" t="s">
        <v>84</v>
      </c>
      <c r="AV119" s="14" t="s">
        <v>84</v>
      </c>
      <c r="AW119" s="14" t="s">
        <v>36</v>
      </c>
      <c r="AX119" s="14" t="s">
        <v>74</v>
      </c>
      <c r="AY119" s="166" t="s">
        <v>123</v>
      </c>
    </row>
    <row r="120" spans="2:51" s="14" customFormat="1" ht="11.25">
      <c r="B120" s="165"/>
      <c r="D120" s="158" t="s">
        <v>134</v>
      </c>
      <c r="E120" s="166" t="s">
        <v>3</v>
      </c>
      <c r="F120" s="167" t="s">
        <v>168</v>
      </c>
      <c r="H120" s="168">
        <v>3.041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6" t="s">
        <v>134</v>
      </c>
      <c r="AU120" s="166" t="s">
        <v>84</v>
      </c>
      <c r="AV120" s="14" t="s">
        <v>84</v>
      </c>
      <c r="AW120" s="14" t="s">
        <v>36</v>
      </c>
      <c r="AX120" s="14" t="s">
        <v>74</v>
      </c>
      <c r="AY120" s="166" t="s">
        <v>123</v>
      </c>
    </row>
    <row r="121" spans="2:51" s="14" customFormat="1" ht="33.75">
      <c r="B121" s="165"/>
      <c r="D121" s="158" t="s">
        <v>134</v>
      </c>
      <c r="E121" s="166" t="s">
        <v>3</v>
      </c>
      <c r="F121" s="167" t="s">
        <v>169</v>
      </c>
      <c r="H121" s="168">
        <v>-3.176</v>
      </c>
      <c r="I121" s="169"/>
      <c r="L121" s="165"/>
      <c r="M121" s="170"/>
      <c r="N121" s="171"/>
      <c r="O121" s="171"/>
      <c r="P121" s="171"/>
      <c r="Q121" s="171"/>
      <c r="R121" s="171"/>
      <c r="S121" s="171"/>
      <c r="T121" s="172"/>
      <c r="AT121" s="166" t="s">
        <v>134</v>
      </c>
      <c r="AU121" s="166" t="s">
        <v>84</v>
      </c>
      <c r="AV121" s="14" t="s">
        <v>84</v>
      </c>
      <c r="AW121" s="14" t="s">
        <v>36</v>
      </c>
      <c r="AX121" s="14" t="s">
        <v>74</v>
      </c>
      <c r="AY121" s="166" t="s">
        <v>123</v>
      </c>
    </row>
    <row r="122" spans="2:51" s="15" customFormat="1" ht="11.25">
      <c r="B122" s="173"/>
      <c r="D122" s="158" t="s">
        <v>134</v>
      </c>
      <c r="E122" s="174" t="s">
        <v>3</v>
      </c>
      <c r="F122" s="175" t="s">
        <v>138</v>
      </c>
      <c r="H122" s="176">
        <v>20.064</v>
      </c>
      <c r="I122" s="177"/>
      <c r="L122" s="173"/>
      <c r="M122" s="178"/>
      <c r="N122" s="179"/>
      <c r="O122" s="179"/>
      <c r="P122" s="179"/>
      <c r="Q122" s="179"/>
      <c r="R122" s="179"/>
      <c r="S122" s="179"/>
      <c r="T122" s="180"/>
      <c r="AT122" s="174" t="s">
        <v>134</v>
      </c>
      <c r="AU122" s="174" t="s">
        <v>84</v>
      </c>
      <c r="AV122" s="15" t="s">
        <v>130</v>
      </c>
      <c r="AW122" s="15" t="s">
        <v>36</v>
      </c>
      <c r="AX122" s="15" t="s">
        <v>82</v>
      </c>
      <c r="AY122" s="174" t="s">
        <v>123</v>
      </c>
    </row>
    <row r="123" spans="2:51" s="14" customFormat="1" ht="11.25">
      <c r="B123" s="165"/>
      <c r="D123" s="158" t="s">
        <v>134</v>
      </c>
      <c r="F123" s="167" t="s">
        <v>170</v>
      </c>
      <c r="H123" s="168">
        <v>21.067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6" t="s">
        <v>134</v>
      </c>
      <c r="AU123" s="166" t="s">
        <v>84</v>
      </c>
      <c r="AV123" s="14" t="s">
        <v>84</v>
      </c>
      <c r="AW123" s="14" t="s">
        <v>4</v>
      </c>
      <c r="AX123" s="14" t="s">
        <v>82</v>
      </c>
      <c r="AY123" s="166" t="s">
        <v>123</v>
      </c>
    </row>
    <row r="124" spans="1:65" s="2" customFormat="1" ht="37.9" customHeight="1">
      <c r="A124" s="33"/>
      <c r="B124" s="138"/>
      <c r="C124" s="139" t="s">
        <v>171</v>
      </c>
      <c r="D124" s="139" t="s">
        <v>125</v>
      </c>
      <c r="E124" s="140" t="s">
        <v>172</v>
      </c>
      <c r="F124" s="141" t="s">
        <v>173</v>
      </c>
      <c r="G124" s="142" t="s">
        <v>128</v>
      </c>
      <c r="H124" s="143">
        <v>25.872</v>
      </c>
      <c r="I124" s="144"/>
      <c r="J124" s="145">
        <f>ROUND(I124*H124,2)</f>
        <v>0</v>
      </c>
      <c r="K124" s="141" t="s">
        <v>129</v>
      </c>
      <c r="L124" s="34"/>
      <c r="M124" s="146" t="s">
        <v>3</v>
      </c>
      <c r="N124" s="147" t="s">
        <v>45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0.165</v>
      </c>
      <c r="T124" s="149">
        <f>S124*H124</f>
        <v>4.26888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130</v>
      </c>
      <c r="AT124" s="150" t="s">
        <v>125</v>
      </c>
      <c r="AU124" s="150" t="s">
        <v>84</v>
      </c>
      <c r="AY124" s="18" t="s">
        <v>123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82</v>
      </c>
      <c r="BK124" s="151">
        <f>ROUND(I124*H124,2)</f>
        <v>0</v>
      </c>
      <c r="BL124" s="18" t="s">
        <v>130</v>
      </c>
      <c r="BM124" s="150" t="s">
        <v>174</v>
      </c>
    </row>
    <row r="125" spans="1:47" s="2" customFormat="1" ht="11.25">
      <c r="A125" s="33"/>
      <c r="B125" s="34"/>
      <c r="C125" s="33"/>
      <c r="D125" s="152" t="s">
        <v>132</v>
      </c>
      <c r="E125" s="33"/>
      <c r="F125" s="153" t="s">
        <v>175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132</v>
      </c>
      <c r="AU125" s="18" t="s">
        <v>84</v>
      </c>
    </row>
    <row r="126" spans="2:51" s="13" customFormat="1" ht="11.25">
      <c r="B126" s="157"/>
      <c r="D126" s="158" t="s">
        <v>134</v>
      </c>
      <c r="E126" s="159" t="s">
        <v>3</v>
      </c>
      <c r="F126" s="160" t="s">
        <v>176</v>
      </c>
      <c r="H126" s="159" t="s">
        <v>3</v>
      </c>
      <c r="I126" s="161"/>
      <c r="L126" s="157"/>
      <c r="M126" s="162"/>
      <c r="N126" s="163"/>
      <c r="O126" s="163"/>
      <c r="P126" s="163"/>
      <c r="Q126" s="163"/>
      <c r="R126" s="163"/>
      <c r="S126" s="163"/>
      <c r="T126" s="164"/>
      <c r="AT126" s="159" t="s">
        <v>134</v>
      </c>
      <c r="AU126" s="159" t="s">
        <v>84</v>
      </c>
      <c r="AV126" s="13" t="s">
        <v>82</v>
      </c>
      <c r="AW126" s="13" t="s">
        <v>36</v>
      </c>
      <c r="AX126" s="13" t="s">
        <v>74</v>
      </c>
      <c r="AY126" s="159" t="s">
        <v>123</v>
      </c>
    </row>
    <row r="127" spans="2:51" s="14" customFormat="1" ht="11.25">
      <c r="B127" s="165"/>
      <c r="D127" s="158" t="s">
        <v>134</v>
      </c>
      <c r="E127" s="166" t="s">
        <v>3</v>
      </c>
      <c r="F127" s="167" t="s">
        <v>177</v>
      </c>
      <c r="H127" s="168">
        <v>24.64</v>
      </c>
      <c r="I127" s="169"/>
      <c r="L127" s="165"/>
      <c r="M127" s="170"/>
      <c r="N127" s="171"/>
      <c r="O127" s="171"/>
      <c r="P127" s="171"/>
      <c r="Q127" s="171"/>
      <c r="R127" s="171"/>
      <c r="S127" s="171"/>
      <c r="T127" s="172"/>
      <c r="AT127" s="166" t="s">
        <v>134</v>
      </c>
      <c r="AU127" s="166" t="s">
        <v>84</v>
      </c>
      <c r="AV127" s="14" t="s">
        <v>84</v>
      </c>
      <c r="AW127" s="14" t="s">
        <v>36</v>
      </c>
      <c r="AX127" s="14" t="s">
        <v>74</v>
      </c>
      <c r="AY127" s="166" t="s">
        <v>123</v>
      </c>
    </row>
    <row r="128" spans="2:51" s="15" customFormat="1" ht="11.25">
      <c r="B128" s="173"/>
      <c r="D128" s="158" t="s">
        <v>134</v>
      </c>
      <c r="E128" s="174" t="s">
        <v>3</v>
      </c>
      <c r="F128" s="175" t="s">
        <v>138</v>
      </c>
      <c r="H128" s="176">
        <v>24.64</v>
      </c>
      <c r="I128" s="17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4" t="s">
        <v>134</v>
      </c>
      <c r="AU128" s="174" t="s">
        <v>84</v>
      </c>
      <c r="AV128" s="15" t="s">
        <v>130</v>
      </c>
      <c r="AW128" s="15" t="s">
        <v>36</v>
      </c>
      <c r="AX128" s="15" t="s">
        <v>82</v>
      </c>
      <c r="AY128" s="174" t="s">
        <v>123</v>
      </c>
    </row>
    <row r="129" spans="2:51" s="14" customFormat="1" ht="11.25">
      <c r="B129" s="165"/>
      <c r="D129" s="158" t="s">
        <v>134</v>
      </c>
      <c r="F129" s="167" t="s">
        <v>178</v>
      </c>
      <c r="H129" s="168">
        <v>25.872</v>
      </c>
      <c r="I129" s="169"/>
      <c r="L129" s="165"/>
      <c r="M129" s="170"/>
      <c r="N129" s="171"/>
      <c r="O129" s="171"/>
      <c r="P129" s="171"/>
      <c r="Q129" s="171"/>
      <c r="R129" s="171"/>
      <c r="S129" s="171"/>
      <c r="T129" s="172"/>
      <c r="AT129" s="166" t="s">
        <v>134</v>
      </c>
      <c r="AU129" s="166" t="s">
        <v>84</v>
      </c>
      <c r="AV129" s="14" t="s">
        <v>84</v>
      </c>
      <c r="AW129" s="14" t="s">
        <v>4</v>
      </c>
      <c r="AX129" s="14" t="s">
        <v>82</v>
      </c>
      <c r="AY129" s="166" t="s">
        <v>123</v>
      </c>
    </row>
    <row r="130" spans="1:65" s="2" customFormat="1" ht="49.15" customHeight="1">
      <c r="A130" s="33"/>
      <c r="B130" s="138"/>
      <c r="C130" s="139" t="s">
        <v>179</v>
      </c>
      <c r="D130" s="139" t="s">
        <v>125</v>
      </c>
      <c r="E130" s="140" t="s">
        <v>180</v>
      </c>
      <c r="F130" s="141" t="s">
        <v>181</v>
      </c>
      <c r="G130" s="142" t="s">
        <v>182</v>
      </c>
      <c r="H130" s="143">
        <v>54.915</v>
      </c>
      <c r="I130" s="144"/>
      <c r="J130" s="145">
        <f>ROUND(I130*H130,2)</f>
        <v>0</v>
      </c>
      <c r="K130" s="141" t="s">
        <v>3</v>
      </c>
      <c r="L130" s="34"/>
      <c r="M130" s="146" t="s">
        <v>3</v>
      </c>
      <c r="N130" s="147" t="s">
        <v>45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0.18</v>
      </c>
      <c r="T130" s="149">
        <f>S130*H130</f>
        <v>9.884699999999999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130</v>
      </c>
      <c r="AT130" s="150" t="s">
        <v>125</v>
      </c>
      <c r="AU130" s="150" t="s">
        <v>84</v>
      </c>
      <c r="AY130" s="18" t="s">
        <v>123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82</v>
      </c>
      <c r="BK130" s="151">
        <f>ROUND(I130*H130,2)</f>
        <v>0</v>
      </c>
      <c r="BL130" s="18" t="s">
        <v>130</v>
      </c>
      <c r="BM130" s="150" t="s">
        <v>183</v>
      </c>
    </row>
    <row r="131" spans="2:51" s="13" customFormat="1" ht="11.25">
      <c r="B131" s="157"/>
      <c r="D131" s="158" t="s">
        <v>134</v>
      </c>
      <c r="E131" s="159" t="s">
        <v>3</v>
      </c>
      <c r="F131" s="160" t="s">
        <v>184</v>
      </c>
      <c r="H131" s="159" t="s">
        <v>3</v>
      </c>
      <c r="I131" s="161"/>
      <c r="L131" s="157"/>
      <c r="M131" s="162"/>
      <c r="N131" s="163"/>
      <c r="O131" s="163"/>
      <c r="P131" s="163"/>
      <c r="Q131" s="163"/>
      <c r="R131" s="163"/>
      <c r="S131" s="163"/>
      <c r="T131" s="164"/>
      <c r="AT131" s="159" t="s">
        <v>134</v>
      </c>
      <c r="AU131" s="159" t="s">
        <v>84</v>
      </c>
      <c r="AV131" s="13" t="s">
        <v>82</v>
      </c>
      <c r="AW131" s="13" t="s">
        <v>36</v>
      </c>
      <c r="AX131" s="13" t="s">
        <v>74</v>
      </c>
      <c r="AY131" s="159" t="s">
        <v>123</v>
      </c>
    </row>
    <row r="132" spans="2:51" s="14" customFormat="1" ht="11.25">
      <c r="B132" s="165"/>
      <c r="D132" s="158" t="s">
        <v>134</v>
      </c>
      <c r="E132" s="166" t="s">
        <v>3</v>
      </c>
      <c r="F132" s="167" t="s">
        <v>185</v>
      </c>
      <c r="H132" s="168">
        <v>3.75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6" t="s">
        <v>134</v>
      </c>
      <c r="AU132" s="166" t="s">
        <v>84</v>
      </c>
      <c r="AV132" s="14" t="s">
        <v>84</v>
      </c>
      <c r="AW132" s="14" t="s">
        <v>36</v>
      </c>
      <c r="AX132" s="14" t="s">
        <v>74</v>
      </c>
      <c r="AY132" s="166" t="s">
        <v>123</v>
      </c>
    </row>
    <row r="133" spans="2:51" s="14" customFormat="1" ht="11.25">
      <c r="B133" s="165"/>
      <c r="D133" s="158" t="s">
        <v>134</v>
      </c>
      <c r="E133" s="166" t="s">
        <v>3</v>
      </c>
      <c r="F133" s="167" t="s">
        <v>186</v>
      </c>
      <c r="H133" s="168">
        <v>13.8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6" t="s">
        <v>134</v>
      </c>
      <c r="AU133" s="166" t="s">
        <v>84</v>
      </c>
      <c r="AV133" s="14" t="s">
        <v>84</v>
      </c>
      <c r="AW133" s="14" t="s">
        <v>36</v>
      </c>
      <c r="AX133" s="14" t="s">
        <v>74</v>
      </c>
      <c r="AY133" s="166" t="s">
        <v>123</v>
      </c>
    </row>
    <row r="134" spans="2:51" s="14" customFormat="1" ht="11.25">
      <c r="B134" s="165"/>
      <c r="D134" s="158" t="s">
        <v>134</v>
      </c>
      <c r="E134" s="166" t="s">
        <v>3</v>
      </c>
      <c r="F134" s="167" t="s">
        <v>187</v>
      </c>
      <c r="H134" s="168">
        <v>26.5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6" t="s">
        <v>134</v>
      </c>
      <c r="AU134" s="166" t="s">
        <v>84</v>
      </c>
      <c r="AV134" s="14" t="s">
        <v>84</v>
      </c>
      <c r="AW134" s="14" t="s">
        <v>36</v>
      </c>
      <c r="AX134" s="14" t="s">
        <v>74</v>
      </c>
      <c r="AY134" s="166" t="s">
        <v>123</v>
      </c>
    </row>
    <row r="135" spans="2:51" s="14" customFormat="1" ht="11.25">
      <c r="B135" s="165"/>
      <c r="D135" s="158" t="s">
        <v>134</v>
      </c>
      <c r="E135" s="166" t="s">
        <v>3</v>
      </c>
      <c r="F135" s="167" t="s">
        <v>188</v>
      </c>
      <c r="H135" s="168">
        <v>8.25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6" t="s">
        <v>134</v>
      </c>
      <c r="AU135" s="166" t="s">
        <v>84</v>
      </c>
      <c r="AV135" s="14" t="s">
        <v>84</v>
      </c>
      <c r="AW135" s="14" t="s">
        <v>36</v>
      </c>
      <c r="AX135" s="14" t="s">
        <v>74</v>
      </c>
      <c r="AY135" s="166" t="s">
        <v>123</v>
      </c>
    </row>
    <row r="136" spans="2:51" s="15" customFormat="1" ht="11.25">
      <c r="B136" s="173"/>
      <c r="D136" s="158" t="s">
        <v>134</v>
      </c>
      <c r="E136" s="174" t="s">
        <v>3</v>
      </c>
      <c r="F136" s="175" t="s">
        <v>138</v>
      </c>
      <c r="H136" s="176">
        <v>52.3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134</v>
      </c>
      <c r="AU136" s="174" t="s">
        <v>84</v>
      </c>
      <c r="AV136" s="15" t="s">
        <v>130</v>
      </c>
      <c r="AW136" s="15" t="s">
        <v>36</v>
      </c>
      <c r="AX136" s="15" t="s">
        <v>82</v>
      </c>
      <c r="AY136" s="174" t="s">
        <v>123</v>
      </c>
    </row>
    <row r="137" spans="2:51" s="14" customFormat="1" ht="11.25">
      <c r="B137" s="165"/>
      <c r="D137" s="158" t="s">
        <v>134</v>
      </c>
      <c r="F137" s="167" t="s">
        <v>189</v>
      </c>
      <c r="H137" s="168">
        <v>54.915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6" t="s">
        <v>134</v>
      </c>
      <c r="AU137" s="166" t="s">
        <v>84</v>
      </c>
      <c r="AV137" s="14" t="s">
        <v>84</v>
      </c>
      <c r="AW137" s="14" t="s">
        <v>4</v>
      </c>
      <c r="AX137" s="14" t="s">
        <v>82</v>
      </c>
      <c r="AY137" s="166" t="s">
        <v>123</v>
      </c>
    </row>
    <row r="138" spans="1:65" s="2" customFormat="1" ht="24.2" customHeight="1">
      <c r="A138" s="33"/>
      <c r="B138" s="138"/>
      <c r="C138" s="139" t="s">
        <v>190</v>
      </c>
      <c r="D138" s="139" t="s">
        <v>125</v>
      </c>
      <c r="E138" s="140" t="s">
        <v>191</v>
      </c>
      <c r="F138" s="141" t="s">
        <v>192</v>
      </c>
      <c r="G138" s="142" t="s">
        <v>193</v>
      </c>
      <c r="H138" s="143">
        <v>0.613</v>
      </c>
      <c r="I138" s="144"/>
      <c r="J138" s="145">
        <f>ROUND(I138*H138,2)</f>
        <v>0</v>
      </c>
      <c r="K138" s="141" t="s">
        <v>3</v>
      </c>
      <c r="L138" s="34"/>
      <c r="M138" s="146" t="s">
        <v>3</v>
      </c>
      <c r="N138" s="147" t="s">
        <v>45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1.258</v>
      </c>
      <c r="T138" s="149">
        <f>S138*H138</f>
        <v>0.771154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130</v>
      </c>
      <c r="AT138" s="150" t="s">
        <v>125</v>
      </c>
      <c r="AU138" s="150" t="s">
        <v>84</v>
      </c>
      <c r="AY138" s="18" t="s">
        <v>123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82</v>
      </c>
      <c r="BK138" s="151">
        <f>ROUND(I138*H138,2)</f>
        <v>0</v>
      </c>
      <c r="BL138" s="18" t="s">
        <v>130</v>
      </c>
      <c r="BM138" s="150" t="s">
        <v>194</v>
      </c>
    </row>
    <row r="139" spans="2:51" s="13" customFormat="1" ht="11.25">
      <c r="B139" s="157"/>
      <c r="D139" s="158" t="s">
        <v>134</v>
      </c>
      <c r="E139" s="159" t="s">
        <v>3</v>
      </c>
      <c r="F139" s="160" t="s">
        <v>195</v>
      </c>
      <c r="H139" s="159" t="s">
        <v>3</v>
      </c>
      <c r="I139" s="161"/>
      <c r="L139" s="157"/>
      <c r="M139" s="162"/>
      <c r="N139" s="163"/>
      <c r="O139" s="163"/>
      <c r="P139" s="163"/>
      <c r="Q139" s="163"/>
      <c r="R139" s="163"/>
      <c r="S139" s="163"/>
      <c r="T139" s="164"/>
      <c r="AT139" s="159" t="s">
        <v>134</v>
      </c>
      <c r="AU139" s="159" t="s">
        <v>84</v>
      </c>
      <c r="AV139" s="13" t="s">
        <v>82</v>
      </c>
      <c r="AW139" s="13" t="s">
        <v>36</v>
      </c>
      <c r="AX139" s="13" t="s">
        <v>74</v>
      </c>
      <c r="AY139" s="159" t="s">
        <v>123</v>
      </c>
    </row>
    <row r="140" spans="2:51" s="14" customFormat="1" ht="11.25">
      <c r="B140" s="165"/>
      <c r="D140" s="158" t="s">
        <v>134</v>
      </c>
      <c r="E140" s="166" t="s">
        <v>3</v>
      </c>
      <c r="F140" s="167" t="s">
        <v>196</v>
      </c>
      <c r="H140" s="168">
        <v>0.342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134</v>
      </c>
      <c r="AU140" s="166" t="s">
        <v>84</v>
      </c>
      <c r="AV140" s="14" t="s">
        <v>84</v>
      </c>
      <c r="AW140" s="14" t="s">
        <v>36</v>
      </c>
      <c r="AX140" s="14" t="s">
        <v>74</v>
      </c>
      <c r="AY140" s="166" t="s">
        <v>123</v>
      </c>
    </row>
    <row r="141" spans="2:51" s="14" customFormat="1" ht="11.25">
      <c r="B141" s="165"/>
      <c r="D141" s="158" t="s">
        <v>134</v>
      </c>
      <c r="E141" s="166" t="s">
        <v>3</v>
      </c>
      <c r="F141" s="167" t="s">
        <v>197</v>
      </c>
      <c r="H141" s="168">
        <v>0.242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6" t="s">
        <v>134</v>
      </c>
      <c r="AU141" s="166" t="s">
        <v>84</v>
      </c>
      <c r="AV141" s="14" t="s">
        <v>84</v>
      </c>
      <c r="AW141" s="14" t="s">
        <v>36</v>
      </c>
      <c r="AX141" s="14" t="s">
        <v>74</v>
      </c>
      <c r="AY141" s="166" t="s">
        <v>123</v>
      </c>
    </row>
    <row r="142" spans="2:51" s="15" customFormat="1" ht="11.25">
      <c r="B142" s="173"/>
      <c r="D142" s="158" t="s">
        <v>134</v>
      </c>
      <c r="E142" s="174" t="s">
        <v>3</v>
      </c>
      <c r="F142" s="175" t="s">
        <v>138</v>
      </c>
      <c r="H142" s="176">
        <v>0.584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134</v>
      </c>
      <c r="AU142" s="174" t="s">
        <v>84</v>
      </c>
      <c r="AV142" s="15" t="s">
        <v>130</v>
      </c>
      <c r="AW142" s="15" t="s">
        <v>36</v>
      </c>
      <c r="AX142" s="15" t="s">
        <v>82</v>
      </c>
      <c r="AY142" s="174" t="s">
        <v>123</v>
      </c>
    </row>
    <row r="143" spans="2:51" s="14" customFormat="1" ht="11.25">
      <c r="B143" s="165"/>
      <c r="D143" s="158" t="s">
        <v>134</v>
      </c>
      <c r="F143" s="167" t="s">
        <v>198</v>
      </c>
      <c r="H143" s="168">
        <v>0.613</v>
      </c>
      <c r="I143" s="169"/>
      <c r="L143" s="165"/>
      <c r="M143" s="170"/>
      <c r="N143" s="171"/>
      <c r="O143" s="171"/>
      <c r="P143" s="171"/>
      <c r="Q143" s="171"/>
      <c r="R143" s="171"/>
      <c r="S143" s="171"/>
      <c r="T143" s="172"/>
      <c r="AT143" s="166" t="s">
        <v>134</v>
      </c>
      <c r="AU143" s="166" t="s">
        <v>84</v>
      </c>
      <c r="AV143" s="14" t="s">
        <v>84</v>
      </c>
      <c r="AW143" s="14" t="s">
        <v>4</v>
      </c>
      <c r="AX143" s="14" t="s">
        <v>82</v>
      </c>
      <c r="AY143" s="166" t="s">
        <v>123</v>
      </c>
    </row>
    <row r="144" spans="1:65" s="2" customFormat="1" ht="24.2" customHeight="1">
      <c r="A144" s="33"/>
      <c r="B144" s="138"/>
      <c r="C144" s="139" t="s">
        <v>199</v>
      </c>
      <c r="D144" s="139" t="s">
        <v>125</v>
      </c>
      <c r="E144" s="140" t="s">
        <v>200</v>
      </c>
      <c r="F144" s="141" t="s">
        <v>201</v>
      </c>
      <c r="G144" s="142" t="s">
        <v>151</v>
      </c>
      <c r="H144" s="143">
        <v>2.06</v>
      </c>
      <c r="I144" s="144"/>
      <c r="J144" s="145">
        <f>ROUND(I144*H144,2)</f>
        <v>0</v>
      </c>
      <c r="K144" s="141" t="s">
        <v>129</v>
      </c>
      <c r="L144" s="34"/>
      <c r="M144" s="146" t="s">
        <v>3</v>
      </c>
      <c r="N144" s="147" t="s">
        <v>45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2.2</v>
      </c>
      <c r="T144" s="149">
        <f>S144*H144</f>
        <v>4.532000000000001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130</v>
      </c>
      <c r="AT144" s="150" t="s">
        <v>125</v>
      </c>
      <c r="AU144" s="150" t="s">
        <v>84</v>
      </c>
      <c r="AY144" s="18" t="s">
        <v>123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82</v>
      </c>
      <c r="BK144" s="151">
        <f>ROUND(I144*H144,2)</f>
        <v>0</v>
      </c>
      <c r="BL144" s="18" t="s">
        <v>130</v>
      </c>
      <c r="BM144" s="150" t="s">
        <v>202</v>
      </c>
    </row>
    <row r="145" spans="1:47" s="2" customFormat="1" ht="11.25">
      <c r="A145" s="33"/>
      <c r="B145" s="34"/>
      <c r="C145" s="33"/>
      <c r="D145" s="152" t="s">
        <v>132</v>
      </c>
      <c r="E145" s="33"/>
      <c r="F145" s="153" t="s">
        <v>203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132</v>
      </c>
      <c r="AU145" s="18" t="s">
        <v>84</v>
      </c>
    </row>
    <row r="146" spans="2:51" s="13" customFormat="1" ht="11.25">
      <c r="B146" s="157"/>
      <c r="D146" s="158" t="s">
        <v>134</v>
      </c>
      <c r="E146" s="159" t="s">
        <v>3</v>
      </c>
      <c r="F146" s="160" t="s">
        <v>204</v>
      </c>
      <c r="H146" s="159" t="s">
        <v>3</v>
      </c>
      <c r="I146" s="161"/>
      <c r="L146" s="157"/>
      <c r="M146" s="162"/>
      <c r="N146" s="163"/>
      <c r="O146" s="163"/>
      <c r="P146" s="163"/>
      <c r="Q146" s="163"/>
      <c r="R146" s="163"/>
      <c r="S146" s="163"/>
      <c r="T146" s="164"/>
      <c r="AT146" s="159" t="s">
        <v>134</v>
      </c>
      <c r="AU146" s="159" t="s">
        <v>84</v>
      </c>
      <c r="AV146" s="13" t="s">
        <v>82</v>
      </c>
      <c r="AW146" s="13" t="s">
        <v>36</v>
      </c>
      <c r="AX146" s="13" t="s">
        <v>74</v>
      </c>
      <c r="AY146" s="159" t="s">
        <v>123</v>
      </c>
    </row>
    <row r="147" spans="2:51" s="14" customFormat="1" ht="11.25">
      <c r="B147" s="165"/>
      <c r="D147" s="158" t="s">
        <v>134</v>
      </c>
      <c r="E147" s="166" t="s">
        <v>3</v>
      </c>
      <c r="F147" s="167" t="s">
        <v>205</v>
      </c>
      <c r="H147" s="168">
        <v>1.584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6" t="s">
        <v>134</v>
      </c>
      <c r="AU147" s="166" t="s">
        <v>84</v>
      </c>
      <c r="AV147" s="14" t="s">
        <v>84</v>
      </c>
      <c r="AW147" s="14" t="s">
        <v>36</v>
      </c>
      <c r="AX147" s="14" t="s">
        <v>74</v>
      </c>
      <c r="AY147" s="166" t="s">
        <v>123</v>
      </c>
    </row>
    <row r="148" spans="2:51" s="14" customFormat="1" ht="11.25">
      <c r="B148" s="165"/>
      <c r="D148" s="158" t="s">
        <v>134</v>
      </c>
      <c r="E148" s="166" t="s">
        <v>3</v>
      </c>
      <c r="F148" s="167" t="s">
        <v>206</v>
      </c>
      <c r="H148" s="168">
        <v>0.378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6" t="s">
        <v>134</v>
      </c>
      <c r="AU148" s="166" t="s">
        <v>84</v>
      </c>
      <c r="AV148" s="14" t="s">
        <v>84</v>
      </c>
      <c r="AW148" s="14" t="s">
        <v>36</v>
      </c>
      <c r="AX148" s="14" t="s">
        <v>74</v>
      </c>
      <c r="AY148" s="166" t="s">
        <v>123</v>
      </c>
    </row>
    <row r="149" spans="2:51" s="15" customFormat="1" ht="11.25">
      <c r="B149" s="173"/>
      <c r="D149" s="158" t="s">
        <v>134</v>
      </c>
      <c r="E149" s="174" t="s">
        <v>3</v>
      </c>
      <c r="F149" s="175" t="s">
        <v>138</v>
      </c>
      <c r="H149" s="176">
        <v>1.962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134</v>
      </c>
      <c r="AU149" s="174" t="s">
        <v>84</v>
      </c>
      <c r="AV149" s="15" t="s">
        <v>130</v>
      </c>
      <c r="AW149" s="15" t="s">
        <v>36</v>
      </c>
      <c r="AX149" s="15" t="s">
        <v>82</v>
      </c>
      <c r="AY149" s="174" t="s">
        <v>123</v>
      </c>
    </row>
    <row r="150" spans="2:51" s="14" customFormat="1" ht="11.25">
      <c r="B150" s="165"/>
      <c r="D150" s="158" t="s">
        <v>134</v>
      </c>
      <c r="F150" s="167" t="s">
        <v>207</v>
      </c>
      <c r="H150" s="168">
        <v>2.06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6" t="s">
        <v>134</v>
      </c>
      <c r="AU150" s="166" t="s">
        <v>84</v>
      </c>
      <c r="AV150" s="14" t="s">
        <v>84</v>
      </c>
      <c r="AW150" s="14" t="s">
        <v>4</v>
      </c>
      <c r="AX150" s="14" t="s">
        <v>82</v>
      </c>
      <c r="AY150" s="166" t="s">
        <v>123</v>
      </c>
    </row>
    <row r="151" spans="1:65" s="2" customFormat="1" ht="49.15" customHeight="1">
      <c r="A151" s="33"/>
      <c r="B151" s="138"/>
      <c r="C151" s="139" t="s">
        <v>146</v>
      </c>
      <c r="D151" s="139" t="s">
        <v>125</v>
      </c>
      <c r="E151" s="140" t="s">
        <v>208</v>
      </c>
      <c r="F151" s="141" t="s">
        <v>209</v>
      </c>
      <c r="G151" s="142" t="s">
        <v>128</v>
      </c>
      <c r="H151" s="143">
        <v>27.248</v>
      </c>
      <c r="I151" s="144"/>
      <c r="J151" s="145">
        <f>ROUND(I151*H151,2)</f>
        <v>0</v>
      </c>
      <c r="K151" s="141" t="s">
        <v>129</v>
      </c>
      <c r="L151" s="34"/>
      <c r="M151" s="146" t="s">
        <v>3</v>
      </c>
      <c r="N151" s="147" t="s">
        <v>45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0.09</v>
      </c>
      <c r="T151" s="149">
        <f>S151*H151</f>
        <v>2.45232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130</v>
      </c>
      <c r="AT151" s="150" t="s">
        <v>125</v>
      </c>
      <c r="AU151" s="150" t="s">
        <v>84</v>
      </c>
      <c r="AY151" s="18" t="s">
        <v>123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82</v>
      </c>
      <c r="BK151" s="151">
        <f>ROUND(I151*H151,2)</f>
        <v>0</v>
      </c>
      <c r="BL151" s="18" t="s">
        <v>130</v>
      </c>
      <c r="BM151" s="150" t="s">
        <v>210</v>
      </c>
    </row>
    <row r="152" spans="1:47" s="2" customFormat="1" ht="11.25">
      <c r="A152" s="33"/>
      <c r="B152" s="34"/>
      <c r="C152" s="33"/>
      <c r="D152" s="152" t="s">
        <v>132</v>
      </c>
      <c r="E152" s="33"/>
      <c r="F152" s="153" t="s">
        <v>211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132</v>
      </c>
      <c r="AU152" s="18" t="s">
        <v>84</v>
      </c>
    </row>
    <row r="153" spans="2:51" s="13" customFormat="1" ht="11.25">
      <c r="B153" s="157"/>
      <c r="D153" s="158" t="s">
        <v>134</v>
      </c>
      <c r="E153" s="159" t="s">
        <v>3</v>
      </c>
      <c r="F153" s="160" t="s">
        <v>212</v>
      </c>
      <c r="H153" s="159" t="s">
        <v>3</v>
      </c>
      <c r="I153" s="161"/>
      <c r="L153" s="157"/>
      <c r="M153" s="162"/>
      <c r="N153" s="163"/>
      <c r="O153" s="163"/>
      <c r="P153" s="163"/>
      <c r="Q153" s="163"/>
      <c r="R153" s="163"/>
      <c r="S153" s="163"/>
      <c r="T153" s="164"/>
      <c r="AT153" s="159" t="s">
        <v>134</v>
      </c>
      <c r="AU153" s="159" t="s">
        <v>84</v>
      </c>
      <c r="AV153" s="13" t="s">
        <v>82</v>
      </c>
      <c r="AW153" s="13" t="s">
        <v>36</v>
      </c>
      <c r="AX153" s="13" t="s">
        <v>74</v>
      </c>
      <c r="AY153" s="159" t="s">
        <v>123</v>
      </c>
    </row>
    <row r="154" spans="2:51" s="14" customFormat="1" ht="11.25">
      <c r="B154" s="165"/>
      <c r="D154" s="158" t="s">
        <v>134</v>
      </c>
      <c r="E154" s="166" t="s">
        <v>3</v>
      </c>
      <c r="F154" s="167" t="s">
        <v>213</v>
      </c>
      <c r="H154" s="168">
        <v>25.95</v>
      </c>
      <c r="I154" s="169"/>
      <c r="L154" s="165"/>
      <c r="M154" s="170"/>
      <c r="N154" s="171"/>
      <c r="O154" s="171"/>
      <c r="P154" s="171"/>
      <c r="Q154" s="171"/>
      <c r="R154" s="171"/>
      <c r="S154" s="171"/>
      <c r="T154" s="172"/>
      <c r="AT154" s="166" t="s">
        <v>134</v>
      </c>
      <c r="AU154" s="166" t="s">
        <v>84</v>
      </c>
      <c r="AV154" s="14" t="s">
        <v>84</v>
      </c>
      <c r="AW154" s="14" t="s">
        <v>36</v>
      </c>
      <c r="AX154" s="14" t="s">
        <v>74</v>
      </c>
      <c r="AY154" s="166" t="s">
        <v>123</v>
      </c>
    </row>
    <row r="155" spans="2:51" s="15" customFormat="1" ht="11.25">
      <c r="B155" s="173"/>
      <c r="D155" s="158" t="s">
        <v>134</v>
      </c>
      <c r="E155" s="174" t="s">
        <v>3</v>
      </c>
      <c r="F155" s="175" t="s">
        <v>138</v>
      </c>
      <c r="H155" s="176">
        <v>25.95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134</v>
      </c>
      <c r="AU155" s="174" t="s">
        <v>84</v>
      </c>
      <c r="AV155" s="15" t="s">
        <v>130</v>
      </c>
      <c r="AW155" s="15" t="s">
        <v>36</v>
      </c>
      <c r="AX155" s="15" t="s">
        <v>82</v>
      </c>
      <c r="AY155" s="174" t="s">
        <v>123</v>
      </c>
    </row>
    <row r="156" spans="2:51" s="14" customFormat="1" ht="11.25">
      <c r="B156" s="165"/>
      <c r="D156" s="158" t="s">
        <v>134</v>
      </c>
      <c r="F156" s="167" t="s">
        <v>214</v>
      </c>
      <c r="H156" s="168">
        <v>27.248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6" t="s">
        <v>134</v>
      </c>
      <c r="AU156" s="166" t="s">
        <v>84</v>
      </c>
      <c r="AV156" s="14" t="s">
        <v>84</v>
      </c>
      <c r="AW156" s="14" t="s">
        <v>4</v>
      </c>
      <c r="AX156" s="14" t="s">
        <v>82</v>
      </c>
      <c r="AY156" s="166" t="s">
        <v>123</v>
      </c>
    </row>
    <row r="157" spans="1:65" s="2" customFormat="1" ht="37.9" customHeight="1">
      <c r="A157" s="33"/>
      <c r="B157" s="138"/>
      <c r="C157" s="139" t="s">
        <v>215</v>
      </c>
      <c r="D157" s="139" t="s">
        <v>125</v>
      </c>
      <c r="E157" s="140" t="s">
        <v>216</v>
      </c>
      <c r="F157" s="141" t="s">
        <v>217</v>
      </c>
      <c r="G157" s="142" t="s">
        <v>182</v>
      </c>
      <c r="H157" s="143">
        <v>9.975</v>
      </c>
      <c r="I157" s="144"/>
      <c r="J157" s="145">
        <f>ROUND(I157*H157,2)</f>
        <v>0</v>
      </c>
      <c r="K157" s="141" t="s">
        <v>3</v>
      </c>
      <c r="L157" s="34"/>
      <c r="M157" s="146" t="s">
        <v>3</v>
      </c>
      <c r="N157" s="147" t="s">
        <v>45</v>
      </c>
      <c r="O157" s="54"/>
      <c r="P157" s="148">
        <f>O157*H157</f>
        <v>0</v>
      </c>
      <c r="Q157" s="148">
        <v>0</v>
      </c>
      <c r="R157" s="148">
        <f>Q157*H157</f>
        <v>0</v>
      </c>
      <c r="S157" s="148">
        <v>0.16</v>
      </c>
      <c r="T157" s="149">
        <f>S157*H157</f>
        <v>1.596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130</v>
      </c>
      <c r="AT157" s="150" t="s">
        <v>125</v>
      </c>
      <c r="AU157" s="150" t="s">
        <v>84</v>
      </c>
      <c r="AY157" s="18" t="s">
        <v>123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8" t="s">
        <v>82</v>
      </c>
      <c r="BK157" s="151">
        <f>ROUND(I157*H157,2)</f>
        <v>0</v>
      </c>
      <c r="BL157" s="18" t="s">
        <v>130</v>
      </c>
      <c r="BM157" s="150" t="s">
        <v>218</v>
      </c>
    </row>
    <row r="158" spans="2:51" s="13" customFormat="1" ht="11.25">
      <c r="B158" s="157"/>
      <c r="D158" s="158" t="s">
        <v>134</v>
      </c>
      <c r="E158" s="159" t="s">
        <v>3</v>
      </c>
      <c r="F158" s="160" t="s">
        <v>219</v>
      </c>
      <c r="H158" s="159" t="s">
        <v>3</v>
      </c>
      <c r="I158" s="161"/>
      <c r="L158" s="157"/>
      <c r="M158" s="162"/>
      <c r="N158" s="163"/>
      <c r="O158" s="163"/>
      <c r="P158" s="163"/>
      <c r="Q158" s="163"/>
      <c r="R158" s="163"/>
      <c r="S158" s="163"/>
      <c r="T158" s="164"/>
      <c r="AT158" s="159" t="s">
        <v>134</v>
      </c>
      <c r="AU158" s="159" t="s">
        <v>84</v>
      </c>
      <c r="AV158" s="13" t="s">
        <v>82</v>
      </c>
      <c r="AW158" s="13" t="s">
        <v>36</v>
      </c>
      <c r="AX158" s="13" t="s">
        <v>74</v>
      </c>
      <c r="AY158" s="159" t="s">
        <v>123</v>
      </c>
    </row>
    <row r="159" spans="2:51" s="14" customFormat="1" ht="11.25">
      <c r="B159" s="165"/>
      <c r="D159" s="158" t="s">
        <v>134</v>
      </c>
      <c r="E159" s="166" t="s">
        <v>3</v>
      </c>
      <c r="F159" s="167" t="s">
        <v>220</v>
      </c>
      <c r="H159" s="168">
        <v>9.5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6" t="s">
        <v>134</v>
      </c>
      <c r="AU159" s="166" t="s">
        <v>84</v>
      </c>
      <c r="AV159" s="14" t="s">
        <v>84</v>
      </c>
      <c r="AW159" s="14" t="s">
        <v>36</v>
      </c>
      <c r="AX159" s="14" t="s">
        <v>74</v>
      </c>
      <c r="AY159" s="166" t="s">
        <v>123</v>
      </c>
    </row>
    <row r="160" spans="2:51" s="15" customFormat="1" ht="11.25">
      <c r="B160" s="173"/>
      <c r="D160" s="158" t="s">
        <v>134</v>
      </c>
      <c r="E160" s="174" t="s">
        <v>3</v>
      </c>
      <c r="F160" s="175" t="s">
        <v>138</v>
      </c>
      <c r="H160" s="176">
        <v>9.5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134</v>
      </c>
      <c r="AU160" s="174" t="s">
        <v>84</v>
      </c>
      <c r="AV160" s="15" t="s">
        <v>130</v>
      </c>
      <c r="AW160" s="15" t="s">
        <v>36</v>
      </c>
      <c r="AX160" s="15" t="s">
        <v>82</v>
      </c>
      <c r="AY160" s="174" t="s">
        <v>123</v>
      </c>
    </row>
    <row r="161" spans="2:51" s="14" customFormat="1" ht="11.25">
      <c r="B161" s="165"/>
      <c r="D161" s="158" t="s">
        <v>134</v>
      </c>
      <c r="F161" s="167" t="s">
        <v>221</v>
      </c>
      <c r="H161" s="168">
        <v>9.975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134</v>
      </c>
      <c r="AU161" s="166" t="s">
        <v>84</v>
      </c>
      <c r="AV161" s="14" t="s">
        <v>84</v>
      </c>
      <c r="AW161" s="14" t="s">
        <v>4</v>
      </c>
      <c r="AX161" s="14" t="s">
        <v>82</v>
      </c>
      <c r="AY161" s="166" t="s">
        <v>123</v>
      </c>
    </row>
    <row r="162" spans="1:65" s="2" customFormat="1" ht="44.25" customHeight="1">
      <c r="A162" s="33"/>
      <c r="B162" s="138"/>
      <c r="C162" s="139" t="s">
        <v>222</v>
      </c>
      <c r="D162" s="139" t="s">
        <v>125</v>
      </c>
      <c r="E162" s="140" t="s">
        <v>223</v>
      </c>
      <c r="F162" s="141" t="s">
        <v>224</v>
      </c>
      <c r="G162" s="142" t="s">
        <v>128</v>
      </c>
      <c r="H162" s="143">
        <v>1.52</v>
      </c>
      <c r="I162" s="144"/>
      <c r="J162" s="145">
        <f>ROUND(I162*H162,2)</f>
        <v>0</v>
      </c>
      <c r="K162" s="141" t="s">
        <v>129</v>
      </c>
      <c r="L162" s="34"/>
      <c r="M162" s="146" t="s">
        <v>3</v>
      </c>
      <c r="N162" s="147" t="s">
        <v>45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0.041</v>
      </c>
      <c r="T162" s="149">
        <f>S162*H162</f>
        <v>0.06232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130</v>
      </c>
      <c r="AT162" s="150" t="s">
        <v>125</v>
      </c>
      <c r="AU162" s="150" t="s">
        <v>84</v>
      </c>
      <c r="AY162" s="18" t="s">
        <v>123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82</v>
      </c>
      <c r="BK162" s="151">
        <f>ROUND(I162*H162,2)</f>
        <v>0</v>
      </c>
      <c r="BL162" s="18" t="s">
        <v>130</v>
      </c>
      <c r="BM162" s="150" t="s">
        <v>225</v>
      </c>
    </row>
    <row r="163" spans="1:47" s="2" customFormat="1" ht="11.25">
      <c r="A163" s="33"/>
      <c r="B163" s="34"/>
      <c r="C163" s="33"/>
      <c r="D163" s="152" t="s">
        <v>132</v>
      </c>
      <c r="E163" s="33"/>
      <c r="F163" s="153" t="s">
        <v>226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132</v>
      </c>
      <c r="AU163" s="18" t="s">
        <v>84</v>
      </c>
    </row>
    <row r="164" spans="2:51" s="13" customFormat="1" ht="11.25">
      <c r="B164" s="157"/>
      <c r="D164" s="158" t="s">
        <v>134</v>
      </c>
      <c r="E164" s="159" t="s">
        <v>3</v>
      </c>
      <c r="F164" s="160" t="s">
        <v>227</v>
      </c>
      <c r="H164" s="159" t="s">
        <v>3</v>
      </c>
      <c r="I164" s="161"/>
      <c r="L164" s="157"/>
      <c r="M164" s="162"/>
      <c r="N164" s="163"/>
      <c r="O164" s="163"/>
      <c r="P164" s="163"/>
      <c r="Q164" s="163"/>
      <c r="R164" s="163"/>
      <c r="S164" s="163"/>
      <c r="T164" s="164"/>
      <c r="AT164" s="159" t="s">
        <v>134</v>
      </c>
      <c r="AU164" s="159" t="s">
        <v>84</v>
      </c>
      <c r="AV164" s="13" t="s">
        <v>82</v>
      </c>
      <c r="AW164" s="13" t="s">
        <v>36</v>
      </c>
      <c r="AX164" s="13" t="s">
        <v>74</v>
      </c>
      <c r="AY164" s="159" t="s">
        <v>123</v>
      </c>
    </row>
    <row r="165" spans="2:51" s="14" customFormat="1" ht="11.25">
      <c r="B165" s="165"/>
      <c r="D165" s="158" t="s">
        <v>134</v>
      </c>
      <c r="E165" s="166" t="s">
        <v>3</v>
      </c>
      <c r="F165" s="167" t="s">
        <v>228</v>
      </c>
      <c r="H165" s="168">
        <v>1.448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134</v>
      </c>
      <c r="AU165" s="166" t="s">
        <v>84</v>
      </c>
      <c r="AV165" s="14" t="s">
        <v>84</v>
      </c>
      <c r="AW165" s="14" t="s">
        <v>36</v>
      </c>
      <c r="AX165" s="14" t="s">
        <v>74</v>
      </c>
      <c r="AY165" s="166" t="s">
        <v>123</v>
      </c>
    </row>
    <row r="166" spans="2:51" s="15" customFormat="1" ht="11.25">
      <c r="B166" s="173"/>
      <c r="D166" s="158" t="s">
        <v>134</v>
      </c>
      <c r="E166" s="174" t="s">
        <v>3</v>
      </c>
      <c r="F166" s="175" t="s">
        <v>138</v>
      </c>
      <c r="H166" s="176">
        <v>1.448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134</v>
      </c>
      <c r="AU166" s="174" t="s">
        <v>84</v>
      </c>
      <c r="AV166" s="15" t="s">
        <v>130</v>
      </c>
      <c r="AW166" s="15" t="s">
        <v>36</v>
      </c>
      <c r="AX166" s="15" t="s">
        <v>82</v>
      </c>
      <c r="AY166" s="174" t="s">
        <v>123</v>
      </c>
    </row>
    <row r="167" spans="2:51" s="14" customFormat="1" ht="11.25">
      <c r="B167" s="165"/>
      <c r="D167" s="158" t="s">
        <v>134</v>
      </c>
      <c r="F167" s="167" t="s">
        <v>229</v>
      </c>
      <c r="H167" s="168">
        <v>1.52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6" t="s">
        <v>134</v>
      </c>
      <c r="AU167" s="166" t="s">
        <v>84</v>
      </c>
      <c r="AV167" s="14" t="s">
        <v>84</v>
      </c>
      <c r="AW167" s="14" t="s">
        <v>4</v>
      </c>
      <c r="AX167" s="14" t="s">
        <v>82</v>
      </c>
      <c r="AY167" s="166" t="s">
        <v>123</v>
      </c>
    </row>
    <row r="168" spans="1:65" s="2" customFormat="1" ht="37.9" customHeight="1">
      <c r="A168" s="33"/>
      <c r="B168" s="138"/>
      <c r="C168" s="139" t="s">
        <v>230</v>
      </c>
      <c r="D168" s="139" t="s">
        <v>125</v>
      </c>
      <c r="E168" s="140" t="s">
        <v>231</v>
      </c>
      <c r="F168" s="141" t="s">
        <v>232</v>
      </c>
      <c r="G168" s="142" t="s">
        <v>128</v>
      </c>
      <c r="H168" s="143">
        <v>1.372</v>
      </c>
      <c r="I168" s="144"/>
      <c r="J168" s="145">
        <f>ROUND(I168*H168,2)</f>
        <v>0</v>
      </c>
      <c r="K168" s="141" t="s">
        <v>129</v>
      </c>
      <c r="L168" s="34"/>
      <c r="M168" s="146" t="s">
        <v>3</v>
      </c>
      <c r="N168" s="147" t="s">
        <v>45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0.075</v>
      </c>
      <c r="T168" s="149">
        <f>S168*H168</f>
        <v>0.1029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130</v>
      </c>
      <c r="AT168" s="150" t="s">
        <v>125</v>
      </c>
      <c r="AU168" s="150" t="s">
        <v>84</v>
      </c>
      <c r="AY168" s="18" t="s">
        <v>123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82</v>
      </c>
      <c r="BK168" s="151">
        <f>ROUND(I168*H168,2)</f>
        <v>0</v>
      </c>
      <c r="BL168" s="18" t="s">
        <v>130</v>
      </c>
      <c r="BM168" s="150" t="s">
        <v>233</v>
      </c>
    </row>
    <row r="169" spans="1:47" s="2" customFormat="1" ht="11.25">
      <c r="A169" s="33"/>
      <c r="B169" s="34"/>
      <c r="C169" s="33"/>
      <c r="D169" s="152" t="s">
        <v>132</v>
      </c>
      <c r="E169" s="33"/>
      <c r="F169" s="153" t="s">
        <v>234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132</v>
      </c>
      <c r="AU169" s="18" t="s">
        <v>84</v>
      </c>
    </row>
    <row r="170" spans="2:51" s="13" customFormat="1" ht="11.25">
      <c r="B170" s="157"/>
      <c r="D170" s="158" t="s">
        <v>134</v>
      </c>
      <c r="E170" s="159" t="s">
        <v>3</v>
      </c>
      <c r="F170" s="160" t="s">
        <v>166</v>
      </c>
      <c r="H170" s="159" t="s">
        <v>3</v>
      </c>
      <c r="I170" s="161"/>
      <c r="L170" s="157"/>
      <c r="M170" s="162"/>
      <c r="N170" s="163"/>
      <c r="O170" s="163"/>
      <c r="P170" s="163"/>
      <c r="Q170" s="163"/>
      <c r="R170" s="163"/>
      <c r="S170" s="163"/>
      <c r="T170" s="164"/>
      <c r="AT170" s="159" t="s">
        <v>134</v>
      </c>
      <c r="AU170" s="159" t="s">
        <v>84</v>
      </c>
      <c r="AV170" s="13" t="s">
        <v>82</v>
      </c>
      <c r="AW170" s="13" t="s">
        <v>36</v>
      </c>
      <c r="AX170" s="13" t="s">
        <v>74</v>
      </c>
      <c r="AY170" s="159" t="s">
        <v>123</v>
      </c>
    </row>
    <row r="171" spans="2:51" s="14" customFormat="1" ht="11.25">
      <c r="B171" s="165"/>
      <c r="D171" s="158" t="s">
        <v>134</v>
      </c>
      <c r="E171" s="166" t="s">
        <v>3</v>
      </c>
      <c r="F171" s="167" t="s">
        <v>235</v>
      </c>
      <c r="H171" s="168">
        <v>1.307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6" t="s">
        <v>134</v>
      </c>
      <c r="AU171" s="166" t="s">
        <v>84</v>
      </c>
      <c r="AV171" s="14" t="s">
        <v>84</v>
      </c>
      <c r="AW171" s="14" t="s">
        <v>36</v>
      </c>
      <c r="AX171" s="14" t="s">
        <v>74</v>
      </c>
      <c r="AY171" s="166" t="s">
        <v>123</v>
      </c>
    </row>
    <row r="172" spans="2:51" s="15" customFormat="1" ht="11.25">
      <c r="B172" s="173"/>
      <c r="D172" s="158" t="s">
        <v>134</v>
      </c>
      <c r="E172" s="174" t="s">
        <v>3</v>
      </c>
      <c r="F172" s="175" t="s">
        <v>138</v>
      </c>
      <c r="H172" s="176">
        <v>1.307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134</v>
      </c>
      <c r="AU172" s="174" t="s">
        <v>84</v>
      </c>
      <c r="AV172" s="15" t="s">
        <v>130</v>
      </c>
      <c r="AW172" s="15" t="s">
        <v>36</v>
      </c>
      <c r="AX172" s="15" t="s">
        <v>82</v>
      </c>
      <c r="AY172" s="174" t="s">
        <v>123</v>
      </c>
    </row>
    <row r="173" spans="2:51" s="14" customFormat="1" ht="11.25">
      <c r="B173" s="165"/>
      <c r="D173" s="158" t="s">
        <v>134</v>
      </c>
      <c r="F173" s="167" t="s">
        <v>236</v>
      </c>
      <c r="H173" s="168">
        <v>1.372</v>
      </c>
      <c r="I173" s="169"/>
      <c r="L173" s="165"/>
      <c r="M173" s="170"/>
      <c r="N173" s="171"/>
      <c r="O173" s="171"/>
      <c r="P173" s="171"/>
      <c r="Q173" s="171"/>
      <c r="R173" s="171"/>
      <c r="S173" s="171"/>
      <c r="T173" s="172"/>
      <c r="AT173" s="166" t="s">
        <v>134</v>
      </c>
      <c r="AU173" s="166" t="s">
        <v>84</v>
      </c>
      <c r="AV173" s="14" t="s">
        <v>84</v>
      </c>
      <c r="AW173" s="14" t="s">
        <v>4</v>
      </c>
      <c r="AX173" s="14" t="s">
        <v>82</v>
      </c>
      <c r="AY173" s="166" t="s">
        <v>123</v>
      </c>
    </row>
    <row r="174" spans="1:65" s="2" customFormat="1" ht="37.9" customHeight="1">
      <c r="A174" s="33"/>
      <c r="B174" s="138"/>
      <c r="C174" s="139" t="s">
        <v>237</v>
      </c>
      <c r="D174" s="139" t="s">
        <v>125</v>
      </c>
      <c r="E174" s="140" t="s">
        <v>238</v>
      </c>
      <c r="F174" s="141" t="s">
        <v>239</v>
      </c>
      <c r="G174" s="142" t="s">
        <v>128</v>
      </c>
      <c r="H174" s="143">
        <v>3.695</v>
      </c>
      <c r="I174" s="144"/>
      <c r="J174" s="145">
        <f>ROUND(I174*H174,2)</f>
        <v>0</v>
      </c>
      <c r="K174" s="141" t="s">
        <v>129</v>
      </c>
      <c r="L174" s="34"/>
      <c r="M174" s="146" t="s">
        <v>3</v>
      </c>
      <c r="N174" s="147" t="s">
        <v>45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0.067</v>
      </c>
      <c r="T174" s="149">
        <f>S174*H174</f>
        <v>0.247565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130</v>
      </c>
      <c r="AT174" s="150" t="s">
        <v>125</v>
      </c>
      <c r="AU174" s="150" t="s">
        <v>84</v>
      </c>
      <c r="AY174" s="18" t="s">
        <v>123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82</v>
      </c>
      <c r="BK174" s="151">
        <f>ROUND(I174*H174,2)</f>
        <v>0</v>
      </c>
      <c r="BL174" s="18" t="s">
        <v>130</v>
      </c>
      <c r="BM174" s="150" t="s">
        <v>240</v>
      </c>
    </row>
    <row r="175" spans="1:47" s="2" customFormat="1" ht="11.25">
      <c r="A175" s="33"/>
      <c r="B175" s="34"/>
      <c r="C175" s="33"/>
      <c r="D175" s="152" t="s">
        <v>132</v>
      </c>
      <c r="E175" s="33"/>
      <c r="F175" s="153" t="s">
        <v>241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132</v>
      </c>
      <c r="AU175" s="18" t="s">
        <v>84</v>
      </c>
    </row>
    <row r="176" spans="2:51" s="13" customFormat="1" ht="11.25">
      <c r="B176" s="157"/>
      <c r="D176" s="158" t="s">
        <v>134</v>
      </c>
      <c r="E176" s="159" t="s">
        <v>3</v>
      </c>
      <c r="F176" s="160" t="s">
        <v>242</v>
      </c>
      <c r="H176" s="159" t="s">
        <v>3</v>
      </c>
      <c r="I176" s="161"/>
      <c r="L176" s="157"/>
      <c r="M176" s="162"/>
      <c r="N176" s="163"/>
      <c r="O176" s="163"/>
      <c r="P176" s="163"/>
      <c r="Q176" s="163"/>
      <c r="R176" s="163"/>
      <c r="S176" s="163"/>
      <c r="T176" s="164"/>
      <c r="AT176" s="159" t="s">
        <v>134</v>
      </c>
      <c r="AU176" s="159" t="s">
        <v>84</v>
      </c>
      <c r="AV176" s="13" t="s">
        <v>82</v>
      </c>
      <c r="AW176" s="13" t="s">
        <v>36</v>
      </c>
      <c r="AX176" s="13" t="s">
        <v>74</v>
      </c>
      <c r="AY176" s="159" t="s">
        <v>123</v>
      </c>
    </row>
    <row r="177" spans="2:51" s="14" customFormat="1" ht="11.25">
      <c r="B177" s="165"/>
      <c r="D177" s="158" t="s">
        <v>134</v>
      </c>
      <c r="E177" s="166" t="s">
        <v>3</v>
      </c>
      <c r="F177" s="167" t="s">
        <v>243</v>
      </c>
      <c r="H177" s="168">
        <v>3.519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6" t="s">
        <v>134</v>
      </c>
      <c r="AU177" s="166" t="s">
        <v>84</v>
      </c>
      <c r="AV177" s="14" t="s">
        <v>84</v>
      </c>
      <c r="AW177" s="14" t="s">
        <v>36</v>
      </c>
      <c r="AX177" s="14" t="s">
        <v>74</v>
      </c>
      <c r="AY177" s="166" t="s">
        <v>123</v>
      </c>
    </row>
    <row r="178" spans="2:51" s="15" customFormat="1" ht="11.25">
      <c r="B178" s="173"/>
      <c r="D178" s="158" t="s">
        <v>134</v>
      </c>
      <c r="E178" s="174" t="s">
        <v>3</v>
      </c>
      <c r="F178" s="175" t="s">
        <v>138</v>
      </c>
      <c r="H178" s="176">
        <v>3.519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134</v>
      </c>
      <c r="AU178" s="174" t="s">
        <v>84</v>
      </c>
      <c r="AV178" s="15" t="s">
        <v>130</v>
      </c>
      <c r="AW178" s="15" t="s">
        <v>36</v>
      </c>
      <c r="AX178" s="15" t="s">
        <v>82</v>
      </c>
      <c r="AY178" s="174" t="s">
        <v>123</v>
      </c>
    </row>
    <row r="179" spans="2:51" s="14" customFormat="1" ht="11.25">
      <c r="B179" s="165"/>
      <c r="D179" s="158" t="s">
        <v>134</v>
      </c>
      <c r="F179" s="167" t="s">
        <v>244</v>
      </c>
      <c r="H179" s="168">
        <v>3.695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6" t="s">
        <v>134</v>
      </c>
      <c r="AU179" s="166" t="s">
        <v>84</v>
      </c>
      <c r="AV179" s="14" t="s">
        <v>84</v>
      </c>
      <c r="AW179" s="14" t="s">
        <v>4</v>
      </c>
      <c r="AX179" s="14" t="s">
        <v>82</v>
      </c>
      <c r="AY179" s="166" t="s">
        <v>123</v>
      </c>
    </row>
    <row r="180" spans="1:65" s="2" customFormat="1" ht="33" customHeight="1">
      <c r="A180" s="33"/>
      <c r="B180" s="138"/>
      <c r="C180" s="139" t="s">
        <v>245</v>
      </c>
      <c r="D180" s="139" t="s">
        <v>125</v>
      </c>
      <c r="E180" s="140" t="s">
        <v>246</v>
      </c>
      <c r="F180" s="141" t="s">
        <v>247</v>
      </c>
      <c r="G180" s="142" t="s">
        <v>128</v>
      </c>
      <c r="H180" s="143">
        <v>22.323</v>
      </c>
      <c r="I180" s="144"/>
      <c r="J180" s="145">
        <f>ROUND(I180*H180,2)</f>
        <v>0</v>
      </c>
      <c r="K180" s="141" t="s">
        <v>129</v>
      </c>
      <c r="L180" s="34"/>
      <c r="M180" s="146" t="s">
        <v>3</v>
      </c>
      <c r="N180" s="147" t="s">
        <v>45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0.05</v>
      </c>
      <c r="T180" s="149">
        <f>S180*H180</f>
        <v>1.11615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130</v>
      </c>
      <c r="AT180" s="150" t="s">
        <v>125</v>
      </c>
      <c r="AU180" s="150" t="s">
        <v>84</v>
      </c>
      <c r="AY180" s="18" t="s">
        <v>123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82</v>
      </c>
      <c r="BK180" s="151">
        <f>ROUND(I180*H180,2)</f>
        <v>0</v>
      </c>
      <c r="BL180" s="18" t="s">
        <v>130</v>
      </c>
      <c r="BM180" s="150" t="s">
        <v>248</v>
      </c>
    </row>
    <row r="181" spans="1:47" s="2" customFormat="1" ht="11.25">
      <c r="A181" s="33"/>
      <c r="B181" s="34"/>
      <c r="C181" s="33"/>
      <c r="D181" s="152" t="s">
        <v>132</v>
      </c>
      <c r="E181" s="33"/>
      <c r="F181" s="153" t="s">
        <v>249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132</v>
      </c>
      <c r="AU181" s="18" t="s">
        <v>84</v>
      </c>
    </row>
    <row r="182" spans="2:51" s="13" customFormat="1" ht="11.25">
      <c r="B182" s="157"/>
      <c r="D182" s="158" t="s">
        <v>134</v>
      </c>
      <c r="E182" s="159" t="s">
        <v>3</v>
      </c>
      <c r="F182" s="160" t="s">
        <v>227</v>
      </c>
      <c r="H182" s="159" t="s">
        <v>3</v>
      </c>
      <c r="I182" s="161"/>
      <c r="L182" s="157"/>
      <c r="M182" s="162"/>
      <c r="N182" s="163"/>
      <c r="O182" s="163"/>
      <c r="P182" s="163"/>
      <c r="Q182" s="163"/>
      <c r="R182" s="163"/>
      <c r="S182" s="163"/>
      <c r="T182" s="164"/>
      <c r="AT182" s="159" t="s">
        <v>134</v>
      </c>
      <c r="AU182" s="159" t="s">
        <v>84</v>
      </c>
      <c r="AV182" s="13" t="s">
        <v>82</v>
      </c>
      <c r="AW182" s="13" t="s">
        <v>36</v>
      </c>
      <c r="AX182" s="13" t="s">
        <v>74</v>
      </c>
      <c r="AY182" s="159" t="s">
        <v>123</v>
      </c>
    </row>
    <row r="183" spans="2:51" s="14" customFormat="1" ht="11.25">
      <c r="B183" s="165"/>
      <c r="D183" s="158" t="s">
        <v>134</v>
      </c>
      <c r="E183" s="166" t="s">
        <v>3</v>
      </c>
      <c r="F183" s="167" t="s">
        <v>250</v>
      </c>
      <c r="H183" s="168">
        <v>6.21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6" t="s">
        <v>134</v>
      </c>
      <c r="AU183" s="166" t="s">
        <v>84</v>
      </c>
      <c r="AV183" s="14" t="s">
        <v>84</v>
      </c>
      <c r="AW183" s="14" t="s">
        <v>36</v>
      </c>
      <c r="AX183" s="14" t="s">
        <v>74</v>
      </c>
      <c r="AY183" s="166" t="s">
        <v>123</v>
      </c>
    </row>
    <row r="184" spans="2:51" s="13" customFormat="1" ht="11.25">
      <c r="B184" s="157"/>
      <c r="D184" s="158" t="s">
        <v>134</v>
      </c>
      <c r="E184" s="159" t="s">
        <v>3</v>
      </c>
      <c r="F184" s="160" t="s">
        <v>161</v>
      </c>
      <c r="H184" s="159" t="s">
        <v>3</v>
      </c>
      <c r="I184" s="161"/>
      <c r="L184" s="157"/>
      <c r="M184" s="162"/>
      <c r="N184" s="163"/>
      <c r="O184" s="163"/>
      <c r="P184" s="163"/>
      <c r="Q184" s="163"/>
      <c r="R184" s="163"/>
      <c r="S184" s="163"/>
      <c r="T184" s="164"/>
      <c r="AT184" s="159" t="s">
        <v>134</v>
      </c>
      <c r="AU184" s="159" t="s">
        <v>84</v>
      </c>
      <c r="AV184" s="13" t="s">
        <v>82</v>
      </c>
      <c r="AW184" s="13" t="s">
        <v>36</v>
      </c>
      <c r="AX184" s="13" t="s">
        <v>74</v>
      </c>
      <c r="AY184" s="159" t="s">
        <v>123</v>
      </c>
    </row>
    <row r="185" spans="2:51" s="14" customFormat="1" ht="11.25">
      <c r="B185" s="165"/>
      <c r="D185" s="158" t="s">
        <v>134</v>
      </c>
      <c r="E185" s="166" t="s">
        <v>3</v>
      </c>
      <c r="F185" s="167" t="s">
        <v>251</v>
      </c>
      <c r="H185" s="168">
        <v>7.25</v>
      </c>
      <c r="I185" s="169"/>
      <c r="L185" s="165"/>
      <c r="M185" s="170"/>
      <c r="N185" s="171"/>
      <c r="O185" s="171"/>
      <c r="P185" s="171"/>
      <c r="Q185" s="171"/>
      <c r="R185" s="171"/>
      <c r="S185" s="171"/>
      <c r="T185" s="172"/>
      <c r="AT185" s="166" t="s">
        <v>134</v>
      </c>
      <c r="AU185" s="166" t="s">
        <v>84</v>
      </c>
      <c r="AV185" s="14" t="s">
        <v>84</v>
      </c>
      <c r="AW185" s="14" t="s">
        <v>36</v>
      </c>
      <c r="AX185" s="14" t="s">
        <v>74</v>
      </c>
      <c r="AY185" s="166" t="s">
        <v>123</v>
      </c>
    </row>
    <row r="186" spans="2:51" s="13" customFormat="1" ht="11.25">
      <c r="B186" s="157"/>
      <c r="D186" s="158" t="s">
        <v>134</v>
      </c>
      <c r="E186" s="159" t="s">
        <v>3</v>
      </c>
      <c r="F186" s="160" t="s">
        <v>166</v>
      </c>
      <c r="H186" s="159" t="s">
        <v>3</v>
      </c>
      <c r="I186" s="161"/>
      <c r="L186" s="157"/>
      <c r="M186" s="162"/>
      <c r="N186" s="163"/>
      <c r="O186" s="163"/>
      <c r="P186" s="163"/>
      <c r="Q186" s="163"/>
      <c r="R186" s="163"/>
      <c r="S186" s="163"/>
      <c r="T186" s="164"/>
      <c r="AT186" s="159" t="s">
        <v>134</v>
      </c>
      <c r="AU186" s="159" t="s">
        <v>84</v>
      </c>
      <c r="AV186" s="13" t="s">
        <v>82</v>
      </c>
      <c r="AW186" s="13" t="s">
        <v>36</v>
      </c>
      <c r="AX186" s="13" t="s">
        <v>74</v>
      </c>
      <c r="AY186" s="159" t="s">
        <v>123</v>
      </c>
    </row>
    <row r="187" spans="2:51" s="14" customFormat="1" ht="11.25">
      <c r="B187" s="165"/>
      <c r="D187" s="158" t="s">
        <v>134</v>
      </c>
      <c r="E187" s="166" t="s">
        <v>3</v>
      </c>
      <c r="F187" s="167" t="s">
        <v>252</v>
      </c>
      <c r="H187" s="168">
        <v>7.8</v>
      </c>
      <c r="I187" s="169"/>
      <c r="L187" s="165"/>
      <c r="M187" s="170"/>
      <c r="N187" s="171"/>
      <c r="O187" s="171"/>
      <c r="P187" s="171"/>
      <c r="Q187" s="171"/>
      <c r="R187" s="171"/>
      <c r="S187" s="171"/>
      <c r="T187" s="172"/>
      <c r="AT187" s="166" t="s">
        <v>134</v>
      </c>
      <c r="AU187" s="166" t="s">
        <v>84</v>
      </c>
      <c r="AV187" s="14" t="s">
        <v>84</v>
      </c>
      <c r="AW187" s="14" t="s">
        <v>36</v>
      </c>
      <c r="AX187" s="14" t="s">
        <v>74</v>
      </c>
      <c r="AY187" s="166" t="s">
        <v>123</v>
      </c>
    </row>
    <row r="188" spans="2:51" s="15" customFormat="1" ht="11.25">
      <c r="B188" s="173"/>
      <c r="D188" s="158" t="s">
        <v>134</v>
      </c>
      <c r="E188" s="174" t="s">
        <v>3</v>
      </c>
      <c r="F188" s="175" t="s">
        <v>138</v>
      </c>
      <c r="H188" s="176">
        <v>21.26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134</v>
      </c>
      <c r="AU188" s="174" t="s">
        <v>84</v>
      </c>
      <c r="AV188" s="15" t="s">
        <v>130</v>
      </c>
      <c r="AW188" s="15" t="s">
        <v>36</v>
      </c>
      <c r="AX188" s="15" t="s">
        <v>82</v>
      </c>
      <c r="AY188" s="174" t="s">
        <v>123</v>
      </c>
    </row>
    <row r="189" spans="2:51" s="14" customFormat="1" ht="11.25">
      <c r="B189" s="165"/>
      <c r="D189" s="158" t="s">
        <v>134</v>
      </c>
      <c r="F189" s="167" t="s">
        <v>253</v>
      </c>
      <c r="H189" s="168">
        <v>22.323</v>
      </c>
      <c r="I189" s="169"/>
      <c r="L189" s="165"/>
      <c r="M189" s="170"/>
      <c r="N189" s="171"/>
      <c r="O189" s="171"/>
      <c r="P189" s="171"/>
      <c r="Q189" s="171"/>
      <c r="R189" s="171"/>
      <c r="S189" s="171"/>
      <c r="T189" s="172"/>
      <c r="AT189" s="166" t="s">
        <v>134</v>
      </c>
      <c r="AU189" s="166" t="s">
        <v>84</v>
      </c>
      <c r="AV189" s="14" t="s">
        <v>84</v>
      </c>
      <c r="AW189" s="14" t="s">
        <v>4</v>
      </c>
      <c r="AX189" s="14" t="s">
        <v>82</v>
      </c>
      <c r="AY189" s="166" t="s">
        <v>123</v>
      </c>
    </row>
    <row r="190" spans="1:65" s="2" customFormat="1" ht="37.9" customHeight="1">
      <c r="A190" s="33"/>
      <c r="B190" s="138"/>
      <c r="C190" s="139" t="s">
        <v>9</v>
      </c>
      <c r="D190" s="139" t="s">
        <v>125</v>
      </c>
      <c r="E190" s="140" t="s">
        <v>254</v>
      </c>
      <c r="F190" s="141" t="s">
        <v>255</v>
      </c>
      <c r="G190" s="142" t="s">
        <v>128</v>
      </c>
      <c r="H190" s="143">
        <v>81.935</v>
      </c>
      <c r="I190" s="144"/>
      <c r="J190" s="145">
        <f>ROUND(I190*H190,2)</f>
        <v>0</v>
      </c>
      <c r="K190" s="141" t="s">
        <v>129</v>
      </c>
      <c r="L190" s="34"/>
      <c r="M190" s="146" t="s">
        <v>3</v>
      </c>
      <c r="N190" s="147" t="s">
        <v>45</v>
      </c>
      <c r="O190" s="54"/>
      <c r="P190" s="148">
        <f>O190*H190</f>
        <v>0</v>
      </c>
      <c r="Q190" s="148">
        <v>0</v>
      </c>
      <c r="R190" s="148">
        <f>Q190*H190</f>
        <v>0</v>
      </c>
      <c r="S190" s="148">
        <v>0.046</v>
      </c>
      <c r="T190" s="149">
        <f>S190*H190</f>
        <v>3.76901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130</v>
      </c>
      <c r="AT190" s="150" t="s">
        <v>125</v>
      </c>
      <c r="AU190" s="150" t="s">
        <v>84</v>
      </c>
      <c r="AY190" s="18" t="s">
        <v>123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82</v>
      </c>
      <c r="BK190" s="151">
        <f>ROUND(I190*H190,2)</f>
        <v>0</v>
      </c>
      <c r="BL190" s="18" t="s">
        <v>130</v>
      </c>
      <c r="BM190" s="150" t="s">
        <v>256</v>
      </c>
    </row>
    <row r="191" spans="1:47" s="2" customFormat="1" ht="11.25">
      <c r="A191" s="33"/>
      <c r="B191" s="34"/>
      <c r="C191" s="33"/>
      <c r="D191" s="152" t="s">
        <v>132</v>
      </c>
      <c r="E191" s="33"/>
      <c r="F191" s="153" t="s">
        <v>257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132</v>
      </c>
      <c r="AU191" s="18" t="s">
        <v>84</v>
      </c>
    </row>
    <row r="192" spans="2:51" s="13" customFormat="1" ht="11.25">
      <c r="B192" s="157"/>
      <c r="D192" s="158" t="s">
        <v>134</v>
      </c>
      <c r="E192" s="159" t="s">
        <v>3</v>
      </c>
      <c r="F192" s="160" t="s">
        <v>227</v>
      </c>
      <c r="H192" s="159" t="s">
        <v>3</v>
      </c>
      <c r="I192" s="161"/>
      <c r="L192" s="157"/>
      <c r="M192" s="162"/>
      <c r="N192" s="163"/>
      <c r="O192" s="163"/>
      <c r="P192" s="163"/>
      <c r="Q192" s="163"/>
      <c r="R192" s="163"/>
      <c r="S192" s="163"/>
      <c r="T192" s="164"/>
      <c r="AT192" s="159" t="s">
        <v>134</v>
      </c>
      <c r="AU192" s="159" t="s">
        <v>84</v>
      </c>
      <c r="AV192" s="13" t="s">
        <v>82</v>
      </c>
      <c r="AW192" s="13" t="s">
        <v>36</v>
      </c>
      <c r="AX192" s="13" t="s">
        <v>74</v>
      </c>
      <c r="AY192" s="159" t="s">
        <v>123</v>
      </c>
    </row>
    <row r="193" spans="2:51" s="14" customFormat="1" ht="11.25">
      <c r="B193" s="165"/>
      <c r="D193" s="158" t="s">
        <v>134</v>
      </c>
      <c r="E193" s="166" t="s">
        <v>3</v>
      </c>
      <c r="F193" s="167" t="s">
        <v>258</v>
      </c>
      <c r="H193" s="168">
        <v>21.503</v>
      </c>
      <c r="I193" s="169"/>
      <c r="L193" s="165"/>
      <c r="M193" s="170"/>
      <c r="N193" s="171"/>
      <c r="O193" s="171"/>
      <c r="P193" s="171"/>
      <c r="Q193" s="171"/>
      <c r="R193" s="171"/>
      <c r="S193" s="171"/>
      <c r="T193" s="172"/>
      <c r="AT193" s="166" t="s">
        <v>134</v>
      </c>
      <c r="AU193" s="166" t="s">
        <v>84</v>
      </c>
      <c r="AV193" s="14" t="s">
        <v>84</v>
      </c>
      <c r="AW193" s="14" t="s">
        <v>36</v>
      </c>
      <c r="AX193" s="14" t="s">
        <v>74</v>
      </c>
      <c r="AY193" s="166" t="s">
        <v>123</v>
      </c>
    </row>
    <row r="194" spans="2:51" s="13" customFormat="1" ht="11.25">
      <c r="B194" s="157"/>
      <c r="D194" s="158" t="s">
        <v>134</v>
      </c>
      <c r="E194" s="159" t="s">
        <v>3</v>
      </c>
      <c r="F194" s="160" t="s">
        <v>161</v>
      </c>
      <c r="H194" s="159" t="s">
        <v>3</v>
      </c>
      <c r="I194" s="161"/>
      <c r="L194" s="157"/>
      <c r="M194" s="162"/>
      <c r="N194" s="163"/>
      <c r="O194" s="163"/>
      <c r="P194" s="163"/>
      <c r="Q194" s="163"/>
      <c r="R194" s="163"/>
      <c r="S194" s="163"/>
      <c r="T194" s="164"/>
      <c r="AT194" s="159" t="s">
        <v>134</v>
      </c>
      <c r="AU194" s="159" t="s">
        <v>84</v>
      </c>
      <c r="AV194" s="13" t="s">
        <v>82</v>
      </c>
      <c r="AW194" s="13" t="s">
        <v>36</v>
      </c>
      <c r="AX194" s="13" t="s">
        <v>74</v>
      </c>
      <c r="AY194" s="159" t="s">
        <v>123</v>
      </c>
    </row>
    <row r="195" spans="2:51" s="14" customFormat="1" ht="11.25">
      <c r="B195" s="165"/>
      <c r="D195" s="158" t="s">
        <v>134</v>
      </c>
      <c r="E195" s="166" t="s">
        <v>3</v>
      </c>
      <c r="F195" s="167" t="s">
        <v>259</v>
      </c>
      <c r="H195" s="168">
        <v>13.144</v>
      </c>
      <c r="I195" s="169"/>
      <c r="L195" s="165"/>
      <c r="M195" s="170"/>
      <c r="N195" s="171"/>
      <c r="O195" s="171"/>
      <c r="P195" s="171"/>
      <c r="Q195" s="171"/>
      <c r="R195" s="171"/>
      <c r="S195" s="171"/>
      <c r="T195" s="172"/>
      <c r="AT195" s="166" t="s">
        <v>134</v>
      </c>
      <c r="AU195" s="166" t="s">
        <v>84</v>
      </c>
      <c r="AV195" s="14" t="s">
        <v>84</v>
      </c>
      <c r="AW195" s="14" t="s">
        <v>36</v>
      </c>
      <c r="AX195" s="14" t="s">
        <v>74</v>
      </c>
      <c r="AY195" s="166" t="s">
        <v>123</v>
      </c>
    </row>
    <row r="196" spans="2:51" s="14" customFormat="1" ht="11.25">
      <c r="B196" s="165"/>
      <c r="D196" s="158" t="s">
        <v>134</v>
      </c>
      <c r="E196" s="166" t="s">
        <v>3</v>
      </c>
      <c r="F196" s="167" t="s">
        <v>260</v>
      </c>
      <c r="H196" s="168">
        <v>5.3</v>
      </c>
      <c r="I196" s="169"/>
      <c r="L196" s="165"/>
      <c r="M196" s="170"/>
      <c r="N196" s="171"/>
      <c r="O196" s="171"/>
      <c r="P196" s="171"/>
      <c r="Q196" s="171"/>
      <c r="R196" s="171"/>
      <c r="S196" s="171"/>
      <c r="T196" s="172"/>
      <c r="AT196" s="166" t="s">
        <v>134</v>
      </c>
      <c r="AU196" s="166" t="s">
        <v>84</v>
      </c>
      <c r="AV196" s="14" t="s">
        <v>84</v>
      </c>
      <c r="AW196" s="14" t="s">
        <v>36</v>
      </c>
      <c r="AX196" s="14" t="s">
        <v>74</v>
      </c>
      <c r="AY196" s="166" t="s">
        <v>123</v>
      </c>
    </row>
    <row r="197" spans="2:51" s="14" customFormat="1" ht="11.25">
      <c r="B197" s="165"/>
      <c r="D197" s="158" t="s">
        <v>134</v>
      </c>
      <c r="E197" s="166" t="s">
        <v>3</v>
      </c>
      <c r="F197" s="167" t="s">
        <v>261</v>
      </c>
      <c r="H197" s="168">
        <v>16.753</v>
      </c>
      <c r="I197" s="169"/>
      <c r="L197" s="165"/>
      <c r="M197" s="170"/>
      <c r="N197" s="171"/>
      <c r="O197" s="171"/>
      <c r="P197" s="171"/>
      <c r="Q197" s="171"/>
      <c r="R197" s="171"/>
      <c r="S197" s="171"/>
      <c r="T197" s="172"/>
      <c r="AT197" s="166" t="s">
        <v>134</v>
      </c>
      <c r="AU197" s="166" t="s">
        <v>84</v>
      </c>
      <c r="AV197" s="14" t="s">
        <v>84</v>
      </c>
      <c r="AW197" s="14" t="s">
        <v>36</v>
      </c>
      <c r="AX197" s="14" t="s">
        <v>74</v>
      </c>
      <c r="AY197" s="166" t="s">
        <v>123</v>
      </c>
    </row>
    <row r="198" spans="2:51" s="13" customFormat="1" ht="11.25">
      <c r="B198" s="157"/>
      <c r="D198" s="158" t="s">
        <v>134</v>
      </c>
      <c r="E198" s="159" t="s">
        <v>3</v>
      </c>
      <c r="F198" s="160" t="s">
        <v>166</v>
      </c>
      <c r="H198" s="159" t="s">
        <v>3</v>
      </c>
      <c r="I198" s="161"/>
      <c r="L198" s="157"/>
      <c r="M198" s="162"/>
      <c r="N198" s="163"/>
      <c r="O198" s="163"/>
      <c r="P198" s="163"/>
      <c r="Q198" s="163"/>
      <c r="R198" s="163"/>
      <c r="S198" s="163"/>
      <c r="T198" s="164"/>
      <c r="AT198" s="159" t="s">
        <v>134</v>
      </c>
      <c r="AU198" s="159" t="s">
        <v>84</v>
      </c>
      <c r="AV198" s="13" t="s">
        <v>82</v>
      </c>
      <c r="AW198" s="13" t="s">
        <v>36</v>
      </c>
      <c r="AX198" s="13" t="s">
        <v>74</v>
      </c>
      <c r="AY198" s="159" t="s">
        <v>123</v>
      </c>
    </row>
    <row r="199" spans="2:51" s="14" customFormat="1" ht="11.25">
      <c r="B199" s="165"/>
      <c r="D199" s="158" t="s">
        <v>134</v>
      </c>
      <c r="E199" s="166" t="s">
        <v>3</v>
      </c>
      <c r="F199" s="167" t="s">
        <v>262</v>
      </c>
      <c r="H199" s="168">
        <v>21.333</v>
      </c>
      <c r="I199" s="169"/>
      <c r="L199" s="165"/>
      <c r="M199" s="170"/>
      <c r="N199" s="171"/>
      <c r="O199" s="171"/>
      <c r="P199" s="171"/>
      <c r="Q199" s="171"/>
      <c r="R199" s="171"/>
      <c r="S199" s="171"/>
      <c r="T199" s="172"/>
      <c r="AT199" s="166" t="s">
        <v>134</v>
      </c>
      <c r="AU199" s="166" t="s">
        <v>84</v>
      </c>
      <c r="AV199" s="14" t="s">
        <v>84</v>
      </c>
      <c r="AW199" s="14" t="s">
        <v>36</v>
      </c>
      <c r="AX199" s="14" t="s">
        <v>74</v>
      </c>
      <c r="AY199" s="166" t="s">
        <v>123</v>
      </c>
    </row>
    <row r="200" spans="2:51" s="15" customFormat="1" ht="11.25">
      <c r="B200" s="173"/>
      <c r="D200" s="158" t="s">
        <v>134</v>
      </c>
      <c r="E200" s="174" t="s">
        <v>3</v>
      </c>
      <c r="F200" s="175" t="s">
        <v>138</v>
      </c>
      <c r="H200" s="176">
        <v>78.033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134</v>
      </c>
      <c r="AU200" s="174" t="s">
        <v>84</v>
      </c>
      <c r="AV200" s="15" t="s">
        <v>130</v>
      </c>
      <c r="AW200" s="15" t="s">
        <v>36</v>
      </c>
      <c r="AX200" s="15" t="s">
        <v>82</v>
      </c>
      <c r="AY200" s="174" t="s">
        <v>123</v>
      </c>
    </row>
    <row r="201" spans="2:51" s="14" customFormat="1" ht="11.25">
      <c r="B201" s="165"/>
      <c r="D201" s="158" t="s">
        <v>134</v>
      </c>
      <c r="F201" s="167" t="s">
        <v>263</v>
      </c>
      <c r="H201" s="168">
        <v>81.935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6" t="s">
        <v>134</v>
      </c>
      <c r="AU201" s="166" t="s">
        <v>84</v>
      </c>
      <c r="AV201" s="14" t="s">
        <v>84</v>
      </c>
      <c r="AW201" s="14" t="s">
        <v>4</v>
      </c>
      <c r="AX201" s="14" t="s">
        <v>82</v>
      </c>
      <c r="AY201" s="166" t="s">
        <v>123</v>
      </c>
    </row>
    <row r="202" spans="1:65" s="2" customFormat="1" ht="16.5" customHeight="1">
      <c r="A202" s="33"/>
      <c r="B202" s="138"/>
      <c r="C202" s="139" t="s">
        <v>264</v>
      </c>
      <c r="D202" s="139" t="s">
        <v>125</v>
      </c>
      <c r="E202" s="140" t="s">
        <v>265</v>
      </c>
      <c r="F202" s="141" t="s">
        <v>266</v>
      </c>
      <c r="G202" s="142" t="s">
        <v>151</v>
      </c>
      <c r="H202" s="143">
        <v>21.067</v>
      </c>
      <c r="I202" s="144"/>
      <c r="J202" s="145">
        <f>ROUND(I202*H202,2)</f>
        <v>0</v>
      </c>
      <c r="K202" s="141" t="s">
        <v>129</v>
      </c>
      <c r="L202" s="34"/>
      <c r="M202" s="146" t="s">
        <v>3</v>
      </c>
      <c r="N202" s="147" t="s">
        <v>45</v>
      </c>
      <c r="O202" s="54"/>
      <c r="P202" s="148">
        <f>O202*H202</f>
        <v>0</v>
      </c>
      <c r="Q202" s="148">
        <v>0</v>
      </c>
      <c r="R202" s="148">
        <f>Q202*H202</f>
        <v>0</v>
      </c>
      <c r="S202" s="148">
        <v>0.494</v>
      </c>
      <c r="T202" s="149">
        <f>S202*H202</f>
        <v>10.407098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130</v>
      </c>
      <c r="AT202" s="150" t="s">
        <v>125</v>
      </c>
      <c r="AU202" s="150" t="s">
        <v>84</v>
      </c>
      <c r="AY202" s="18" t="s">
        <v>123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82</v>
      </c>
      <c r="BK202" s="151">
        <f>ROUND(I202*H202,2)</f>
        <v>0</v>
      </c>
      <c r="BL202" s="18" t="s">
        <v>130</v>
      </c>
      <c r="BM202" s="150" t="s">
        <v>267</v>
      </c>
    </row>
    <row r="203" spans="1:47" s="2" customFormat="1" ht="11.25">
      <c r="A203" s="33"/>
      <c r="B203" s="34"/>
      <c r="C203" s="33"/>
      <c r="D203" s="152" t="s">
        <v>132</v>
      </c>
      <c r="E203" s="33"/>
      <c r="F203" s="153" t="s">
        <v>268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132</v>
      </c>
      <c r="AU203" s="18" t="s">
        <v>84</v>
      </c>
    </row>
    <row r="204" spans="2:51" s="13" customFormat="1" ht="11.25">
      <c r="B204" s="157"/>
      <c r="D204" s="158" t="s">
        <v>134</v>
      </c>
      <c r="E204" s="159" t="s">
        <v>3</v>
      </c>
      <c r="F204" s="160" t="s">
        <v>161</v>
      </c>
      <c r="H204" s="159" t="s">
        <v>3</v>
      </c>
      <c r="I204" s="161"/>
      <c r="L204" s="157"/>
      <c r="M204" s="162"/>
      <c r="N204" s="163"/>
      <c r="O204" s="163"/>
      <c r="P204" s="163"/>
      <c r="Q204" s="163"/>
      <c r="R204" s="163"/>
      <c r="S204" s="163"/>
      <c r="T204" s="164"/>
      <c r="AT204" s="159" t="s">
        <v>134</v>
      </c>
      <c r="AU204" s="159" t="s">
        <v>84</v>
      </c>
      <c r="AV204" s="13" t="s">
        <v>82</v>
      </c>
      <c r="AW204" s="13" t="s">
        <v>36</v>
      </c>
      <c r="AX204" s="13" t="s">
        <v>74</v>
      </c>
      <c r="AY204" s="159" t="s">
        <v>123</v>
      </c>
    </row>
    <row r="205" spans="2:51" s="14" customFormat="1" ht="11.25">
      <c r="B205" s="165"/>
      <c r="D205" s="158" t="s">
        <v>134</v>
      </c>
      <c r="E205" s="166" t="s">
        <v>3</v>
      </c>
      <c r="F205" s="167" t="s">
        <v>162</v>
      </c>
      <c r="H205" s="168">
        <v>5.764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6" t="s">
        <v>134</v>
      </c>
      <c r="AU205" s="166" t="s">
        <v>84</v>
      </c>
      <c r="AV205" s="14" t="s">
        <v>84</v>
      </c>
      <c r="AW205" s="14" t="s">
        <v>36</v>
      </c>
      <c r="AX205" s="14" t="s">
        <v>74</v>
      </c>
      <c r="AY205" s="166" t="s">
        <v>123</v>
      </c>
    </row>
    <row r="206" spans="2:51" s="14" customFormat="1" ht="11.25">
      <c r="B206" s="165"/>
      <c r="D206" s="158" t="s">
        <v>134</v>
      </c>
      <c r="E206" s="166" t="s">
        <v>3</v>
      </c>
      <c r="F206" s="167" t="s">
        <v>163</v>
      </c>
      <c r="H206" s="168">
        <v>5.546</v>
      </c>
      <c r="I206" s="169"/>
      <c r="L206" s="165"/>
      <c r="M206" s="170"/>
      <c r="N206" s="171"/>
      <c r="O206" s="171"/>
      <c r="P206" s="171"/>
      <c r="Q206" s="171"/>
      <c r="R206" s="171"/>
      <c r="S206" s="171"/>
      <c r="T206" s="172"/>
      <c r="AT206" s="166" t="s">
        <v>134</v>
      </c>
      <c r="AU206" s="166" t="s">
        <v>84</v>
      </c>
      <c r="AV206" s="14" t="s">
        <v>84</v>
      </c>
      <c r="AW206" s="14" t="s">
        <v>36</v>
      </c>
      <c r="AX206" s="14" t="s">
        <v>74</v>
      </c>
      <c r="AY206" s="166" t="s">
        <v>123</v>
      </c>
    </row>
    <row r="207" spans="2:51" s="14" customFormat="1" ht="11.25">
      <c r="B207" s="165"/>
      <c r="D207" s="158" t="s">
        <v>134</v>
      </c>
      <c r="E207" s="166" t="s">
        <v>3</v>
      </c>
      <c r="F207" s="167" t="s">
        <v>164</v>
      </c>
      <c r="H207" s="168">
        <v>2.535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6" t="s">
        <v>134</v>
      </c>
      <c r="AU207" s="166" t="s">
        <v>84</v>
      </c>
      <c r="AV207" s="14" t="s">
        <v>84</v>
      </c>
      <c r="AW207" s="14" t="s">
        <v>36</v>
      </c>
      <c r="AX207" s="14" t="s">
        <v>74</v>
      </c>
      <c r="AY207" s="166" t="s">
        <v>123</v>
      </c>
    </row>
    <row r="208" spans="2:51" s="14" customFormat="1" ht="11.25">
      <c r="B208" s="165"/>
      <c r="D208" s="158" t="s">
        <v>134</v>
      </c>
      <c r="E208" s="166" t="s">
        <v>3</v>
      </c>
      <c r="F208" s="167" t="s">
        <v>165</v>
      </c>
      <c r="H208" s="168">
        <v>-0.231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6" t="s">
        <v>134</v>
      </c>
      <c r="AU208" s="166" t="s">
        <v>84</v>
      </c>
      <c r="AV208" s="14" t="s">
        <v>84</v>
      </c>
      <c r="AW208" s="14" t="s">
        <v>36</v>
      </c>
      <c r="AX208" s="14" t="s">
        <v>74</v>
      </c>
      <c r="AY208" s="166" t="s">
        <v>123</v>
      </c>
    </row>
    <row r="209" spans="2:51" s="13" customFormat="1" ht="11.25">
      <c r="B209" s="157"/>
      <c r="D209" s="158" t="s">
        <v>134</v>
      </c>
      <c r="E209" s="159" t="s">
        <v>3</v>
      </c>
      <c r="F209" s="160" t="s">
        <v>166</v>
      </c>
      <c r="H209" s="159" t="s">
        <v>3</v>
      </c>
      <c r="I209" s="161"/>
      <c r="L209" s="157"/>
      <c r="M209" s="162"/>
      <c r="N209" s="163"/>
      <c r="O209" s="163"/>
      <c r="P209" s="163"/>
      <c r="Q209" s="163"/>
      <c r="R209" s="163"/>
      <c r="S209" s="163"/>
      <c r="T209" s="164"/>
      <c r="AT209" s="159" t="s">
        <v>134</v>
      </c>
      <c r="AU209" s="159" t="s">
        <v>84</v>
      </c>
      <c r="AV209" s="13" t="s">
        <v>82</v>
      </c>
      <c r="AW209" s="13" t="s">
        <v>36</v>
      </c>
      <c r="AX209" s="13" t="s">
        <v>74</v>
      </c>
      <c r="AY209" s="159" t="s">
        <v>123</v>
      </c>
    </row>
    <row r="210" spans="2:51" s="14" customFormat="1" ht="11.25">
      <c r="B210" s="165"/>
      <c r="D210" s="158" t="s">
        <v>134</v>
      </c>
      <c r="E210" s="166" t="s">
        <v>3</v>
      </c>
      <c r="F210" s="167" t="s">
        <v>167</v>
      </c>
      <c r="H210" s="168">
        <v>6.585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6" t="s">
        <v>134</v>
      </c>
      <c r="AU210" s="166" t="s">
        <v>84</v>
      </c>
      <c r="AV210" s="14" t="s">
        <v>84</v>
      </c>
      <c r="AW210" s="14" t="s">
        <v>36</v>
      </c>
      <c r="AX210" s="14" t="s">
        <v>74</v>
      </c>
      <c r="AY210" s="166" t="s">
        <v>123</v>
      </c>
    </row>
    <row r="211" spans="2:51" s="14" customFormat="1" ht="11.25">
      <c r="B211" s="165"/>
      <c r="D211" s="158" t="s">
        <v>134</v>
      </c>
      <c r="E211" s="166" t="s">
        <v>3</v>
      </c>
      <c r="F211" s="167" t="s">
        <v>168</v>
      </c>
      <c r="H211" s="168">
        <v>3.041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6" t="s">
        <v>134</v>
      </c>
      <c r="AU211" s="166" t="s">
        <v>84</v>
      </c>
      <c r="AV211" s="14" t="s">
        <v>84</v>
      </c>
      <c r="AW211" s="14" t="s">
        <v>36</v>
      </c>
      <c r="AX211" s="14" t="s">
        <v>74</v>
      </c>
      <c r="AY211" s="166" t="s">
        <v>123</v>
      </c>
    </row>
    <row r="212" spans="2:51" s="14" customFormat="1" ht="33.75">
      <c r="B212" s="165"/>
      <c r="D212" s="158" t="s">
        <v>134</v>
      </c>
      <c r="E212" s="166" t="s">
        <v>3</v>
      </c>
      <c r="F212" s="167" t="s">
        <v>169</v>
      </c>
      <c r="H212" s="168">
        <v>-3.176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6" t="s">
        <v>134</v>
      </c>
      <c r="AU212" s="166" t="s">
        <v>84</v>
      </c>
      <c r="AV212" s="14" t="s">
        <v>84</v>
      </c>
      <c r="AW212" s="14" t="s">
        <v>36</v>
      </c>
      <c r="AX212" s="14" t="s">
        <v>74</v>
      </c>
      <c r="AY212" s="166" t="s">
        <v>123</v>
      </c>
    </row>
    <row r="213" spans="2:51" s="15" customFormat="1" ht="11.25">
      <c r="B213" s="173"/>
      <c r="D213" s="158" t="s">
        <v>134</v>
      </c>
      <c r="E213" s="174" t="s">
        <v>3</v>
      </c>
      <c r="F213" s="175" t="s">
        <v>138</v>
      </c>
      <c r="H213" s="176">
        <v>20.064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134</v>
      </c>
      <c r="AU213" s="174" t="s">
        <v>84</v>
      </c>
      <c r="AV213" s="15" t="s">
        <v>130</v>
      </c>
      <c r="AW213" s="15" t="s">
        <v>36</v>
      </c>
      <c r="AX213" s="15" t="s">
        <v>82</v>
      </c>
      <c r="AY213" s="174" t="s">
        <v>123</v>
      </c>
    </row>
    <row r="214" spans="2:51" s="14" customFormat="1" ht="11.25">
      <c r="B214" s="165"/>
      <c r="D214" s="158" t="s">
        <v>134</v>
      </c>
      <c r="F214" s="167" t="s">
        <v>170</v>
      </c>
      <c r="H214" s="168">
        <v>21.067</v>
      </c>
      <c r="I214" s="169"/>
      <c r="L214" s="165"/>
      <c r="M214" s="170"/>
      <c r="N214" s="171"/>
      <c r="O214" s="171"/>
      <c r="P214" s="171"/>
      <c r="Q214" s="171"/>
      <c r="R214" s="171"/>
      <c r="S214" s="171"/>
      <c r="T214" s="172"/>
      <c r="AT214" s="166" t="s">
        <v>134</v>
      </c>
      <c r="AU214" s="166" t="s">
        <v>84</v>
      </c>
      <c r="AV214" s="14" t="s">
        <v>84</v>
      </c>
      <c r="AW214" s="14" t="s">
        <v>4</v>
      </c>
      <c r="AX214" s="14" t="s">
        <v>82</v>
      </c>
      <c r="AY214" s="166" t="s">
        <v>123</v>
      </c>
    </row>
    <row r="215" spans="2:63" s="12" customFormat="1" ht="22.9" customHeight="1">
      <c r="B215" s="125"/>
      <c r="D215" s="126" t="s">
        <v>73</v>
      </c>
      <c r="E215" s="136" t="s">
        <v>269</v>
      </c>
      <c r="F215" s="136" t="s">
        <v>270</v>
      </c>
      <c r="I215" s="128"/>
      <c r="J215" s="137">
        <f>BK215</f>
        <v>0</v>
      </c>
      <c r="L215" s="125"/>
      <c r="M215" s="130"/>
      <c r="N215" s="131"/>
      <c r="O215" s="131"/>
      <c r="P215" s="132">
        <f>SUM(P216:P247)</f>
        <v>0</v>
      </c>
      <c r="Q215" s="131"/>
      <c r="R215" s="132">
        <f>SUM(R216:R247)</f>
        <v>0</v>
      </c>
      <c r="S215" s="131"/>
      <c r="T215" s="133">
        <f>SUM(T216:T247)</f>
        <v>0</v>
      </c>
      <c r="AR215" s="126" t="s">
        <v>82</v>
      </c>
      <c r="AT215" s="134" t="s">
        <v>73</v>
      </c>
      <c r="AU215" s="134" t="s">
        <v>82</v>
      </c>
      <c r="AY215" s="126" t="s">
        <v>123</v>
      </c>
      <c r="BK215" s="135">
        <f>SUM(BK216:BK247)</f>
        <v>0</v>
      </c>
    </row>
    <row r="216" spans="1:65" s="2" customFormat="1" ht="37.9" customHeight="1">
      <c r="A216" s="33"/>
      <c r="B216" s="138"/>
      <c r="C216" s="139" t="s">
        <v>271</v>
      </c>
      <c r="D216" s="139" t="s">
        <v>125</v>
      </c>
      <c r="E216" s="140" t="s">
        <v>272</v>
      </c>
      <c r="F216" s="141" t="s">
        <v>273</v>
      </c>
      <c r="G216" s="142" t="s">
        <v>193</v>
      </c>
      <c r="H216" s="143">
        <v>104.394</v>
      </c>
      <c r="I216" s="144"/>
      <c r="J216" s="145">
        <f>ROUND(I216*H216,2)</f>
        <v>0</v>
      </c>
      <c r="K216" s="141" t="s">
        <v>129</v>
      </c>
      <c r="L216" s="34"/>
      <c r="M216" s="146" t="s">
        <v>3</v>
      </c>
      <c r="N216" s="147" t="s">
        <v>45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130</v>
      </c>
      <c r="AT216" s="150" t="s">
        <v>125</v>
      </c>
      <c r="AU216" s="150" t="s">
        <v>84</v>
      </c>
      <c r="AY216" s="18" t="s">
        <v>123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82</v>
      </c>
      <c r="BK216" s="151">
        <f>ROUND(I216*H216,2)</f>
        <v>0</v>
      </c>
      <c r="BL216" s="18" t="s">
        <v>130</v>
      </c>
      <c r="BM216" s="150" t="s">
        <v>274</v>
      </c>
    </row>
    <row r="217" spans="1:47" s="2" customFormat="1" ht="11.25">
      <c r="A217" s="33"/>
      <c r="B217" s="34"/>
      <c r="C217" s="33"/>
      <c r="D217" s="152" t="s">
        <v>132</v>
      </c>
      <c r="E217" s="33"/>
      <c r="F217" s="153" t="s">
        <v>275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132</v>
      </c>
      <c r="AU217" s="18" t="s">
        <v>84</v>
      </c>
    </row>
    <row r="218" spans="1:65" s="2" customFormat="1" ht="33" customHeight="1">
      <c r="A218" s="33"/>
      <c r="B218" s="138"/>
      <c r="C218" s="139" t="s">
        <v>276</v>
      </c>
      <c r="D218" s="139" t="s">
        <v>125</v>
      </c>
      <c r="E218" s="140" t="s">
        <v>277</v>
      </c>
      <c r="F218" s="141" t="s">
        <v>278</v>
      </c>
      <c r="G218" s="142" t="s">
        <v>193</v>
      </c>
      <c r="H218" s="143">
        <v>79.001</v>
      </c>
      <c r="I218" s="144"/>
      <c r="J218" s="145">
        <f>ROUND(I218*H218,2)</f>
        <v>0</v>
      </c>
      <c r="K218" s="141" t="s">
        <v>129</v>
      </c>
      <c r="L218" s="34"/>
      <c r="M218" s="146" t="s">
        <v>3</v>
      </c>
      <c r="N218" s="147" t="s">
        <v>45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130</v>
      </c>
      <c r="AT218" s="150" t="s">
        <v>125</v>
      </c>
      <c r="AU218" s="150" t="s">
        <v>84</v>
      </c>
      <c r="AY218" s="18" t="s">
        <v>123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82</v>
      </c>
      <c r="BK218" s="151">
        <f>ROUND(I218*H218,2)</f>
        <v>0</v>
      </c>
      <c r="BL218" s="18" t="s">
        <v>130</v>
      </c>
      <c r="BM218" s="150" t="s">
        <v>279</v>
      </c>
    </row>
    <row r="219" spans="1:47" s="2" customFormat="1" ht="11.25">
      <c r="A219" s="33"/>
      <c r="B219" s="34"/>
      <c r="C219" s="33"/>
      <c r="D219" s="152" t="s">
        <v>132</v>
      </c>
      <c r="E219" s="33"/>
      <c r="F219" s="153" t="s">
        <v>280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132</v>
      </c>
      <c r="AU219" s="18" t="s">
        <v>84</v>
      </c>
    </row>
    <row r="220" spans="2:51" s="14" customFormat="1" ht="11.25">
      <c r="B220" s="165"/>
      <c r="D220" s="158" t="s">
        <v>134</v>
      </c>
      <c r="E220" s="166" t="s">
        <v>3</v>
      </c>
      <c r="F220" s="167" t="s">
        <v>281</v>
      </c>
      <c r="H220" s="168">
        <v>104.394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6" t="s">
        <v>134</v>
      </c>
      <c r="AU220" s="166" t="s">
        <v>84</v>
      </c>
      <c r="AV220" s="14" t="s">
        <v>84</v>
      </c>
      <c r="AW220" s="14" t="s">
        <v>36</v>
      </c>
      <c r="AX220" s="14" t="s">
        <v>74</v>
      </c>
      <c r="AY220" s="166" t="s">
        <v>123</v>
      </c>
    </row>
    <row r="221" spans="2:51" s="13" customFormat="1" ht="11.25">
      <c r="B221" s="157"/>
      <c r="D221" s="158" t="s">
        <v>134</v>
      </c>
      <c r="E221" s="159" t="s">
        <v>3</v>
      </c>
      <c r="F221" s="160" t="s">
        <v>282</v>
      </c>
      <c r="H221" s="159" t="s">
        <v>3</v>
      </c>
      <c r="I221" s="161"/>
      <c r="L221" s="157"/>
      <c r="M221" s="162"/>
      <c r="N221" s="163"/>
      <c r="O221" s="163"/>
      <c r="P221" s="163"/>
      <c r="Q221" s="163"/>
      <c r="R221" s="163"/>
      <c r="S221" s="163"/>
      <c r="T221" s="164"/>
      <c r="AT221" s="159" t="s">
        <v>134</v>
      </c>
      <c r="AU221" s="159" t="s">
        <v>84</v>
      </c>
      <c r="AV221" s="13" t="s">
        <v>82</v>
      </c>
      <c r="AW221" s="13" t="s">
        <v>36</v>
      </c>
      <c r="AX221" s="13" t="s">
        <v>74</v>
      </c>
      <c r="AY221" s="159" t="s">
        <v>123</v>
      </c>
    </row>
    <row r="222" spans="2:51" s="14" customFormat="1" ht="11.25">
      <c r="B222" s="165"/>
      <c r="D222" s="158" t="s">
        <v>134</v>
      </c>
      <c r="E222" s="166" t="s">
        <v>3</v>
      </c>
      <c r="F222" s="167" t="s">
        <v>283</v>
      </c>
      <c r="H222" s="168">
        <v>-25.393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6" t="s">
        <v>134</v>
      </c>
      <c r="AU222" s="166" t="s">
        <v>84</v>
      </c>
      <c r="AV222" s="14" t="s">
        <v>84</v>
      </c>
      <c r="AW222" s="14" t="s">
        <v>36</v>
      </c>
      <c r="AX222" s="14" t="s">
        <v>74</v>
      </c>
      <c r="AY222" s="166" t="s">
        <v>123</v>
      </c>
    </row>
    <row r="223" spans="2:51" s="15" customFormat="1" ht="11.25">
      <c r="B223" s="173"/>
      <c r="D223" s="158" t="s">
        <v>134</v>
      </c>
      <c r="E223" s="174" t="s">
        <v>3</v>
      </c>
      <c r="F223" s="175" t="s">
        <v>138</v>
      </c>
      <c r="H223" s="176">
        <v>79.001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134</v>
      </c>
      <c r="AU223" s="174" t="s">
        <v>84</v>
      </c>
      <c r="AV223" s="15" t="s">
        <v>130</v>
      </c>
      <c r="AW223" s="15" t="s">
        <v>36</v>
      </c>
      <c r="AX223" s="15" t="s">
        <v>82</v>
      </c>
      <c r="AY223" s="174" t="s">
        <v>123</v>
      </c>
    </row>
    <row r="224" spans="1:65" s="2" customFormat="1" ht="44.25" customHeight="1">
      <c r="A224" s="33"/>
      <c r="B224" s="138"/>
      <c r="C224" s="139" t="s">
        <v>284</v>
      </c>
      <c r="D224" s="139" t="s">
        <v>125</v>
      </c>
      <c r="E224" s="140" t="s">
        <v>285</v>
      </c>
      <c r="F224" s="141" t="s">
        <v>286</v>
      </c>
      <c r="G224" s="142" t="s">
        <v>193</v>
      </c>
      <c r="H224" s="143">
        <v>632.008</v>
      </c>
      <c r="I224" s="144"/>
      <c r="J224" s="145">
        <f>ROUND(I224*H224,2)</f>
        <v>0</v>
      </c>
      <c r="K224" s="141" t="s">
        <v>129</v>
      </c>
      <c r="L224" s="34"/>
      <c r="M224" s="146" t="s">
        <v>3</v>
      </c>
      <c r="N224" s="147" t="s">
        <v>45</v>
      </c>
      <c r="O224" s="54"/>
      <c r="P224" s="148">
        <f>O224*H224</f>
        <v>0</v>
      </c>
      <c r="Q224" s="148">
        <v>0</v>
      </c>
      <c r="R224" s="148">
        <f>Q224*H224</f>
        <v>0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130</v>
      </c>
      <c r="AT224" s="150" t="s">
        <v>125</v>
      </c>
      <c r="AU224" s="150" t="s">
        <v>84</v>
      </c>
      <c r="AY224" s="18" t="s">
        <v>123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82</v>
      </c>
      <c r="BK224" s="151">
        <f>ROUND(I224*H224,2)</f>
        <v>0</v>
      </c>
      <c r="BL224" s="18" t="s">
        <v>130</v>
      </c>
      <c r="BM224" s="150" t="s">
        <v>287</v>
      </c>
    </row>
    <row r="225" spans="1:47" s="2" customFormat="1" ht="11.25">
      <c r="A225" s="33"/>
      <c r="B225" s="34"/>
      <c r="C225" s="33"/>
      <c r="D225" s="152" t="s">
        <v>132</v>
      </c>
      <c r="E225" s="33"/>
      <c r="F225" s="153" t="s">
        <v>288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132</v>
      </c>
      <c r="AU225" s="18" t="s">
        <v>84</v>
      </c>
    </row>
    <row r="226" spans="2:51" s="14" customFormat="1" ht="11.25">
      <c r="B226" s="165"/>
      <c r="D226" s="158" t="s">
        <v>134</v>
      </c>
      <c r="E226" s="166" t="s">
        <v>3</v>
      </c>
      <c r="F226" s="167" t="s">
        <v>281</v>
      </c>
      <c r="H226" s="168">
        <v>104.394</v>
      </c>
      <c r="I226" s="169"/>
      <c r="L226" s="165"/>
      <c r="M226" s="170"/>
      <c r="N226" s="171"/>
      <c r="O226" s="171"/>
      <c r="P226" s="171"/>
      <c r="Q226" s="171"/>
      <c r="R226" s="171"/>
      <c r="S226" s="171"/>
      <c r="T226" s="172"/>
      <c r="AT226" s="166" t="s">
        <v>134</v>
      </c>
      <c r="AU226" s="166" t="s">
        <v>84</v>
      </c>
      <c r="AV226" s="14" t="s">
        <v>84</v>
      </c>
      <c r="AW226" s="14" t="s">
        <v>36</v>
      </c>
      <c r="AX226" s="14" t="s">
        <v>74</v>
      </c>
      <c r="AY226" s="166" t="s">
        <v>123</v>
      </c>
    </row>
    <row r="227" spans="2:51" s="13" customFormat="1" ht="11.25">
      <c r="B227" s="157"/>
      <c r="D227" s="158" t="s">
        <v>134</v>
      </c>
      <c r="E227" s="159" t="s">
        <v>3</v>
      </c>
      <c r="F227" s="160" t="s">
        <v>282</v>
      </c>
      <c r="H227" s="159" t="s">
        <v>3</v>
      </c>
      <c r="I227" s="161"/>
      <c r="L227" s="157"/>
      <c r="M227" s="162"/>
      <c r="N227" s="163"/>
      <c r="O227" s="163"/>
      <c r="P227" s="163"/>
      <c r="Q227" s="163"/>
      <c r="R227" s="163"/>
      <c r="S227" s="163"/>
      <c r="T227" s="164"/>
      <c r="AT227" s="159" t="s">
        <v>134</v>
      </c>
      <c r="AU227" s="159" t="s">
        <v>84</v>
      </c>
      <c r="AV227" s="13" t="s">
        <v>82</v>
      </c>
      <c r="AW227" s="13" t="s">
        <v>36</v>
      </c>
      <c r="AX227" s="13" t="s">
        <v>74</v>
      </c>
      <c r="AY227" s="159" t="s">
        <v>123</v>
      </c>
    </row>
    <row r="228" spans="2:51" s="14" customFormat="1" ht="11.25">
      <c r="B228" s="165"/>
      <c r="D228" s="158" t="s">
        <v>134</v>
      </c>
      <c r="E228" s="166" t="s">
        <v>3</v>
      </c>
      <c r="F228" s="167" t="s">
        <v>283</v>
      </c>
      <c r="H228" s="168">
        <v>-25.393</v>
      </c>
      <c r="I228" s="169"/>
      <c r="L228" s="165"/>
      <c r="M228" s="170"/>
      <c r="N228" s="171"/>
      <c r="O228" s="171"/>
      <c r="P228" s="171"/>
      <c r="Q228" s="171"/>
      <c r="R228" s="171"/>
      <c r="S228" s="171"/>
      <c r="T228" s="172"/>
      <c r="AT228" s="166" t="s">
        <v>134</v>
      </c>
      <c r="AU228" s="166" t="s">
        <v>84</v>
      </c>
      <c r="AV228" s="14" t="s">
        <v>84</v>
      </c>
      <c r="AW228" s="14" t="s">
        <v>36</v>
      </c>
      <c r="AX228" s="14" t="s">
        <v>74</v>
      </c>
      <c r="AY228" s="166" t="s">
        <v>123</v>
      </c>
    </row>
    <row r="229" spans="2:51" s="15" customFormat="1" ht="11.25">
      <c r="B229" s="173"/>
      <c r="D229" s="158" t="s">
        <v>134</v>
      </c>
      <c r="E229" s="174" t="s">
        <v>3</v>
      </c>
      <c r="F229" s="175" t="s">
        <v>138</v>
      </c>
      <c r="H229" s="176">
        <v>79.001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134</v>
      </c>
      <c r="AU229" s="174" t="s">
        <v>84</v>
      </c>
      <c r="AV229" s="15" t="s">
        <v>130</v>
      </c>
      <c r="AW229" s="15" t="s">
        <v>36</v>
      </c>
      <c r="AX229" s="15" t="s">
        <v>82</v>
      </c>
      <c r="AY229" s="174" t="s">
        <v>123</v>
      </c>
    </row>
    <row r="230" spans="2:51" s="14" customFormat="1" ht="11.25">
      <c r="B230" s="165"/>
      <c r="D230" s="158" t="s">
        <v>134</v>
      </c>
      <c r="F230" s="167" t="s">
        <v>289</v>
      </c>
      <c r="H230" s="168">
        <v>632.008</v>
      </c>
      <c r="I230" s="169"/>
      <c r="L230" s="165"/>
      <c r="M230" s="170"/>
      <c r="N230" s="171"/>
      <c r="O230" s="171"/>
      <c r="P230" s="171"/>
      <c r="Q230" s="171"/>
      <c r="R230" s="171"/>
      <c r="S230" s="171"/>
      <c r="T230" s="172"/>
      <c r="AT230" s="166" t="s">
        <v>134</v>
      </c>
      <c r="AU230" s="166" t="s">
        <v>84</v>
      </c>
      <c r="AV230" s="14" t="s">
        <v>84</v>
      </c>
      <c r="AW230" s="14" t="s">
        <v>4</v>
      </c>
      <c r="AX230" s="14" t="s">
        <v>82</v>
      </c>
      <c r="AY230" s="166" t="s">
        <v>123</v>
      </c>
    </row>
    <row r="231" spans="1:65" s="2" customFormat="1" ht="44.25" customHeight="1">
      <c r="A231" s="33"/>
      <c r="B231" s="138"/>
      <c r="C231" s="139" t="s">
        <v>290</v>
      </c>
      <c r="D231" s="139" t="s">
        <v>125</v>
      </c>
      <c r="E231" s="140" t="s">
        <v>291</v>
      </c>
      <c r="F231" s="141" t="s">
        <v>292</v>
      </c>
      <c r="G231" s="142" t="s">
        <v>193</v>
      </c>
      <c r="H231" s="143">
        <v>2.811</v>
      </c>
      <c r="I231" s="144"/>
      <c r="J231" s="145">
        <f>ROUND(I231*H231,2)</f>
        <v>0</v>
      </c>
      <c r="K231" s="141" t="s">
        <v>129</v>
      </c>
      <c r="L231" s="34"/>
      <c r="M231" s="146" t="s">
        <v>3</v>
      </c>
      <c r="N231" s="147" t="s">
        <v>45</v>
      </c>
      <c r="O231" s="54"/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130</v>
      </c>
      <c r="AT231" s="150" t="s">
        <v>125</v>
      </c>
      <c r="AU231" s="150" t="s">
        <v>84</v>
      </c>
      <c r="AY231" s="18" t="s">
        <v>123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82</v>
      </c>
      <c r="BK231" s="151">
        <f>ROUND(I231*H231,2)</f>
        <v>0</v>
      </c>
      <c r="BL231" s="18" t="s">
        <v>130</v>
      </c>
      <c r="BM231" s="150" t="s">
        <v>293</v>
      </c>
    </row>
    <row r="232" spans="1:47" s="2" customFormat="1" ht="11.25">
      <c r="A232" s="33"/>
      <c r="B232" s="34"/>
      <c r="C232" s="33"/>
      <c r="D232" s="152" t="s">
        <v>132</v>
      </c>
      <c r="E232" s="33"/>
      <c r="F232" s="153" t="s">
        <v>294</v>
      </c>
      <c r="G232" s="33"/>
      <c r="H232" s="33"/>
      <c r="I232" s="154"/>
      <c r="J232" s="33"/>
      <c r="K232" s="33"/>
      <c r="L232" s="34"/>
      <c r="M232" s="155"/>
      <c r="N232" s="156"/>
      <c r="O232" s="54"/>
      <c r="P232" s="54"/>
      <c r="Q232" s="54"/>
      <c r="R232" s="54"/>
      <c r="S232" s="54"/>
      <c r="T232" s="55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132</v>
      </c>
      <c r="AU232" s="18" t="s">
        <v>84</v>
      </c>
    </row>
    <row r="233" spans="2:51" s="14" customFormat="1" ht="11.25">
      <c r="B233" s="165"/>
      <c r="D233" s="158" t="s">
        <v>134</v>
      </c>
      <c r="E233" s="166" t="s">
        <v>3</v>
      </c>
      <c r="F233" s="167" t="s">
        <v>295</v>
      </c>
      <c r="H233" s="168">
        <v>2.811</v>
      </c>
      <c r="I233" s="169"/>
      <c r="L233" s="165"/>
      <c r="M233" s="170"/>
      <c r="N233" s="171"/>
      <c r="O233" s="171"/>
      <c r="P233" s="171"/>
      <c r="Q233" s="171"/>
      <c r="R233" s="171"/>
      <c r="S233" s="171"/>
      <c r="T233" s="172"/>
      <c r="AT233" s="166" t="s">
        <v>134</v>
      </c>
      <c r="AU233" s="166" t="s">
        <v>84</v>
      </c>
      <c r="AV233" s="14" t="s">
        <v>84</v>
      </c>
      <c r="AW233" s="14" t="s">
        <v>36</v>
      </c>
      <c r="AX233" s="14" t="s">
        <v>74</v>
      </c>
      <c r="AY233" s="166" t="s">
        <v>123</v>
      </c>
    </row>
    <row r="234" spans="2:51" s="15" customFormat="1" ht="11.25">
      <c r="B234" s="173"/>
      <c r="D234" s="158" t="s">
        <v>134</v>
      </c>
      <c r="E234" s="174" t="s">
        <v>3</v>
      </c>
      <c r="F234" s="175" t="s">
        <v>138</v>
      </c>
      <c r="H234" s="176">
        <v>2.811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134</v>
      </c>
      <c r="AU234" s="174" t="s">
        <v>84</v>
      </c>
      <c r="AV234" s="15" t="s">
        <v>130</v>
      </c>
      <c r="AW234" s="15" t="s">
        <v>36</v>
      </c>
      <c r="AX234" s="15" t="s">
        <v>82</v>
      </c>
      <c r="AY234" s="174" t="s">
        <v>123</v>
      </c>
    </row>
    <row r="235" spans="1:65" s="2" customFormat="1" ht="37.9" customHeight="1">
      <c r="A235" s="33"/>
      <c r="B235" s="138"/>
      <c r="C235" s="139" t="s">
        <v>8</v>
      </c>
      <c r="D235" s="139" t="s">
        <v>125</v>
      </c>
      <c r="E235" s="140" t="s">
        <v>296</v>
      </c>
      <c r="F235" s="141" t="s">
        <v>297</v>
      </c>
      <c r="G235" s="142" t="s">
        <v>193</v>
      </c>
      <c r="H235" s="143">
        <v>4.269</v>
      </c>
      <c r="I235" s="144"/>
      <c r="J235" s="145">
        <f>ROUND(I235*H235,2)</f>
        <v>0</v>
      </c>
      <c r="K235" s="141" t="s">
        <v>129</v>
      </c>
      <c r="L235" s="34"/>
      <c r="M235" s="146" t="s">
        <v>3</v>
      </c>
      <c r="N235" s="147" t="s">
        <v>45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130</v>
      </c>
      <c r="AT235" s="150" t="s">
        <v>125</v>
      </c>
      <c r="AU235" s="150" t="s">
        <v>84</v>
      </c>
      <c r="AY235" s="18" t="s">
        <v>123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82</v>
      </c>
      <c r="BK235" s="151">
        <f>ROUND(I235*H235,2)</f>
        <v>0</v>
      </c>
      <c r="BL235" s="18" t="s">
        <v>130</v>
      </c>
      <c r="BM235" s="150" t="s">
        <v>298</v>
      </c>
    </row>
    <row r="236" spans="1:47" s="2" customFormat="1" ht="11.25">
      <c r="A236" s="33"/>
      <c r="B236" s="34"/>
      <c r="C236" s="33"/>
      <c r="D236" s="152" t="s">
        <v>132</v>
      </c>
      <c r="E236" s="33"/>
      <c r="F236" s="153" t="s">
        <v>299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132</v>
      </c>
      <c r="AU236" s="18" t="s">
        <v>84</v>
      </c>
    </row>
    <row r="237" spans="2:51" s="14" customFormat="1" ht="11.25">
      <c r="B237" s="165"/>
      <c r="D237" s="158" t="s">
        <v>134</v>
      </c>
      <c r="E237" s="166" t="s">
        <v>3</v>
      </c>
      <c r="F237" s="167" t="s">
        <v>300</v>
      </c>
      <c r="H237" s="168">
        <v>4.269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6" t="s">
        <v>134</v>
      </c>
      <c r="AU237" s="166" t="s">
        <v>84</v>
      </c>
      <c r="AV237" s="14" t="s">
        <v>84</v>
      </c>
      <c r="AW237" s="14" t="s">
        <v>36</v>
      </c>
      <c r="AX237" s="14" t="s">
        <v>74</v>
      </c>
      <c r="AY237" s="166" t="s">
        <v>123</v>
      </c>
    </row>
    <row r="238" spans="2:51" s="15" customFormat="1" ht="11.25">
      <c r="B238" s="173"/>
      <c r="D238" s="158" t="s">
        <v>134</v>
      </c>
      <c r="E238" s="174" t="s">
        <v>3</v>
      </c>
      <c r="F238" s="175" t="s">
        <v>138</v>
      </c>
      <c r="H238" s="176">
        <v>4.269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134</v>
      </c>
      <c r="AU238" s="174" t="s">
        <v>84</v>
      </c>
      <c r="AV238" s="15" t="s">
        <v>130</v>
      </c>
      <c r="AW238" s="15" t="s">
        <v>36</v>
      </c>
      <c r="AX238" s="15" t="s">
        <v>82</v>
      </c>
      <c r="AY238" s="174" t="s">
        <v>123</v>
      </c>
    </row>
    <row r="239" spans="1:65" s="2" customFormat="1" ht="44.25" customHeight="1">
      <c r="A239" s="33"/>
      <c r="B239" s="138"/>
      <c r="C239" s="139" t="s">
        <v>301</v>
      </c>
      <c r="D239" s="139" t="s">
        <v>125</v>
      </c>
      <c r="E239" s="140" t="s">
        <v>302</v>
      </c>
      <c r="F239" s="141" t="s">
        <v>303</v>
      </c>
      <c r="G239" s="142" t="s">
        <v>193</v>
      </c>
      <c r="H239" s="143">
        <v>69.756</v>
      </c>
      <c r="I239" s="144"/>
      <c r="J239" s="145">
        <f>ROUND(I239*H239,2)</f>
        <v>0</v>
      </c>
      <c r="K239" s="141" t="s">
        <v>129</v>
      </c>
      <c r="L239" s="34"/>
      <c r="M239" s="146" t="s">
        <v>3</v>
      </c>
      <c r="N239" s="147" t="s">
        <v>45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130</v>
      </c>
      <c r="AT239" s="150" t="s">
        <v>125</v>
      </c>
      <c r="AU239" s="150" t="s">
        <v>84</v>
      </c>
      <c r="AY239" s="18" t="s">
        <v>123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82</v>
      </c>
      <c r="BK239" s="151">
        <f>ROUND(I239*H239,2)</f>
        <v>0</v>
      </c>
      <c r="BL239" s="18" t="s">
        <v>130</v>
      </c>
      <c r="BM239" s="150" t="s">
        <v>304</v>
      </c>
    </row>
    <row r="240" spans="1:47" s="2" customFormat="1" ht="11.25">
      <c r="A240" s="33"/>
      <c r="B240" s="34"/>
      <c r="C240" s="33"/>
      <c r="D240" s="152" t="s">
        <v>132</v>
      </c>
      <c r="E240" s="33"/>
      <c r="F240" s="153" t="s">
        <v>305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132</v>
      </c>
      <c r="AU240" s="18" t="s">
        <v>84</v>
      </c>
    </row>
    <row r="241" spans="2:51" s="14" customFormat="1" ht="11.25">
      <c r="B241" s="165"/>
      <c r="D241" s="158" t="s">
        <v>134</v>
      </c>
      <c r="E241" s="166" t="s">
        <v>3</v>
      </c>
      <c r="F241" s="167" t="s">
        <v>306</v>
      </c>
      <c r="H241" s="168">
        <v>79.001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6" t="s">
        <v>134</v>
      </c>
      <c r="AU241" s="166" t="s">
        <v>84</v>
      </c>
      <c r="AV241" s="14" t="s">
        <v>84</v>
      </c>
      <c r="AW241" s="14" t="s">
        <v>36</v>
      </c>
      <c r="AX241" s="14" t="s">
        <v>74</v>
      </c>
      <c r="AY241" s="166" t="s">
        <v>123</v>
      </c>
    </row>
    <row r="242" spans="2:51" s="14" customFormat="1" ht="11.25">
      <c r="B242" s="165"/>
      <c r="D242" s="158" t="s">
        <v>134</v>
      </c>
      <c r="E242" s="166" t="s">
        <v>3</v>
      </c>
      <c r="F242" s="167" t="s">
        <v>307</v>
      </c>
      <c r="H242" s="168">
        <v>-9.245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6" t="s">
        <v>134</v>
      </c>
      <c r="AU242" s="166" t="s">
        <v>84</v>
      </c>
      <c r="AV242" s="14" t="s">
        <v>84</v>
      </c>
      <c r="AW242" s="14" t="s">
        <v>36</v>
      </c>
      <c r="AX242" s="14" t="s">
        <v>74</v>
      </c>
      <c r="AY242" s="166" t="s">
        <v>123</v>
      </c>
    </row>
    <row r="243" spans="2:51" s="15" customFormat="1" ht="11.25">
      <c r="B243" s="173"/>
      <c r="D243" s="158" t="s">
        <v>134</v>
      </c>
      <c r="E243" s="174" t="s">
        <v>3</v>
      </c>
      <c r="F243" s="175" t="s">
        <v>138</v>
      </c>
      <c r="H243" s="176">
        <v>69.756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134</v>
      </c>
      <c r="AU243" s="174" t="s">
        <v>84</v>
      </c>
      <c r="AV243" s="15" t="s">
        <v>130</v>
      </c>
      <c r="AW243" s="15" t="s">
        <v>36</v>
      </c>
      <c r="AX243" s="15" t="s">
        <v>82</v>
      </c>
      <c r="AY243" s="174" t="s">
        <v>123</v>
      </c>
    </row>
    <row r="244" spans="1:65" s="2" customFormat="1" ht="44.25" customHeight="1">
      <c r="A244" s="33"/>
      <c r="B244" s="138"/>
      <c r="C244" s="139" t="s">
        <v>308</v>
      </c>
      <c r="D244" s="139" t="s">
        <v>125</v>
      </c>
      <c r="E244" s="140" t="s">
        <v>309</v>
      </c>
      <c r="F244" s="141" t="s">
        <v>310</v>
      </c>
      <c r="G244" s="142" t="s">
        <v>193</v>
      </c>
      <c r="H244" s="143">
        <v>2.165</v>
      </c>
      <c r="I244" s="144"/>
      <c r="J244" s="145">
        <f>ROUND(I244*H244,2)</f>
        <v>0</v>
      </c>
      <c r="K244" s="141" t="s">
        <v>129</v>
      </c>
      <c r="L244" s="34"/>
      <c r="M244" s="146" t="s">
        <v>3</v>
      </c>
      <c r="N244" s="147" t="s">
        <v>45</v>
      </c>
      <c r="O244" s="54"/>
      <c r="P244" s="148">
        <f>O244*H244</f>
        <v>0</v>
      </c>
      <c r="Q244" s="148">
        <v>0</v>
      </c>
      <c r="R244" s="148">
        <f>Q244*H244</f>
        <v>0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130</v>
      </c>
      <c r="AT244" s="150" t="s">
        <v>125</v>
      </c>
      <c r="AU244" s="150" t="s">
        <v>84</v>
      </c>
      <c r="AY244" s="18" t="s">
        <v>123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82</v>
      </c>
      <c r="BK244" s="151">
        <f>ROUND(I244*H244,2)</f>
        <v>0</v>
      </c>
      <c r="BL244" s="18" t="s">
        <v>130</v>
      </c>
      <c r="BM244" s="150" t="s">
        <v>311</v>
      </c>
    </row>
    <row r="245" spans="1:47" s="2" customFormat="1" ht="11.25">
      <c r="A245" s="33"/>
      <c r="B245" s="34"/>
      <c r="C245" s="33"/>
      <c r="D245" s="152" t="s">
        <v>132</v>
      </c>
      <c r="E245" s="33"/>
      <c r="F245" s="153" t="s">
        <v>312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132</v>
      </c>
      <c r="AU245" s="18" t="s">
        <v>84</v>
      </c>
    </row>
    <row r="246" spans="2:51" s="14" customFormat="1" ht="11.25">
      <c r="B246" s="165"/>
      <c r="D246" s="158" t="s">
        <v>134</v>
      </c>
      <c r="E246" s="166" t="s">
        <v>3</v>
      </c>
      <c r="F246" s="167" t="s">
        <v>313</v>
      </c>
      <c r="H246" s="168">
        <v>2.165</v>
      </c>
      <c r="I246" s="169"/>
      <c r="L246" s="165"/>
      <c r="M246" s="170"/>
      <c r="N246" s="171"/>
      <c r="O246" s="171"/>
      <c r="P246" s="171"/>
      <c r="Q246" s="171"/>
      <c r="R246" s="171"/>
      <c r="S246" s="171"/>
      <c r="T246" s="172"/>
      <c r="AT246" s="166" t="s">
        <v>134</v>
      </c>
      <c r="AU246" s="166" t="s">
        <v>84</v>
      </c>
      <c r="AV246" s="14" t="s">
        <v>84</v>
      </c>
      <c r="AW246" s="14" t="s">
        <v>36</v>
      </c>
      <c r="AX246" s="14" t="s">
        <v>74</v>
      </c>
      <c r="AY246" s="166" t="s">
        <v>123</v>
      </c>
    </row>
    <row r="247" spans="2:51" s="15" customFormat="1" ht="11.25">
      <c r="B247" s="173"/>
      <c r="D247" s="158" t="s">
        <v>134</v>
      </c>
      <c r="E247" s="174" t="s">
        <v>3</v>
      </c>
      <c r="F247" s="175" t="s">
        <v>138</v>
      </c>
      <c r="H247" s="176">
        <v>2.165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134</v>
      </c>
      <c r="AU247" s="174" t="s">
        <v>84</v>
      </c>
      <c r="AV247" s="15" t="s">
        <v>130</v>
      </c>
      <c r="AW247" s="15" t="s">
        <v>36</v>
      </c>
      <c r="AX247" s="15" t="s">
        <v>82</v>
      </c>
      <c r="AY247" s="174" t="s">
        <v>123</v>
      </c>
    </row>
    <row r="248" spans="2:63" s="12" customFormat="1" ht="25.9" customHeight="1">
      <c r="B248" s="125"/>
      <c r="D248" s="126" t="s">
        <v>73</v>
      </c>
      <c r="E248" s="127" t="s">
        <v>314</v>
      </c>
      <c r="F248" s="127" t="s">
        <v>315</v>
      </c>
      <c r="I248" s="128"/>
      <c r="J248" s="129">
        <f>BK248</f>
        <v>0</v>
      </c>
      <c r="L248" s="125"/>
      <c r="M248" s="130"/>
      <c r="N248" s="131"/>
      <c r="O248" s="131"/>
      <c r="P248" s="132">
        <f>P249+P254+P279+P285+P293</f>
        <v>0</v>
      </c>
      <c r="Q248" s="131"/>
      <c r="R248" s="132">
        <f>R249+R254+R279+R285+R293</f>
        <v>0</v>
      </c>
      <c r="S248" s="131"/>
      <c r="T248" s="133">
        <f>T249+T254+T279+T285+T293</f>
        <v>14.00862051</v>
      </c>
      <c r="AR248" s="126" t="s">
        <v>84</v>
      </c>
      <c r="AT248" s="134" t="s">
        <v>73</v>
      </c>
      <c r="AU248" s="134" t="s">
        <v>74</v>
      </c>
      <c r="AY248" s="126" t="s">
        <v>123</v>
      </c>
      <c r="BK248" s="135">
        <f>BK249+BK254+BK279+BK285+BK293</f>
        <v>0</v>
      </c>
    </row>
    <row r="249" spans="2:63" s="12" customFormat="1" ht="22.9" customHeight="1">
      <c r="B249" s="125"/>
      <c r="D249" s="126" t="s">
        <v>73</v>
      </c>
      <c r="E249" s="136" t="s">
        <v>316</v>
      </c>
      <c r="F249" s="136" t="s">
        <v>317</v>
      </c>
      <c r="I249" s="128"/>
      <c r="J249" s="137">
        <f>BK249</f>
        <v>0</v>
      </c>
      <c r="L249" s="125"/>
      <c r="M249" s="130"/>
      <c r="N249" s="131"/>
      <c r="O249" s="131"/>
      <c r="P249" s="132">
        <f>SUM(P250:P253)</f>
        <v>0</v>
      </c>
      <c r="Q249" s="131"/>
      <c r="R249" s="132">
        <f>SUM(R250:R253)</f>
        <v>0</v>
      </c>
      <c r="S249" s="131"/>
      <c r="T249" s="133">
        <f>SUM(T250:T253)</f>
        <v>0.02517</v>
      </c>
      <c r="AR249" s="126" t="s">
        <v>84</v>
      </c>
      <c r="AT249" s="134" t="s">
        <v>73</v>
      </c>
      <c r="AU249" s="134" t="s">
        <v>82</v>
      </c>
      <c r="AY249" s="126" t="s">
        <v>123</v>
      </c>
      <c r="BK249" s="135">
        <f>SUM(BK250:BK253)</f>
        <v>0</v>
      </c>
    </row>
    <row r="250" spans="1:65" s="2" customFormat="1" ht="16.5" customHeight="1">
      <c r="A250" s="33"/>
      <c r="B250" s="138"/>
      <c r="C250" s="139" t="s">
        <v>318</v>
      </c>
      <c r="D250" s="139" t="s">
        <v>125</v>
      </c>
      <c r="E250" s="140" t="s">
        <v>319</v>
      </c>
      <c r="F250" s="141" t="s">
        <v>320</v>
      </c>
      <c r="G250" s="142" t="s">
        <v>321</v>
      </c>
      <c r="H250" s="143">
        <v>1</v>
      </c>
      <c r="I250" s="144"/>
      <c r="J250" s="145">
        <f>ROUND(I250*H250,2)</f>
        <v>0</v>
      </c>
      <c r="K250" s="141" t="s">
        <v>129</v>
      </c>
      <c r="L250" s="34"/>
      <c r="M250" s="146" t="s">
        <v>3</v>
      </c>
      <c r="N250" s="147" t="s">
        <v>45</v>
      </c>
      <c r="O250" s="54"/>
      <c r="P250" s="148">
        <f>O250*H250</f>
        <v>0</v>
      </c>
      <c r="Q250" s="148">
        <v>0</v>
      </c>
      <c r="R250" s="148">
        <f>Q250*H250</f>
        <v>0</v>
      </c>
      <c r="S250" s="148">
        <v>0.02517</v>
      </c>
      <c r="T250" s="149">
        <f>S250*H250</f>
        <v>0.02517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264</v>
      </c>
      <c r="AT250" s="150" t="s">
        <v>125</v>
      </c>
      <c r="AU250" s="150" t="s">
        <v>84</v>
      </c>
      <c r="AY250" s="18" t="s">
        <v>123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82</v>
      </c>
      <c r="BK250" s="151">
        <f>ROUND(I250*H250,2)</f>
        <v>0</v>
      </c>
      <c r="BL250" s="18" t="s">
        <v>264</v>
      </c>
      <c r="BM250" s="150" t="s">
        <v>322</v>
      </c>
    </row>
    <row r="251" spans="1:47" s="2" customFormat="1" ht="11.25">
      <c r="A251" s="33"/>
      <c r="B251" s="34"/>
      <c r="C251" s="33"/>
      <c r="D251" s="152" t="s">
        <v>132</v>
      </c>
      <c r="E251" s="33"/>
      <c r="F251" s="153" t="s">
        <v>323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132</v>
      </c>
      <c r="AU251" s="18" t="s">
        <v>84</v>
      </c>
    </row>
    <row r="252" spans="2:51" s="14" customFormat="1" ht="11.25">
      <c r="B252" s="165"/>
      <c r="D252" s="158" t="s">
        <v>134</v>
      </c>
      <c r="E252" s="166" t="s">
        <v>3</v>
      </c>
      <c r="F252" s="167" t="s">
        <v>82</v>
      </c>
      <c r="H252" s="168">
        <v>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6" t="s">
        <v>134</v>
      </c>
      <c r="AU252" s="166" t="s">
        <v>84</v>
      </c>
      <c r="AV252" s="14" t="s">
        <v>84</v>
      </c>
      <c r="AW252" s="14" t="s">
        <v>36</v>
      </c>
      <c r="AX252" s="14" t="s">
        <v>74</v>
      </c>
      <c r="AY252" s="166" t="s">
        <v>123</v>
      </c>
    </row>
    <row r="253" spans="2:51" s="15" customFormat="1" ht="11.25">
      <c r="B253" s="173"/>
      <c r="D253" s="158" t="s">
        <v>134</v>
      </c>
      <c r="E253" s="174" t="s">
        <v>3</v>
      </c>
      <c r="F253" s="175" t="s">
        <v>138</v>
      </c>
      <c r="H253" s="176">
        <v>1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134</v>
      </c>
      <c r="AU253" s="174" t="s">
        <v>84</v>
      </c>
      <c r="AV253" s="15" t="s">
        <v>130</v>
      </c>
      <c r="AW253" s="15" t="s">
        <v>36</v>
      </c>
      <c r="AX253" s="15" t="s">
        <v>82</v>
      </c>
      <c r="AY253" s="174" t="s">
        <v>123</v>
      </c>
    </row>
    <row r="254" spans="2:63" s="12" customFormat="1" ht="22.9" customHeight="1">
      <c r="B254" s="125"/>
      <c r="D254" s="126" t="s">
        <v>73</v>
      </c>
      <c r="E254" s="136" t="s">
        <v>324</v>
      </c>
      <c r="F254" s="136" t="s">
        <v>325</v>
      </c>
      <c r="I254" s="128"/>
      <c r="J254" s="137">
        <f>BK254</f>
        <v>0</v>
      </c>
      <c r="L254" s="125"/>
      <c r="M254" s="130"/>
      <c r="N254" s="131"/>
      <c r="O254" s="131"/>
      <c r="P254" s="132">
        <f>SUM(P255:P278)</f>
        <v>0</v>
      </c>
      <c r="Q254" s="131"/>
      <c r="R254" s="132">
        <f>SUM(R255:R278)</f>
        <v>0</v>
      </c>
      <c r="S254" s="131"/>
      <c r="T254" s="133">
        <f>SUM(T255:T278)</f>
        <v>0.02386051</v>
      </c>
      <c r="AR254" s="126" t="s">
        <v>84</v>
      </c>
      <c r="AT254" s="134" t="s">
        <v>73</v>
      </c>
      <c r="AU254" s="134" t="s">
        <v>82</v>
      </c>
      <c r="AY254" s="126" t="s">
        <v>123</v>
      </c>
      <c r="BK254" s="135">
        <f>SUM(BK255:BK278)</f>
        <v>0</v>
      </c>
    </row>
    <row r="255" spans="1:65" s="2" customFormat="1" ht="24.2" customHeight="1">
      <c r="A255" s="33"/>
      <c r="B255" s="138"/>
      <c r="C255" s="139" t="s">
        <v>326</v>
      </c>
      <c r="D255" s="139" t="s">
        <v>125</v>
      </c>
      <c r="E255" s="140" t="s">
        <v>327</v>
      </c>
      <c r="F255" s="141" t="s">
        <v>328</v>
      </c>
      <c r="G255" s="142" t="s">
        <v>128</v>
      </c>
      <c r="H255" s="143">
        <v>0.63</v>
      </c>
      <c r="I255" s="144"/>
      <c r="J255" s="145">
        <f>ROUND(I255*H255,2)</f>
        <v>0</v>
      </c>
      <c r="K255" s="141" t="s">
        <v>129</v>
      </c>
      <c r="L255" s="34"/>
      <c r="M255" s="146" t="s">
        <v>3</v>
      </c>
      <c r="N255" s="147" t="s">
        <v>45</v>
      </c>
      <c r="O255" s="54"/>
      <c r="P255" s="148">
        <f>O255*H255</f>
        <v>0</v>
      </c>
      <c r="Q255" s="148">
        <v>0</v>
      </c>
      <c r="R255" s="148">
        <f>Q255*H255</f>
        <v>0</v>
      </c>
      <c r="S255" s="148">
        <v>0.00594</v>
      </c>
      <c r="T255" s="149">
        <f>S255*H255</f>
        <v>0.0037422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0" t="s">
        <v>264</v>
      </c>
      <c r="AT255" s="150" t="s">
        <v>125</v>
      </c>
      <c r="AU255" s="150" t="s">
        <v>84</v>
      </c>
      <c r="AY255" s="18" t="s">
        <v>123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8" t="s">
        <v>82</v>
      </c>
      <c r="BK255" s="151">
        <f>ROUND(I255*H255,2)</f>
        <v>0</v>
      </c>
      <c r="BL255" s="18" t="s">
        <v>264</v>
      </c>
      <c r="BM255" s="150" t="s">
        <v>329</v>
      </c>
    </row>
    <row r="256" spans="1:47" s="2" customFormat="1" ht="11.25">
      <c r="A256" s="33"/>
      <c r="B256" s="34"/>
      <c r="C256" s="33"/>
      <c r="D256" s="152" t="s">
        <v>132</v>
      </c>
      <c r="E256" s="33"/>
      <c r="F256" s="153" t="s">
        <v>330</v>
      </c>
      <c r="G256" s="33"/>
      <c r="H256" s="33"/>
      <c r="I256" s="154"/>
      <c r="J256" s="33"/>
      <c r="K256" s="33"/>
      <c r="L256" s="34"/>
      <c r="M256" s="155"/>
      <c r="N256" s="156"/>
      <c r="O256" s="54"/>
      <c r="P256" s="54"/>
      <c r="Q256" s="54"/>
      <c r="R256" s="54"/>
      <c r="S256" s="54"/>
      <c r="T256" s="55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132</v>
      </c>
      <c r="AU256" s="18" t="s">
        <v>84</v>
      </c>
    </row>
    <row r="257" spans="2:51" s="13" customFormat="1" ht="11.25">
      <c r="B257" s="157"/>
      <c r="D257" s="158" t="s">
        <v>134</v>
      </c>
      <c r="E257" s="159" t="s">
        <v>3</v>
      </c>
      <c r="F257" s="160" t="s">
        <v>331</v>
      </c>
      <c r="H257" s="159" t="s">
        <v>3</v>
      </c>
      <c r="I257" s="161"/>
      <c r="L257" s="157"/>
      <c r="M257" s="162"/>
      <c r="N257" s="163"/>
      <c r="O257" s="163"/>
      <c r="P257" s="163"/>
      <c r="Q257" s="163"/>
      <c r="R257" s="163"/>
      <c r="S257" s="163"/>
      <c r="T257" s="164"/>
      <c r="AT257" s="159" t="s">
        <v>134</v>
      </c>
      <c r="AU257" s="159" t="s">
        <v>84</v>
      </c>
      <c r="AV257" s="13" t="s">
        <v>82</v>
      </c>
      <c r="AW257" s="13" t="s">
        <v>36</v>
      </c>
      <c r="AX257" s="13" t="s">
        <v>74</v>
      </c>
      <c r="AY257" s="159" t="s">
        <v>123</v>
      </c>
    </row>
    <row r="258" spans="2:51" s="14" customFormat="1" ht="11.25">
      <c r="B258" s="165"/>
      <c r="D258" s="158" t="s">
        <v>134</v>
      </c>
      <c r="E258" s="166" t="s">
        <v>3</v>
      </c>
      <c r="F258" s="167" t="s">
        <v>332</v>
      </c>
      <c r="H258" s="168">
        <v>0.6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6" t="s">
        <v>134</v>
      </c>
      <c r="AU258" s="166" t="s">
        <v>84</v>
      </c>
      <c r="AV258" s="14" t="s">
        <v>84</v>
      </c>
      <c r="AW258" s="14" t="s">
        <v>36</v>
      </c>
      <c r="AX258" s="14" t="s">
        <v>74</v>
      </c>
      <c r="AY258" s="166" t="s">
        <v>123</v>
      </c>
    </row>
    <row r="259" spans="2:51" s="15" customFormat="1" ht="11.25">
      <c r="B259" s="173"/>
      <c r="D259" s="158" t="s">
        <v>134</v>
      </c>
      <c r="E259" s="174" t="s">
        <v>3</v>
      </c>
      <c r="F259" s="175" t="s">
        <v>138</v>
      </c>
      <c r="H259" s="176">
        <v>0.6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134</v>
      </c>
      <c r="AU259" s="174" t="s">
        <v>84</v>
      </c>
      <c r="AV259" s="15" t="s">
        <v>130</v>
      </c>
      <c r="AW259" s="15" t="s">
        <v>36</v>
      </c>
      <c r="AX259" s="15" t="s">
        <v>82</v>
      </c>
      <c r="AY259" s="174" t="s">
        <v>123</v>
      </c>
    </row>
    <row r="260" spans="2:51" s="14" customFormat="1" ht="11.25">
      <c r="B260" s="165"/>
      <c r="D260" s="158" t="s">
        <v>134</v>
      </c>
      <c r="F260" s="167" t="s">
        <v>333</v>
      </c>
      <c r="H260" s="168">
        <v>0.63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6" t="s">
        <v>134</v>
      </c>
      <c r="AU260" s="166" t="s">
        <v>84</v>
      </c>
      <c r="AV260" s="14" t="s">
        <v>84</v>
      </c>
      <c r="AW260" s="14" t="s">
        <v>4</v>
      </c>
      <c r="AX260" s="14" t="s">
        <v>82</v>
      </c>
      <c r="AY260" s="166" t="s">
        <v>123</v>
      </c>
    </row>
    <row r="261" spans="1:65" s="2" customFormat="1" ht="24.2" customHeight="1">
      <c r="A261" s="33"/>
      <c r="B261" s="138"/>
      <c r="C261" s="139" t="s">
        <v>334</v>
      </c>
      <c r="D261" s="139" t="s">
        <v>125</v>
      </c>
      <c r="E261" s="140" t="s">
        <v>335</v>
      </c>
      <c r="F261" s="141" t="s">
        <v>336</v>
      </c>
      <c r="G261" s="142" t="s">
        <v>182</v>
      </c>
      <c r="H261" s="143">
        <v>2.993</v>
      </c>
      <c r="I261" s="144"/>
      <c r="J261" s="145">
        <f>ROUND(I261*H261,2)</f>
        <v>0</v>
      </c>
      <c r="K261" s="141" t="s">
        <v>129</v>
      </c>
      <c r="L261" s="34"/>
      <c r="M261" s="146" t="s">
        <v>3</v>
      </c>
      <c r="N261" s="147" t="s">
        <v>45</v>
      </c>
      <c r="O261" s="54"/>
      <c r="P261" s="148">
        <f>O261*H261</f>
        <v>0</v>
      </c>
      <c r="Q261" s="148">
        <v>0</v>
      </c>
      <c r="R261" s="148">
        <f>Q261*H261</f>
        <v>0</v>
      </c>
      <c r="S261" s="148">
        <v>0.00167</v>
      </c>
      <c r="T261" s="149">
        <f>S261*H261</f>
        <v>0.00499831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264</v>
      </c>
      <c r="AT261" s="150" t="s">
        <v>125</v>
      </c>
      <c r="AU261" s="150" t="s">
        <v>84</v>
      </c>
      <c r="AY261" s="18" t="s">
        <v>123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82</v>
      </c>
      <c r="BK261" s="151">
        <f>ROUND(I261*H261,2)</f>
        <v>0</v>
      </c>
      <c r="BL261" s="18" t="s">
        <v>264</v>
      </c>
      <c r="BM261" s="150" t="s">
        <v>337</v>
      </c>
    </row>
    <row r="262" spans="1:47" s="2" customFormat="1" ht="11.25">
      <c r="A262" s="33"/>
      <c r="B262" s="34"/>
      <c r="C262" s="33"/>
      <c r="D262" s="152" t="s">
        <v>132</v>
      </c>
      <c r="E262" s="33"/>
      <c r="F262" s="153" t="s">
        <v>338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132</v>
      </c>
      <c r="AU262" s="18" t="s">
        <v>84</v>
      </c>
    </row>
    <row r="263" spans="2:51" s="13" customFormat="1" ht="11.25">
      <c r="B263" s="157"/>
      <c r="D263" s="158" t="s">
        <v>134</v>
      </c>
      <c r="E263" s="159" t="s">
        <v>3</v>
      </c>
      <c r="F263" s="160" t="s">
        <v>339</v>
      </c>
      <c r="H263" s="159" t="s">
        <v>3</v>
      </c>
      <c r="I263" s="161"/>
      <c r="L263" s="157"/>
      <c r="M263" s="162"/>
      <c r="N263" s="163"/>
      <c r="O263" s="163"/>
      <c r="P263" s="163"/>
      <c r="Q263" s="163"/>
      <c r="R263" s="163"/>
      <c r="S263" s="163"/>
      <c r="T263" s="164"/>
      <c r="AT263" s="159" t="s">
        <v>134</v>
      </c>
      <c r="AU263" s="159" t="s">
        <v>84</v>
      </c>
      <c r="AV263" s="13" t="s">
        <v>82</v>
      </c>
      <c r="AW263" s="13" t="s">
        <v>36</v>
      </c>
      <c r="AX263" s="13" t="s">
        <v>74</v>
      </c>
      <c r="AY263" s="159" t="s">
        <v>123</v>
      </c>
    </row>
    <row r="264" spans="2:51" s="14" customFormat="1" ht="11.25">
      <c r="B264" s="165"/>
      <c r="D264" s="158" t="s">
        <v>134</v>
      </c>
      <c r="E264" s="166" t="s">
        <v>3</v>
      </c>
      <c r="F264" s="167" t="s">
        <v>340</v>
      </c>
      <c r="H264" s="168">
        <v>2.85</v>
      </c>
      <c r="I264" s="169"/>
      <c r="L264" s="165"/>
      <c r="M264" s="170"/>
      <c r="N264" s="171"/>
      <c r="O264" s="171"/>
      <c r="P264" s="171"/>
      <c r="Q264" s="171"/>
      <c r="R264" s="171"/>
      <c r="S264" s="171"/>
      <c r="T264" s="172"/>
      <c r="AT264" s="166" t="s">
        <v>134</v>
      </c>
      <c r="AU264" s="166" t="s">
        <v>84</v>
      </c>
      <c r="AV264" s="14" t="s">
        <v>84</v>
      </c>
      <c r="AW264" s="14" t="s">
        <v>36</v>
      </c>
      <c r="AX264" s="14" t="s">
        <v>74</v>
      </c>
      <c r="AY264" s="166" t="s">
        <v>123</v>
      </c>
    </row>
    <row r="265" spans="2:51" s="15" customFormat="1" ht="11.25">
      <c r="B265" s="173"/>
      <c r="D265" s="158" t="s">
        <v>134</v>
      </c>
      <c r="E265" s="174" t="s">
        <v>3</v>
      </c>
      <c r="F265" s="175" t="s">
        <v>138</v>
      </c>
      <c r="H265" s="176">
        <v>2.85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134</v>
      </c>
      <c r="AU265" s="174" t="s">
        <v>84</v>
      </c>
      <c r="AV265" s="15" t="s">
        <v>130</v>
      </c>
      <c r="AW265" s="15" t="s">
        <v>36</v>
      </c>
      <c r="AX265" s="15" t="s">
        <v>82</v>
      </c>
      <c r="AY265" s="174" t="s">
        <v>123</v>
      </c>
    </row>
    <row r="266" spans="2:51" s="14" customFormat="1" ht="11.25">
      <c r="B266" s="165"/>
      <c r="D266" s="158" t="s">
        <v>134</v>
      </c>
      <c r="F266" s="167" t="s">
        <v>341</v>
      </c>
      <c r="H266" s="168">
        <v>2.993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6" t="s">
        <v>134</v>
      </c>
      <c r="AU266" s="166" t="s">
        <v>84</v>
      </c>
      <c r="AV266" s="14" t="s">
        <v>84</v>
      </c>
      <c r="AW266" s="14" t="s">
        <v>4</v>
      </c>
      <c r="AX266" s="14" t="s">
        <v>82</v>
      </c>
      <c r="AY266" s="166" t="s">
        <v>123</v>
      </c>
    </row>
    <row r="267" spans="1:65" s="2" customFormat="1" ht="21.75" customHeight="1">
      <c r="A267" s="33"/>
      <c r="B267" s="138"/>
      <c r="C267" s="139" t="s">
        <v>342</v>
      </c>
      <c r="D267" s="139" t="s">
        <v>125</v>
      </c>
      <c r="E267" s="140" t="s">
        <v>343</v>
      </c>
      <c r="F267" s="141" t="s">
        <v>344</v>
      </c>
      <c r="G267" s="142" t="s">
        <v>182</v>
      </c>
      <c r="H267" s="143">
        <v>2.73</v>
      </c>
      <c r="I267" s="144"/>
      <c r="J267" s="145">
        <f>ROUND(I267*H267,2)</f>
        <v>0</v>
      </c>
      <c r="K267" s="141" t="s">
        <v>129</v>
      </c>
      <c r="L267" s="34"/>
      <c r="M267" s="146" t="s">
        <v>3</v>
      </c>
      <c r="N267" s="147" t="s">
        <v>45</v>
      </c>
      <c r="O267" s="54"/>
      <c r="P267" s="148">
        <f>O267*H267</f>
        <v>0</v>
      </c>
      <c r="Q267" s="148">
        <v>0</v>
      </c>
      <c r="R267" s="148">
        <f>Q267*H267</f>
        <v>0</v>
      </c>
      <c r="S267" s="148">
        <v>0.00175</v>
      </c>
      <c r="T267" s="149">
        <f>S267*H267</f>
        <v>0.0047775000000000005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0" t="s">
        <v>264</v>
      </c>
      <c r="AT267" s="150" t="s">
        <v>125</v>
      </c>
      <c r="AU267" s="150" t="s">
        <v>84</v>
      </c>
      <c r="AY267" s="18" t="s">
        <v>123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8" t="s">
        <v>82</v>
      </c>
      <c r="BK267" s="151">
        <f>ROUND(I267*H267,2)</f>
        <v>0</v>
      </c>
      <c r="BL267" s="18" t="s">
        <v>264</v>
      </c>
      <c r="BM267" s="150" t="s">
        <v>345</v>
      </c>
    </row>
    <row r="268" spans="1:47" s="2" customFormat="1" ht="11.25">
      <c r="A268" s="33"/>
      <c r="B268" s="34"/>
      <c r="C268" s="33"/>
      <c r="D268" s="152" t="s">
        <v>132</v>
      </c>
      <c r="E268" s="33"/>
      <c r="F268" s="153" t="s">
        <v>346</v>
      </c>
      <c r="G268" s="33"/>
      <c r="H268" s="33"/>
      <c r="I268" s="154"/>
      <c r="J268" s="33"/>
      <c r="K268" s="33"/>
      <c r="L268" s="34"/>
      <c r="M268" s="155"/>
      <c r="N268" s="156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132</v>
      </c>
      <c r="AU268" s="18" t="s">
        <v>84</v>
      </c>
    </row>
    <row r="269" spans="2:51" s="13" customFormat="1" ht="11.25">
      <c r="B269" s="157"/>
      <c r="D269" s="158" t="s">
        <v>134</v>
      </c>
      <c r="E269" s="159" t="s">
        <v>3</v>
      </c>
      <c r="F269" s="160" t="s">
        <v>331</v>
      </c>
      <c r="H269" s="159" t="s">
        <v>3</v>
      </c>
      <c r="I269" s="161"/>
      <c r="L269" s="157"/>
      <c r="M269" s="162"/>
      <c r="N269" s="163"/>
      <c r="O269" s="163"/>
      <c r="P269" s="163"/>
      <c r="Q269" s="163"/>
      <c r="R269" s="163"/>
      <c r="S269" s="163"/>
      <c r="T269" s="164"/>
      <c r="AT269" s="159" t="s">
        <v>134</v>
      </c>
      <c r="AU269" s="159" t="s">
        <v>84</v>
      </c>
      <c r="AV269" s="13" t="s">
        <v>82</v>
      </c>
      <c r="AW269" s="13" t="s">
        <v>36</v>
      </c>
      <c r="AX269" s="13" t="s">
        <v>74</v>
      </c>
      <c r="AY269" s="159" t="s">
        <v>123</v>
      </c>
    </row>
    <row r="270" spans="2:51" s="14" customFormat="1" ht="11.25">
      <c r="B270" s="165"/>
      <c r="D270" s="158" t="s">
        <v>134</v>
      </c>
      <c r="E270" s="166" t="s">
        <v>3</v>
      </c>
      <c r="F270" s="167" t="s">
        <v>347</v>
      </c>
      <c r="H270" s="168">
        <v>2.6</v>
      </c>
      <c r="I270" s="169"/>
      <c r="L270" s="165"/>
      <c r="M270" s="170"/>
      <c r="N270" s="171"/>
      <c r="O270" s="171"/>
      <c r="P270" s="171"/>
      <c r="Q270" s="171"/>
      <c r="R270" s="171"/>
      <c r="S270" s="171"/>
      <c r="T270" s="172"/>
      <c r="AT270" s="166" t="s">
        <v>134</v>
      </c>
      <c r="AU270" s="166" t="s">
        <v>84</v>
      </c>
      <c r="AV270" s="14" t="s">
        <v>84</v>
      </c>
      <c r="AW270" s="14" t="s">
        <v>36</v>
      </c>
      <c r="AX270" s="14" t="s">
        <v>74</v>
      </c>
      <c r="AY270" s="166" t="s">
        <v>123</v>
      </c>
    </row>
    <row r="271" spans="2:51" s="15" customFormat="1" ht="11.25">
      <c r="B271" s="173"/>
      <c r="D271" s="158" t="s">
        <v>134</v>
      </c>
      <c r="E271" s="174" t="s">
        <v>3</v>
      </c>
      <c r="F271" s="175" t="s">
        <v>138</v>
      </c>
      <c r="H271" s="176">
        <v>2.6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134</v>
      </c>
      <c r="AU271" s="174" t="s">
        <v>84</v>
      </c>
      <c r="AV271" s="15" t="s">
        <v>130</v>
      </c>
      <c r="AW271" s="15" t="s">
        <v>36</v>
      </c>
      <c r="AX271" s="15" t="s">
        <v>82</v>
      </c>
      <c r="AY271" s="174" t="s">
        <v>123</v>
      </c>
    </row>
    <row r="272" spans="2:51" s="14" customFormat="1" ht="11.25">
      <c r="B272" s="165"/>
      <c r="D272" s="158" t="s">
        <v>134</v>
      </c>
      <c r="F272" s="167" t="s">
        <v>348</v>
      </c>
      <c r="H272" s="168">
        <v>2.73</v>
      </c>
      <c r="I272" s="169"/>
      <c r="L272" s="165"/>
      <c r="M272" s="170"/>
      <c r="N272" s="171"/>
      <c r="O272" s="171"/>
      <c r="P272" s="171"/>
      <c r="Q272" s="171"/>
      <c r="R272" s="171"/>
      <c r="S272" s="171"/>
      <c r="T272" s="172"/>
      <c r="AT272" s="166" t="s">
        <v>134</v>
      </c>
      <c r="AU272" s="166" t="s">
        <v>84</v>
      </c>
      <c r="AV272" s="14" t="s">
        <v>84</v>
      </c>
      <c r="AW272" s="14" t="s">
        <v>4</v>
      </c>
      <c r="AX272" s="14" t="s">
        <v>82</v>
      </c>
      <c r="AY272" s="166" t="s">
        <v>123</v>
      </c>
    </row>
    <row r="273" spans="1:65" s="2" customFormat="1" ht="16.5" customHeight="1">
      <c r="A273" s="33"/>
      <c r="B273" s="138"/>
      <c r="C273" s="139" t="s">
        <v>349</v>
      </c>
      <c r="D273" s="139" t="s">
        <v>125</v>
      </c>
      <c r="E273" s="140" t="s">
        <v>350</v>
      </c>
      <c r="F273" s="141" t="s">
        <v>351</v>
      </c>
      <c r="G273" s="142" t="s">
        <v>182</v>
      </c>
      <c r="H273" s="143">
        <v>2.625</v>
      </c>
      <c r="I273" s="144"/>
      <c r="J273" s="145">
        <f>ROUND(I273*H273,2)</f>
        <v>0</v>
      </c>
      <c r="K273" s="141" t="s">
        <v>129</v>
      </c>
      <c r="L273" s="34"/>
      <c r="M273" s="146" t="s">
        <v>3</v>
      </c>
      <c r="N273" s="147" t="s">
        <v>45</v>
      </c>
      <c r="O273" s="54"/>
      <c r="P273" s="148">
        <f>O273*H273</f>
        <v>0</v>
      </c>
      <c r="Q273" s="148">
        <v>0</v>
      </c>
      <c r="R273" s="148">
        <f>Q273*H273</f>
        <v>0</v>
      </c>
      <c r="S273" s="148">
        <v>0.00394</v>
      </c>
      <c r="T273" s="149">
        <f>S273*H273</f>
        <v>0.0103425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264</v>
      </c>
      <c r="AT273" s="150" t="s">
        <v>125</v>
      </c>
      <c r="AU273" s="150" t="s">
        <v>84</v>
      </c>
      <c r="AY273" s="18" t="s">
        <v>123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82</v>
      </c>
      <c r="BK273" s="151">
        <f>ROUND(I273*H273,2)</f>
        <v>0</v>
      </c>
      <c r="BL273" s="18" t="s">
        <v>264</v>
      </c>
      <c r="BM273" s="150" t="s">
        <v>352</v>
      </c>
    </row>
    <row r="274" spans="1:47" s="2" customFormat="1" ht="11.25">
      <c r="A274" s="33"/>
      <c r="B274" s="34"/>
      <c r="C274" s="33"/>
      <c r="D274" s="152" t="s">
        <v>132</v>
      </c>
      <c r="E274" s="33"/>
      <c r="F274" s="153" t="s">
        <v>353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132</v>
      </c>
      <c r="AU274" s="18" t="s">
        <v>84</v>
      </c>
    </row>
    <row r="275" spans="2:51" s="13" customFormat="1" ht="11.25">
      <c r="B275" s="157"/>
      <c r="D275" s="158" t="s">
        <v>134</v>
      </c>
      <c r="E275" s="159" t="s">
        <v>3</v>
      </c>
      <c r="F275" s="160" t="s">
        <v>354</v>
      </c>
      <c r="H275" s="159" t="s">
        <v>3</v>
      </c>
      <c r="I275" s="161"/>
      <c r="L275" s="157"/>
      <c r="M275" s="162"/>
      <c r="N275" s="163"/>
      <c r="O275" s="163"/>
      <c r="P275" s="163"/>
      <c r="Q275" s="163"/>
      <c r="R275" s="163"/>
      <c r="S275" s="163"/>
      <c r="T275" s="164"/>
      <c r="AT275" s="159" t="s">
        <v>134</v>
      </c>
      <c r="AU275" s="159" t="s">
        <v>84</v>
      </c>
      <c r="AV275" s="13" t="s">
        <v>82</v>
      </c>
      <c r="AW275" s="13" t="s">
        <v>36</v>
      </c>
      <c r="AX275" s="13" t="s">
        <v>74</v>
      </c>
      <c r="AY275" s="159" t="s">
        <v>123</v>
      </c>
    </row>
    <row r="276" spans="2:51" s="14" customFormat="1" ht="11.25">
      <c r="B276" s="165"/>
      <c r="D276" s="158" t="s">
        <v>134</v>
      </c>
      <c r="E276" s="166" t="s">
        <v>3</v>
      </c>
      <c r="F276" s="167" t="s">
        <v>355</v>
      </c>
      <c r="H276" s="168">
        <v>2.5</v>
      </c>
      <c r="I276" s="169"/>
      <c r="L276" s="165"/>
      <c r="M276" s="170"/>
      <c r="N276" s="171"/>
      <c r="O276" s="171"/>
      <c r="P276" s="171"/>
      <c r="Q276" s="171"/>
      <c r="R276" s="171"/>
      <c r="S276" s="171"/>
      <c r="T276" s="172"/>
      <c r="AT276" s="166" t="s">
        <v>134</v>
      </c>
      <c r="AU276" s="166" t="s">
        <v>84</v>
      </c>
      <c r="AV276" s="14" t="s">
        <v>84</v>
      </c>
      <c r="AW276" s="14" t="s">
        <v>36</v>
      </c>
      <c r="AX276" s="14" t="s">
        <v>74</v>
      </c>
      <c r="AY276" s="166" t="s">
        <v>123</v>
      </c>
    </row>
    <row r="277" spans="2:51" s="15" customFormat="1" ht="11.25">
      <c r="B277" s="173"/>
      <c r="D277" s="158" t="s">
        <v>134</v>
      </c>
      <c r="E277" s="174" t="s">
        <v>3</v>
      </c>
      <c r="F277" s="175" t="s">
        <v>138</v>
      </c>
      <c r="H277" s="176">
        <v>2.5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134</v>
      </c>
      <c r="AU277" s="174" t="s">
        <v>84</v>
      </c>
      <c r="AV277" s="15" t="s">
        <v>130</v>
      </c>
      <c r="AW277" s="15" t="s">
        <v>36</v>
      </c>
      <c r="AX277" s="15" t="s">
        <v>82</v>
      </c>
      <c r="AY277" s="174" t="s">
        <v>123</v>
      </c>
    </row>
    <row r="278" spans="2:51" s="14" customFormat="1" ht="11.25">
      <c r="B278" s="165"/>
      <c r="D278" s="158" t="s">
        <v>134</v>
      </c>
      <c r="F278" s="167" t="s">
        <v>356</v>
      </c>
      <c r="H278" s="168">
        <v>2.625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6" t="s">
        <v>134</v>
      </c>
      <c r="AU278" s="166" t="s">
        <v>84</v>
      </c>
      <c r="AV278" s="14" t="s">
        <v>84</v>
      </c>
      <c r="AW278" s="14" t="s">
        <v>4</v>
      </c>
      <c r="AX278" s="14" t="s">
        <v>82</v>
      </c>
      <c r="AY278" s="166" t="s">
        <v>123</v>
      </c>
    </row>
    <row r="279" spans="2:63" s="12" customFormat="1" ht="22.9" customHeight="1">
      <c r="B279" s="125"/>
      <c r="D279" s="126" t="s">
        <v>73</v>
      </c>
      <c r="E279" s="136" t="s">
        <v>357</v>
      </c>
      <c r="F279" s="136" t="s">
        <v>358</v>
      </c>
      <c r="I279" s="128"/>
      <c r="J279" s="137">
        <f>BK279</f>
        <v>0</v>
      </c>
      <c r="L279" s="125"/>
      <c r="M279" s="130"/>
      <c r="N279" s="131"/>
      <c r="O279" s="131"/>
      <c r="P279" s="132">
        <f>SUM(P280:P284)</f>
        <v>0</v>
      </c>
      <c r="Q279" s="131"/>
      <c r="R279" s="132">
        <f>SUM(R280:R284)</f>
        <v>0</v>
      </c>
      <c r="S279" s="131"/>
      <c r="T279" s="133">
        <f>SUM(T280:T284)</f>
        <v>0.048</v>
      </c>
      <c r="AR279" s="126" t="s">
        <v>84</v>
      </c>
      <c r="AT279" s="134" t="s">
        <v>73</v>
      </c>
      <c r="AU279" s="134" t="s">
        <v>82</v>
      </c>
      <c r="AY279" s="126" t="s">
        <v>123</v>
      </c>
      <c r="BK279" s="135">
        <f>SUM(BK280:BK284)</f>
        <v>0</v>
      </c>
    </row>
    <row r="280" spans="1:65" s="2" customFormat="1" ht="24.2" customHeight="1">
      <c r="A280" s="33"/>
      <c r="B280" s="138"/>
      <c r="C280" s="139" t="s">
        <v>359</v>
      </c>
      <c r="D280" s="139" t="s">
        <v>125</v>
      </c>
      <c r="E280" s="140" t="s">
        <v>360</v>
      </c>
      <c r="F280" s="141" t="s">
        <v>361</v>
      </c>
      <c r="G280" s="142" t="s">
        <v>321</v>
      </c>
      <c r="H280" s="143">
        <v>2</v>
      </c>
      <c r="I280" s="144"/>
      <c r="J280" s="145">
        <f>ROUND(I280*H280,2)</f>
        <v>0</v>
      </c>
      <c r="K280" s="141" t="s">
        <v>129</v>
      </c>
      <c r="L280" s="34"/>
      <c r="M280" s="146" t="s">
        <v>3</v>
      </c>
      <c r="N280" s="147" t="s">
        <v>45</v>
      </c>
      <c r="O280" s="54"/>
      <c r="P280" s="148">
        <f>O280*H280</f>
        <v>0</v>
      </c>
      <c r="Q280" s="148">
        <v>0</v>
      </c>
      <c r="R280" s="148">
        <f>Q280*H280</f>
        <v>0</v>
      </c>
      <c r="S280" s="148">
        <v>0.024</v>
      </c>
      <c r="T280" s="149">
        <f>S280*H280</f>
        <v>0.048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0" t="s">
        <v>264</v>
      </c>
      <c r="AT280" s="150" t="s">
        <v>125</v>
      </c>
      <c r="AU280" s="150" t="s">
        <v>84</v>
      </c>
      <c r="AY280" s="18" t="s">
        <v>123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8" t="s">
        <v>82</v>
      </c>
      <c r="BK280" s="151">
        <f>ROUND(I280*H280,2)</f>
        <v>0</v>
      </c>
      <c r="BL280" s="18" t="s">
        <v>264</v>
      </c>
      <c r="BM280" s="150" t="s">
        <v>362</v>
      </c>
    </row>
    <row r="281" spans="1:47" s="2" customFormat="1" ht="11.25">
      <c r="A281" s="33"/>
      <c r="B281" s="34"/>
      <c r="C281" s="33"/>
      <c r="D281" s="152" t="s">
        <v>132</v>
      </c>
      <c r="E281" s="33"/>
      <c r="F281" s="153" t="s">
        <v>363</v>
      </c>
      <c r="G281" s="33"/>
      <c r="H281" s="33"/>
      <c r="I281" s="154"/>
      <c r="J281" s="33"/>
      <c r="K281" s="33"/>
      <c r="L281" s="34"/>
      <c r="M281" s="155"/>
      <c r="N281" s="156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132</v>
      </c>
      <c r="AU281" s="18" t="s">
        <v>84</v>
      </c>
    </row>
    <row r="282" spans="2:51" s="13" customFormat="1" ht="11.25">
      <c r="B282" s="157"/>
      <c r="D282" s="158" t="s">
        <v>134</v>
      </c>
      <c r="E282" s="159" t="s">
        <v>3</v>
      </c>
      <c r="F282" s="160" t="s">
        <v>242</v>
      </c>
      <c r="H282" s="159" t="s">
        <v>3</v>
      </c>
      <c r="I282" s="161"/>
      <c r="L282" s="157"/>
      <c r="M282" s="162"/>
      <c r="N282" s="163"/>
      <c r="O282" s="163"/>
      <c r="P282" s="163"/>
      <c r="Q282" s="163"/>
      <c r="R282" s="163"/>
      <c r="S282" s="163"/>
      <c r="T282" s="164"/>
      <c r="AT282" s="159" t="s">
        <v>134</v>
      </c>
      <c r="AU282" s="159" t="s">
        <v>84</v>
      </c>
      <c r="AV282" s="13" t="s">
        <v>82</v>
      </c>
      <c r="AW282" s="13" t="s">
        <v>36</v>
      </c>
      <c r="AX282" s="13" t="s">
        <v>74</v>
      </c>
      <c r="AY282" s="159" t="s">
        <v>123</v>
      </c>
    </row>
    <row r="283" spans="2:51" s="14" customFormat="1" ht="11.25">
      <c r="B283" s="165"/>
      <c r="D283" s="158" t="s">
        <v>134</v>
      </c>
      <c r="E283" s="166" t="s">
        <v>3</v>
      </c>
      <c r="F283" s="167" t="s">
        <v>84</v>
      </c>
      <c r="H283" s="168">
        <v>2</v>
      </c>
      <c r="I283" s="169"/>
      <c r="L283" s="165"/>
      <c r="M283" s="170"/>
      <c r="N283" s="171"/>
      <c r="O283" s="171"/>
      <c r="P283" s="171"/>
      <c r="Q283" s="171"/>
      <c r="R283" s="171"/>
      <c r="S283" s="171"/>
      <c r="T283" s="172"/>
      <c r="AT283" s="166" t="s">
        <v>134</v>
      </c>
      <c r="AU283" s="166" t="s">
        <v>84</v>
      </c>
      <c r="AV283" s="14" t="s">
        <v>84</v>
      </c>
      <c r="AW283" s="14" t="s">
        <v>36</v>
      </c>
      <c r="AX283" s="14" t="s">
        <v>74</v>
      </c>
      <c r="AY283" s="166" t="s">
        <v>123</v>
      </c>
    </row>
    <row r="284" spans="2:51" s="15" customFormat="1" ht="11.25">
      <c r="B284" s="173"/>
      <c r="D284" s="158" t="s">
        <v>134</v>
      </c>
      <c r="E284" s="174" t="s">
        <v>3</v>
      </c>
      <c r="F284" s="175" t="s">
        <v>138</v>
      </c>
      <c r="H284" s="176">
        <v>2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134</v>
      </c>
      <c r="AU284" s="174" t="s">
        <v>84</v>
      </c>
      <c r="AV284" s="15" t="s">
        <v>130</v>
      </c>
      <c r="AW284" s="15" t="s">
        <v>36</v>
      </c>
      <c r="AX284" s="15" t="s">
        <v>82</v>
      </c>
      <c r="AY284" s="174" t="s">
        <v>123</v>
      </c>
    </row>
    <row r="285" spans="2:63" s="12" customFormat="1" ht="22.9" customHeight="1">
      <c r="B285" s="125"/>
      <c r="D285" s="126" t="s">
        <v>73</v>
      </c>
      <c r="E285" s="136" t="s">
        <v>364</v>
      </c>
      <c r="F285" s="136" t="s">
        <v>365</v>
      </c>
      <c r="I285" s="128"/>
      <c r="J285" s="137">
        <f>BK285</f>
        <v>0</v>
      </c>
      <c r="L285" s="125"/>
      <c r="M285" s="130"/>
      <c r="N285" s="131"/>
      <c r="O285" s="131"/>
      <c r="P285" s="132">
        <f>SUM(P286:P292)</f>
        <v>0</v>
      </c>
      <c r="Q285" s="131"/>
      <c r="R285" s="132">
        <f>SUM(R286:R292)</f>
        <v>0</v>
      </c>
      <c r="S285" s="131"/>
      <c r="T285" s="133">
        <f>SUM(T286:T292)</f>
        <v>0</v>
      </c>
      <c r="AR285" s="126" t="s">
        <v>84</v>
      </c>
      <c r="AT285" s="134" t="s">
        <v>73</v>
      </c>
      <c r="AU285" s="134" t="s">
        <v>82</v>
      </c>
      <c r="AY285" s="126" t="s">
        <v>123</v>
      </c>
      <c r="BK285" s="135">
        <f>SUM(BK286:BK292)</f>
        <v>0</v>
      </c>
    </row>
    <row r="286" spans="1:65" s="2" customFormat="1" ht="37.9" customHeight="1">
      <c r="A286" s="33"/>
      <c r="B286" s="138"/>
      <c r="C286" s="139" t="s">
        <v>366</v>
      </c>
      <c r="D286" s="139" t="s">
        <v>125</v>
      </c>
      <c r="E286" s="140" t="s">
        <v>367</v>
      </c>
      <c r="F286" s="141" t="s">
        <v>368</v>
      </c>
      <c r="G286" s="142" t="s">
        <v>128</v>
      </c>
      <c r="H286" s="143">
        <v>2.181</v>
      </c>
      <c r="I286" s="144"/>
      <c r="J286" s="145">
        <f>ROUND(I286*H286,2)</f>
        <v>0</v>
      </c>
      <c r="K286" s="141" t="s">
        <v>3</v>
      </c>
      <c r="L286" s="34"/>
      <c r="M286" s="146" t="s">
        <v>3</v>
      </c>
      <c r="N286" s="147" t="s">
        <v>45</v>
      </c>
      <c r="O286" s="54"/>
      <c r="P286" s="148">
        <f>O286*H286</f>
        <v>0</v>
      </c>
      <c r="Q286" s="148">
        <v>0</v>
      </c>
      <c r="R286" s="148">
        <f>Q286*H286</f>
        <v>0</v>
      </c>
      <c r="S286" s="148">
        <v>0</v>
      </c>
      <c r="T286" s="149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0" t="s">
        <v>264</v>
      </c>
      <c r="AT286" s="150" t="s">
        <v>125</v>
      </c>
      <c r="AU286" s="150" t="s">
        <v>84</v>
      </c>
      <c r="AY286" s="18" t="s">
        <v>123</v>
      </c>
      <c r="BE286" s="151">
        <f>IF(N286="základní",J286,0)</f>
        <v>0</v>
      </c>
      <c r="BF286" s="151">
        <f>IF(N286="snížená",J286,0)</f>
        <v>0</v>
      </c>
      <c r="BG286" s="151">
        <f>IF(N286="zákl. přenesená",J286,0)</f>
        <v>0</v>
      </c>
      <c r="BH286" s="151">
        <f>IF(N286="sníž. přenesená",J286,0)</f>
        <v>0</v>
      </c>
      <c r="BI286" s="151">
        <f>IF(N286="nulová",J286,0)</f>
        <v>0</v>
      </c>
      <c r="BJ286" s="18" t="s">
        <v>82</v>
      </c>
      <c r="BK286" s="151">
        <f>ROUND(I286*H286,2)</f>
        <v>0</v>
      </c>
      <c r="BL286" s="18" t="s">
        <v>264</v>
      </c>
      <c r="BM286" s="150" t="s">
        <v>369</v>
      </c>
    </row>
    <row r="287" spans="2:51" s="13" customFormat="1" ht="11.25">
      <c r="B287" s="157"/>
      <c r="D287" s="158" t="s">
        <v>134</v>
      </c>
      <c r="E287" s="159" t="s">
        <v>3</v>
      </c>
      <c r="F287" s="160" t="s">
        <v>161</v>
      </c>
      <c r="H287" s="159" t="s">
        <v>3</v>
      </c>
      <c r="I287" s="161"/>
      <c r="L287" s="157"/>
      <c r="M287" s="162"/>
      <c r="N287" s="163"/>
      <c r="O287" s="163"/>
      <c r="P287" s="163"/>
      <c r="Q287" s="163"/>
      <c r="R287" s="163"/>
      <c r="S287" s="163"/>
      <c r="T287" s="164"/>
      <c r="AT287" s="159" t="s">
        <v>134</v>
      </c>
      <c r="AU287" s="159" t="s">
        <v>84</v>
      </c>
      <c r="AV287" s="13" t="s">
        <v>82</v>
      </c>
      <c r="AW287" s="13" t="s">
        <v>36</v>
      </c>
      <c r="AX287" s="13" t="s">
        <v>74</v>
      </c>
      <c r="AY287" s="159" t="s">
        <v>123</v>
      </c>
    </row>
    <row r="288" spans="2:51" s="14" customFormat="1" ht="11.25">
      <c r="B288" s="165"/>
      <c r="D288" s="158" t="s">
        <v>134</v>
      </c>
      <c r="E288" s="166" t="s">
        <v>3</v>
      </c>
      <c r="F288" s="167" t="s">
        <v>370</v>
      </c>
      <c r="H288" s="168">
        <v>0.77</v>
      </c>
      <c r="I288" s="169"/>
      <c r="L288" s="165"/>
      <c r="M288" s="170"/>
      <c r="N288" s="171"/>
      <c r="O288" s="171"/>
      <c r="P288" s="171"/>
      <c r="Q288" s="171"/>
      <c r="R288" s="171"/>
      <c r="S288" s="171"/>
      <c r="T288" s="172"/>
      <c r="AT288" s="166" t="s">
        <v>134</v>
      </c>
      <c r="AU288" s="166" t="s">
        <v>84</v>
      </c>
      <c r="AV288" s="14" t="s">
        <v>84</v>
      </c>
      <c r="AW288" s="14" t="s">
        <v>36</v>
      </c>
      <c r="AX288" s="14" t="s">
        <v>74</v>
      </c>
      <c r="AY288" s="166" t="s">
        <v>123</v>
      </c>
    </row>
    <row r="289" spans="2:51" s="13" customFormat="1" ht="11.25">
      <c r="B289" s="157"/>
      <c r="D289" s="158" t="s">
        <v>134</v>
      </c>
      <c r="E289" s="159" t="s">
        <v>3</v>
      </c>
      <c r="F289" s="160" t="s">
        <v>166</v>
      </c>
      <c r="H289" s="159" t="s">
        <v>3</v>
      </c>
      <c r="I289" s="161"/>
      <c r="L289" s="157"/>
      <c r="M289" s="162"/>
      <c r="N289" s="163"/>
      <c r="O289" s="163"/>
      <c r="P289" s="163"/>
      <c r="Q289" s="163"/>
      <c r="R289" s="163"/>
      <c r="S289" s="163"/>
      <c r="T289" s="164"/>
      <c r="AT289" s="159" t="s">
        <v>134</v>
      </c>
      <c r="AU289" s="159" t="s">
        <v>84</v>
      </c>
      <c r="AV289" s="13" t="s">
        <v>82</v>
      </c>
      <c r="AW289" s="13" t="s">
        <v>36</v>
      </c>
      <c r="AX289" s="13" t="s">
        <v>74</v>
      </c>
      <c r="AY289" s="159" t="s">
        <v>123</v>
      </c>
    </row>
    <row r="290" spans="2:51" s="14" customFormat="1" ht="11.25">
      <c r="B290" s="165"/>
      <c r="D290" s="158" t="s">
        <v>134</v>
      </c>
      <c r="E290" s="166" t="s">
        <v>3</v>
      </c>
      <c r="F290" s="167" t="s">
        <v>235</v>
      </c>
      <c r="H290" s="168">
        <v>1.307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6" t="s">
        <v>134</v>
      </c>
      <c r="AU290" s="166" t="s">
        <v>84</v>
      </c>
      <c r="AV290" s="14" t="s">
        <v>84</v>
      </c>
      <c r="AW290" s="14" t="s">
        <v>36</v>
      </c>
      <c r="AX290" s="14" t="s">
        <v>74</v>
      </c>
      <c r="AY290" s="166" t="s">
        <v>123</v>
      </c>
    </row>
    <row r="291" spans="2:51" s="15" customFormat="1" ht="11.25">
      <c r="B291" s="173"/>
      <c r="D291" s="158" t="s">
        <v>134</v>
      </c>
      <c r="E291" s="174" t="s">
        <v>3</v>
      </c>
      <c r="F291" s="175" t="s">
        <v>138</v>
      </c>
      <c r="H291" s="176">
        <v>2.077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134</v>
      </c>
      <c r="AU291" s="174" t="s">
        <v>84</v>
      </c>
      <c r="AV291" s="15" t="s">
        <v>130</v>
      </c>
      <c r="AW291" s="15" t="s">
        <v>36</v>
      </c>
      <c r="AX291" s="15" t="s">
        <v>82</v>
      </c>
      <c r="AY291" s="174" t="s">
        <v>123</v>
      </c>
    </row>
    <row r="292" spans="2:51" s="14" customFormat="1" ht="11.25">
      <c r="B292" s="165"/>
      <c r="D292" s="158" t="s">
        <v>134</v>
      </c>
      <c r="F292" s="167" t="s">
        <v>371</v>
      </c>
      <c r="H292" s="168">
        <v>2.181</v>
      </c>
      <c r="I292" s="169"/>
      <c r="L292" s="165"/>
      <c r="M292" s="170"/>
      <c r="N292" s="171"/>
      <c r="O292" s="171"/>
      <c r="P292" s="171"/>
      <c r="Q292" s="171"/>
      <c r="R292" s="171"/>
      <c r="S292" s="171"/>
      <c r="T292" s="172"/>
      <c r="AT292" s="166" t="s">
        <v>134</v>
      </c>
      <c r="AU292" s="166" t="s">
        <v>84</v>
      </c>
      <c r="AV292" s="14" t="s">
        <v>84</v>
      </c>
      <c r="AW292" s="14" t="s">
        <v>4</v>
      </c>
      <c r="AX292" s="14" t="s">
        <v>82</v>
      </c>
      <c r="AY292" s="166" t="s">
        <v>123</v>
      </c>
    </row>
    <row r="293" spans="2:63" s="12" customFormat="1" ht="22.9" customHeight="1">
      <c r="B293" s="125"/>
      <c r="D293" s="126" t="s">
        <v>73</v>
      </c>
      <c r="E293" s="136" t="s">
        <v>372</v>
      </c>
      <c r="F293" s="136" t="s">
        <v>373</v>
      </c>
      <c r="I293" s="128"/>
      <c r="J293" s="137">
        <f>BK293</f>
        <v>0</v>
      </c>
      <c r="L293" s="125"/>
      <c r="M293" s="130"/>
      <c r="N293" s="131"/>
      <c r="O293" s="131"/>
      <c r="P293" s="132">
        <f>SUM(P294:P327)</f>
        <v>0</v>
      </c>
      <c r="Q293" s="131"/>
      <c r="R293" s="132">
        <f>SUM(R294:R327)</f>
        <v>0</v>
      </c>
      <c r="S293" s="131"/>
      <c r="T293" s="133">
        <f>SUM(T294:T327)</f>
        <v>13.91159</v>
      </c>
      <c r="AR293" s="126" t="s">
        <v>84</v>
      </c>
      <c r="AT293" s="134" t="s">
        <v>73</v>
      </c>
      <c r="AU293" s="134" t="s">
        <v>82</v>
      </c>
      <c r="AY293" s="126" t="s">
        <v>123</v>
      </c>
      <c r="BK293" s="135">
        <f>SUM(BK294:BK327)</f>
        <v>0</v>
      </c>
    </row>
    <row r="294" spans="1:65" s="2" customFormat="1" ht="49.15" customHeight="1">
      <c r="A294" s="33"/>
      <c r="B294" s="138"/>
      <c r="C294" s="139" t="s">
        <v>374</v>
      </c>
      <c r="D294" s="139" t="s">
        <v>125</v>
      </c>
      <c r="E294" s="140" t="s">
        <v>375</v>
      </c>
      <c r="F294" s="141" t="s">
        <v>376</v>
      </c>
      <c r="G294" s="142" t="s">
        <v>128</v>
      </c>
      <c r="H294" s="143">
        <v>0.63</v>
      </c>
      <c r="I294" s="144"/>
      <c r="J294" s="145">
        <f>ROUND(I294*H294,2)</f>
        <v>0</v>
      </c>
      <c r="K294" s="141" t="s">
        <v>3</v>
      </c>
      <c r="L294" s="34"/>
      <c r="M294" s="146" t="s">
        <v>3</v>
      </c>
      <c r="N294" s="147" t="s">
        <v>45</v>
      </c>
      <c r="O294" s="54"/>
      <c r="P294" s="148">
        <f>O294*H294</f>
        <v>0</v>
      </c>
      <c r="Q294" s="148">
        <v>0</v>
      </c>
      <c r="R294" s="148">
        <f>Q294*H294</f>
        <v>0</v>
      </c>
      <c r="S294" s="148">
        <v>0.11</v>
      </c>
      <c r="T294" s="149">
        <f>S294*H294</f>
        <v>0.0693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0" t="s">
        <v>264</v>
      </c>
      <c r="AT294" s="150" t="s">
        <v>125</v>
      </c>
      <c r="AU294" s="150" t="s">
        <v>84</v>
      </c>
      <c r="AY294" s="18" t="s">
        <v>123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8" t="s">
        <v>82</v>
      </c>
      <c r="BK294" s="151">
        <f>ROUND(I294*H294,2)</f>
        <v>0</v>
      </c>
      <c r="BL294" s="18" t="s">
        <v>264</v>
      </c>
      <c r="BM294" s="150" t="s">
        <v>377</v>
      </c>
    </row>
    <row r="295" spans="2:51" s="13" customFormat="1" ht="11.25">
      <c r="B295" s="157"/>
      <c r="D295" s="158" t="s">
        <v>134</v>
      </c>
      <c r="E295" s="159" t="s">
        <v>3</v>
      </c>
      <c r="F295" s="160" t="s">
        <v>378</v>
      </c>
      <c r="H295" s="159" t="s">
        <v>3</v>
      </c>
      <c r="I295" s="161"/>
      <c r="L295" s="157"/>
      <c r="M295" s="162"/>
      <c r="N295" s="163"/>
      <c r="O295" s="163"/>
      <c r="P295" s="163"/>
      <c r="Q295" s="163"/>
      <c r="R295" s="163"/>
      <c r="S295" s="163"/>
      <c r="T295" s="164"/>
      <c r="AT295" s="159" t="s">
        <v>134</v>
      </c>
      <c r="AU295" s="159" t="s">
        <v>84</v>
      </c>
      <c r="AV295" s="13" t="s">
        <v>82</v>
      </c>
      <c r="AW295" s="13" t="s">
        <v>36</v>
      </c>
      <c r="AX295" s="13" t="s">
        <v>74</v>
      </c>
      <c r="AY295" s="159" t="s">
        <v>123</v>
      </c>
    </row>
    <row r="296" spans="2:51" s="14" customFormat="1" ht="11.25">
      <c r="B296" s="165"/>
      <c r="D296" s="158" t="s">
        <v>134</v>
      </c>
      <c r="E296" s="166" t="s">
        <v>3</v>
      </c>
      <c r="F296" s="167" t="s">
        <v>379</v>
      </c>
      <c r="H296" s="168">
        <v>0.6</v>
      </c>
      <c r="I296" s="169"/>
      <c r="L296" s="165"/>
      <c r="M296" s="170"/>
      <c r="N296" s="171"/>
      <c r="O296" s="171"/>
      <c r="P296" s="171"/>
      <c r="Q296" s="171"/>
      <c r="R296" s="171"/>
      <c r="S296" s="171"/>
      <c r="T296" s="172"/>
      <c r="AT296" s="166" t="s">
        <v>134</v>
      </c>
      <c r="AU296" s="166" t="s">
        <v>84</v>
      </c>
      <c r="AV296" s="14" t="s">
        <v>84</v>
      </c>
      <c r="AW296" s="14" t="s">
        <v>36</v>
      </c>
      <c r="AX296" s="14" t="s">
        <v>74</v>
      </c>
      <c r="AY296" s="166" t="s">
        <v>123</v>
      </c>
    </row>
    <row r="297" spans="2:51" s="15" customFormat="1" ht="11.25">
      <c r="B297" s="173"/>
      <c r="D297" s="158" t="s">
        <v>134</v>
      </c>
      <c r="E297" s="174" t="s">
        <v>3</v>
      </c>
      <c r="F297" s="175" t="s">
        <v>138</v>
      </c>
      <c r="H297" s="176">
        <v>0.6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134</v>
      </c>
      <c r="AU297" s="174" t="s">
        <v>84</v>
      </c>
      <c r="AV297" s="15" t="s">
        <v>130</v>
      </c>
      <c r="AW297" s="15" t="s">
        <v>36</v>
      </c>
      <c r="AX297" s="15" t="s">
        <v>82</v>
      </c>
      <c r="AY297" s="174" t="s">
        <v>123</v>
      </c>
    </row>
    <row r="298" spans="2:51" s="14" customFormat="1" ht="11.25">
      <c r="B298" s="165"/>
      <c r="D298" s="158" t="s">
        <v>134</v>
      </c>
      <c r="F298" s="167" t="s">
        <v>333</v>
      </c>
      <c r="H298" s="168">
        <v>0.63</v>
      </c>
      <c r="I298" s="169"/>
      <c r="L298" s="165"/>
      <c r="M298" s="170"/>
      <c r="N298" s="171"/>
      <c r="O298" s="171"/>
      <c r="P298" s="171"/>
      <c r="Q298" s="171"/>
      <c r="R298" s="171"/>
      <c r="S298" s="171"/>
      <c r="T298" s="172"/>
      <c r="AT298" s="166" t="s">
        <v>134</v>
      </c>
      <c r="AU298" s="166" t="s">
        <v>84</v>
      </c>
      <c r="AV298" s="14" t="s">
        <v>84</v>
      </c>
      <c r="AW298" s="14" t="s">
        <v>4</v>
      </c>
      <c r="AX298" s="14" t="s">
        <v>82</v>
      </c>
      <c r="AY298" s="166" t="s">
        <v>123</v>
      </c>
    </row>
    <row r="299" spans="1:65" s="2" customFormat="1" ht="44.25" customHeight="1">
      <c r="A299" s="33"/>
      <c r="B299" s="138"/>
      <c r="C299" s="139" t="s">
        <v>380</v>
      </c>
      <c r="D299" s="139" t="s">
        <v>125</v>
      </c>
      <c r="E299" s="140" t="s">
        <v>381</v>
      </c>
      <c r="F299" s="141" t="s">
        <v>382</v>
      </c>
      <c r="G299" s="142" t="s">
        <v>128</v>
      </c>
      <c r="H299" s="143">
        <v>9.962</v>
      </c>
      <c r="I299" s="144"/>
      <c r="J299" s="145">
        <f>ROUND(I299*H299,2)</f>
        <v>0</v>
      </c>
      <c r="K299" s="141" t="s">
        <v>3</v>
      </c>
      <c r="L299" s="34"/>
      <c r="M299" s="146" t="s">
        <v>3</v>
      </c>
      <c r="N299" s="147" t="s">
        <v>45</v>
      </c>
      <c r="O299" s="54"/>
      <c r="P299" s="148">
        <f>O299*H299</f>
        <v>0</v>
      </c>
      <c r="Q299" s="148">
        <v>0</v>
      </c>
      <c r="R299" s="148">
        <f>Q299*H299</f>
        <v>0</v>
      </c>
      <c r="S299" s="148">
        <v>0.22</v>
      </c>
      <c r="T299" s="149">
        <f>S299*H299</f>
        <v>2.19164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0" t="s">
        <v>264</v>
      </c>
      <c r="AT299" s="150" t="s">
        <v>125</v>
      </c>
      <c r="AU299" s="150" t="s">
        <v>84</v>
      </c>
      <c r="AY299" s="18" t="s">
        <v>123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8" t="s">
        <v>82</v>
      </c>
      <c r="BK299" s="151">
        <f>ROUND(I299*H299,2)</f>
        <v>0</v>
      </c>
      <c r="BL299" s="18" t="s">
        <v>264</v>
      </c>
      <c r="BM299" s="150" t="s">
        <v>383</v>
      </c>
    </row>
    <row r="300" spans="2:51" s="13" customFormat="1" ht="11.25">
      <c r="B300" s="157"/>
      <c r="D300" s="158" t="s">
        <v>134</v>
      </c>
      <c r="E300" s="159" t="s">
        <v>3</v>
      </c>
      <c r="F300" s="160" t="s">
        <v>384</v>
      </c>
      <c r="H300" s="159" t="s">
        <v>3</v>
      </c>
      <c r="I300" s="161"/>
      <c r="L300" s="157"/>
      <c r="M300" s="162"/>
      <c r="N300" s="163"/>
      <c r="O300" s="163"/>
      <c r="P300" s="163"/>
      <c r="Q300" s="163"/>
      <c r="R300" s="163"/>
      <c r="S300" s="163"/>
      <c r="T300" s="164"/>
      <c r="AT300" s="159" t="s">
        <v>134</v>
      </c>
      <c r="AU300" s="159" t="s">
        <v>84</v>
      </c>
      <c r="AV300" s="13" t="s">
        <v>82</v>
      </c>
      <c r="AW300" s="13" t="s">
        <v>36</v>
      </c>
      <c r="AX300" s="13" t="s">
        <v>74</v>
      </c>
      <c r="AY300" s="159" t="s">
        <v>123</v>
      </c>
    </row>
    <row r="301" spans="2:51" s="14" customFormat="1" ht="11.25">
      <c r="B301" s="165"/>
      <c r="D301" s="158" t="s">
        <v>134</v>
      </c>
      <c r="E301" s="166" t="s">
        <v>3</v>
      </c>
      <c r="F301" s="167" t="s">
        <v>385</v>
      </c>
      <c r="H301" s="168">
        <v>6.448</v>
      </c>
      <c r="I301" s="169"/>
      <c r="L301" s="165"/>
      <c r="M301" s="170"/>
      <c r="N301" s="171"/>
      <c r="O301" s="171"/>
      <c r="P301" s="171"/>
      <c r="Q301" s="171"/>
      <c r="R301" s="171"/>
      <c r="S301" s="171"/>
      <c r="T301" s="172"/>
      <c r="AT301" s="166" t="s">
        <v>134</v>
      </c>
      <c r="AU301" s="166" t="s">
        <v>84</v>
      </c>
      <c r="AV301" s="14" t="s">
        <v>84</v>
      </c>
      <c r="AW301" s="14" t="s">
        <v>36</v>
      </c>
      <c r="AX301" s="14" t="s">
        <v>74</v>
      </c>
      <c r="AY301" s="166" t="s">
        <v>123</v>
      </c>
    </row>
    <row r="302" spans="2:51" s="14" customFormat="1" ht="11.25">
      <c r="B302" s="165"/>
      <c r="D302" s="158" t="s">
        <v>134</v>
      </c>
      <c r="E302" s="166" t="s">
        <v>3</v>
      </c>
      <c r="F302" s="167" t="s">
        <v>386</v>
      </c>
      <c r="H302" s="168">
        <v>3.04</v>
      </c>
      <c r="I302" s="169"/>
      <c r="L302" s="165"/>
      <c r="M302" s="170"/>
      <c r="N302" s="171"/>
      <c r="O302" s="171"/>
      <c r="P302" s="171"/>
      <c r="Q302" s="171"/>
      <c r="R302" s="171"/>
      <c r="S302" s="171"/>
      <c r="T302" s="172"/>
      <c r="AT302" s="166" t="s">
        <v>134</v>
      </c>
      <c r="AU302" s="166" t="s">
        <v>84</v>
      </c>
      <c r="AV302" s="14" t="s">
        <v>84</v>
      </c>
      <c r="AW302" s="14" t="s">
        <v>36</v>
      </c>
      <c r="AX302" s="14" t="s">
        <v>74</v>
      </c>
      <c r="AY302" s="166" t="s">
        <v>123</v>
      </c>
    </row>
    <row r="303" spans="2:51" s="15" customFormat="1" ht="11.25">
      <c r="B303" s="173"/>
      <c r="D303" s="158" t="s">
        <v>134</v>
      </c>
      <c r="E303" s="174" t="s">
        <v>3</v>
      </c>
      <c r="F303" s="175" t="s">
        <v>138</v>
      </c>
      <c r="H303" s="176">
        <v>9.488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134</v>
      </c>
      <c r="AU303" s="174" t="s">
        <v>84</v>
      </c>
      <c r="AV303" s="15" t="s">
        <v>130</v>
      </c>
      <c r="AW303" s="15" t="s">
        <v>36</v>
      </c>
      <c r="AX303" s="15" t="s">
        <v>82</v>
      </c>
      <c r="AY303" s="174" t="s">
        <v>123</v>
      </c>
    </row>
    <row r="304" spans="2:51" s="14" customFormat="1" ht="11.25">
      <c r="B304" s="165"/>
      <c r="D304" s="158" t="s">
        <v>134</v>
      </c>
      <c r="F304" s="167" t="s">
        <v>387</v>
      </c>
      <c r="H304" s="168">
        <v>9.962</v>
      </c>
      <c r="I304" s="169"/>
      <c r="L304" s="165"/>
      <c r="M304" s="170"/>
      <c r="N304" s="171"/>
      <c r="O304" s="171"/>
      <c r="P304" s="171"/>
      <c r="Q304" s="171"/>
      <c r="R304" s="171"/>
      <c r="S304" s="171"/>
      <c r="T304" s="172"/>
      <c r="AT304" s="166" t="s">
        <v>134</v>
      </c>
      <c r="AU304" s="166" t="s">
        <v>84</v>
      </c>
      <c r="AV304" s="14" t="s">
        <v>84</v>
      </c>
      <c r="AW304" s="14" t="s">
        <v>4</v>
      </c>
      <c r="AX304" s="14" t="s">
        <v>82</v>
      </c>
      <c r="AY304" s="166" t="s">
        <v>123</v>
      </c>
    </row>
    <row r="305" spans="1:65" s="2" customFormat="1" ht="44.25" customHeight="1">
      <c r="A305" s="33"/>
      <c r="B305" s="138"/>
      <c r="C305" s="139" t="s">
        <v>388</v>
      </c>
      <c r="D305" s="139" t="s">
        <v>125</v>
      </c>
      <c r="E305" s="140" t="s">
        <v>389</v>
      </c>
      <c r="F305" s="141" t="s">
        <v>390</v>
      </c>
      <c r="G305" s="142" t="s">
        <v>128</v>
      </c>
      <c r="H305" s="143">
        <v>21.183</v>
      </c>
      <c r="I305" s="144"/>
      <c r="J305" s="145">
        <f>ROUND(I305*H305,2)</f>
        <v>0</v>
      </c>
      <c r="K305" s="141" t="s">
        <v>3</v>
      </c>
      <c r="L305" s="34"/>
      <c r="M305" s="146" t="s">
        <v>3</v>
      </c>
      <c r="N305" s="147" t="s">
        <v>45</v>
      </c>
      <c r="O305" s="54"/>
      <c r="P305" s="148">
        <f>O305*H305</f>
        <v>0</v>
      </c>
      <c r="Q305" s="148">
        <v>0</v>
      </c>
      <c r="R305" s="148">
        <f>Q305*H305</f>
        <v>0</v>
      </c>
      <c r="S305" s="148">
        <v>0.55</v>
      </c>
      <c r="T305" s="149">
        <f>S305*H305</f>
        <v>11.65065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264</v>
      </c>
      <c r="AT305" s="150" t="s">
        <v>125</v>
      </c>
      <c r="AU305" s="150" t="s">
        <v>84</v>
      </c>
      <c r="AY305" s="18" t="s">
        <v>123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82</v>
      </c>
      <c r="BK305" s="151">
        <f>ROUND(I305*H305,2)</f>
        <v>0</v>
      </c>
      <c r="BL305" s="18" t="s">
        <v>264</v>
      </c>
      <c r="BM305" s="150" t="s">
        <v>391</v>
      </c>
    </row>
    <row r="306" spans="2:51" s="13" customFormat="1" ht="11.25">
      <c r="B306" s="157"/>
      <c r="D306" s="158" t="s">
        <v>134</v>
      </c>
      <c r="E306" s="159" t="s">
        <v>3</v>
      </c>
      <c r="F306" s="160" t="s">
        <v>392</v>
      </c>
      <c r="H306" s="159" t="s">
        <v>3</v>
      </c>
      <c r="I306" s="161"/>
      <c r="L306" s="157"/>
      <c r="M306" s="162"/>
      <c r="N306" s="163"/>
      <c r="O306" s="163"/>
      <c r="P306" s="163"/>
      <c r="Q306" s="163"/>
      <c r="R306" s="163"/>
      <c r="S306" s="163"/>
      <c r="T306" s="164"/>
      <c r="AT306" s="159" t="s">
        <v>134</v>
      </c>
      <c r="AU306" s="159" t="s">
        <v>84</v>
      </c>
      <c r="AV306" s="13" t="s">
        <v>82</v>
      </c>
      <c r="AW306" s="13" t="s">
        <v>36</v>
      </c>
      <c r="AX306" s="13" t="s">
        <v>74</v>
      </c>
      <c r="AY306" s="159" t="s">
        <v>123</v>
      </c>
    </row>
    <row r="307" spans="2:51" s="14" customFormat="1" ht="11.25">
      <c r="B307" s="165"/>
      <c r="D307" s="158" t="s">
        <v>134</v>
      </c>
      <c r="E307" s="166" t="s">
        <v>3</v>
      </c>
      <c r="F307" s="167" t="s">
        <v>393</v>
      </c>
      <c r="H307" s="168">
        <v>17.4</v>
      </c>
      <c r="I307" s="169"/>
      <c r="L307" s="165"/>
      <c r="M307" s="170"/>
      <c r="N307" s="171"/>
      <c r="O307" s="171"/>
      <c r="P307" s="171"/>
      <c r="Q307" s="171"/>
      <c r="R307" s="171"/>
      <c r="S307" s="171"/>
      <c r="T307" s="172"/>
      <c r="AT307" s="166" t="s">
        <v>134</v>
      </c>
      <c r="AU307" s="166" t="s">
        <v>84</v>
      </c>
      <c r="AV307" s="14" t="s">
        <v>84</v>
      </c>
      <c r="AW307" s="14" t="s">
        <v>36</v>
      </c>
      <c r="AX307" s="14" t="s">
        <v>74</v>
      </c>
      <c r="AY307" s="166" t="s">
        <v>123</v>
      </c>
    </row>
    <row r="308" spans="2:51" s="14" customFormat="1" ht="11.25">
      <c r="B308" s="165"/>
      <c r="D308" s="158" t="s">
        <v>134</v>
      </c>
      <c r="E308" s="166" t="s">
        <v>3</v>
      </c>
      <c r="F308" s="167" t="s">
        <v>394</v>
      </c>
      <c r="H308" s="168">
        <v>2.8</v>
      </c>
      <c r="I308" s="169"/>
      <c r="L308" s="165"/>
      <c r="M308" s="170"/>
      <c r="N308" s="171"/>
      <c r="O308" s="171"/>
      <c r="P308" s="171"/>
      <c r="Q308" s="171"/>
      <c r="R308" s="171"/>
      <c r="S308" s="171"/>
      <c r="T308" s="172"/>
      <c r="AT308" s="166" t="s">
        <v>134</v>
      </c>
      <c r="AU308" s="166" t="s">
        <v>84</v>
      </c>
      <c r="AV308" s="14" t="s">
        <v>84</v>
      </c>
      <c r="AW308" s="14" t="s">
        <v>36</v>
      </c>
      <c r="AX308" s="14" t="s">
        <v>74</v>
      </c>
      <c r="AY308" s="166" t="s">
        <v>123</v>
      </c>
    </row>
    <row r="309" spans="2:51" s="14" customFormat="1" ht="11.25">
      <c r="B309" s="165"/>
      <c r="D309" s="158" t="s">
        <v>134</v>
      </c>
      <c r="E309" s="166" t="s">
        <v>3</v>
      </c>
      <c r="F309" s="167" t="s">
        <v>395</v>
      </c>
      <c r="H309" s="168">
        <v>-4.826</v>
      </c>
      <c r="I309" s="169"/>
      <c r="L309" s="165"/>
      <c r="M309" s="170"/>
      <c r="N309" s="171"/>
      <c r="O309" s="171"/>
      <c r="P309" s="171"/>
      <c r="Q309" s="171"/>
      <c r="R309" s="171"/>
      <c r="S309" s="171"/>
      <c r="T309" s="172"/>
      <c r="AT309" s="166" t="s">
        <v>134</v>
      </c>
      <c r="AU309" s="166" t="s">
        <v>84</v>
      </c>
      <c r="AV309" s="14" t="s">
        <v>84</v>
      </c>
      <c r="AW309" s="14" t="s">
        <v>36</v>
      </c>
      <c r="AX309" s="14" t="s">
        <v>74</v>
      </c>
      <c r="AY309" s="166" t="s">
        <v>123</v>
      </c>
    </row>
    <row r="310" spans="2:51" s="13" customFormat="1" ht="11.25">
      <c r="B310" s="157"/>
      <c r="D310" s="158" t="s">
        <v>134</v>
      </c>
      <c r="E310" s="159" t="s">
        <v>3</v>
      </c>
      <c r="F310" s="160" t="s">
        <v>396</v>
      </c>
      <c r="H310" s="159" t="s">
        <v>3</v>
      </c>
      <c r="I310" s="161"/>
      <c r="L310" s="157"/>
      <c r="M310" s="162"/>
      <c r="N310" s="163"/>
      <c r="O310" s="163"/>
      <c r="P310" s="163"/>
      <c r="Q310" s="163"/>
      <c r="R310" s="163"/>
      <c r="S310" s="163"/>
      <c r="T310" s="164"/>
      <c r="AT310" s="159" t="s">
        <v>134</v>
      </c>
      <c r="AU310" s="159" t="s">
        <v>84</v>
      </c>
      <c r="AV310" s="13" t="s">
        <v>82</v>
      </c>
      <c r="AW310" s="13" t="s">
        <v>36</v>
      </c>
      <c r="AX310" s="13" t="s">
        <v>74</v>
      </c>
      <c r="AY310" s="159" t="s">
        <v>123</v>
      </c>
    </row>
    <row r="311" spans="2:51" s="14" customFormat="1" ht="11.25">
      <c r="B311" s="165"/>
      <c r="D311" s="158" t="s">
        <v>134</v>
      </c>
      <c r="E311" s="166" t="s">
        <v>3</v>
      </c>
      <c r="F311" s="167" t="s">
        <v>397</v>
      </c>
      <c r="H311" s="168">
        <v>4.8</v>
      </c>
      <c r="I311" s="169"/>
      <c r="L311" s="165"/>
      <c r="M311" s="170"/>
      <c r="N311" s="171"/>
      <c r="O311" s="171"/>
      <c r="P311" s="171"/>
      <c r="Q311" s="171"/>
      <c r="R311" s="171"/>
      <c r="S311" s="171"/>
      <c r="T311" s="172"/>
      <c r="AT311" s="166" t="s">
        <v>134</v>
      </c>
      <c r="AU311" s="166" t="s">
        <v>84</v>
      </c>
      <c r="AV311" s="14" t="s">
        <v>84</v>
      </c>
      <c r="AW311" s="14" t="s">
        <v>36</v>
      </c>
      <c r="AX311" s="14" t="s">
        <v>74</v>
      </c>
      <c r="AY311" s="166" t="s">
        <v>123</v>
      </c>
    </row>
    <row r="312" spans="2:51" s="15" customFormat="1" ht="11.25">
      <c r="B312" s="173"/>
      <c r="D312" s="158" t="s">
        <v>134</v>
      </c>
      <c r="E312" s="174" t="s">
        <v>3</v>
      </c>
      <c r="F312" s="175" t="s">
        <v>138</v>
      </c>
      <c r="H312" s="176">
        <v>20.174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134</v>
      </c>
      <c r="AU312" s="174" t="s">
        <v>84</v>
      </c>
      <c r="AV312" s="15" t="s">
        <v>130</v>
      </c>
      <c r="AW312" s="15" t="s">
        <v>36</v>
      </c>
      <c r="AX312" s="15" t="s">
        <v>82</v>
      </c>
      <c r="AY312" s="174" t="s">
        <v>123</v>
      </c>
    </row>
    <row r="313" spans="2:51" s="14" customFormat="1" ht="11.25">
      <c r="B313" s="165"/>
      <c r="D313" s="158" t="s">
        <v>134</v>
      </c>
      <c r="F313" s="167" t="s">
        <v>398</v>
      </c>
      <c r="H313" s="168">
        <v>21.183</v>
      </c>
      <c r="I313" s="169"/>
      <c r="L313" s="165"/>
      <c r="M313" s="170"/>
      <c r="N313" s="171"/>
      <c r="O313" s="171"/>
      <c r="P313" s="171"/>
      <c r="Q313" s="171"/>
      <c r="R313" s="171"/>
      <c r="S313" s="171"/>
      <c r="T313" s="172"/>
      <c r="AT313" s="166" t="s">
        <v>134</v>
      </c>
      <c r="AU313" s="166" t="s">
        <v>84</v>
      </c>
      <c r="AV313" s="14" t="s">
        <v>84</v>
      </c>
      <c r="AW313" s="14" t="s">
        <v>4</v>
      </c>
      <c r="AX313" s="14" t="s">
        <v>82</v>
      </c>
      <c r="AY313" s="166" t="s">
        <v>123</v>
      </c>
    </row>
    <row r="314" spans="1:65" s="2" customFormat="1" ht="24.2" customHeight="1">
      <c r="A314" s="33"/>
      <c r="B314" s="138"/>
      <c r="C314" s="139" t="s">
        <v>399</v>
      </c>
      <c r="D314" s="139" t="s">
        <v>125</v>
      </c>
      <c r="E314" s="140" t="s">
        <v>400</v>
      </c>
      <c r="F314" s="141" t="s">
        <v>401</v>
      </c>
      <c r="G314" s="142" t="s">
        <v>128</v>
      </c>
      <c r="H314" s="143">
        <v>31.775</v>
      </c>
      <c r="I314" s="144"/>
      <c r="J314" s="145">
        <f>ROUND(I314*H314,2)</f>
        <v>0</v>
      </c>
      <c r="K314" s="141" t="s">
        <v>3</v>
      </c>
      <c r="L314" s="34"/>
      <c r="M314" s="146" t="s">
        <v>3</v>
      </c>
      <c r="N314" s="147" t="s">
        <v>45</v>
      </c>
      <c r="O314" s="54"/>
      <c r="P314" s="148">
        <f>O314*H314</f>
        <v>0</v>
      </c>
      <c r="Q314" s="148">
        <v>0</v>
      </c>
      <c r="R314" s="148">
        <f>Q314*H314</f>
        <v>0</v>
      </c>
      <c r="S314" s="148">
        <v>0</v>
      </c>
      <c r="T314" s="149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0" t="s">
        <v>264</v>
      </c>
      <c r="AT314" s="150" t="s">
        <v>125</v>
      </c>
      <c r="AU314" s="150" t="s">
        <v>84</v>
      </c>
      <c r="AY314" s="18" t="s">
        <v>123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8" t="s">
        <v>82</v>
      </c>
      <c r="BK314" s="151">
        <f>ROUND(I314*H314,2)</f>
        <v>0</v>
      </c>
      <c r="BL314" s="18" t="s">
        <v>264</v>
      </c>
      <c r="BM314" s="150" t="s">
        <v>402</v>
      </c>
    </row>
    <row r="315" spans="2:51" s="13" customFormat="1" ht="11.25">
      <c r="B315" s="157"/>
      <c r="D315" s="158" t="s">
        <v>134</v>
      </c>
      <c r="E315" s="159" t="s">
        <v>3</v>
      </c>
      <c r="F315" s="160" t="s">
        <v>378</v>
      </c>
      <c r="H315" s="159" t="s">
        <v>3</v>
      </c>
      <c r="I315" s="161"/>
      <c r="L315" s="157"/>
      <c r="M315" s="162"/>
      <c r="N315" s="163"/>
      <c r="O315" s="163"/>
      <c r="P315" s="163"/>
      <c r="Q315" s="163"/>
      <c r="R315" s="163"/>
      <c r="S315" s="163"/>
      <c r="T315" s="164"/>
      <c r="AT315" s="159" t="s">
        <v>134</v>
      </c>
      <c r="AU315" s="159" t="s">
        <v>84</v>
      </c>
      <c r="AV315" s="13" t="s">
        <v>82</v>
      </c>
      <c r="AW315" s="13" t="s">
        <v>36</v>
      </c>
      <c r="AX315" s="13" t="s">
        <v>74</v>
      </c>
      <c r="AY315" s="159" t="s">
        <v>123</v>
      </c>
    </row>
    <row r="316" spans="2:51" s="14" customFormat="1" ht="11.25">
      <c r="B316" s="165"/>
      <c r="D316" s="158" t="s">
        <v>134</v>
      </c>
      <c r="E316" s="166" t="s">
        <v>3</v>
      </c>
      <c r="F316" s="167" t="s">
        <v>379</v>
      </c>
      <c r="H316" s="168">
        <v>0.6</v>
      </c>
      <c r="I316" s="169"/>
      <c r="L316" s="165"/>
      <c r="M316" s="170"/>
      <c r="N316" s="171"/>
      <c r="O316" s="171"/>
      <c r="P316" s="171"/>
      <c r="Q316" s="171"/>
      <c r="R316" s="171"/>
      <c r="S316" s="171"/>
      <c r="T316" s="172"/>
      <c r="AT316" s="166" t="s">
        <v>134</v>
      </c>
      <c r="AU316" s="166" t="s">
        <v>84</v>
      </c>
      <c r="AV316" s="14" t="s">
        <v>84</v>
      </c>
      <c r="AW316" s="14" t="s">
        <v>36</v>
      </c>
      <c r="AX316" s="14" t="s">
        <v>74</v>
      </c>
      <c r="AY316" s="166" t="s">
        <v>123</v>
      </c>
    </row>
    <row r="317" spans="2:51" s="13" customFormat="1" ht="11.25">
      <c r="B317" s="157"/>
      <c r="D317" s="158" t="s">
        <v>134</v>
      </c>
      <c r="E317" s="159" t="s">
        <v>3</v>
      </c>
      <c r="F317" s="160" t="s">
        <v>384</v>
      </c>
      <c r="H317" s="159" t="s">
        <v>3</v>
      </c>
      <c r="I317" s="161"/>
      <c r="L317" s="157"/>
      <c r="M317" s="162"/>
      <c r="N317" s="163"/>
      <c r="O317" s="163"/>
      <c r="P317" s="163"/>
      <c r="Q317" s="163"/>
      <c r="R317" s="163"/>
      <c r="S317" s="163"/>
      <c r="T317" s="164"/>
      <c r="AT317" s="159" t="s">
        <v>134</v>
      </c>
      <c r="AU317" s="159" t="s">
        <v>84</v>
      </c>
      <c r="AV317" s="13" t="s">
        <v>82</v>
      </c>
      <c r="AW317" s="13" t="s">
        <v>36</v>
      </c>
      <c r="AX317" s="13" t="s">
        <v>74</v>
      </c>
      <c r="AY317" s="159" t="s">
        <v>123</v>
      </c>
    </row>
    <row r="318" spans="2:51" s="14" customFormat="1" ht="11.25">
      <c r="B318" s="165"/>
      <c r="D318" s="158" t="s">
        <v>134</v>
      </c>
      <c r="E318" s="166" t="s">
        <v>3</v>
      </c>
      <c r="F318" s="167" t="s">
        <v>385</v>
      </c>
      <c r="H318" s="168">
        <v>6.448</v>
      </c>
      <c r="I318" s="169"/>
      <c r="L318" s="165"/>
      <c r="M318" s="170"/>
      <c r="N318" s="171"/>
      <c r="O318" s="171"/>
      <c r="P318" s="171"/>
      <c r="Q318" s="171"/>
      <c r="R318" s="171"/>
      <c r="S318" s="171"/>
      <c r="T318" s="172"/>
      <c r="AT318" s="166" t="s">
        <v>134</v>
      </c>
      <c r="AU318" s="166" t="s">
        <v>84</v>
      </c>
      <c r="AV318" s="14" t="s">
        <v>84</v>
      </c>
      <c r="AW318" s="14" t="s">
        <v>36</v>
      </c>
      <c r="AX318" s="14" t="s">
        <v>74</v>
      </c>
      <c r="AY318" s="166" t="s">
        <v>123</v>
      </c>
    </row>
    <row r="319" spans="2:51" s="14" customFormat="1" ht="11.25">
      <c r="B319" s="165"/>
      <c r="D319" s="158" t="s">
        <v>134</v>
      </c>
      <c r="E319" s="166" t="s">
        <v>3</v>
      </c>
      <c r="F319" s="167" t="s">
        <v>386</v>
      </c>
      <c r="H319" s="168">
        <v>3.04</v>
      </c>
      <c r="I319" s="169"/>
      <c r="L319" s="165"/>
      <c r="M319" s="170"/>
      <c r="N319" s="171"/>
      <c r="O319" s="171"/>
      <c r="P319" s="171"/>
      <c r="Q319" s="171"/>
      <c r="R319" s="171"/>
      <c r="S319" s="171"/>
      <c r="T319" s="172"/>
      <c r="AT319" s="166" t="s">
        <v>134</v>
      </c>
      <c r="AU319" s="166" t="s">
        <v>84</v>
      </c>
      <c r="AV319" s="14" t="s">
        <v>84</v>
      </c>
      <c r="AW319" s="14" t="s">
        <v>36</v>
      </c>
      <c r="AX319" s="14" t="s">
        <v>74</v>
      </c>
      <c r="AY319" s="166" t="s">
        <v>123</v>
      </c>
    </row>
    <row r="320" spans="2:51" s="13" customFormat="1" ht="11.25">
      <c r="B320" s="157"/>
      <c r="D320" s="158" t="s">
        <v>134</v>
      </c>
      <c r="E320" s="159" t="s">
        <v>3</v>
      </c>
      <c r="F320" s="160" t="s">
        <v>392</v>
      </c>
      <c r="H320" s="159" t="s">
        <v>3</v>
      </c>
      <c r="I320" s="161"/>
      <c r="L320" s="157"/>
      <c r="M320" s="162"/>
      <c r="N320" s="163"/>
      <c r="O320" s="163"/>
      <c r="P320" s="163"/>
      <c r="Q320" s="163"/>
      <c r="R320" s="163"/>
      <c r="S320" s="163"/>
      <c r="T320" s="164"/>
      <c r="AT320" s="159" t="s">
        <v>134</v>
      </c>
      <c r="AU320" s="159" t="s">
        <v>84</v>
      </c>
      <c r="AV320" s="13" t="s">
        <v>82</v>
      </c>
      <c r="AW320" s="13" t="s">
        <v>36</v>
      </c>
      <c r="AX320" s="13" t="s">
        <v>74</v>
      </c>
      <c r="AY320" s="159" t="s">
        <v>123</v>
      </c>
    </row>
    <row r="321" spans="2:51" s="14" customFormat="1" ht="11.25">
      <c r="B321" s="165"/>
      <c r="D321" s="158" t="s">
        <v>134</v>
      </c>
      <c r="E321" s="166" t="s">
        <v>3</v>
      </c>
      <c r="F321" s="167" t="s">
        <v>393</v>
      </c>
      <c r="H321" s="168">
        <v>17.4</v>
      </c>
      <c r="I321" s="169"/>
      <c r="L321" s="165"/>
      <c r="M321" s="170"/>
      <c r="N321" s="171"/>
      <c r="O321" s="171"/>
      <c r="P321" s="171"/>
      <c r="Q321" s="171"/>
      <c r="R321" s="171"/>
      <c r="S321" s="171"/>
      <c r="T321" s="172"/>
      <c r="AT321" s="166" t="s">
        <v>134</v>
      </c>
      <c r="AU321" s="166" t="s">
        <v>84</v>
      </c>
      <c r="AV321" s="14" t="s">
        <v>84</v>
      </c>
      <c r="AW321" s="14" t="s">
        <v>36</v>
      </c>
      <c r="AX321" s="14" t="s">
        <v>74</v>
      </c>
      <c r="AY321" s="166" t="s">
        <v>123</v>
      </c>
    </row>
    <row r="322" spans="2:51" s="14" customFormat="1" ht="11.25">
      <c r="B322" s="165"/>
      <c r="D322" s="158" t="s">
        <v>134</v>
      </c>
      <c r="E322" s="166" t="s">
        <v>3</v>
      </c>
      <c r="F322" s="167" t="s">
        <v>394</v>
      </c>
      <c r="H322" s="168">
        <v>2.8</v>
      </c>
      <c r="I322" s="169"/>
      <c r="L322" s="165"/>
      <c r="M322" s="170"/>
      <c r="N322" s="171"/>
      <c r="O322" s="171"/>
      <c r="P322" s="171"/>
      <c r="Q322" s="171"/>
      <c r="R322" s="171"/>
      <c r="S322" s="171"/>
      <c r="T322" s="172"/>
      <c r="AT322" s="166" t="s">
        <v>134</v>
      </c>
      <c r="AU322" s="166" t="s">
        <v>84</v>
      </c>
      <c r="AV322" s="14" t="s">
        <v>84</v>
      </c>
      <c r="AW322" s="14" t="s">
        <v>36</v>
      </c>
      <c r="AX322" s="14" t="s">
        <v>74</v>
      </c>
      <c r="AY322" s="166" t="s">
        <v>123</v>
      </c>
    </row>
    <row r="323" spans="2:51" s="14" customFormat="1" ht="11.25">
      <c r="B323" s="165"/>
      <c r="D323" s="158" t="s">
        <v>134</v>
      </c>
      <c r="E323" s="166" t="s">
        <v>3</v>
      </c>
      <c r="F323" s="167" t="s">
        <v>395</v>
      </c>
      <c r="H323" s="168">
        <v>-4.826</v>
      </c>
      <c r="I323" s="169"/>
      <c r="L323" s="165"/>
      <c r="M323" s="170"/>
      <c r="N323" s="171"/>
      <c r="O323" s="171"/>
      <c r="P323" s="171"/>
      <c r="Q323" s="171"/>
      <c r="R323" s="171"/>
      <c r="S323" s="171"/>
      <c r="T323" s="172"/>
      <c r="AT323" s="166" t="s">
        <v>134</v>
      </c>
      <c r="AU323" s="166" t="s">
        <v>84</v>
      </c>
      <c r="AV323" s="14" t="s">
        <v>84</v>
      </c>
      <c r="AW323" s="14" t="s">
        <v>36</v>
      </c>
      <c r="AX323" s="14" t="s">
        <v>74</v>
      </c>
      <c r="AY323" s="166" t="s">
        <v>123</v>
      </c>
    </row>
    <row r="324" spans="2:51" s="13" customFormat="1" ht="11.25">
      <c r="B324" s="157"/>
      <c r="D324" s="158" t="s">
        <v>134</v>
      </c>
      <c r="E324" s="159" t="s">
        <v>3</v>
      </c>
      <c r="F324" s="160" t="s">
        <v>396</v>
      </c>
      <c r="H324" s="159" t="s">
        <v>3</v>
      </c>
      <c r="I324" s="161"/>
      <c r="L324" s="157"/>
      <c r="M324" s="162"/>
      <c r="N324" s="163"/>
      <c r="O324" s="163"/>
      <c r="P324" s="163"/>
      <c r="Q324" s="163"/>
      <c r="R324" s="163"/>
      <c r="S324" s="163"/>
      <c r="T324" s="164"/>
      <c r="AT324" s="159" t="s">
        <v>134</v>
      </c>
      <c r="AU324" s="159" t="s">
        <v>84</v>
      </c>
      <c r="AV324" s="13" t="s">
        <v>82</v>
      </c>
      <c r="AW324" s="13" t="s">
        <v>36</v>
      </c>
      <c r="AX324" s="13" t="s">
        <v>74</v>
      </c>
      <c r="AY324" s="159" t="s">
        <v>123</v>
      </c>
    </row>
    <row r="325" spans="2:51" s="14" customFormat="1" ht="11.25">
      <c r="B325" s="165"/>
      <c r="D325" s="158" t="s">
        <v>134</v>
      </c>
      <c r="E325" s="166" t="s">
        <v>3</v>
      </c>
      <c r="F325" s="167" t="s">
        <v>397</v>
      </c>
      <c r="H325" s="168">
        <v>4.8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6" t="s">
        <v>134</v>
      </c>
      <c r="AU325" s="166" t="s">
        <v>84</v>
      </c>
      <c r="AV325" s="14" t="s">
        <v>84</v>
      </c>
      <c r="AW325" s="14" t="s">
        <v>36</v>
      </c>
      <c r="AX325" s="14" t="s">
        <v>74</v>
      </c>
      <c r="AY325" s="166" t="s">
        <v>123</v>
      </c>
    </row>
    <row r="326" spans="2:51" s="15" customFormat="1" ht="11.25">
      <c r="B326" s="173"/>
      <c r="D326" s="158" t="s">
        <v>134</v>
      </c>
      <c r="E326" s="174" t="s">
        <v>3</v>
      </c>
      <c r="F326" s="175" t="s">
        <v>138</v>
      </c>
      <c r="H326" s="176">
        <v>30.262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134</v>
      </c>
      <c r="AU326" s="174" t="s">
        <v>84</v>
      </c>
      <c r="AV326" s="15" t="s">
        <v>130</v>
      </c>
      <c r="AW326" s="15" t="s">
        <v>36</v>
      </c>
      <c r="AX326" s="15" t="s">
        <v>82</v>
      </c>
      <c r="AY326" s="174" t="s">
        <v>123</v>
      </c>
    </row>
    <row r="327" spans="2:51" s="14" customFormat="1" ht="11.25">
      <c r="B327" s="165"/>
      <c r="D327" s="158" t="s">
        <v>134</v>
      </c>
      <c r="F327" s="167" t="s">
        <v>403</v>
      </c>
      <c r="H327" s="168">
        <v>31.775</v>
      </c>
      <c r="I327" s="169"/>
      <c r="L327" s="165"/>
      <c r="M327" s="181"/>
      <c r="N327" s="182"/>
      <c r="O327" s="182"/>
      <c r="P327" s="182"/>
      <c r="Q327" s="182"/>
      <c r="R327" s="182"/>
      <c r="S327" s="182"/>
      <c r="T327" s="183"/>
      <c r="AT327" s="166" t="s">
        <v>134</v>
      </c>
      <c r="AU327" s="166" t="s">
        <v>84</v>
      </c>
      <c r="AV327" s="14" t="s">
        <v>84</v>
      </c>
      <c r="AW327" s="14" t="s">
        <v>4</v>
      </c>
      <c r="AX327" s="14" t="s">
        <v>82</v>
      </c>
      <c r="AY327" s="166" t="s">
        <v>123</v>
      </c>
    </row>
    <row r="328" spans="1:31" s="2" customFormat="1" ht="6.95" customHeight="1">
      <c r="A328" s="33"/>
      <c r="B328" s="43"/>
      <c r="C328" s="44"/>
      <c r="D328" s="44"/>
      <c r="E328" s="44"/>
      <c r="F328" s="44"/>
      <c r="G328" s="44"/>
      <c r="H328" s="44"/>
      <c r="I328" s="44"/>
      <c r="J328" s="44"/>
      <c r="K328" s="44"/>
      <c r="L328" s="34"/>
      <c r="M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</row>
  </sheetData>
  <autoFilter ref="C88:K32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2/113106121"/>
    <hyperlink ref="F100" r:id="rId2" display="https://podminky.urs.cz/item/CS_URS_2022_02/113107111"/>
    <hyperlink ref="F106" r:id="rId3" display="https://podminky.urs.cz/item/CS_URS_2022_02/961031311"/>
    <hyperlink ref="F112" r:id="rId4" display="https://podminky.urs.cz/item/CS_URS_2022_02/962032231"/>
    <hyperlink ref="F125" r:id="rId5" display="https://podminky.urs.cz/item/CS_URS_2022_02/963011512"/>
    <hyperlink ref="F145" r:id="rId6" display="https://podminky.urs.cz/item/CS_URS_2022_02/965042141"/>
    <hyperlink ref="F152" r:id="rId7" display="https://podminky.urs.cz/item/CS_URS_2022_02/965081333"/>
    <hyperlink ref="F163" r:id="rId8" display="https://podminky.urs.cz/item/CS_URS_2022_02/968062244"/>
    <hyperlink ref="F169" r:id="rId9" display="https://podminky.urs.cz/item/CS_URS_2022_02/968062354"/>
    <hyperlink ref="F175" r:id="rId10" display="https://podminky.urs.cz/item/CS_URS_2022_02/968062456"/>
    <hyperlink ref="F181" r:id="rId11" display="https://podminky.urs.cz/item/CS_URS_2022_02/978011191"/>
    <hyperlink ref="F191" r:id="rId12" display="https://podminky.urs.cz/item/CS_URS_2022_02/978013191"/>
    <hyperlink ref="F203" r:id="rId13" display="https://podminky.urs.cz/item/CS_URS_2022_02/979031111"/>
    <hyperlink ref="F217" r:id="rId14" display="https://podminky.urs.cz/item/CS_URS_2022_02/997013151"/>
    <hyperlink ref="F219" r:id="rId15" display="https://podminky.urs.cz/item/CS_URS_2022_02/997013501"/>
    <hyperlink ref="F225" r:id="rId16" display="https://podminky.urs.cz/item/CS_URS_2022_02/997013509"/>
    <hyperlink ref="F232" r:id="rId17" display="https://podminky.urs.cz/item/CS_URS_2022_02/997013601"/>
    <hyperlink ref="F236" r:id="rId18" display="https://podminky.urs.cz/item/CS_URS_2022_02/997013603"/>
    <hyperlink ref="F240" r:id="rId19" display="https://podminky.urs.cz/item/CS_URS_2022_02/997013631"/>
    <hyperlink ref="F245" r:id="rId20" display="https://podminky.urs.cz/item/CS_URS_2022_02/997013873"/>
    <hyperlink ref="F251" r:id="rId21" display="https://podminky.urs.cz/item/CS_URS_2022_02/721242804"/>
    <hyperlink ref="F256" r:id="rId22" display="https://podminky.urs.cz/item/CS_URS_2022_02/764001821"/>
    <hyperlink ref="F262" r:id="rId23" display="https://podminky.urs.cz/item/CS_URS_2022_02/764002851"/>
    <hyperlink ref="F268" r:id="rId24" display="https://podminky.urs.cz/item/CS_URS_2022_02/764002871"/>
    <hyperlink ref="F274" r:id="rId25" display="https://podminky.urs.cz/item/CS_URS_2022_02/764004861"/>
    <hyperlink ref="F281" r:id="rId26" display="https://podminky.urs.cz/item/CS_URS_2022_02/7666919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91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Liebiegova vila- projektová dokumetnace na rekonstrukci terasy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92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02" t="s">
        <v>404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30. 6. 2023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27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28</v>
      </c>
      <c r="F15" s="33"/>
      <c r="G15" s="33"/>
      <c r="H15" s="33"/>
      <c r="I15" s="28" t="s">
        <v>29</v>
      </c>
      <c r="J15" s="26" t="s">
        <v>30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31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286"/>
      <c r="G18" s="286"/>
      <c r="H18" s="28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33</v>
      </c>
      <c r="E20" s="33"/>
      <c r="F20" s="33"/>
      <c r="G20" s="33"/>
      <c r="H20" s="33"/>
      <c r="I20" s="28" t="s">
        <v>26</v>
      </c>
      <c r="J20" s="26" t="s">
        <v>34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35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37</v>
      </c>
      <c r="E23" s="33"/>
      <c r="F23" s="33"/>
      <c r="G23" s="33"/>
      <c r="H23" s="33"/>
      <c r="I23" s="28" t="s">
        <v>26</v>
      </c>
      <c r="J23" s="26" t="s">
        <v>34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29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38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1" t="s">
        <v>3</v>
      </c>
      <c r="F27" s="291"/>
      <c r="G27" s="291"/>
      <c r="H27" s="29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40</v>
      </c>
      <c r="E30" s="33"/>
      <c r="F30" s="33"/>
      <c r="G30" s="33"/>
      <c r="H30" s="33"/>
      <c r="I30" s="33"/>
      <c r="J30" s="67">
        <f>ROUND(J101,2)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42</v>
      </c>
      <c r="G32" s="33"/>
      <c r="H32" s="33"/>
      <c r="I32" s="37" t="s">
        <v>41</v>
      </c>
      <c r="J32" s="37" t="s">
        <v>43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44</v>
      </c>
      <c r="E33" s="28" t="s">
        <v>45</v>
      </c>
      <c r="F33" s="96">
        <f>ROUND((SUM(BE101:BE1015)),2)</f>
        <v>0</v>
      </c>
      <c r="G33" s="33"/>
      <c r="H33" s="33"/>
      <c r="I33" s="97">
        <v>0.21</v>
      </c>
      <c r="J33" s="96">
        <f>ROUND(((SUM(BE101:BE1015))*I33),2)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46</v>
      </c>
      <c r="F34" s="96">
        <f>ROUND((SUM(BF101:BF1015)),2)</f>
        <v>0</v>
      </c>
      <c r="G34" s="33"/>
      <c r="H34" s="33"/>
      <c r="I34" s="97">
        <v>0.15</v>
      </c>
      <c r="J34" s="96">
        <f>ROUND(((SUM(BF101:BF1015))*I34),2)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47</v>
      </c>
      <c r="F35" s="96">
        <f>ROUND((SUM(BG101:BG1015)),2)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48</v>
      </c>
      <c r="F36" s="96">
        <f>ROUND((SUM(BH101:BH1015)),2)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49</v>
      </c>
      <c r="F37" s="96">
        <f>ROUND((SUM(BI101:BI1015)),2)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50</v>
      </c>
      <c r="E39" s="56"/>
      <c r="F39" s="56"/>
      <c r="G39" s="100" t="s">
        <v>51</v>
      </c>
      <c r="H39" s="101" t="s">
        <v>52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94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Liebiegova vila- projektová dokumetnace na rekonstrukci terasy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92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02" t="str">
        <f>E9</f>
        <v>02 - Rekonstrukce terasy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p.p.č. 2597 a 2601, k.ú. Liberec</v>
      </c>
      <c r="G52" s="33"/>
      <c r="H52" s="33"/>
      <c r="I52" s="28" t="s">
        <v>23</v>
      </c>
      <c r="J52" s="51" t="str">
        <f>IF(J12="","",J12)</f>
        <v>30. 6. 2023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Statutární město Liberec</v>
      </c>
      <c r="G54" s="33"/>
      <c r="H54" s="33"/>
      <c r="I54" s="28" t="s">
        <v>33</v>
      </c>
      <c r="J54" s="31" t="str">
        <f>E21</f>
        <v>Michael Štěpán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31</v>
      </c>
      <c r="D55" s="33"/>
      <c r="E55" s="33"/>
      <c r="F55" s="26" t="str">
        <f>IF(E18="","",E18)</f>
        <v>Vyplň údaj</v>
      </c>
      <c r="G55" s="33"/>
      <c r="H55" s="33"/>
      <c r="I55" s="28" t="s">
        <v>37</v>
      </c>
      <c r="J55" s="31" t="str">
        <f>E24</f>
        <v>Michael Štěpán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95</v>
      </c>
      <c r="D57" s="98"/>
      <c r="E57" s="98"/>
      <c r="F57" s="98"/>
      <c r="G57" s="98"/>
      <c r="H57" s="98"/>
      <c r="I57" s="98"/>
      <c r="J57" s="105" t="s">
        <v>96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72</v>
      </c>
      <c r="D59" s="33"/>
      <c r="E59" s="33"/>
      <c r="F59" s="33"/>
      <c r="G59" s="33"/>
      <c r="H59" s="33"/>
      <c r="I59" s="33"/>
      <c r="J59" s="67">
        <f>J101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97</v>
      </c>
    </row>
    <row r="60" spans="2:12" s="9" customFormat="1" ht="24.95" customHeight="1">
      <c r="B60" s="107"/>
      <c r="D60" s="108" t="s">
        <v>98</v>
      </c>
      <c r="E60" s="109"/>
      <c r="F60" s="109"/>
      <c r="G60" s="109"/>
      <c r="H60" s="109"/>
      <c r="I60" s="109"/>
      <c r="J60" s="110">
        <f>J102</f>
        <v>0</v>
      </c>
      <c r="L60" s="107"/>
    </row>
    <row r="61" spans="2:12" s="10" customFormat="1" ht="19.9" customHeight="1">
      <c r="B61" s="111"/>
      <c r="D61" s="112" t="s">
        <v>99</v>
      </c>
      <c r="E61" s="113"/>
      <c r="F61" s="113"/>
      <c r="G61" s="113"/>
      <c r="H61" s="113"/>
      <c r="I61" s="113"/>
      <c r="J61" s="114">
        <f>J103</f>
        <v>0</v>
      </c>
      <c r="L61" s="111"/>
    </row>
    <row r="62" spans="2:12" s="10" customFormat="1" ht="19.9" customHeight="1">
      <c r="B62" s="111"/>
      <c r="D62" s="112" t="s">
        <v>405</v>
      </c>
      <c r="E62" s="113"/>
      <c r="F62" s="113"/>
      <c r="G62" s="113"/>
      <c r="H62" s="113"/>
      <c r="I62" s="113"/>
      <c r="J62" s="114">
        <f>J224</f>
        <v>0</v>
      </c>
      <c r="L62" s="111"/>
    </row>
    <row r="63" spans="2:12" s="10" customFormat="1" ht="19.9" customHeight="1">
      <c r="B63" s="111"/>
      <c r="D63" s="112" t="s">
        <v>406</v>
      </c>
      <c r="E63" s="113"/>
      <c r="F63" s="113"/>
      <c r="G63" s="113"/>
      <c r="H63" s="113"/>
      <c r="I63" s="113"/>
      <c r="J63" s="114">
        <f>J299</f>
        <v>0</v>
      </c>
      <c r="L63" s="111"/>
    </row>
    <row r="64" spans="2:12" s="10" customFormat="1" ht="19.9" customHeight="1">
      <c r="B64" s="111"/>
      <c r="D64" s="112" t="s">
        <v>407</v>
      </c>
      <c r="E64" s="113"/>
      <c r="F64" s="113"/>
      <c r="G64" s="113"/>
      <c r="H64" s="113"/>
      <c r="I64" s="113"/>
      <c r="J64" s="114">
        <f>J395</f>
        <v>0</v>
      </c>
      <c r="L64" s="111"/>
    </row>
    <row r="65" spans="2:12" s="10" customFormat="1" ht="19.9" customHeight="1">
      <c r="B65" s="111"/>
      <c r="D65" s="112" t="s">
        <v>408</v>
      </c>
      <c r="E65" s="113"/>
      <c r="F65" s="113"/>
      <c r="G65" s="113"/>
      <c r="H65" s="113"/>
      <c r="I65" s="113"/>
      <c r="J65" s="114">
        <f>J481</f>
        <v>0</v>
      </c>
      <c r="L65" s="111"/>
    </row>
    <row r="66" spans="2:12" s="10" customFormat="1" ht="19.9" customHeight="1">
      <c r="B66" s="111"/>
      <c r="D66" s="112" t="s">
        <v>100</v>
      </c>
      <c r="E66" s="113"/>
      <c r="F66" s="113"/>
      <c r="G66" s="113"/>
      <c r="H66" s="113"/>
      <c r="I66" s="113"/>
      <c r="J66" s="114">
        <f>J644</f>
        <v>0</v>
      </c>
      <c r="L66" s="111"/>
    </row>
    <row r="67" spans="2:12" s="10" customFormat="1" ht="19.9" customHeight="1">
      <c r="B67" s="111"/>
      <c r="D67" s="112" t="s">
        <v>409</v>
      </c>
      <c r="E67" s="113"/>
      <c r="F67" s="113"/>
      <c r="G67" s="113"/>
      <c r="H67" s="113"/>
      <c r="I67" s="113"/>
      <c r="J67" s="114">
        <f>J692</f>
        <v>0</v>
      </c>
      <c r="L67" s="111"/>
    </row>
    <row r="68" spans="2:12" s="9" customFormat="1" ht="24.95" customHeight="1">
      <c r="B68" s="107"/>
      <c r="D68" s="108" t="s">
        <v>102</v>
      </c>
      <c r="E68" s="109"/>
      <c r="F68" s="109"/>
      <c r="G68" s="109"/>
      <c r="H68" s="109"/>
      <c r="I68" s="109"/>
      <c r="J68" s="110">
        <f>J695</f>
        <v>0</v>
      </c>
      <c r="L68" s="107"/>
    </row>
    <row r="69" spans="2:12" s="10" customFormat="1" ht="19.9" customHeight="1">
      <c r="B69" s="111"/>
      <c r="D69" s="112" t="s">
        <v>410</v>
      </c>
      <c r="E69" s="113"/>
      <c r="F69" s="113"/>
      <c r="G69" s="113"/>
      <c r="H69" s="113"/>
      <c r="I69" s="113"/>
      <c r="J69" s="114">
        <f>J696</f>
        <v>0</v>
      </c>
      <c r="L69" s="111"/>
    </row>
    <row r="70" spans="2:12" s="10" customFormat="1" ht="19.9" customHeight="1">
      <c r="B70" s="111"/>
      <c r="D70" s="112" t="s">
        <v>411</v>
      </c>
      <c r="E70" s="113"/>
      <c r="F70" s="113"/>
      <c r="G70" s="113"/>
      <c r="H70" s="113"/>
      <c r="I70" s="113"/>
      <c r="J70" s="114">
        <f>J730</f>
        <v>0</v>
      </c>
      <c r="L70" s="111"/>
    </row>
    <row r="71" spans="2:12" s="10" customFormat="1" ht="19.9" customHeight="1">
      <c r="B71" s="111"/>
      <c r="D71" s="112" t="s">
        <v>103</v>
      </c>
      <c r="E71" s="113"/>
      <c r="F71" s="113"/>
      <c r="G71" s="113"/>
      <c r="H71" s="113"/>
      <c r="I71" s="113"/>
      <c r="J71" s="114">
        <f>J743</f>
        <v>0</v>
      </c>
      <c r="L71" s="111"/>
    </row>
    <row r="72" spans="2:12" s="10" customFormat="1" ht="19.9" customHeight="1">
      <c r="B72" s="111"/>
      <c r="D72" s="112" t="s">
        <v>412</v>
      </c>
      <c r="E72" s="113"/>
      <c r="F72" s="113"/>
      <c r="G72" s="113"/>
      <c r="H72" s="113"/>
      <c r="I72" s="113"/>
      <c r="J72" s="114">
        <f>J750</f>
        <v>0</v>
      </c>
      <c r="L72" s="111"/>
    </row>
    <row r="73" spans="2:12" s="10" customFormat="1" ht="19.9" customHeight="1">
      <c r="B73" s="111"/>
      <c r="D73" s="112" t="s">
        <v>413</v>
      </c>
      <c r="E73" s="113"/>
      <c r="F73" s="113"/>
      <c r="G73" s="113"/>
      <c r="H73" s="113"/>
      <c r="I73" s="113"/>
      <c r="J73" s="114">
        <f>J761</f>
        <v>0</v>
      </c>
      <c r="L73" s="111"/>
    </row>
    <row r="74" spans="2:12" s="10" customFormat="1" ht="19.9" customHeight="1">
      <c r="B74" s="111"/>
      <c r="D74" s="112" t="s">
        <v>104</v>
      </c>
      <c r="E74" s="113"/>
      <c r="F74" s="113"/>
      <c r="G74" s="113"/>
      <c r="H74" s="113"/>
      <c r="I74" s="113"/>
      <c r="J74" s="114">
        <f>J769</f>
        <v>0</v>
      </c>
      <c r="L74" s="111"/>
    </row>
    <row r="75" spans="2:12" s="10" customFormat="1" ht="19.9" customHeight="1">
      <c r="B75" s="111"/>
      <c r="D75" s="112" t="s">
        <v>105</v>
      </c>
      <c r="E75" s="113"/>
      <c r="F75" s="113"/>
      <c r="G75" s="113"/>
      <c r="H75" s="113"/>
      <c r="I75" s="113"/>
      <c r="J75" s="114">
        <f>J782</f>
        <v>0</v>
      </c>
      <c r="L75" s="111"/>
    </row>
    <row r="76" spans="2:12" s="10" customFormat="1" ht="19.9" customHeight="1">
      <c r="B76" s="111"/>
      <c r="D76" s="112" t="s">
        <v>106</v>
      </c>
      <c r="E76" s="113"/>
      <c r="F76" s="113"/>
      <c r="G76" s="113"/>
      <c r="H76" s="113"/>
      <c r="I76" s="113"/>
      <c r="J76" s="114">
        <f>J813</f>
        <v>0</v>
      </c>
      <c r="L76" s="111"/>
    </row>
    <row r="77" spans="2:12" s="10" customFormat="1" ht="19.9" customHeight="1">
      <c r="B77" s="111"/>
      <c r="D77" s="112" t="s">
        <v>414</v>
      </c>
      <c r="E77" s="113"/>
      <c r="F77" s="113"/>
      <c r="G77" s="113"/>
      <c r="H77" s="113"/>
      <c r="I77" s="113"/>
      <c r="J77" s="114">
        <f>J839</f>
        <v>0</v>
      </c>
      <c r="L77" s="111"/>
    </row>
    <row r="78" spans="2:12" s="10" customFormat="1" ht="19.9" customHeight="1">
      <c r="B78" s="111"/>
      <c r="D78" s="112" t="s">
        <v>415</v>
      </c>
      <c r="E78" s="113"/>
      <c r="F78" s="113"/>
      <c r="G78" s="113"/>
      <c r="H78" s="113"/>
      <c r="I78" s="113"/>
      <c r="J78" s="114">
        <f>J867</f>
        <v>0</v>
      </c>
      <c r="L78" s="111"/>
    </row>
    <row r="79" spans="2:12" s="10" customFormat="1" ht="19.9" customHeight="1">
      <c r="B79" s="111"/>
      <c r="D79" s="112" t="s">
        <v>107</v>
      </c>
      <c r="E79" s="113"/>
      <c r="F79" s="113"/>
      <c r="G79" s="113"/>
      <c r="H79" s="113"/>
      <c r="I79" s="113"/>
      <c r="J79" s="114">
        <f>J894</f>
        <v>0</v>
      </c>
      <c r="L79" s="111"/>
    </row>
    <row r="80" spans="2:12" s="10" customFormat="1" ht="19.9" customHeight="1">
      <c r="B80" s="111"/>
      <c r="D80" s="112" t="s">
        <v>416</v>
      </c>
      <c r="E80" s="113"/>
      <c r="F80" s="113"/>
      <c r="G80" s="113"/>
      <c r="H80" s="113"/>
      <c r="I80" s="113"/>
      <c r="J80" s="114">
        <f>J906</f>
        <v>0</v>
      </c>
      <c r="L80" s="111"/>
    </row>
    <row r="81" spans="2:12" s="10" customFormat="1" ht="19.9" customHeight="1">
      <c r="B81" s="111"/>
      <c r="D81" s="112" t="s">
        <v>417</v>
      </c>
      <c r="E81" s="113"/>
      <c r="F81" s="113"/>
      <c r="G81" s="113"/>
      <c r="H81" s="113"/>
      <c r="I81" s="113"/>
      <c r="J81" s="114">
        <f>J940</f>
        <v>0</v>
      </c>
      <c r="L81" s="111"/>
    </row>
    <row r="82" spans="1:31" s="2" customFormat="1" ht="21.7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7" spans="1:31" s="2" customFormat="1" ht="6.95" customHeight="1">
      <c r="A87" s="33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24.95" customHeight="1">
      <c r="A88" s="33"/>
      <c r="B88" s="34"/>
      <c r="C88" s="22" t="s">
        <v>108</v>
      </c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6.9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17</v>
      </c>
      <c r="D90" s="33"/>
      <c r="E90" s="33"/>
      <c r="F90" s="33"/>
      <c r="G90" s="33"/>
      <c r="H90" s="33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321" t="str">
        <f>E7</f>
        <v>Liebiegova vila- projektová dokumetnace na rekonstrukci terasy</v>
      </c>
      <c r="F91" s="322"/>
      <c r="G91" s="322"/>
      <c r="H91" s="322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92</v>
      </c>
      <c r="D92" s="33"/>
      <c r="E92" s="33"/>
      <c r="F92" s="33"/>
      <c r="G92" s="33"/>
      <c r="H92" s="33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6.5" customHeight="1">
      <c r="A93" s="33"/>
      <c r="B93" s="34"/>
      <c r="C93" s="33"/>
      <c r="D93" s="33"/>
      <c r="E93" s="302" t="str">
        <f>E9</f>
        <v>02 - Rekonstrukce terasy</v>
      </c>
      <c r="F93" s="323"/>
      <c r="G93" s="323"/>
      <c r="H93" s="32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2" customHeight="1">
      <c r="A95" s="33"/>
      <c r="B95" s="34"/>
      <c r="C95" s="28" t="s">
        <v>21</v>
      </c>
      <c r="D95" s="33"/>
      <c r="E95" s="33"/>
      <c r="F95" s="26" t="str">
        <f>F12</f>
        <v>p.p.č. 2597 a 2601, k.ú. Liberec</v>
      </c>
      <c r="G95" s="33"/>
      <c r="H95" s="33"/>
      <c r="I95" s="28" t="s">
        <v>23</v>
      </c>
      <c r="J95" s="51" t="str">
        <f>IF(J12="","",J12)</f>
        <v>30. 6. 2023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6.9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5.2" customHeight="1">
      <c r="A97" s="33"/>
      <c r="B97" s="34"/>
      <c r="C97" s="28" t="s">
        <v>25</v>
      </c>
      <c r="D97" s="33"/>
      <c r="E97" s="33"/>
      <c r="F97" s="26" t="str">
        <f>E15</f>
        <v>Statutární město Liberec</v>
      </c>
      <c r="G97" s="33"/>
      <c r="H97" s="33"/>
      <c r="I97" s="28" t="s">
        <v>33</v>
      </c>
      <c r="J97" s="31" t="str">
        <f>E21</f>
        <v>Michael Štěpán</v>
      </c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15.2" customHeight="1">
      <c r="A98" s="33"/>
      <c r="B98" s="34"/>
      <c r="C98" s="28" t="s">
        <v>31</v>
      </c>
      <c r="D98" s="33"/>
      <c r="E98" s="33"/>
      <c r="F98" s="26" t="str">
        <f>IF(E18="","",E18)</f>
        <v>Vyplň údaj</v>
      </c>
      <c r="G98" s="33"/>
      <c r="H98" s="33"/>
      <c r="I98" s="28" t="s">
        <v>37</v>
      </c>
      <c r="J98" s="31" t="str">
        <f>E24</f>
        <v>Michael Štěpán</v>
      </c>
      <c r="K98" s="33"/>
      <c r="L98" s="9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0.3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9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11" customFormat="1" ht="29.25" customHeight="1">
      <c r="A100" s="115"/>
      <c r="B100" s="116"/>
      <c r="C100" s="117" t="s">
        <v>109</v>
      </c>
      <c r="D100" s="118" t="s">
        <v>59</v>
      </c>
      <c r="E100" s="118" t="s">
        <v>55</v>
      </c>
      <c r="F100" s="118" t="s">
        <v>56</v>
      </c>
      <c r="G100" s="118" t="s">
        <v>110</v>
      </c>
      <c r="H100" s="118" t="s">
        <v>111</v>
      </c>
      <c r="I100" s="118" t="s">
        <v>112</v>
      </c>
      <c r="J100" s="118" t="s">
        <v>96</v>
      </c>
      <c r="K100" s="119" t="s">
        <v>113</v>
      </c>
      <c r="L100" s="120"/>
      <c r="M100" s="58" t="s">
        <v>3</v>
      </c>
      <c r="N100" s="59" t="s">
        <v>44</v>
      </c>
      <c r="O100" s="59" t="s">
        <v>114</v>
      </c>
      <c r="P100" s="59" t="s">
        <v>115</v>
      </c>
      <c r="Q100" s="59" t="s">
        <v>116</v>
      </c>
      <c r="R100" s="59" t="s">
        <v>117</v>
      </c>
      <c r="S100" s="59" t="s">
        <v>118</v>
      </c>
      <c r="T100" s="60" t="s">
        <v>119</v>
      </c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</row>
    <row r="101" spans="1:63" s="2" customFormat="1" ht="22.9" customHeight="1">
      <c r="A101" s="33"/>
      <c r="B101" s="34"/>
      <c r="C101" s="65" t="s">
        <v>120</v>
      </c>
      <c r="D101" s="33"/>
      <c r="E101" s="33"/>
      <c r="F101" s="33"/>
      <c r="G101" s="33"/>
      <c r="H101" s="33"/>
      <c r="I101" s="33"/>
      <c r="J101" s="121">
        <f>BK101</f>
        <v>0</v>
      </c>
      <c r="K101" s="33"/>
      <c r="L101" s="34"/>
      <c r="M101" s="61"/>
      <c r="N101" s="52"/>
      <c r="O101" s="62"/>
      <c r="P101" s="122">
        <f>P102+P695</f>
        <v>0</v>
      </c>
      <c r="Q101" s="62"/>
      <c r="R101" s="122">
        <f>R102+R695</f>
        <v>146.19096602988</v>
      </c>
      <c r="S101" s="62"/>
      <c r="T101" s="123">
        <f>T102+T695</f>
        <v>0.08479332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73</v>
      </c>
      <c r="AU101" s="18" t="s">
        <v>97</v>
      </c>
      <c r="BK101" s="124">
        <f>BK102+BK695</f>
        <v>0</v>
      </c>
    </row>
    <row r="102" spans="2:63" s="12" customFormat="1" ht="25.9" customHeight="1">
      <c r="B102" s="125"/>
      <c r="D102" s="126" t="s">
        <v>73</v>
      </c>
      <c r="E102" s="127" t="s">
        <v>121</v>
      </c>
      <c r="F102" s="127" t="s">
        <v>122</v>
      </c>
      <c r="I102" s="128"/>
      <c r="J102" s="129">
        <f>BK102</f>
        <v>0</v>
      </c>
      <c r="L102" s="125"/>
      <c r="M102" s="130"/>
      <c r="N102" s="131"/>
      <c r="O102" s="131"/>
      <c r="P102" s="132">
        <f>P103+P224+P299+P395+P481+P644+P692</f>
        <v>0</v>
      </c>
      <c r="Q102" s="131"/>
      <c r="R102" s="132">
        <f>R103+R224+R299+R395+R481+R644+R692</f>
        <v>143.81373940988001</v>
      </c>
      <c r="S102" s="131"/>
      <c r="T102" s="133">
        <f>T103+T224+T299+T395+T481+T644+T692</f>
        <v>0.08479332</v>
      </c>
      <c r="AR102" s="126" t="s">
        <v>82</v>
      </c>
      <c r="AT102" s="134" t="s">
        <v>73</v>
      </c>
      <c r="AU102" s="134" t="s">
        <v>74</v>
      </c>
      <c r="AY102" s="126" t="s">
        <v>123</v>
      </c>
      <c r="BK102" s="135">
        <f>BK103+BK224+BK299+BK395+BK481+BK644+BK692</f>
        <v>0</v>
      </c>
    </row>
    <row r="103" spans="2:63" s="12" customFormat="1" ht="22.9" customHeight="1">
      <c r="B103" s="125"/>
      <c r="D103" s="126" t="s">
        <v>73</v>
      </c>
      <c r="E103" s="136" t="s">
        <v>82</v>
      </c>
      <c r="F103" s="136" t="s">
        <v>124</v>
      </c>
      <c r="I103" s="128"/>
      <c r="J103" s="137">
        <f>BK103</f>
        <v>0</v>
      </c>
      <c r="L103" s="125"/>
      <c r="M103" s="130"/>
      <c r="N103" s="131"/>
      <c r="O103" s="131"/>
      <c r="P103" s="132">
        <f>SUM(P104:P223)</f>
        <v>0</v>
      </c>
      <c r="Q103" s="131"/>
      <c r="R103" s="132">
        <f>SUM(R104:R223)</f>
        <v>3.595625</v>
      </c>
      <c r="S103" s="131"/>
      <c r="T103" s="133">
        <f>SUM(T104:T223)</f>
        <v>0</v>
      </c>
      <c r="AR103" s="126" t="s">
        <v>82</v>
      </c>
      <c r="AT103" s="134" t="s">
        <v>73</v>
      </c>
      <c r="AU103" s="134" t="s">
        <v>82</v>
      </c>
      <c r="AY103" s="126" t="s">
        <v>123</v>
      </c>
      <c r="BK103" s="135">
        <f>SUM(BK104:BK223)</f>
        <v>0</v>
      </c>
    </row>
    <row r="104" spans="1:65" s="2" customFormat="1" ht="24.2" customHeight="1">
      <c r="A104" s="33"/>
      <c r="B104" s="138"/>
      <c r="C104" s="139" t="s">
        <v>82</v>
      </c>
      <c r="D104" s="139" t="s">
        <v>125</v>
      </c>
      <c r="E104" s="140" t="s">
        <v>418</v>
      </c>
      <c r="F104" s="141" t="s">
        <v>419</v>
      </c>
      <c r="G104" s="142" t="s">
        <v>128</v>
      </c>
      <c r="H104" s="143">
        <v>21</v>
      </c>
      <c r="I104" s="144"/>
      <c r="J104" s="145">
        <f>ROUND(I104*H104,2)</f>
        <v>0</v>
      </c>
      <c r="K104" s="141" t="s">
        <v>129</v>
      </c>
      <c r="L104" s="34"/>
      <c r="M104" s="146" t="s">
        <v>3</v>
      </c>
      <c r="N104" s="147" t="s">
        <v>45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130</v>
      </c>
      <c r="AT104" s="150" t="s">
        <v>125</v>
      </c>
      <c r="AU104" s="150" t="s">
        <v>84</v>
      </c>
      <c r="AY104" s="18" t="s">
        <v>123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82</v>
      </c>
      <c r="BK104" s="151">
        <f>ROUND(I104*H104,2)</f>
        <v>0</v>
      </c>
      <c r="BL104" s="18" t="s">
        <v>130</v>
      </c>
      <c r="BM104" s="150" t="s">
        <v>420</v>
      </c>
    </row>
    <row r="105" spans="1:47" s="2" customFormat="1" ht="11.25">
      <c r="A105" s="33"/>
      <c r="B105" s="34"/>
      <c r="C105" s="33"/>
      <c r="D105" s="152" t="s">
        <v>132</v>
      </c>
      <c r="E105" s="33"/>
      <c r="F105" s="153" t="s">
        <v>421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132</v>
      </c>
      <c r="AU105" s="18" t="s">
        <v>84</v>
      </c>
    </row>
    <row r="106" spans="2:51" s="13" customFormat="1" ht="11.25">
      <c r="B106" s="157"/>
      <c r="D106" s="158" t="s">
        <v>134</v>
      </c>
      <c r="E106" s="159" t="s">
        <v>3</v>
      </c>
      <c r="F106" s="160" t="s">
        <v>422</v>
      </c>
      <c r="H106" s="159" t="s">
        <v>3</v>
      </c>
      <c r="I106" s="161"/>
      <c r="L106" s="157"/>
      <c r="M106" s="162"/>
      <c r="N106" s="163"/>
      <c r="O106" s="163"/>
      <c r="P106" s="163"/>
      <c r="Q106" s="163"/>
      <c r="R106" s="163"/>
      <c r="S106" s="163"/>
      <c r="T106" s="164"/>
      <c r="AT106" s="159" t="s">
        <v>134</v>
      </c>
      <c r="AU106" s="159" t="s">
        <v>84</v>
      </c>
      <c r="AV106" s="13" t="s">
        <v>82</v>
      </c>
      <c r="AW106" s="13" t="s">
        <v>36</v>
      </c>
      <c r="AX106" s="13" t="s">
        <v>74</v>
      </c>
      <c r="AY106" s="159" t="s">
        <v>123</v>
      </c>
    </row>
    <row r="107" spans="2:51" s="14" customFormat="1" ht="11.25">
      <c r="B107" s="165"/>
      <c r="D107" s="158" t="s">
        <v>134</v>
      </c>
      <c r="E107" s="166" t="s">
        <v>3</v>
      </c>
      <c r="F107" s="167" t="s">
        <v>423</v>
      </c>
      <c r="H107" s="168">
        <v>15.5</v>
      </c>
      <c r="I107" s="169"/>
      <c r="L107" s="165"/>
      <c r="M107" s="170"/>
      <c r="N107" s="171"/>
      <c r="O107" s="171"/>
      <c r="P107" s="171"/>
      <c r="Q107" s="171"/>
      <c r="R107" s="171"/>
      <c r="S107" s="171"/>
      <c r="T107" s="172"/>
      <c r="AT107" s="166" t="s">
        <v>134</v>
      </c>
      <c r="AU107" s="166" t="s">
        <v>84</v>
      </c>
      <c r="AV107" s="14" t="s">
        <v>84</v>
      </c>
      <c r="AW107" s="14" t="s">
        <v>36</v>
      </c>
      <c r="AX107" s="14" t="s">
        <v>74</v>
      </c>
      <c r="AY107" s="166" t="s">
        <v>123</v>
      </c>
    </row>
    <row r="108" spans="2:51" s="13" customFormat="1" ht="11.25">
      <c r="B108" s="157"/>
      <c r="D108" s="158" t="s">
        <v>134</v>
      </c>
      <c r="E108" s="159" t="s">
        <v>3</v>
      </c>
      <c r="F108" s="160" t="s">
        <v>424</v>
      </c>
      <c r="H108" s="159" t="s">
        <v>3</v>
      </c>
      <c r="I108" s="161"/>
      <c r="L108" s="157"/>
      <c r="M108" s="162"/>
      <c r="N108" s="163"/>
      <c r="O108" s="163"/>
      <c r="P108" s="163"/>
      <c r="Q108" s="163"/>
      <c r="R108" s="163"/>
      <c r="S108" s="163"/>
      <c r="T108" s="164"/>
      <c r="AT108" s="159" t="s">
        <v>134</v>
      </c>
      <c r="AU108" s="159" t="s">
        <v>84</v>
      </c>
      <c r="AV108" s="13" t="s">
        <v>82</v>
      </c>
      <c r="AW108" s="13" t="s">
        <v>36</v>
      </c>
      <c r="AX108" s="13" t="s">
        <v>74</v>
      </c>
      <c r="AY108" s="159" t="s">
        <v>123</v>
      </c>
    </row>
    <row r="109" spans="2:51" s="14" customFormat="1" ht="11.25">
      <c r="B109" s="165"/>
      <c r="D109" s="158" t="s">
        <v>134</v>
      </c>
      <c r="E109" s="166" t="s">
        <v>3</v>
      </c>
      <c r="F109" s="167" t="s">
        <v>425</v>
      </c>
      <c r="H109" s="168">
        <v>4.5</v>
      </c>
      <c r="I109" s="169"/>
      <c r="L109" s="165"/>
      <c r="M109" s="170"/>
      <c r="N109" s="171"/>
      <c r="O109" s="171"/>
      <c r="P109" s="171"/>
      <c r="Q109" s="171"/>
      <c r="R109" s="171"/>
      <c r="S109" s="171"/>
      <c r="T109" s="172"/>
      <c r="AT109" s="166" t="s">
        <v>134</v>
      </c>
      <c r="AU109" s="166" t="s">
        <v>84</v>
      </c>
      <c r="AV109" s="14" t="s">
        <v>84</v>
      </c>
      <c r="AW109" s="14" t="s">
        <v>36</v>
      </c>
      <c r="AX109" s="14" t="s">
        <v>74</v>
      </c>
      <c r="AY109" s="166" t="s">
        <v>123</v>
      </c>
    </row>
    <row r="110" spans="2:51" s="15" customFormat="1" ht="11.25">
      <c r="B110" s="173"/>
      <c r="D110" s="158" t="s">
        <v>134</v>
      </c>
      <c r="E110" s="174" t="s">
        <v>3</v>
      </c>
      <c r="F110" s="175" t="s">
        <v>138</v>
      </c>
      <c r="H110" s="176">
        <v>20</v>
      </c>
      <c r="I110" s="177"/>
      <c r="L110" s="173"/>
      <c r="M110" s="178"/>
      <c r="N110" s="179"/>
      <c r="O110" s="179"/>
      <c r="P110" s="179"/>
      <c r="Q110" s="179"/>
      <c r="R110" s="179"/>
      <c r="S110" s="179"/>
      <c r="T110" s="180"/>
      <c r="AT110" s="174" t="s">
        <v>134</v>
      </c>
      <c r="AU110" s="174" t="s">
        <v>84</v>
      </c>
      <c r="AV110" s="15" t="s">
        <v>130</v>
      </c>
      <c r="AW110" s="15" t="s">
        <v>36</v>
      </c>
      <c r="AX110" s="15" t="s">
        <v>82</v>
      </c>
      <c r="AY110" s="174" t="s">
        <v>123</v>
      </c>
    </row>
    <row r="111" spans="2:51" s="14" customFormat="1" ht="11.25">
      <c r="B111" s="165"/>
      <c r="D111" s="158" t="s">
        <v>134</v>
      </c>
      <c r="F111" s="167" t="s">
        <v>426</v>
      </c>
      <c r="H111" s="168">
        <v>21</v>
      </c>
      <c r="I111" s="169"/>
      <c r="L111" s="165"/>
      <c r="M111" s="170"/>
      <c r="N111" s="171"/>
      <c r="O111" s="171"/>
      <c r="P111" s="171"/>
      <c r="Q111" s="171"/>
      <c r="R111" s="171"/>
      <c r="S111" s="171"/>
      <c r="T111" s="172"/>
      <c r="AT111" s="166" t="s">
        <v>134</v>
      </c>
      <c r="AU111" s="166" t="s">
        <v>84</v>
      </c>
      <c r="AV111" s="14" t="s">
        <v>84</v>
      </c>
      <c r="AW111" s="14" t="s">
        <v>4</v>
      </c>
      <c r="AX111" s="14" t="s">
        <v>82</v>
      </c>
      <c r="AY111" s="166" t="s">
        <v>123</v>
      </c>
    </row>
    <row r="112" spans="1:65" s="2" customFormat="1" ht="44.25" customHeight="1">
      <c r="A112" s="33"/>
      <c r="B112" s="138"/>
      <c r="C112" s="139" t="s">
        <v>84</v>
      </c>
      <c r="D112" s="139" t="s">
        <v>125</v>
      </c>
      <c r="E112" s="140" t="s">
        <v>427</v>
      </c>
      <c r="F112" s="141" t="s">
        <v>428</v>
      </c>
      <c r="G112" s="142" t="s">
        <v>151</v>
      </c>
      <c r="H112" s="143">
        <v>18.359</v>
      </c>
      <c r="I112" s="144"/>
      <c r="J112" s="145">
        <f>ROUND(I112*H112,2)</f>
        <v>0</v>
      </c>
      <c r="K112" s="141" t="s">
        <v>129</v>
      </c>
      <c r="L112" s="34"/>
      <c r="M112" s="146" t="s">
        <v>3</v>
      </c>
      <c r="N112" s="147" t="s">
        <v>45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130</v>
      </c>
      <c r="AT112" s="150" t="s">
        <v>125</v>
      </c>
      <c r="AU112" s="150" t="s">
        <v>84</v>
      </c>
      <c r="AY112" s="18" t="s">
        <v>123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82</v>
      </c>
      <c r="BK112" s="151">
        <f>ROUND(I112*H112,2)</f>
        <v>0</v>
      </c>
      <c r="BL112" s="18" t="s">
        <v>130</v>
      </c>
      <c r="BM112" s="150" t="s">
        <v>429</v>
      </c>
    </row>
    <row r="113" spans="1:47" s="2" customFormat="1" ht="11.25">
      <c r="A113" s="33"/>
      <c r="B113" s="34"/>
      <c r="C113" s="33"/>
      <c r="D113" s="152" t="s">
        <v>132</v>
      </c>
      <c r="E113" s="33"/>
      <c r="F113" s="153" t="s">
        <v>430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132</v>
      </c>
      <c r="AU113" s="18" t="s">
        <v>84</v>
      </c>
    </row>
    <row r="114" spans="2:51" s="13" customFormat="1" ht="11.25">
      <c r="B114" s="157"/>
      <c r="D114" s="158" t="s">
        <v>134</v>
      </c>
      <c r="E114" s="159" t="s">
        <v>3</v>
      </c>
      <c r="F114" s="160" t="s">
        <v>431</v>
      </c>
      <c r="H114" s="159" t="s">
        <v>3</v>
      </c>
      <c r="I114" s="161"/>
      <c r="L114" s="157"/>
      <c r="M114" s="162"/>
      <c r="N114" s="163"/>
      <c r="O114" s="163"/>
      <c r="P114" s="163"/>
      <c r="Q114" s="163"/>
      <c r="R114" s="163"/>
      <c r="S114" s="163"/>
      <c r="T114" s="164"/>
      <c r="AT114" s="159" t="s">
        <v>134</v>
      </c>
      <c r="AU114" s="159" t="s">
        <v>84</v>
      </c>
      <c r="AV114" s="13" t="s">
        <v>82</v>
      </c>
      <c r="AW114" s="13" t="s">
        <v>36</v>
      </c>
      <c r="AX114" s="13" t="s">
        <v>74</v>
      </c>
      <c r="AY114" s="159" t="s">
        <v>123</v>
      </c>
    </row>
    <row r="115" spans="2:51" s="14" customFormat="1" ht="11.25">
      <c r="B115" s="165"/>
      <c r="D115" s="158" t="s">
        <v>134</v>
      </c>
      <c r="E115" s="166" t="s">
        <v>3</v>
      </c>
      <c r="F115" s="167" t="s">
        <v>432</v>
      </c>
      <c r="H115" s="168">
        <v>6</v>
      </c>
      <c r="I115" s="169"/>
      <c r="L115" s="165"/>
      <c r="M115" s="170"/>
      <c r="N115" s="171"/>
      <c r="O115" s="171"/>
      <c r="P115" s="171"/>
      <c r="Q115" s="171"/>
      <c r="R115" s="171"/>
      <c r="S115" s="171"/>
      <c r="T115" s="172"/>
      <c r="AT115" s="166" t="s">
        <v>134</v>
      </c>
      <c r="AU115" s="166" t="s">
        <v>84</v>
      </c>
      <c r="AV115" s="14" t="s">
        <v>84</v>
      </c>
      <c r="AW115" s="14" t="s">
        <v>36</v>
      </c>
      <c r="AX115" s="14" t="s">
        <v>74</v>
      </c>
      <c r="AY115" s="166" t="s">
        <v>123</v>
      </c>
    </row>
    <row r="116" spans="2:51" s="14" customFormat="1" ht="11.25">
      <c r="B116" s="165"/>
      <c r="D116" s="158" t="s">
        <v>134</v>
      </c>
      <c r="E116" s="166" t="s">
        <v>3</v>
      </c>
      <c r="F116" s="167" t="s">
        <v>433</v>
      </c>
      <c r="H116" s="168">
        <v>5.525</v>
      </c>
      <c r="I116" s="169"/>
      <c r="L116" s="165"/>
      <c r="M116" s="170"/>
      <c r="N116" s="171"/>
      <c r="O116" s="171"/>
      <c r="P116" s="171"/>
      <c r="Q116" s="171"/>
      <c r="R116" s="171"/>
      <c r="S116" s="171"/>
      <c r="T116" s="172"/>
      <c r="AT116" s="166" t="s">
        <v>134</v>
      </c>
      <c r="AU116" s="166" t="s">
        <v>84</v>
      </c>
      <c r="AV116" s="14" t="s">
        <v>84</v>
      </c>
      <c r="AW116" s="14" t="s">
        <v>36</v>
      </c>
      <c r="AX116" s="14" t="s">
        <v>74</v>
      </c>
      <c r="AY116" s="166" t="s">
        <v>123</v>
      </c>
    </row>
    <row r="117" spans="2:51" s="14" customFormat="1" ht="11.25">
      <c r="B117" s="165"/>
      <c r="D117" s="158" t="s">
        <v>134</v>
      </c>
      <c r="E117" s="166" t="s">
        <v>3</v>
      </c>
      <c r="F117" s="167" t="s">
        <v>434</v>
      </c>
      <c r="H117" s="168">
        <v>5.96</v>
      </c>
      <c r="I117" s="169"/>
      <c r="L117" s="165"/>
      <c r="M117" s="170"/>
      <c r="N117" s="171"/>
      <c r="O117" s="171"/>
      <c r="P117" s="171"/>
      <c r="Q117" s="171"/>
      <c r="R117" s="171"/>
      <c r="S117" s="171"/>
      <c r="T117" s="172"/>
      <c r="AT117" s="166" t="s">
        <v>134</v>
      </c>
      <c r="AU117" s="166" t="s">
        <v>84</v>
      </c>
      <c r="AV117" s="14" t="s">
        <v>84</v>
      </c>
      <c r="AW117" s="14" t="s">
        <v>36</v>
      </c>
      <c r="AX117" s="14" t="s">
        <v>74</v>
      </c>
      <c r="AY117" s="166" t="s">
        <v>123</v>
      </c>
    </row>
    <row r="118" spans="2:51" s="15" customFormat="1" ht="11.25">
      <c r="B118" s="173"/>
      <c r="D118" s="158" t="s">
        <v>134</v>
      </c>
      <c r="E118" s="174" t="s">
        <v>3</v>
      </c>
      <c r="F118" s="175" t="s">
        <v>138</v>
      </c>
      <c r="H118" s="176">
        <v>17.485</v>
      </c>
      <c r="I118" s="177"/>
      <c r="L118" s="173"/>
      <c r="M118" s="178"/>
      <c r="N118" s="179"/>
      <c r="O118" s="179"/>
      <c r="P118" s="179"/>
      <c r="Q118" s="179"/>
      <c r="R118" s="179"/>
      <c r="S118" s="179"/>
      <c r="T118" s="180"/>
      <c r="AT118" s="174" t="s">
        <v>134</v>
      </c>
      <c r="AU118" s="174" t="s">
        <v>84</v>
      </c>
      <c r="AV118" s="15" t="s">
        <v>130</v>
      </c>
      <c r="AW118" s="15" t="s">
        <v>36</v>
      </c>
      <c r="AX118" s="15" t="s">
        <v>82</v>
      </c>
      <c r="AY118" s="174" t="s">
        <v>123</v>
      </c>
    </row>
    <row r="119" spans="2:51" s="14" customFormat="1" ht="11.25">
      <c r="B119" s="165"/>
      <c r="D119" s="158" t="s">
        <v>134</v>
      </c>
      <c r="F119" s="167" t="s">
        <v>435</v>
      </c>
      <c r="H119" s="168">
        <v>18.359</v>
      </c>
      <c r="I119" s="169"/>
      <c r="L119" s="165"/>
      <c r="M119" s="170"/>
      <c r="N119" s="171"/>
      <c r="O119" s="171"/>
      <c r="P119" s="171"/>
      <c r="Q119" s="171"/>
      <c r="R119" s="171"/>
      <c r="S119" s="171"/>
      <c r="T119" s="172"/>
      <c r="AT119" s="166" t="s">
        <v>134</v>
      </c>
      <c r="AU119" s="166" t="s">
        <v>84</v>
      </c>
      <c r="AV119" s="14" t="s">
        <v>84</v>
      </c>
      <c r="AW119" s="14" t="s">
        <v>4</v>
      </c>
      <c r="AX119" s="14" t="s">
        <v>82</v>
      </c>
      <c r="AY119" s="166" t="s">
        <v>123</v>
      </c>
    </row>
    <row r="120" spans="1:65" s="2" customFormat="1" ht="44.25" customHeight="1">
      <c r="A120" s="33"/>
      <c r="B120" s="138"/>
      <c r="C120" s="139" t="s">
        <v>148</v>
      </c>
      <c r="D120" s="139" t="s">
        <v>125</v>
      </c>
      <c r="E120" s="140" t="s">
        <v>436</v>
      </c>
      <c r="F120" s="141" t="s">
        <v>437</v>
      </c>
      <c r="G120" s="142" t="s">
        <v>151</v>
      </c>
      <c r="H120" s="143">
        <v>23.55</v>
      </c>
      <c r="I120" s="144"/>
      <c r="J120" s="145">
        <f>ROUND(I120*H120,2)</f>
        <v>0</v>
      </c>
      <c r="K120" s="141" t="s">
        <v>129</v>
      </c>
      <c r="L120" s="34"/>
      <c r="M120" s="146" t="s">
        <v>3</v>
      </c>
      <c r="N120" s="147" t="s">
        <v>45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130</v>
      </c>
      <c r="AT120" s="150" t="s">
        <v>125</v>
      </c>
      <c r="AU120" s="150" t="s">
        <v>84</v>
      </c>
      <c r="AY120" s="18" t="s">
        <v>123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82</v>
      </c>
      <c r="BK120" s="151">
        <f>ROUND(I120*H120,2)</f>
        <v>0</v>
      </c>
      <c r="BL120" s="18" t="s">
        <v>130</v>
      </c>
      <c r="BM120" s="150" t="s">
        <v>438</v>
      </c>
    </row>
    <row r="121" spans="1:47" s="2" customFormat="1" ht="11.25">
      <c r="A121" s="33"/>
      <c r="B121" s="34"/>
      <c r="C121" s="33"/>
      <c r="D121" s="152" t="s">
        <v>132</v>
      </c>
      <c r="E121" s="33"/>
      <c r="F121" s="153" t="s">
        <v>439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132</v>
      </c>
      <c r="AU121" s="18" t="s">
        <v>84</v>
      </c>
    </row>
    <row r="122" spans="2:51" s="13" customFormat="1" ht="11.25">
      <c r="B122" s="157"/>
      <c r="D122" s="158" t="s">
        <v>134</v>
      </c>
      <c r="E122" s="159" t="s">
        <v>3</v>
      </c>
      <c r="F122" s="160" t="s">
        <v>440</v>
      </c>
      <c r="H122" s="159" t="s">
        <v>3</v>
      </c>
      <c r="I122" s="161"/>
      <c r="L122" s="157"/>
      <c r="M122" s="162"/>
      <c r="N122" s="163"/>
      <c r="O122" s="163"/>
      <c r="P122" s="163"/>
      <c r="Q122" s="163"/>
      <c r="R122" s="163"/>
      <c r="S122" s="163"/>
      <c r="T122" s="164"/>
      <c r="AT122" s="159" t="s">
        <v>134</v>
      </c>
      <c r="AU122" s="159" t="s">
        <v>84</v>
      </c>
      <c r="AV122" s="13" t="s">
        <v>82</v>
      </c>
      <c r="AW122" s="13" t="s">
        <v>36</v>
      </c>
      <c r="AX122" s="13" t="s">
        <v>74</v>
      </c>
      <c r="AY122" s="159" t="s">
        <v>123</v>
      </c>
    </row>
    <row r="123" spans="2:51" s="14" customFormat="1" ht="11.25">
      <c r="B123" s="165"/>
      <c r="D123" s="158" t="s">
        <v>134</v>
      </c>
      <c r="E123" s="166" t="s">
        <v>3</v>
      </c>
      <c r="F123" s="167" t="s">
        <v>441</v>
      </c>
      <c r="H123" s="168">
        <v>18.6</v>
      </c>
      <c r="I123" s="169"/>
      <c r="L123" s="165"/>
      <c r="M123" s="170"/>
      <c r="N123" s="171"/>
      <c r="O123" s="171"/>
      <c r="P123" s="171"/>
      <c r="Q123" s="171"/>
      <c r="R123" s="171"/>
      <c r="S123" s="171"/>
      <c r="T123" s="172"/>
      <c r="AT123" s="166" t="s">
        <v>134</v>
      </c>
      <c r="AU123" s="166" t="s">
        <v>84</v>
      </c>
      <c r="AV123" s="14" t="s">
        <v>84</v>
      </c>
      <c r="AW123" s="14" t="s">
        <v>36</v>
      </c>
      <c r="AX123" s="14" t="s">
        <v>74</v>
      </c>
      <c r="AY123" s="166" t="s">
        <v>123</v>
      </c>
    </row>
    <row r="124" spans="2:51" s="13" customFormat="1" ht="11.25">
      <c r="B124" s="157"/>
      <c r="D124" s="158" t="s">
        <v>134</v>
      </c>
      <c r="E124" s="159" t="s">
        <v>3</v>
      </c>
      <c r="F124" s="160" t="s">
        <v>442</v>
      </c>
      <c r="H124" s="159" t="s">
        <v>3</v>
      </c>
      <c r="I124" s="161"/>
      <c r="L124" s="157"/>
      <c r="M124" s="162"/>
      <c r="N124" s="163"/>
      <c r="O124" s="163"/>
      <c r="P124" s="163"/>
      <c r="Q124" s="163"/>
      <c r="R124" s="163"/>
      <c r="S124" s="163"/>
      <c r="T124" s="164"/>
      <c r="AT124" s="159" t="s">
        <v>134</v>
      </c>
      <c r="AU124" s="159" t="s">
        <v>84</v>
      </c>
      <c r="AV124" s="13" t="s">
        <v>82</v>
      </c>
      <c r="AW124" s="13" t="s">
        <v>36</v>
      </c>
      <c r="AX124" s="13" t="s">
        <v>74</v>
      </c>
      <c r="AY124" s="159" t="s">
        <v>123</v>
      </c>
    </row>
    <row r="125" spans="2:51" s="14" customFormat="1" ht="11.25">
      <c r="B125" s="165"/>
      <c r="D125" s="158" t="s">
        <v>134</v>
      </c>
      <c r="E125" s="166" t="s">
        <v>3</v>
      </c>
      <c r="F125" s="167" t="s">
        <v>443</v>
      </c>
      <c r="H125" s="168">
        <v>3.829</v>
      </c>
      <c r="I125" s="169"/>
      <c r="L125" s="165"/>
      <c r="M125" s="170"/>
      <c r="N125" s="171"/>
      <c r="O125" s="171"/>
      <c r="P125" s="171"/>
      <c r="Q125" s="171"/>
      <c r="R125" s="171"/>
      <c r="S125" s="171"/>
      <c r="T125" s="172"/>
      <c r="AT125" s="166" t="s">
        <v>134</v>
      </c>
      <c r="AU125" s="166" t="s">
        <v>84</v>
      </c>
      <c r="AV125" s="14" t="s">
        <v>84</v>
      </c>
      <c r="AW125" s="14" t="s">
        <v>36</v>
      </c>
      <c r="AX125" s="14" t="s">
        <v>74</v>
      </c>
      <c r="AY125" s="166" t="s">
        <v>123</v>
      </c>
    </row>
    <row r="126" spans="2:51" s="15" customFormat="1" ht="11.25">
      <c r="B126" s="173"/>
      <c r="D126" s="158" t="s">
        <v>134</v>
      </c>
      <c r="E126" s="174" t="s">
        <v>3</v>
      </c>
      <c r="F126" s="175" t="s">
        <v>138</v>
      </c>
      <c r="H126" s="176">
        <v>22.429000000000002</v>
      </c>
      <c r="I126" s="177"/>
      <c r="L126" s="173"/>
      <c r="M126" s="178"/>
      <c r="N126" s="179"/>
      <c r="O126" s="179"/>
      <c r="P126" s="179"/>
      <c r="Q126" s="179"/>
      <c r="R126" s="179"/>
      <c r="S126" s="179"/>
      <c r="T126" s="180"/>
      <c r="AT126" s="174" t="s">
        <v>134</v>
      </c>
      <c r="AU126" s="174" t="s">
        <v>84</v>
      </c>
      <c r="AV126" s="15" t="s">
        <v>130</v>
      </c>
      <c r="AW126" s="15" t="s">
        <v>36</v>
      </c>
      <c r="AX126" s="15" t="s">
        <v>82</v>
      </c>
      <c r="AY126" s="174" t="s">
        <v>123</v>
      </c>
    </row>
    <row r="127" spans="2:51" s="14" customFormat="1" ht="11.25">
      <c r="B127" s="165"/>
      <c r="D127" s="158" t="s">
        <v>134</v>
      </c>
      <c r="F127" s="167" t="s">
        <v>444</v>
      </c>
      <c r="H127" s="168">
        <v>23.55</v>
      </c>
      <c r="I127" s="169"/>
      <c r="L127" s="165"/>
      <c r="M127" s="170"/>
      <c r="N127" s="171"/>
      <c r="O127" s="171"/>
      <c r="P127" s="171"/>
      <c r="Q127" s="171"/>
      <c r="R127" s="171"/>
      <c r="S127" s="171"/>
      <c r="T127" s="172"/>
      <c r="AT127" s="166" t="s">
        <v>134</v>
      </c>
      <c r="AU127" s="166" t="s">
        <v>84</v>
      </c>
      <c r="AV127" s="14" t="s">
        <v>84</v>
      </c>
      <c r="AW127" s="14" t="s">
        <v>4</v>
      </c>
      <c r="AX127" s="14" t="s">
        <v>82</v>
      </c>
      <c r="AY127" s="166" t="s">
        <v>123</v>
      </c>
    </row>
    <row r="128" spans="1:65" s="2" customFormat="1" ht="55.5" customHeight="1">
      <c r="A128" s="33"/>
      <c r="B128" s="138"/>
      <c r="C128" s="139" t="s">
        <v>130</v>
      </c>
      <c r="D128" s="139" t="s">
        <v>125</v>
      </c>
      <c r="E128" s="140" t="s">
        <v>445</v>
      </c>
      <c r="F128" s="141" t="s">
        <v>446</v>
      </c>
      <c r="G128" s="142" t="s">
        <v>151</v>
      </c>
      <c r="H128" s="143">
        <v>75.662</v>
      </c>
      <c r="I128" s="144"/>
      <c r="J128" s="145">
        <f>ROUND(I128*H128,2)</f>
        <v>0</v>
      </c>
      <c r="K128" s="141" t="s">
        <v>129</v>
      </c>
      <c r="L128" s="34"/>
      <c r="M128" s="146" t="s">
        <v>3</v>
      </c>
      <c r="N128" s="147" t="s">
        <v>45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130</v>
      </c>
      <c r="AT128" s="150" t="s">
        <v>125</v>
      </c>
      <c r="AU128" s="150" t="s">
        <v>84</v>
      </c>
      <c r="AY128" s="18" t="s">
        <v>123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82</v>
      </c>
      <c r="BK128" s="151">
        <f>ROUND(I128*H128,2)</f>
        <v>0</v>
      </c>
      <c r="BL128" s="18" t="s">
        <v>130</v>
      </c>
      <c r="BM128" s="150" t="s">
        <v>447</v>
      </c>
    </row>
    <row r="129" spans="1:47" s="2" customFormat="1" ht="11.25">
      <c r="A129" s="33"/>
      <c r="B129" s="34"/>
      <c r="C129" s="33"/>
      <c r="D129" s="152" t="s">
        <v>132</v>
      </c>
      <c r="E129" s="33"/>
      <c r="F129" s="153" t="s">
        <v>448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132</v>
      </c>
      <c r="AU129" s="18" t="s">
        <v>84</v>
      </c>
    </row>
    <row r="130" spans="2:51" s="13" customFormat="1" ht="11.25">
      <c r="B130" s="157"/>
      <c r="D130" s="158" t="s">
        <v>134</v>
      </c>
      <c r="E130" s="159" t="s">
        <v>3</v>
      </c>
      <c r="F130" s="160" t="s">
        <v>449</v>
      </c>
      <c r="H130" s="159" t="s">
        <v>3</v>
      </c>
      <c r="I130" s="161"/>
      <c r="L130" s="157"/>
      <c r="M130" s="162"/>
      <c r="N130" s="163"/>
      <c r="O130" s="163"/>
      <c r="P130" s="163"/>
      <c r="Q130" s="163"/>
      <c r="R130" s="163"/>
      <c r="S130" s="163"/>
      <c r="T130" s="164"/>
      <c r="AT130" s="159" t="s">
        <v>134</v>
      </c>
      <c r="AU130" s="159" t="s">
        <v>84</v>
      </c>
      <c r="AV130" s="13" t="s">
        <v>82</v>
      </c>
      <c r="AW130" s="13" t="s">
        <v>36</v>
      </c>
      <c r="AX130" s="13" t="s">
        <v>74</v>
      </c>
      <c r="AY130" s="159" t="s">
        <v>123</v>
      </c>
    </row>
    <row r="131" spans="2:51" s="14" customFormat="1" ht="11.25">
      <c r="B131" s="165"/>
      <c r="D131" s="158" t="s">
        <v>134</v>
      </c>
      <c r="E131" s="166" t="s">
        <v>3</v>
      </c>
      <c r="F131" s="167" t="s">
        <v>441</v>
      </c>
      <c r="H131" s="168">
        <v>18.6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6" t="s">
        <v>134</v>
      </c>
      <c r="AU131" s="166" t="s">
        <v>84</v>
      </c>
      <c r="AV131" s="14" t="s">
        <v>84</v>
      </c>
      <c r="AW131" s="14" t="s">
        <v>36</v>
      </c>
      <c r="AX131" s="14" t="s">
        <v>74</v>
      </c>
      <c r="AY131" s="166" t="s">
        <v>123</v>
      </c>
    </row>
    <row r="132" spans="2:51" s="13" customFormat="1" ht="11.25">
      <c r="B132" s="157"/>
      <c r="D132" s="158" t="s">
        <v>134</v>
      </c>
      <c r="E132" s="159" t="s">
        <v>3</v>
      </c>
      <c r="F132" s="160" t="s">
        <v>450</v>
      </c>
      <c r="H132" s="159" t="s">
        <v>3</v>
      </c>
      <c r="I132" s="161"/>
      <c r="L132" s="157"/>
      <c r="M132" s="162"/>
      <c r="N132" s="163"/>
      <c r="O132" s="163"/>
      <c r="P132" s="163"/>
      <c r="Q132" s="163"/>
      <c r="R132" s="163"/>
      <c r="S132" s="163"/>
      <c r="T132" s="164"/>
      <c r="AT132" s="159" t="s">
        <v>134</v>
      </c>
      <c r="AU132" s="159" t="s">
        <v>84</v>
      </c>
      <c r="AV132" s="13" t="s">
        <v>82</v>
      </c>
      <c r="AW132" s="13" t="s">
        <v>36</v>
      </c>
      <c r="AX132" s="13" t="s">
        <v>74</v>
      </c>
      <c r="AY132" s="159" t="s">
        <v>123</v>
      </c>
    </row>
    <row r="133" spans="2:51" s="14" customFormat="1" ht="11.25">
      <c r="B133" s="165"/>
      <c r="D133" s="158" t="s">
        <v>134</v>
      </c>
      <c r="E133" s="166" t="s">
        <v>3</v>
      </c>
      <c r="F133" s="167" t="s">
        <v>451</v>
      </c>
      <c r="H133" s="168">
        <v>11.16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6" t="s">
        <v>134</v>
      </c>
      <c r="AU133" s="166" t="s">
        <v>84</v>
      </c>
      <c r="AV133" s="14" t="s">
        <v>84</v>
      </c>
      <c r="AW133" s="14" t="s">
        <v>36</v>
      </c>
      <c r="AX133" s="14" t="s">
        <v>74</v>
      </c>
      <c r="AY133" s="166" t="s">
        <v>123</v>
      </c>
    </row>
    <row r="134" spans="2:51" s="13" customFormat="1" ht="11.25">
      <c r="B134" s="157"/>
      <c r="D134" s="158" t="s">
        <v>134</v>
      </c>
      <c r="E134" s="159" t="s">
        <v>3</v>
      </c>
      <c r="F134" s="160" t="s">
        <v>452</v>
      </c>
      <c r="H134" s="159" t="s">
        <v>3</v>
      </c>
      <c r="I134" s="161"/>
      <c r="L134" s="157"/>
      <c r="M134" s="162"/>
      <c r="N134" s="163"/>
      <c r="O134" s="163"/>
      <c r="P134" s="163"/>
      <c r="Q134" s="163"/>
      <c r="R134" s="163"/>
      <c r="S134" s="163"/>
      <c r="T134" s="164"/>
      <c r="AT134" s="159" t="s">
        <v>134</v>
      </c>
      <c r="AU134" s="159" t="s">
        <v>84</v>
      </c>
      <c r="AV134" s="13" t="s">
        <v>82</v>
      </c>
      <c r="AW134" s="13" t="s">
        <v>36</v>
      </c>
      <c r="AX134" s="13" t="s">
        <v>74</v>
      </c>
      <c r="AY134" s="159" t="s">
        <v>123</v>
      </c>
    </row>
    <row r="135" spans="2:51" s="14" customFormat="1" ht="11.25">
      <c r="B135" s="165"/>
      <c r="D135" s="158" t="s">
        <v>134</v>
      </c>
      <c r="E135" s="166" t="s">
        <v>3</v>
      </c>
      <c r="F135" s="167" t="s">
        <v>432</v>
      </c>
      <c r="H135" s="168">
        <v>6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6" t="s">
        <v>134</v>
      </c>
      <c r="AU135" s="166" t="s">
        <v>84</v>
      </c>
      <c r="AV135" s="14" t="s">
        <v>84</v>
      </c>
      <c r="AW135" s="14" t="s">
        <v>36</v>
      </c>
      <c r="AX135" s="14" t="s">
        <v>74</v>
      </c>
      <c r="AY135" s="166" t="s">
        <v>123</v>
      </c>
    </row>
    <row r="136" spans="2:51" s="14" customFormat="1" ht="11.25">
      <c r="B136" s="165"/>
      <c r="D136" s="158" t="s">
        <v>134</v>
      </c>
      <c r="E136" s="166" t="s">
        <v>3</v>
      </c>
      <c r="F136" s="167" t="s">
        <v>433</v>
      </c>
      <c r="H136" s="168">
        <v>5.525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6" t="s">
        <v>134</v>
      </c>
      <c r="AU136" s="166" t="s">
        <v>84</v>
      </c>
      <c r="AV136" s="14" t="s">
        <v>84</v>
      </c>
      <c r="AW136" s="14" t="s">
        <v>36</v>
      </c>
      <c r="AX136" s="14" t="s">
        <v>74</v>
      </c>
      <c r="AY136" s="166" t="s">
        <v>123</v>
      </c>
    </row>
    <row r="137" spans="2:51" s="14" customFormat="1" ht="11.25">
      <c r="B137" s="165"/>
      <c r="D137" s="158" t="s">
        <v>134</v>
      </c>
      <c r="E137" s="166" t="s">
        <v>3</v>
      </c>
      <c r="F137" s="167" t="s">
        <v>434</v>
      </c>
      <c r="H137" s="168">
        <v>5.96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6" t="s">
        <v>134</v>
      </c>
      <c r="AU137" s="166" t="s">
        <v>84</v>
      </c>
      <c r="AV137" s="14" t="s">
        <v>84</v>
      </c>
      <c r="AW137" s="14" t="s">
        <v>36</v>
      </c>
      <c r="AX137" s="14" t="s">
        <v>74</v>
      </c>
      <c r="AY137" s="166" t="s">
        <v>123</v>
      </c>
    </row>
    <row r="138" spans="2:51" s="13" customFormat="1" ht="11.25">
      <c r="B138" s="157"/>
      <c r="D138" s="158" t="s">
        <v>134</v>
      </c>
      <c r="E138" s="159" t="s">
        <v>3</v>
      </c>
      <c r="F138" s="160" t="s">
        <v>453</v>
      </c>
      <c r="H138" s="159" t="s">
        <v>3</v>
      </c>
      <c r="I138" s="161"/>
      <c r="L138" s="157"/>
      <c r="M138" s="162"/>
      <c r="N138" s="163"/>
      <c r="O138" s="163"/>
      <c r="P138" s="163"/>
      <c r="Q138" s="163"/>
      <c r="R138" s="163"/>
      <c r="S138" s="163"/>
      <c r="T138" s="164"/>
      <c r="AT138" s="159" t="s">
        <v>134</v>
      </c>
      <c r="AU138" s="159" t="s">
        <v>84</v>
      </c>
      <c r="AV138" s="13" t="s">
        <v>82</v>
      </c>
      <c r="AW138" s="13" t="s">
        <v>36</v>
      </c>
      <c r="AX138" s="13" t="s">
        <v>74</v>
      </c>
      <c r="AY138" s="159" t="s">
        <v>123</v>
      </c>
    </row>
    <row r="139" spans="2:51" s="14" customFormat="1" ht="11.25">
      <c r="B139" s="165"/>
      <c r="D139" s="158" t="s">
        <v>134</v>
      </c>
      <c r="E139" s="166" t="s">
        <v>3</v>
      </c>
      <c r="F139" s="167" t="s">
        <v>432</v>
      </c>
      <c r="H139" s="168">
        <v>6</v>
      </c>
      <c r="I139" s="169"/>
      <c r="L139" s="165"/>
      <c r="M139" s="170"/>
      <c r="N139" s="171"/>
      <c r="O139" s="171"/>
      <c r="P139" s="171"/>
      <c r="Q139" s="171"/>
      <c r="R139" s="171"/>
      <c r="S139" s="171"/>
      <c r="T139" s="172"/>
      <c r="AT139" s="166" t="s">
        <v>134</v>
      </c>
      <c r="AU139" s="166" t="s">
        <v>84</v>
      </c>
      <c r="AV139" s="14" t="s">
        <v>84</v>
      </c>
      <c r="AW139" s="14" t="s">
        <v>36</v>
      </c>
      <c r="AX139" s="14" t="s">
        <v>74</v>
      </c>
      <c r="AY139" s="166" t="s">
        <v>123</v>
      </c>
    </row>
    <row r="140" spans="2:51" s="14" customFormat="1" ht="11.25">
      <c r="B140" s="165"/>
      <c r="D140" s="158" t="s">
        <v>134</v>
      </c>
      <c r="E140" s="166" t="s">
        <v>3</v>
      </c>
      <c r="F140" s="167" t="s">
        <v>433</v>
      </c>
      <c r="H140" s="168">
        <v>5.525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134</v>
      </c>
      <c r="AU140" s="166" t="s">
        <v>84</v>
      </c>
      <c r="AV140" s="14" t="s">
        <v>84</v>
      </c>
      <c r="AW140" s="14" t="s">
        <v>36</v>
      </c>
      <c r="AX140" s="14" t="s">
        <v>74</v>
      </c>
      <c r="AY140" s="166" t="s">
        <v>123</v>
      </c>
    </row>
    <row r="141" spans="2:51" s="14" customFormat="1" ht="11.25">
      <c r="B141" s="165"/>
      <c r="D141" s="158" t="s">
        <v>134</v>
      </c>
      <c r="E141" s="166" t="s">
        <v>3</v>
      </c>
      <c r="F141" s="167" t="s">
        <v>434</v>
      </c>
      <c r="H141" s="168">
        <v>5.96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6" t="s">
        <v>134</v>
      </c>
      <c r="AU141" s="166" t="s">
        <v>84</v>
      </c>
      <c r="AV141" s="14" t="s">
        <v>84</v>
      </c>
      <c r="AW141" s="14" t="s">
        <v>36</v>
      </c>
      <c r="AX141" s="14" t="s">
        <v>74</v>
      </c>
      <c r="AY141" s="166" t="s">
        <v>123</v>
      </c>
    </row>
    <row r="142" spans="2:51" s="13" customFormat="1" ht="11.25">
      <c r="B142" s="157"/>
      <c r="D142" s="158" t="s">
        <v>134</v>
      </c>
      <c r="E142" s="159" t="s">
        <v>3</v>
      </c>
      <c r="F142" s="160" t="s">
        <v>442</v>
      </c>
      <c r="H142" s="159" t="s">
        <v>3</v>
      </c>
      <c r="I142" s="161"/>
      <c r="L142" s="157"/>
      <c r="M142" s="162"/>
      <c r="N142" s="163"/>
      <c r="O142" s="163"/>
      <c r="P142" s="163"/>
      <c r="Q142" s="163"/>
      <c r="R142" s="163"/>
      <c r="S142" s="163"/>
      <c r="T142" s="164"/>
      <c r="AT142" s="159" t="s">
        <v>134</v>
      </c>
      <c r="AU142" s="159" t="s">
        <v>84</v>
      </c>
      <c r="AV142" s="13" t="s">
        <v>82</v>
      </c>
      <c r="AW142" s="13" t="s">
        <v>36</v>
      </c>
      <c r="AX142" s="13" t="s">
        <v>74</v>
      </c>
      <c r="AY142" s="159" t="s">
        <v>123</v>
      </c>
    </row>
    <row r="143" spans="2:51" s="14" customFormat="1" ht="11.25">
      <c r="B143" s="165"/>
      <c r="D143" s="158" t="s">
        <v>134</v>
      </c>
      <c r="E143" s="166" t="s">
        <v>3</v>
      </c>
      <c r="F143" s="167" t="s">
        <v>443</v>
      </c>
      <c r="H143" s="168">
        <v>3.829</v>
      </c>
      <c r="I143" s="169"/>
      <c r="L143" s="165"/>
      <c r="M143" s="170"/>
      <c r="N143" s="171"/>
      <c r="O143" s="171"/>
      <c r="P143" s="171"/>
      <c r="Q143" s="171"/>
      <c r="R143" s="171"/>
      <c r="S143" s="171"/>
      <c r="T143" s="172"/>
      <c r="AT143" s="166" t="s">
        <v>134</v>
      </c>
      <c r="AU143" s="166" t="s">
        <v>84</v>
      </c>
      <c r="AV143" s="14" t="s">
        <v>84</v>
      </c>
      <c r="AW143" s="14" t="s">
        <v>36</v>
      </c>
      <c r="AX143" s="14" t="s">
        <v>74</v>
      </c>
      <c r="AY143" s="166" t="s">
        <v>123</v>
      </c>
    </row>
    <row r="144" spans="2:51" s="13" customFormat="1" ht="11.25">
      <c r="B144" s="157"/>
      <c r="D144" s="158" t="s">
        <v>134</v>
      </c>
      <c r="E144" s="159" t="s">
        <v>3</v>
      </c>
      <c r="F144" s="160" t="s">
        <v>424</v>
      </c>
      <c r="H144" s="159" t="s">
        <v>3</v>
      </c>
      <c r="I144" s="161"/>
      <c r="L144" s="157"/>
      <c r="M144" s="162"/>
      <c r="N144" s="163"/>
      <c r="O144" s="163"/>
      <c r="P144" s="163"/>
      <c r="Q144" s="163"/>
      <c r="R144" s="163"/>
      <c r="S144" s="163"/>
      <c r="T144" s="164"/>
      <c r="AT144" s="159" t="s">
        <v>134</v>
      </c>
      <c r="AU144" s="159" t="s">
        <v>84</v>
      </c>
      <c r="AV144" s="13" t="s">
        <v>82</v>
      </c>
      <c r="AW144" s="13" t="s">
        <v>36</v>
      </c>
      <c r="AX144" s="13" t="s">
        <v>74</v>
      </c>
      <c r="AY144" s="159" t="s">
        <v>123</v>
      </c>
    </row>
    <row r="145" spans="2:51" s="14" customFormat="1" ht="11.25">
      <c r="B145" s="165"/>
      <c r="D145" s="158" t="s">
        <v>134</v>
      </c>
      <c r="E145" s="166" t="s">
        <v>3</v>
      </c>
      <c r="F145" s="167" t="s">
        <v>454</v>
      </c>
      <c r="H145" s="168">
        <v>3.5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134</v>
      </c>
      <c r="AU145" s="166" t="s">
        <v>84</v>
      </c>
      <c r="AV145" s="14" t="s">
        <v>84</v>
      </c>
      <c r="AW145" s="14" t="s">
        <v>36</v>
      </c>
      <c r="AX145" s="14" t="s">
        <v>74</v>
      </c>
      <c r="AY145" s="166" t="s">
        <v>123</v>
      </c>
    </row>
    <row r="146" spans="2:51" s="15" customFormat="1" ht="11.25">
      <c r="B146" s="173"/>
      <c r="D146" s="158" t="s">
        <v>134</v>
      </c>
      <c r="E146" s="174" t="s">
        <v>3</v>
      </c>
      <c r="F146" s="175" t="s">
        <v>138</v>
      </c>
      <c r="H146" s="176">
        <v>72.059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134</v>
      </c>
      <c r="AU146" s="174" t="s">
        <v>84</v>
      </c>
      <c r="AV146" s="15" t="s">
        <v>130</v>
      </c>
      <c r="AW146" s="15" t="s">
        <v>36</v>
      </c>
      <c r="AX146" s="15" t="s">
        <v>82</v>
      </c>
      <c r="AY146" s="174" t="s">
        <v>123</v>
      </c>
    </row>
    <row r="147" spans="2:51" s="14" customFormat="1" ht="11.25">
      <c r="B147" s="165"/>
      <c r="D147" s="158" t="s">
        <v>134</v>
      </c>
      <c r="F147" s="167" t="s">
        <v>455</v>
      </c>
      <c r="H147" s="168">
        <v>75.662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6" t="s">
        <v>134</v>
      </c>
      <c r="AU147" s="166" t="s">
        <v>84</v>
      </c>
      <c r="AV147" s="14" t="s">
        <v>84</v>
      </c>
      <c r="AW147" s="14" t="s">
        <v>4</v>
      </c>
      <c r="AX147" s="14" t="s">
        <v>82</v>
      </c>
      <c r="AY147" s="166" t="s">
        <v>123</v>
      </c>
    </row>
    <row r="148" spans="1:65" s="2" customFormat="1" ht="62.65" customHeight="1">
      <c r="A148" s="33"/>
      <c r="B148" s="138"/>
      <c r="C148" s="139" t="s">
        <v>171</v>
      </c>
      <c r="D148" s="139" t="s">
        <v>125</v>
      </c>
      <c r="E148" s="140" t="s">
        <v>456</v>
      </c>
      <c r="F148" s="141" t="s">
        <v>457</v>
      </c>
      <c r="G148" s="142" t="s">
        <v>151</v>
      </c>
      <c r="H148" s="143">
        <v>75.662</v>
      </c>
      <c r="I148" s="144"/>
      <c r="J148" s="145">
        <f>ROUND(I148*H148,2)</f>
        <v>0</v>
      </c>
      <c r="K148" s="141" t="s">
        <v>129</v>
      </c>
      <c r="L148" s="34"/>
      <c r="M148" s="146" t="s">
        <v>3</v>
      </c>
      <c r="N148" s="147" t="s">
        <v>45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130</v>
      </c>
      <c r="AT148" s="150" t="s">
        <v>125</v>
      </c>
      <c r="AU148" s="150" t="s">
        <v>84</v>
      </c>
      <c r="AY148" s="18" t="s">
        <v>123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82</v>
      </c>
      <c r="BK148" s="151">
        <f>ROUND(I148*H148,2)</f>
        <v>0</v>
      </c>
      <c r="BL148" s="18" t="s">
        <v>130</v>
      </c>
      <c r="BM148" s="150" t="s">
        <v>458</v>
      </c>
    </row>
    <row r="149" spans="1:47" s="2" customFormat="1" ht="11.25">
      <c r="A149" s="33"/>
      <c r="B149" s="34"/>
      <c r="C149" s="33"/>
      <c r="D149" s="152" t="s">
        <v>132</v>
      </c>
      <c r="E149" s="33"/>
      <c r="F149" s="153" t="s">
        <v>459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132</v>
      </c>
      <c r="AU149" s="18" t="s">
        <v>84</v>
      </c>
    </row>
    <row r="150" spans="2:51" s="13" customFormat="1" ht="11.25">
      <c r="B150" s="157"/>
      <c r="D150" s="158" t="s">
        <v>134</v>
      </c>
      <c r="E150" s="159" t="s">
        <v>3</v>
      </c>
      <c r="F150" s="160" t="s">
        <v>449</v>
      </c>
      <c r="H150" s="159" t="s">
        <v>3</v>
      </c>
      <c r="I150" s="161"/>
      <c r="L150" s="157"/>
      <c r="M150" s="162"/>
      <c r="N150" s="163"/>
      <c r="O150" s="163"/>
      <c r="P150" s="163"/>
      <c r="Q150" s="163"/>
      <c r="R150" s="163"/>
      <c r="S150" s="163"/>
      <c r="T150" s="164"/>
      <c r="AT150" s="159" t="s">
        <v>134</v>
      </c>
      <c r="AU150" s="159" t="s">
        <v>84</v>
      </c>
      <c r="AV150" s="13" t="s">
        <v>82</v>
      </c>
      <c r="AW150" s="13" t="s">
        <v>36</v>
      </c>
      <c r="AX150" s="13" t="s">
        <v>74</v>
      </c>
      <c r="AY150" s="159" t="s">
        <v>123</v>
      </c>
    </row>
    <row r="151" spans="2:51" s="14" customFormat="1" ht="11.25">
      <c r="B151" s="165"/>
      <c r="D151" s="158" t="s">
        <v>134</v>
      </c>
      <c r="E151" s="166" t="s">
        <v>3</v>
      </c>
      <c r="F151" s="167" t="s">
        <v>441</v>
      </c>
      <c r="H151" s="168">
        <v>18.6</v>
      </c>
      <c r="I151" s="169"/>
      <c r="L151" s="165"/>
      <c r="M151" s="170"/>
      <c r="N151" s="171"/>
      <c r="O151" s="171"/>
      <c r="P151" s="171"/>
      <c r="Q151" s="171"/>
      <c r="R151" s="171"/>
      <c r="S151" s="171"/>
      <c r="T151" s="172"/>
      <c r="AT151" s="166" t="s">
        <v>134</v>
      </c>
      <c r="AU151" s="166" t="s">
        <v>84</v>
      </c>
      <c r="AV151" s="14" t="s">
        <v>84</v>
      </c>
      <c r="AW151" s="14" t="s">
        <v>36</v>
      </c>
      <c r="AX151" s="14" t="s">
        <v>74</v>
      </c>
      <c r="AY151" s="166" t="s">
        <v>123</v>
      </c>
    </row>
    <row r="152" spans="2:51" s="13" customFormat="1" ht="11.25">
      <c r="B152" s="157"/>
      <c r="D152" s="158" t="s">
        <v>134</v>
      </c>
      <c r="E152" s="159" t="s">
        <v>3</v>
      </c>
      <c r="F152" s="160" t="s">
        <v>450</v>
      </c>
      <c r="H152" s="159" t="s">
        <v>3</v>
      </c>
      <c r="I152" s="161"/>
      <c r="L152" s="157"/>
      <c r="M152" s="162"/>
      <c r="N152" s="163"/>
      <c r="O152" s="163"/>
      <c r="P152" s="163"/>
      <c r="Q152" s="163"/>
      <c r="R152" s="163"/>
      <c r="S152" s="163"/>
      <c r="T152" s="164"/>
      <c r="AT152" s="159" t="s">
        <v>134</v>
      </c>
      <c r="AU152" s="159" t="s">
        <v>84</v>
      </c>
      <c r="AV152" s="13" t="s">
        <v>82</v>
      </c>
      <c r="AW152" s="13" t="s">
        <v>36</v>
      </c>
      <c r="AX152" s="13" t="s">
        <v>74</v>
      </c>
      <c r="AY152" s="159" t="s">
        <v>123</v>
      </c>
    </row>
    <row r="153" spans="2:51" s="14" customFormat="1" ht="11.25">
      <c r="B153" s="165"/>
      <c r="D153" s="158" t="s">
        <v>134</v>
      </c>
      <c r="E153" s="166" t="s">
        <v>3</v>
      </c>
      <c r="F153" s="167" t="s">
        <v>451</v>
      </c>
      <c r="H153" s="168">
        <v>11.16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134</v>
      </c>
      <c r="AU153" s="166" t="s">
        <v>84</v>
      </c>
      <c r="AV153" s="14" t="s">
        <v>84</v>
      </c>
      <c r="AW153" s="14" t="s">
        <v>36</v>
      </c>
      <c r="AX153" s="14" t="s">
        <v>74</v>
      </c>
      <c r="AY153" s="166" t="s">
        <v>123</v>
      </c>
    </row>
    <row r="154" spans="2:51" s="13" customFormat="1" ht="11.25">
      <c r="B154" s="157"/>
      <c r="D154" s="158" t="s">
        <v>134</v>
      </c>
      <c r="E154" s="159" t="s">
        <v>3</v>
      </c>
      <c r="F154" s="160" t="s">
        <v>452</v>
      </c>
      <c r="H154" s="159" t="s">
        <v>3</v>
      </c>
      <c r="I154" s="161"/>
      <c r="L154" s="157"/>
      <c r="M154" s="162"/>
      <c r="N154" s="163"/>
      <c r="O154" s="163"/>
      <c r="P154" s="163"/>
      <c r="Q154" s="163"/>
      <c r="R154" s="163"/>
      <c r="S154" s="163"/>
      <c r="T154" s="164"/>
      <c r="AT154" s="159" t="s">
        <v>134</v>
      </c>
      <c r="AU154" s="159" t="s">
        <v>84</v>
      </c>
      <c r="AV154" s="13" t="s">
        <v>82</v>
      </c>
      <c r="AW154" s="13" t="s">
        <v>36</v>
      </c>
      <c r="AX154" s="13" t="s">
        <v>74</v>
      </c>
      <c r="AY154" s="159" t="s">
        <v>123</v>
      </c>
    </row>
    <row r="155" spans="2:51" s="14" customFormat="1" ht="11.25">
      <c r="B155" s="165"/>
      <c r="D155" s="158" t="s">
        <v>134</v>
      </c>
      <c r="E155" s="166" t="s">
        <v>3</v>
      </c>
      <c r="F155" s="167" t="s">
        <v>432</v>
      </c>
      <c r="H155" s="168">
        <v>6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6" t="s">
        <v>134</v>
      </c>
      <c r="AU155" s="166" t="s">
        <v>84</v>
      </c>
      <c r="AV155" s="14" t="s">
        <v>84</v>
      </c>
      <c r="AW155" s="14" t="s">
        <v>36</v>
      </c>
      <c r="AX155" s="14" t="s">
        <v>74</v>
      </c>
      <c r="AY155" s="166" t="s">
        <v>123</v>
      </c>
    </row>
    <row r="156" spans="2:51" s="14" customFormat="1" ht="11.25">
      <c r="B156" s="165"/>
      <c r="D156" s="158" t="s">
        <v>134</v>
      </c>
      <c r="E156" s="166" t="s">
        <v>3</v>
      </c>
      <c r="F156" s="167" t="s">
        <v>433</v>
      </c>
      <c r="H156" s="168">
        <v>5.525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6" t="s">
        <v>134</v>
      </c>
      <c r="AU156" s="166" t="s">
        <v>84</v>
      </c>
      <c r="AV156" s="14" t="s">
        <v>84</v>
      </c>
      <c r="AW156" s="14" t="s">
        <v>36</v>
      </c>
      <c r="AX156" s="14" t="s">
        <v>74</v>
      </c>
      <c r="AY156" s="166" t="s">
        <v>123</v>
      </c>
    </row>
    <row r="157" spans="2:51" s="14" customFormat="1" ht="11.25">
      <c r="B157" s="165"/>
      <c r="D157" s="158" t="s">
        <v>134</v>
      </c>
      <c r="E157" s="166" t="s">
        <v>3</v>
      </c>
      <c r="F157" s="167" t="s">
        <v>434</v>
      </c>
      <c r="H157" s="168">
        <v>5.96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134</v>
      </c>
      <c r="AU157" s="166" t="s">
        <v>84</v>
      </c>
      <c r="AV157" s="14" t="s">
        <v>84</v>
      </c>
      <c r="AW157" s="14" t="s">
        <v>36</v>
      </c>
      <c r="AX157" s="14" t="s">
        <v>74</v>
      </c>
      <c r="AY157" s="166" t="s">
        <v>123</v>
      </c>
    </row>
    <row r="158" spans="2:51" s="13" customFormat="1" ht="11.25">
      <c r="B158" s="157"/>
      <c r="D158" s="158" t="s">
        <v>134</v>
      </c>
      <c r="E158" s="159" t="s">
        <v>3</v>
      </c>
      <c r="F158" s="160" t="s">
        <v>453</v>
      </c>
      <c r="H158" s="159" t="s">
        <v>3</v>
      </c>
      <c r="I158" s="161"/>
      <c r="L158" s="157"/>
      <c r="M158" s="162"/>
      <c r="N158" s="163"/>
      <c r="O158" s="163"/>
      <c r="P158" s="163"/>
      <c r="Q158" s="163"/>
      <c r="R158" s="163"/>
      <c r="S158" s="163"/>
      <c r="T158" s="164"/>
      <c r="AT158" s="159" t="s">
        <v>134</v>
      </c>
      <c r="AU158" s="159" t="s">
        <v>84</v>
      </c>
      <c r="AV158" s="13" t="s">
        <v>82</v>
      </c>
      <c r="AW158" s="13" t="s">
        <v>36</v>
      </c>
      <c r="AX158" s="13" t="s">
        <v>74</v>
      </c>
      <c r="AY158" s="159" t="s">
        <v>123</v>
      </c>
    </row>
    <row r="159" spans="2:51" s="14" customFormat="1" ht="11.25">
      <c r="B159" s="165"/>
      <c r="D159" s="158" t="s">
        <v>134</v>
      </c>
      <c r="E159" s="166" t="s">
        <v>3</v>
      </c>
      <c r="F159" s="167" t="s">
        <v>432</v>
      </c>
      <c r="H159" s="168">
        <v>6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6" t="s">
        <v>134</v>
      </c>
      <c r="AU159" s="166" t="s">
        <v>84</v>
      </c>
      <c r="AV159" s="14" t="s">
        <v>84</v>
      </c>
      <c r="AW159" s="14" t="s">
        <v>36</v>
      </c>
      <c r="AX159" s="14" t="s">
        <v>74</v>
      </c>
      <c r="AY159" s="166" t="s">
        <v>123</v>
      </c>
    </row>
    <row r="160" spans="2:51" s="14" customFormat="1" ht="11.25">
      <c r="B160" s="165"/>
      <c r="D160" s="158" t="s">
        <v>134</v>
      </c>
      <c r="E160" s="166" t="s">
        <v>3</v>
      </c>
      <c r="F160" s="167" t="s">
        <v>433</v>
      </c>
      <c r="H160" s="168">
        <v>5.525</v>
      </c>
      <c r="I160" s="169"/>
      <c r="L160" s="165"/>
      <c r="M160" s="170"/>
      <c r="N160" s="171"/>
      <c r="O160" s="171"/>
      <c r="P160" s="171"/>
      <c r="Q160" s="171"/>
      <c r="R160" s="171"/>
      <c r="S160" s="171"/>
      <c r="T160" s="172"/>
      <c r="AT160" s="166" t="s">
        <v>134</v>
      </c>
      <c r="AU160" s="166" t="s">
        <v>84</v>
      </c>
      <c r="AV160" s="14" t="s">
        <v>84</v>
      </c>
      <c r="AW160" s="14" t="s">
        <v>36</v>
      </c>
      <c r="AX160" s="14" t="s">
        <v>74</v>
      </c>
      <c r="AY160" s="166" t="s">
        <v>123</v>
      </c>
    </row>
    <row r="161" spans="2:51" s="14" customFormat="1" ht="11.25">
      <c r="B161" s="165"/>
      <c r="D161" s="158" t="s">
        <v>134</v>
      </c>
      <c r="E161" s="166" t="s">
        <v>3</v>
      </c>
      <c r="F161" s="167" t="s">
        <v>434</v>
      </c>
      <c r="H161" s="168">
        <v>5.96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134</v>
      </c>
      <c r="AU161" s="166" t="s">
        <v>84</v>
      </c>
      <c r="AV161" s="14" t="s">
        <v>84</v>
      </c>
      <c r="AW161" s="14" t="s">
        <v>36</v>
      </c>
      <c r="AX161" s="14" t="s">
        <v>74</v>
      </c>
      <c r="AY161" s="166" t="s">
        <v>123</v>
      </c>
    </row>
    <row r="162" spans="2:51" s="13" customFormat="1" ht="11.25">
      <c r="B162" s="157"/>
      <c r="D162" s="158" t="s">
        <v>134</v>
      </c>
      <c r="E162" s="159" t="s">
        <v>3</v>
      </c>
      <c r="F162" s="160" t="s">
        <v>442</v>
      </c>
      <c r="H162" s="159" t="s">
        <v>3</v>
      </c>
      <c r="I162" s="161"/>
      <c r="L162" s="157"/>
      <c r="M162" s="162"/>
      <c r="N162" s="163"/>
      <c r="O162" s="163"/>
      <c r="P162" s="163"/>
      <c r="Q162" s="163"/>
      <c r="R162" s="163"/>
      <c r="S162" s="163"/>
      <c r="T162" s="164"/>
      <c r="AT162" s="159" t="s">
        <v>134</v>
      </c>
      <c r="AU162" s="159" t="s">
        <v>84</v>
      </c>
      <c r="AV162" s="13" t="s">
        <v>82</v>
      </c>
      <c r="AW162" s="13" t="s">
        <v>36</v>
      </c>
      <c r="AX162" s="13" t="s">
        <v>74</v>
      </c>
      <c r="AY162" s="159" t="s">
        <v>123</v>
      </c>
    </row>
    <row r="163" spans="2:51" s="14" customFormat="1" ht="11.25">
      <c r="B163" s="165"/>
      <c r="D163" s="158" t="s">
        <v>134</v>
      </c>
      <c r="E163" s="166" t="s">
        <v>3</v>
      </c>
      <c r="F163" s="167" t="s">
        <v>443</v>
      </c>
      <c r="H163" s="168">
        <v>3.829</v>
      </c>
      <c r="I163" s="169"/>
      <c r="L163" s="165"/>
      <c r="M163" s="170"/>
      <c r="N163" s="171"/>
      <c r="O163" s="171"/>
      <c r="P163" s="171"/>
      <c r="Q163" s="171"/>
      <c r="R163" s="171"/>
      <c r="S163" s="171"/>
      <c r="T163" s="172"/>
      <c r="AT163" s="166" t="s">
        <v>134</v>
      </c>
      <c r="AU163" s="166" t="s">
        <v>84</v>
      </c>
      <c r="AV163" s="14" t="s">
        <v>84</v>
      </c>
      <c r="AW163" s="14" t="s">
        <v>36</v>
      </c>
      <c r="AX163" s="14" t="s">
        <v>74</v>
      </c>
      <c r="AY163" s="166" t="s">
        <v>123</v>
      </c>
    </row>
    <row r="164" spans="2:51" s="13" customFormat="1" ht="11.25">
      <c r="B164" s="157"/>
      <c r="D164" s="158" t="s">
        <v>134</v>
      </c>
      <c r="E164" s="159" t="s">
        <v>3</v>
      </c>
      <c r="F164" s="160" t="s">
        <v>424</v>
      </c>
      <c r="H164" s="159" t="s">
        <v>3</v>
      </c>
      <c r="I164" s="161"/>
      <c r="L164" s="157"/>
      <c r="M164" s="162"/>
      <c r="N164" s="163"/>
      <c r="O164" s="163"/>
      <c r="P164" s="163"/>
      <c r="Q164" s="163"/>
      <c r="R164" s="163"/>
      <c r="S164" s="163"/>
      <c r="T164" s="164"/>
      <c r="AT164" s="159" t="s">
        <v>134</v>
      </c>
      <c r="AU164" s="159" t="s">
        <v>84</v>
      </c>
      <c r="AV164" s="13" t="s">
        <v>82</v>
      </c>
      <c r="AW164" s="13" t="s">
        <v>36</v>
      </c>
      <c r="AX164" s="13" t="s">
        <v>74</v>
      </c>
      <c r="AY164" s="159" t="s">
        <v>123</v>
      </c>
    </row>
    <row r="165" spans="2:51" s="14" customFormat="1" ht="11.25">
      <c r="B165" s="165"/>
      <c r="D165" s="158" t="s">
        <v>134</v>
      </c>
      <c r="E165" s="166" t="s">
        <v>3</v>
      </c>
      <c r="F165" s="167" t="s">
        <v>454</v>
      </c>
      <c r="H165" s="168">
        <v>3.5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134</v>
      </c>
      <c r="AU165" s="166" t="s">
        <v>84</v>
      </c>
      <c r="AV165" s="14" t="s">
        <v>84</v>
      </c>
      <c r="AW165" s="14" t="s">
        <v>36</v>
      </c>
      <c r="AX165" s="14" t="s">
        <v>74</v>
      </c>
      <c r="AY165" s="166" t="s">
        <v>123</v>
      </c>
    </row>
    <row r="166" spans="2:51" s="15" customFormat="1" ht="11.25">
      <c r="B166" s="173"/>
      <c r="D166" s="158" t="s">
        <v>134</v>
      </c>
      <c r="E166" s="174" t="s">
        <v>3</v>
      </c>
      <c r="F166" s="175" t="s">
        <v>138</v>
      </c>
      <c r="H166" s="176">
        <v>72.059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134</v>
      </c>
      <c r="AU166" s="174" t="s">
        <v>84</v>
      </c>
      <c r="AV166" s="15" t="s">
        <v>130</v>
      </c>
      <c r="AW166" s="15" t="s">
        <v>36</v>
      </c>
      <c r="AX166" s="15" t="s">
        <v>82</v>
      </c>
      <c r="AY166" s="174" t="s">
        <v>123</v>
      </c>
    </row>
    <row r="167" spans="2:51" s="14" customFormat="1" ht="11.25">
      <c r="B167" s="165"/>
      <c r="D167" s="158" t="s">
        <v>134</v>
      </c>
      <c r="F167" s="167" t="s">
        <v>455</v>
      </c>
      <c r="H167" s="168">
        <v>75.662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6" t="s">
        <v>134</v>
      </c>
      <c r="AU167" s="166" t="s">
        <v>84</v>
      </c>
      <c r="AV167" s="14" t="s">
        <v>84</v>
      </c>
      <c r="AW167" s="14" t="s">
        <v>4</v>
      </c>
      <c r="AX167" s="14" t="s">
        <v>82</v>
      </c>
      <c r="AY167" s="166" t="s">
        <v>123</v>
      </c>
    </row>
    <row r="168" spans="1:65" s="2" customFormat="1" ht="44.25" customHeight="1">
      <c r="A168" s="33"/>
      <c r="B168" s="138"/>
      <c r="C168" s="139" t="s">
        <v>179</v>
      </c>
      <c r="D168" s="139" t="s">
        <v>125</v>
      </c>
      <c r="E168" s="140" t="s">
        <v>460</v>
      </c>
      <c r="F168" s="141" t="s">
        <v>461</v>
      </c>
      <c r="G168" s="142" t="s">
        <v>151</v>
      </c>
      <c r="H168" s="143">
        <v>1.843</v>
      </c>
      <c r="I168" s="144"/>
      <c r="J168" s="145">
        <f>ROUND(I168*H168,2)</f>
        <v>0</v>
      </c>
      <c r="K168" s="141" t="s">
        <v>129</v>
      </c>
      <c r="L168" s="34"/>
      <c r="M168" s="146" t="s">
        <v>3</v>
      </c>
      <c r="N168" s="147" t="s">
        <v>45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130</v>
      </c>
      <c r="AT168" s="150" t="s">
        <v>125</v>
      </c>
      <c r="AU168" s="150" t="s">
        <v>84</v>
      </c>
      <c r="AY168" s="18" t="s">
        <v>123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82</v>
      </c>
      <c r="BK168" s="151">
        <f>ROUND(I168*H168,2)</f>
        <v>0</v>
      </c>
      <c r="BL168" s="18" t="s">
        <v>130</v>
      </c>
      <c r="BM168" s="150" t="s">
        <v>462</v>
      </c>
    </row>
    <row r="169" spans="1:47" s="2" customFormat="1" ht="11.25">
      <c r="A169" s="33"/>
      <c r="B169" s="34"/>
      <c r="C169" s="33"/>
      <c r="D169" s="152" t="s">
        <v>132</v>
      </c>
      <c r="E169" s="33"/>
      <c r="F169" s="153" t="s">
        <v>463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132</v>
      </c>
      <c r="AU169" s="18" t="s">
        <v>84</v>
      </c>
    </row>
    <row r="170" spans="2:51" s="13" customFormat="1" ht="11.25">
      <c r="B170" s="157"/>
      <c r="D170" s="158" t="s">
        <v>134</v>
      </c>
      <c r="E170" s="159" t="s">
        <v>3</v>
      </c>
      <c r="F170" s="160" t="s">
        <v>440</v>
      </c>
      <c r="H170" s="159" t="s">
        <v>3</v>
      </c>
      <c r="I170" s="161"/>
      <c r="L170" s="157"/>
      <c r="M170" s="162"/>
      <c r="N170" s="163"/>
      <c r="O170" s="163"/>
      <c r="P170" s="163"/>
      <c r="Q170" s="163"/>
      <c r="R170" s="163"/>
      <c r="S170" s="163"/>
      <c r="T170" s="164"/>
      <c r="AT170" s="159" t="s">
        <v>134</v>
      </c>
      <c r="AU170" s="159" t="s">
        <v>84</v>
      </c>
      <c r="AV170" s="13" t="s">
        <v>82</v>
      </c>
      <c r="AW170" s="13" t="s">
        <v>36</v>
      </c>
      <c r="AX170" s="13" t="s">
        <v>74</v>
      </c>
      <c r="AY170" s="159" t="s">
        <v>123</v>
      </c>
    </row>
    <row r="171" spans="2:51" s="14" customFormat="1" ht="11.25">
      <c r="B171" s="165"/>
      <c r="D171" s="158" t="s">
        <v>134</v>
      </c>
      <c r="E171" s="166" t="s">
        <v>3</v>
      </c>
      <c r="F171" s="167" t="s">
        <v>464</v>
      </c>
      <c r="H171" s="168">
        <v>1.755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6" t="s">
        <v>134</v>
      </c>
      <c r="AU171" s="166" t="s">
        <v>84</v>
      </c>
      <c r="AV171" s="14" t="s">
        <v>84</v>
      </c>
      <c r="AW171" s="14" t="s">
        <v>36</v>
      </c>
      <c r="AX171" s="14" t="s">
        <v>74</v>
      </c>
      <c r="AY171" s="166" t="s">
        <v>123</v>
      </c>
    </row>
    <row r="172" spans="2:51" s="15" customFormat="1" ht="11.25">
      <c r="B172" s="173"/>
      <c r="D172" s="158" t="s">
        <v>134</v>
      </c>
      <c r="E172" s="174" t="s">
        <v>3</v>
      </c>
      <c r="F172" s="175" t="s">
        <v>138</v>
      </c>
      <c r="H172" s="176">
        <v>1.755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134</v>
      </c>
      <c r="AU172" s="174" t="s">
        <v>84</v>
      </c>
      <c r="AV172" s="15" t="s">
        <v>130</v>
      </c>
      <c r="AW172" s="15" t="s">
        <v>36</v>
      </c>
      <c r="AX172" s="15" t="s">
        <v>82</v>
      </c>
      <c r="AY172" s="174" t="s">
        <v>123</v>
      </c>
    </row>
    <row r="173" spans="2:51" s="14" customFormat="1" ht="11.25">
      <c r="B173" s="165"/>
      <c r="D173" s="158" t="s">
        <v>134</v>
      </c>
      <c r="F173" s="167" t="s">
        <v>465</v>
      </c>
      <c r="H173" s="168">
        <v>1.843</v>
      </c>
      <c r="I173" s="169"/>
      <c r="L173" s="165"/>
      <c r="M173" s="170"/>
      <c r="N173" s="171"/>
      <c r="O173" s="171"/>
      <c r="P173" s="171"/>
      <c r="Q173" s="171"/>
      <c r="R173" s="171"/>
      <c r="S173" s="171"/>
      <c r="T173" s="172"/>
      <c r="AT173" s="166" t="s">
        <v>134</v>
      </c>
      <c r="AU173" s="166" t="s">
        <v>84</v>
      </c>
      <c r="AV173" s="14" t="s">
        <v>84</v>
      </c>
      <c r="AW173" s="14" t="s">
        <v>4</v>
      </c>
      <c r="AX173" s="14" t="s">
        <v>82</v>
      </c>
      <c r="AY173" s="166" t="s">
        <v>123</v>
      </c>
    </row>
    <row r="174" spans="1:65" s="2" customFormat="1" ht="16.5" customHeight="1">
      <c r="A174" s="33"/>
      <c r="B174" s="138"/>
      <c r="C174" s="184" t="s">
        <v>190</v>
      </c>
      <c r="D174" s="184" t="s">
        <v>466</v>
      </c>
      <c r="E174" s="185" t="s">
        <v>467</v>
      </c>
      <c r="F174" s="186" t="s">
        <v>468</v>
      </c>
      <c r="G174" s="187" t="s">
        <v>193</v>
      </c>
      <c r="H174" s="188">
        <v>3.593</v>
      </c>
      <c r="I174" s="189"/>
      <c r="J174" s="190">
        <f>ROUND(I174*H174,2)</f>
        <v>0</v>
      </c>
      <c r="K174" s="186" t="s">
        <v>129</v>
      </c>
      <c r="L174" s="191"/>
      <c r="M174" s="192" t="s">
        <v>3</v>
      </c>
      <c r="N174" s="193" t="s">
        <v>45</v>
      </c>
      <c r="O174" s="54"/>
      <c r="P174" s="148">
        <f>O174*H174</f>
        <v>0</v>
      </c>
      <c r="Q174" s="148">
        <v>1</v>
      </c>
      <c r="R174" s="148">
        <f>Q174*H174</f>
        <v>3.593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199</v>
      </c>
      <c r="AT174" s="150" t="s">
        <v>466</v>
      </c>
      <c r="AU174" s="150" t="s">
        <v>84</v>
      </c>
      <c r="AY174" s="18" t="s">
        <v>123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82</v>
      </c>
      <c r="BK174" s="151">
        <f>ROUND(I174*H174,2)</f>
        <v>0</v>
      </c>
      <c r="BL174" s="18" t="s">
        <v>130</v>
      </c>
      <c r="BM174" s="150" t="s">
        <v>469</v>
      </c>
    </row>
    <row r="175" spans="2:51" s="13" customFormat="1" ht="11.25">
      <c r="B175" s="157"/>
      <c r="D175" s="158" t="s">
        <v>134</v>
      </c>
      <c r="E175" s="159" t="s">
        <v>3</v>
      </c>
      <c r="F175" s="160" t="s">
        <v>440</v>
      </c>
      <c r="H175" s="159" t="s">
        <v>3</v>
      </c>
      <c r="I175" s="161"/>
      <c r="L175" s="157"/>
      <c r="M175" s="162"/>
      <c r="N175" s="163"/>
      <c r="O175" s="163"/>
      <c r="P175" s="163"/>
      <c r="Q175" s="163"/>
      <c r="R175" s="163"/>
      <c r="S175" s="163"/>
      <c r="T175" s="164"/>
      <c r="AT175" s="159" t="s">
        <v>134</v>
      </c>
      <c r="AU175" s="159" t="s">
        <v>84</v>
      </c>
      <c r="AV175" s="13" t="s">
        <v>82</v>
      </c>
      <c r="AW175" s="13" t="s">
        <v>36</v>
      </c>
      <c r="AX175" s="13" t="s">
        <v>74</v>
      </c>
      <c r="AY175" s="159" t="s">
        <v>123</v>
      </c>
    </row>
    <row r="176" spans="2:51" s="14" customFormat="1" ht="11.25">
      <c r="B176" s="165"/>
      <c r="D176" s="158" t="s">
        <v>134</v>
      </c>
      <c r="E176" s="166" t="s">
        <v>3</v>
      </c>
      <c r="F176" s="167" t="s">
        <v>470</v>
      </c>
      <c r="H176" s="168">
        <v>3.422</v>
      </c>
      <c r="I176" s="169"/>
      <c r="L176" s="165"/>
      <c r="M176" s="170"/>
      <c r="N176" s="171"/>
      <c r="O176" s="171"/>
      <c r="P176" s="171"/>
      <c r="Q176" s="171"/>
      <c r="R176" s="171"/>
      <c r="S176" s="171"/>
      <c r="T176" s="172"/>
      <c r="AT176" s="166" t="s">
        <v>134</v>
      </c>
      <c r="AU176" s="166" t="s">
        <v>84</v>
      </c>
      <c r="AV176" s="14" t="s">
        <v>84</v>
      </c>
      <c r="AW176" s="14" t="s">
        <v>36</v>
      </c>
      <c r="AX176" s="14" t="s">
        <v>74</v>
      </c>
      <c r="AY176" s="166" t="s">
        <v>123</v>
      </c>
    </row>
    <row r="177" spans="2:51" s="15" customFormat="1" ht="11.25">
      <c r="B177" s="173"/>
      <c r="D177" s="158" t="s">
        <v>134</v>
      </c>
      <c r="E177" s="174" t="s">
        <v>3</v>
      </c>
      <c r="F177" s="175" t="s">
        <v>138</v>
      </c>
      <c r="H177" s="176">
        <v>3.422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134</v>
      </c>
      <c r="AU177" s="174" t="s">
        <v>84</v>
      </c>
      <c r="AV177" s="15" t="s">
        <v>130</v>
      </c>
      <c r="AW177" s="15" t="s">
        <v>36</v>
      </c>
      <c r="AX177" s="15" t="s">
        <v>82</v>
      </c>
      <c r="AY177" s="174" t="s">
        <v>123</v>
      </c>
    </row>
    <row r="178" spans="2:51" s="14" customFormat="1" ht="11.25">
      <c r="B178" s="165"/>
      <c r="D178" s="158" t="s">
        <v>134</v>
      </c>
      <c r="F178" s="167" t="s">
        <v>471</v>
      </c>
      <c r="H178" s="168">
        <v>3.593</v>
      </c>
      <c r="I178" s="169"/>
      <c r="L178" s="165"/>
      <c r="M178" s="170"/>
      <c r="N178" s="171"/>
      <c r="O178" s="171"/>
      <c r="P178" s="171"/>
      <c r="Q178" s="171"/>
      <c r="R178" s="171"/>
      <c r="S178" s="171"/>
      <c r="T178" s="172"/>
      <c r="AT178" s="166" t="s">
        <v>134</v>
      </c>
      <c r="AU178" s="166" t="s">
        <v>84</v>
      </c>
      <c r="AV178" s="14" t="s">
        <v>84</v>
      </c>
      <c r="AW178" s="14" t="s">
        <v>4</v>
      </c>
      <c r="AX178" s="14" t="s">
        <v>82</v>
      </c>
      <c r="AY178" s="166" t="s">
        <v>123</v>
      </c>
    </row>
    <row r="179" spans="1:65" s="2" customFormat="1" ht="44.25" customHeight="1">
      <c r="A179" s="33"/>
      <c r="B179" s="138"/>
      <c r="C179" s="139" t="s">
        <v>199</v>
      </c>
      <c r="D179" s="139" t="s">
        <v>125</v>
      </c>
      <c r="E179" s="140" t="s">
        <v>472</v>
      </c>
      <c r="F179" s="141" t="s">
        <v>473</v>
      </c>
      <c r="G179" s="142" t="s">
        <v>151</v>
      </c>
      <c r="H179" s="143">
        <v>30.077</v>
      </c>
      <c r="I179" s="144"/>
      <c r="J179" s="145">
        <f>ROUND(I179*H179,2)</f>
        <v>0</v>
      </c>
      <c r="K179" s="141" t="s">
        <v>129</v>
      </c>
      <c r="L179" s="34"/>
      <c r="M179" s="146" t="s">
        <v>3</v>
      </c>
      <c r="N179" s="147" t="s">
        <v>45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130</v>
      </c>
      <c r="AT179" s="150" t="s">
        <v>125</v>
      </c>
      <c r="AU179" s="150" t="s">
        <v>84</v>
      </c>
      <c r="AY179" s="18" t="s">
        <v>123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82</v>
      </c>
      <c r="BK179" s="151">
        <f>ROUND(I179*H179,2)</f>
        <v>0</v>
      </c>
      <c r="BL179" s="18" t="s">
        <v>130</v>
      </c>
      <c r="BM179" s="150" t="s">
        <v>474</v>
      </c>
    </row>
    <row r="180" spans="1:47" s="2" customFormat="1" ht="11.25">
      <c r="A180" s="33"/>
      <c r="B180" s="34"/>
      <c r="C180" s="33"/>
      <c r="D180" s="152" t="s">
        <v>132</v>
      </c>
      <c r="E180" s="33"/>
      <c r="F180" s="153" t="s">
        <v>475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132</v>
      </c>
      <c r="AU180" s="18" t="s">
        <v>84</v>
      </c>
    </row>
    <row r="181" spans="2:51" s="13" customFormat="1" ht="11.25">
      <c r="B181" s="157"/>
      <c r="D181" s="158" t="s">
        <v>134</v>
      </c>
      <c r="E181" s="159" t="s">
        <v>3</v>
      </c>
      <c r="F181" s="160" t="s">
        <v>440</v>
      </c>
      <c r="H181" s="159" t="s">
        <v>3</v>
      </c>
      <c r="I181" s="161"/>
      <c r="L181" s="157"/>
      <c r="M181" s="162"/>
      <c r="N181" s="163"/>
      <c r="O181" s="163"/>
      <c r="P181" s="163"/>
      <c r="Q181" s="163"/>
      <c r="R181" s="163"/>
      <c r="S181" s="163"/>
      <c r="T181" s="164"/>
      <c r="AT181" s="159" t="s">
        <v>134</v>
      </c>
      <c r="AU181" s="159" t="s">
        <v>84</v>
      </c>
      <c r="AV181" s="13" t="s">
        <v>82</v>
      </c>
      <c r="AW181" s="13" t="s">
        <v>36</v>
      </c>
      <c r="AX181" s="13" t="s">
        <v>74</v>
      </c>
      <c r="AY181" s="159" t="s">
        <v>123</v>
      </c>
    </row>
    <row r="182" spans="2:51" s="14" customFormat="1" ht="11.25">
      <c r="B182" s="165"/>
      <c r="D182" s="158" t="s">
        <v>134</v>
      </c>
      <c r="E182" s="166" t="s">
        <v>3</v>
      </c>
      <c r="F182" s="167" t="s">
        <v>451</v>
      </c>
      <c r="H182" s="168">
        <v>11.16</v>
      </c>
      <c r="I182" s="169"/>
      <c r="L182" s="165"/>
      <c r="M182" s="170"/>
      <c r="N182" s="171"/>
      <c r="O182" s="171"/>
      <c r="P182" s="171"/>
      <c r="Q182" s="171"/>
      <c r="R182" s="171"/>
      <c r="S182" s="171"/>
      <c r="T182" s="172"/>
      <c r="AT182" s="166" t="s">
        <v>134</v>
      </c>
      <c r="AU182" s="166" t="s">
        <v>84</v>
      </c>
      <c r="AV182" s="14" t="s">
        <v>84</v>
      </c>
      <c r="AW182" s="14" t="s">
        <v>36</v>
      </c>
      <c r="AX182" s="14" t="s">
        <v>74</v>
      </c>
      <c r="AY182" s="166" t="s">
        <v>123</v>
      </c>
    </row>
    <row r="183" spans="2:51" s="13" customFormat="1" ht="11.25">
      <c r="B183" s="157"/>
      <c r="D183" s="158" t="s">
        <v>134</v>
      </c>
      <c r="E183" s="159" t="s">
        <v>3</v>
      </c>
      <c r="F183" s="160" t="s">
        <v>431</v>
      </c>
      <c r="H183" s="159" t="s">
        <v>3</v>
      </c>
      <c r="I183" s="161"/>
      <c r="L183" s="157"/>
      <c r="M183" s="162"/>
      <c r="N183" s="163"/>
      <c r="O183" s="163"/>
      <c r="P183" s="163"/>
      <c r="Q183" s="163"/>
      <c r="R183" s="163"/>
      <c r="S183" s="163"/>
      <c r="T183" s="164"/>
      <c r="AT183" s="159" t="s">
        <v>134</v>
      </c>
      <c r="AU183" s="159" t="s">
        <v>84</v>
      </c>
      <c r="AV183" s="13" t="s">
        <v>82</v>
      </c>
      <c r="AW183" s="13" t="s">
        <v>36</v>
      </c>
      <c r="AX183" s="13" t="s">
        <v>74</v>
      </c>
      <c r="AY183" s="159" t="s">
        <v>123</v>
      </c>
    </row>
    <row r="184" spans="2:51" s="14" customFormat="1" ht="11.25">
      <c r="B184" s="165"/>
      <c r="D184" s="158" t="s">
        <v>134</v>
      </c>
      <c r="E184" s="166" t="s">
        <v>3</v>
      </c>
      <c r="F184" s="167" t="s">
        <v>432</v>
      </c>
      <c r="H184" s="168">
        <v>6</v>
      </c>
      <c r="I184" s="169"/>
      <c r="L184" s="165"/>
      <c r="M184" s="170"/>
      <c r="N184" s="171"/>
      <c r="O184" s="171"/>
      <c r="P184" s="171"/>
      <c r="Q184" s="171"/>
      <c r="R184" s="171"/>
      <c r="S184" s="171"/>
      <c r="T184" s="172"/>
      <c r="AT184" s="166" t="s">
        <v>134</v>
      </c>
      <c r="AU184" s="166" t="s">
        <v>84</v>
      </c>
      <c r="AV184" s="14" t="s">
        <v>84</v>
      </c>
      <c r="AW184" s="14" t="s">
        <v>36</v>
      </c>
      <c r="AX184" s="14" t="s">
        <v>74</v>
      </c>
      <c r="AY184" s="166" t="s">
        <v>123</v>
      </c>
    </row>
    <row r="185" spans="2:51" s="14" customFormat="1" ht="11.25">
      <c r="B185" s="165"/>
      <c r="D185" s="158" t="s">
        <v>134</v>
      </c>
      <c r="E185" s="166" t="s">
        <v>3</v>
      </c>
      <c r="F185" s="167" t="s">
        <v>433</v>
      </c>
      <c r="H185" s="168">
        <v>5.525</v>
      </c>
      <c r="I185" s="169"/>
      <c r="L185" s="165"/>
      <c r="M185" s="170"/>
      <c r="N185" s="171"/>
      <c r="O185" s="171"/>
      <c r="P185" s="171"/>
      <c r="Q185" s="171"/>
      <c r="R185" s="171"/>
      <c r="S185" s="171"/>
      <c r="T185" s="172"/>
      <c r="AT185" s="166" t="s">
        <v>134</v>
      </c>
      <c r="AU185" s="166" t="s">
        <v>84</v>
      </c>
      <c r="AV185" s="14" t="s">
        <v>84</v>
      </c>
      <c r="AW185" s="14" t="s">
        <v>36</v>
      </c>
      <c r="AX185" s="14" t="s">
        <v>74</v>
      </c>
      <c r="AY185" s="166" t="s">
        <v>123</v>
      </c>
    </row>
    <row r="186" spans="2:51" s="14" customFormat="1" ht="11.25">
      <c r="B186" s="165"/>
      <c r="D186" s="158" t="s">
        <v>134</v>
      </c>
      <c r="E186" s="166" t="s">
        <v>3</v>
      </c>
      <c r="F186" s="167" t="s">
        <v>434</v>
      </c>
      <c r="H186" s="168">
        <v>5.96</v>
      </c>
      <c r="I186" s="169"/>
      <c r="L186" s="165"/>
      <c r="M186" s="170"/>
      <c r="N186" s="171"/>
      <c r="O186" s="171"/>
      <c r="P186" s="171"/>
      <c r="Q186" s="171"/>
      <c r="R186" s="171"/>
      <c r="S186" s="171"/>
      <c r="T186" s="172"/>
      <c r="AT186" s="166" t="s">
        <v>134</v>
      </c>
      <c r="AU186" s="166" t="s">
        <v>84</v>
      </c>
      <c r="AV186" s="14" t="s">
        <v>84</v>
      </c>
      <c r="AW186" s="14" t="s">
        <v>36</v>
      </c>
      <c r="AX186" s="14" t="s">
        <v>74</v>
      </c>
      <c r="AY186" s="166" t="s">
        <v>123</v>
      </c>
    </row>
    <row r="187" spans="2:51" s="15" customFormat="1" ht="11.25">
      <c r="B187" s="173"/>
      <c r="D187" s="158" t="s">
        <v>134</v>
      </c>
      <c r="E187" s="174" t="s">
        <v>3</v>
      </c>
      <c r="F187" s="175" t="s">
        <v>138</v>
      </c>
      <c r="H187" s="176">
        <v>28.645000000000003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134</v>
      </c>
      <c r="AU187" s="174" t="s">
        <v>84</v>
      </c>
      <c r="AV187" s="15" t="s">
        <v>130</v>
      </c>
      <c r="AW187" s="15" t="s">
        <v>36</v>
      </c>
      <c r="AX187" s="15" t="s">
        <v>82</v>
      </c>
      <c r="AY187" s="174" t="s">
        <v>123</v>
      </c>
    </row>
    <row r="188" spans="2:51" s="14" customFormat="1" ht="11.25">
      <c r="B188" s="165"/>
      <c r="D188" s="158" t="s">
        <v>134</v>
      </c>
      <c r="F188" s="167" t="s">
        <v>476</v>
      </c>
      <c r="H188" s="168">
        <v>30.077</v>
      </c>
      <c r="I188" s="169"/>
      <c r="L188" s="165"/>
      <c r="M188" s="170"/>
      <c r="N188" s="171"/>
      <c r="O188" s="171"/>
      <c r="P188" s="171"/>
      <c r="Q188" s="171"/>
      <c r="R188" s="171"/>
      <c r="S188" s="171"/>
      <c r="T188" s="172"/>
      <c r="AT188" s="166" t="s">
        <v>134</v>
      </c>
      <c r="AU188" s="166" t="s">
        <v>84</v>
      </c>
      <c r="AV188" s="14" t="s">
        <v>84</v>
      </c>
      <c r="AW188" s="14" t="s">
        <v>4</v>
      </c>
      <c r="AX188" s="14" t="s">
        <v>82</v>
      </c>
      <c r="AY188" s="166" t="s">
        <v>123</v>
      </c>
    </row>
    <row r="189" spans="1:65" s="2" customFormat="1" ht="66.75" customHeight="1">
      <c r="A189" s="33"/>
      <c r="B189" s="138"/>
      <c r="C189" s="139" t="s">
        <v>146</v>
      </c>
      <c r="D189" s="139" t="s">
        <v>125</v>
      </c>
      <c r="E189" s="140" t="s">
        <v>477</v>
      </c>
      <c r="F189" s="141" t="s">
        <v>478</v>
      </c>
      <c r="G189" s="142" t="s">
        <v>151</v>
      </c>
      <c r="H189" s="143">
        <v>5.093</v>
      </c>
      <c r="I189" s="144"/>
      <c r="J189" s="145">
        <f>ROUND(I189*H189,2)</f>
        <v>0</v>
      </c>
      <c r="K189" s="141" t="s">
        <v>129</v>
      </c>
      <c r="L189" s="34"/>
      <c r="M189" s="146" t="s">
        <v>3</v>
      </c>
      <c r="N189" s="147" t="s">
        <v>45</v>
      </c>
      <c r="O189" s="54"/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130</v>
      </c>
      <c r="AT189" s="150" t="s">
        <v>125</v>
      </c>
      <c r="AU189" s="150" t="s">
        <v>84</v>
      </c>
      <c r="AY189" s="18" t="s">
        <v>123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82</v>
      </c>
      <c r="BK189" s="151">
        <f>ROUND(I189*H189,2)</f>
        <v>0</v>
      </c>
      <c r="BL189" s="18" t="s">
        <v>130</v>
      </c>
      <c r="BM189" s="150" t="s">
        <v>479</v>
      </c>
    </row>
    <row r="190" spans="1:47" s="2" customFormat="1" ht="11.25">
      <c r="A190" s="33"/>
      <c r="B190" s="34"/>
      <c r="C190" s="33"/>
      <c r="D190" s="152" t="s">
        <v>132</v>
      </c>
      <c r="E190" s="33"/>
      <c r="F190" s="153" t="s">
        <v>480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132</v>
      </c>
      <c r="AU190" s="18" t="s">
        <v>84</v>
      </c>
    </row>
    <row r="191" spans="2:51" s="13" customFormat="1" ht="11.25">
      <c r="B191" s="157"/>
      <c r="D191" s="158" t="s">
        <v>134</v>
      </c>
      <c r="E191" s="159" t="s">
        <v>3</v>
      </c>
      <c r="F191" s="160" t="s">
        <v>424</v>
      </c>
      <c r="H191" s="159" t="s">
        <v>3</v>
      </c>
      <c r="I191" s="161"/>
      <c r="L191" s="157"/>
      <c r="M191" s="162"/>
      <c r="N191" s="163"/>
      <c r="O191" s="163"/>
      <c r="P191" s="163"/>
      <c r="Q191" s="163"/>
      <c r="R191" s="163"/>
      <c r="S191" s="163"/>
      <c r="T191" s="164"/>
      <c r="AT191" s="159" t="s">
        <v>134</v>
      </c>
      <c r="AU191" s="159" t="s">
        <v>84</v>
      </c>
      <c r="AV191" s="13" t="s">
        <v>82</v>
      </c>
      <c r="AW191" s="13" t="s">
        <v>36</v>
      </c>
      <c r="AX191" s="13" t="s">
        <v>74</v>
      </c>
      <c r="AY191" s="159" t="s">
        <v>123</v>
      </c>
    </row>
    <row r="192" spans="2:51" s="14" customFormat="1" ht="11.25">
      <c r="B192" s="165"/>
      <c r="D192" s="158" t="s">
        <v>134</v>
      </c>
      <c r="E192" s="166" t="s">
        <v>3</v>
      </c>
      <c r="F192" s="167" t="s">
        <v>454</v>
      </c>
      <c r="H192" s="168">
        <v>3.5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6" t="s">
        <v>134</v>
      </c>
      <c r="AU192" s="166" t="s">
        <v>84</v>
      </c>
      <c r="AV192" s="14" t="s">
        <v>84</v>
      </c>
      <c r="AW192" s="14" t="s">
        <v>36</v>
      </c>
      <c r="AX192" s="14" t="s">
        <v>74</v>
      </c>
      <c r="AY192" s="166" t="s">
        <v>123</v>
      </c>
    </row>
    <row r="193" spans="2:51" s="13" customFormat="1" ht="11.25">
      <c r="B193" s="157"/>
      <c r="D193" s="158" t="s">
        <v>134</v>
      </c>
      <c r="E193" s="159" t="s">
        <v>3</v>
      </c>
      <c r="F193" s="160" t="s">
        <v>481</v>
      </c>
      <c r="H193" s="159" t="s">
        <v>3</v>
      </c>
      <c r="I193" s="161"/>
      <c r="L193" s="157"/>
      <c r="M193" s="162"/>
      <c r="N193" s="163"/>
      <c r="O193" s="163"/>
      <c r="P193" s="163"/>
      <c r="Q193" s="163"/>
      <c r="R193" s="163"/>
      <c r="S193" s="163"/>
      <c r="T193" s="164"/>
      <c r="AT193" s="159" t="s">
        <v>134</v>
      </c>
      <c r="AU193" s="159" t="s">
        <v>84</v>
      </c>
      <c r="AV193" s="13" t="s">
        <v>82</v>
      </c>
      <c r="AW193" s="13" t="s">
        <v>36</v>
      </c>
      <c r="AX193" s="13" t="s">
        <v>74</v>
      </c>
      <c r="AY193" s="159" t="s">
        <v>123</v>
      </c>
    </row>
    <row r="194" spans="2:51" s="14" customFormat="1" ht="11.25">
      <c r="B194" s="165"/>
      <c r="D194" s="158" t="s">
        <v>134</v>
      </c>
      <c r="E194" s="166" t="s">
        <v>3</v>
      </c>
      <c r="F194" s="167" t="s">
        <v>482</v>
      </c>
      <c r="H194" s="168">
        <v>1.35</v>
      </c>
      <c r="I194" s="169"/>
      <c r="L194" s="165"/>
      <c r="M194" s="170"/>
      <c r="N194" s="171"/>
      <c r="O194" s="171"/>
      <c r="P194" s="171"/>
      <c r="Q194" s="171"/>
      <c r="R194" s="171"/>
      <c r="S194" s="171"/>
      <c r="T194" s="172"/>
      <c r="AT194" s="166" t="s">
        <v>134</v>
      </c>
      <c r="AU194" s="166" t="s">
        <v>84</v>
      </c>
      <c r="AV194" s="14" t="s">
        <v>84</v>
      </c>
      <c r="AW194" s="14" t="s">
        <v>36</v>
      </c>
      <c r="AX194" s="14" t="s">
        <v>74</v>
      </c>
      <c r="AY194" s="166" t="s">
        <v>123</v>
      </c>
    </row>
    <row r="195" spans="2:51" s="15" customFormat="1" ht="11.25">
      <c r="B195" s="173"/>
      <c r="D195" s="158" t="s">
        <v>134</v>
      </c>
      <c r="E195" s="174" t="s">
        <v>3</v>
      </c>
      <c r="F195" s="175" t="s">
        <v>138</v>
      </c>
      <c r="H195" s="176">
        <v>4.85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134</v>
      </c>
      <c r="AU195" s="174" t="s">
        <v>84</v>
      </c>
      <c r="AV195" s="15" t="s">
        <v>130</v>
      </c>
      <c r="AW195" s="15" t="s">
        <v>36</v>
      </c>
      <c r="AX195" s="15" t="s">
        <v>82</v>
      </c>
      <c r="AY195" s="174" t="s">
        <v>123</v>
      </c>
    </row>
    <row r="196" spans="2:51" s="14" customFormat="1" ht="11.25">
      <c r="B196" s="165"/>
      <c r="D196" s="158" t="s">
        <v>134</v>
      </c>
      <c r="F196" s="167" t="s">
        <v>483</v>
      </c>
      <c r="H196" s="168">
        <v>5.093</v>
      </c>
      <c r="I196" s="169"/>
      <c r="L196" s="165"/>
      <c r="M196" s="170"/>
      <c r="N196" s="171"/>
      <c r="O196" s="171"/>
      <c r="P196" s="171"/>
      <c r="Q196" s="171"/>
      <c r="R196" s="171"/>
      <c r="S196" s="171"/>
      <c r="T196" s="172"/>
      <c r="AT196" s="166" t="s">
        <v>134</v>
      </c>
      <c r="AU196" s="166" t="s">
        <v>84</v>
      </c>
      <c r="AV196" s="14" t="s">
        <v>84</v>
      </c>
      <c r="AW196" s="14" t="s">
        <v>4</v>
      </c>
      <c r="AX196" s="14" t="s">
        <v>82</v>
      </c>
      <c r="AY196" s="166" t="s">
        <v>123</v>
      </c>
    </row>
    <row r="197" spans="1:65" s="2" customFormat="1" ht="37.9" customHeight="1">
      <c r="A197" s="33"/>
      <c r="B197" s="138"/>
      <c r="C197" s="139" t="s">
        <v>215</v>
      </c>
      <c r="D197" s="139" t="s">
        <v>125</v>
      </c>
      <c r="E197" s="140" t="s">
        <v>484</v>
      </c>
      <c r="F197" s="141" t="s">
        <v>485</v>
      </c>
      <c r="G197" s="142" t="s">
        <v>128</v>
      </c>
      <c r="H197" s="143">
        <v>55.125</v>
      </c>
      <c r="I197" s="144"/>
      <c r="J197" s="145">
        <f>ROUND(I197*H197,2)</f>
        <v>0</v>
      </c>
      <c r="K197" s="141" t="s">
        <v>129</v>
      </c>
      <c r="L197" s="34"/>
      <c r="M197" s="146" t="s">
        <v>3</v>
      </c>
      <c r="N197" s="147" t="s">
        <v>45</v>
      </c>
      <c r="O197" s="54"/>
      <c r="P197" s="148">
        <f>O197*H197</f>
        <v>0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130</v>
      </c>
      <c r="AT197" s="150" t="s">
        <v>125</v>
      </c>
      <c r="AU197" s="150" t="s">
        <v>84</v>
      </c>
      <c r="AY197" s="18" t="s">
        <v>123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82</v>
      </c>
      <c r="BK197" s="151">
        <f>ROUND(I197*H197,2)</f>
        <v>0</v>
      </c>
      <c r="BL197" s="18" t="s">
        <v>130</v>
      </c>
      <c r="BM197" s="150" t="s">
        <v>486</v>
      </c>
    </row>
    <row r="198" spans="1:47" s="2" customFormat="1" ht="11.25">
      <c r="A198" s="33"/>
      <c r="B198" s="34"/>
      <c r="C198" s="33"/>
      <c r="D198" s="152" t="s">
        <v>132</v>
      </c>
      <c r="E198" s="33"/>
      <c r="F198" s="153" t="s">
        <v>487</v>
      </c>
      <c r="G198" s="33"/>
      <c r="H198" s="33"/>
      <c r="I198" s="154"/>
      <c r="J198" s="33"/>
      <c r="K198" s="33"/>
      <c r="L198" s="34"/>
      <c r="M198" s="155"/>
      <c r="N198" s="156"/>
      <c r="O198" s="54"/>
      <c r="P198" s="54"/>
      <c r="Q198" s="54"/>
      <c r="R198" s="54"/>
      <c r="S198" s="54"/>
      <c r="T198" s="55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132</v>
      </c>
      <c r="AU198" s="18" t="s">
        <v>84</v>
      </c>
    </row>
    <row r="199" spans="2:51" s="13" customFormat="1" ht="11.25">
      <c r="B199" s="157"/>
      <c r="D199" s="158" t="s">
        <v>134</v>
      </c>
      <c r="E199" s="159" t="s">
        <v>3</v>
      </c>
      <c r="F199" s="160" t="s">
        <v>422</v>
      </c>
      <c r="H199" s="159" t="s">
        <v>3</v>
      </c>
      <c r="I199" s="161"/>
      <c r="L199" s="157"/>
      <c r="M199" s="162"/>
      <c r="N199" s="163"/>
      <c r="O199" s="163"/>
      <c r="P199" s="163"/>
      <c r="Q199" s="163"/>
      <c r="R199" s="163"/>
      <c r="S199" s="163"/>
      <c r="T199" s="164"/>
      <c r="AT199" s="159" t="s">
        <v>134</v>
      </c>
      <c r="AU199" s="159" t="s">
        <v>84</v>
      </c>
      <c r="AV199" s="13" t="s">
        <v>82</v>
      </c>
      <c r="AW199" s="13" t="s">
        <v>36</v>
      </c>
      <c r="AX199" s="13" t="s">
        <v>74</v>
      </c>
      <c r="AY199" s="159" t="s">
        <v>123</v>
      </c>
    </row>
    <row r="200" spans="2:51" s="14" customFormat="1" ht="11.25">
      <c r="B200" s="165"/>
      <c r="D200" s="158" t="s">
        <v>134</v>
      </c>
      <c r="E200" s="166" t="s">
        <v>3</v>
      </c>
      <c r="F200" s="167" t="s">
        <v>423</v>
      </c>
      <c r="H200" s="168">
        <v>15.5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6" t="s">
        <v>134</v>
      </c>
      <c r="AU200" s="166" t="s">
        <v>84</v>
      </c>
      <c r="AV200" s="14" t="s">
        <v>84</v>
      </c>
      <c r="AW200" s="14" t="s">
        <v>36</v>
      </c>
      <c r="AX200" s="14" t="s">
        <v>74</v>
      </c>
      <c r="AY200" s="166" t="s">
        <v>123</v>
      </c>
    </row>
    <row r="201" spans="2:51" s="13" customFormat="1" ht="11.25">
      <c r="B201" s="157"/>
      <c r="D201" s="158" t="s">
        <v>134</v>
      </c>
      <c r="E201" s="159" t="s">
        <v>3</v>
      </c>
      <c r="F201" s="160" t="s">
        <v>424</v>
      </c>
      <c r="H201" s="159" t="s">
        <v>3</v>
      </c>
      <c r="I201" s="161"/>
      <c r="L201" s="157"/>
      <c r="M201" s="162"/>
      <c r="N201" s="163"/>
      <c r="O201" s="163"/>
      <c r="P201" s="163"/>
      <c r="Q201" s="163"/>
      <c r="R201" s="163"/>
      <c r="S201" s="163"/>
      <c r="T201" s="164"/>
      <c r="AT201" s="159" t="s">
        <v>134</v>
      </c>
      <c r="AU201" s="159" t="s">
        <v>84</v>
      </c>
      <c r="AV201" s="13" t="s">
        <v>82</v>
      </c>
      <c r="AW201" s="13" t="s">
        <v>36</v>
      </c>
      <c r="AX201" s="13" t="s">
        <v>74</v>
      </c>
      <c r="AY201" s="159" t="s">
        <v>123</v>
      </c>
    </row>
    <row r="202" spans="2:51" s="14" customFormat="1" ht="11.25">
      <c r="B202" s="165"/>
      <c r="D202" s="158" t="s">
        <v>134</v>
      </c>
      <c r="E202" s="166" t="s">
        <v>3</v>
      </c>
      <c r="F202" s="167" t="s">
        <v>425</v>
      </c>
      <c r="H202" s="168">
        <v>4.5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6" t="s">
        <v>134</v>
      </c>
      <c r="AU202" s="166" t="s">
        <v>84</v>
      </c>
      <c r="AV202" s="14" t="s">
        <v>84</v>
      </c>
      <c r="AW202" s="14" t="s">
        <v>36</v>
      </c>
      <c r="AX202" s="14" t="s">
        <v>74</v>
      </c>
      <c r="AY202" s="166" t="s">
        <v>123</v>
      </c>
    </row>
    <row r="203" spans="2:51" s="13" customFormat="1" ht="11.25">
      <c r="B203" s="157"/>
      <c r="D203" s="158" t="s">
        <v>134</v>
      </c>
      <c r="E203" s="159" t="s">
        <v>3</v>
      </c>
      <c r="F203" s="160" t="s">
        <v>488</v>
      </c>
      <c r="H203" s="159" t="s">
        <v>3</v>
      </c>
      <c r="I203" s="161"/>
      <c r="L203" s="157"/>
      <c r="M203" s="162"/>
      <c r="N203" s="163"/>
      <c r="O203" s="163"/>
      <c r="P203" s="163"/>
      <c r="Q203" s="163"/>
      <c r="R203" s="163"/>
      <c r="S203" s="163"/>
      <c r="T203" s="164"/>
      <c r="AT203" s="159" t="s">
        <v>134</v>
      </c>
      <c r="AU203" s="159" t="s">
        <v>84</v>
      </c>
      <c r="AV203" s="13" t="s">
        <v>82</v>
      </c>
      <c r="AW203" s="13" t="s">
        <v>36</v>
      </c>
      <c r="AX203" s="13" t="s">
        <v>74</v>
      </c>
      <c r="AY203" s="159" t="s">
        <v>123</v>
      </c>
    </row>
    <row r="204" spans="2:51" s="14" customFormat="1" ht="11.25">
      <c r="B204" s="165"/>
      <c r="D204" s="158" t="s">
        <v>134</v>
      </c>
      <c r="E204" s="166" t="s">
        <v>3</v>
      </c>
      <c r="F204" s="167" t="s">
        <v>489</v>
      </c>
      <c r="H204" s="168">
        <v>32.5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6" t="s">
        <v>134</v>
      </c>
      <c r="AU204" s="166" t="s">
        <v>84</v>
      </c>
      <c r="AV204" s="14" t="s">
        <v>84</v>
      </c>
      <c r="AW204" s="14" t="s">
        <v>36</v>
      </c>
      <c r="AX204" s="14" t="s">
        <v>74</v>
      </c>
      <c r="AY204" s="166" t="s">
        <v>123</v>
      </c>
    </row>
    <row r="205" spans="2:51" s="15" customFormat="1" ht="11.25">
      <c r="B205" s="173"/>
      <c r="D205" s="158" t="s">
        <v>134</v>
      </c>
      <c r="E205" s="174" t="s">
        <v>3</v>
      </c>
      <c r="F205" s="175" t="s">
        <v>138</v>
      </c>
      <c r="H205" s="176">
        <v>52.5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134</v>
      </c>
      <c r="AU205" s="174" t="s">
        <v>84</v>
      </c>
      <c r="AV205" s="15" t="s">
        <v>130</v>
      </c>
      <c r="AW205" s="15" t="s">
        <v>36</v>
      </c>
      <c r="AX205" s="15" t="s">
        <v>82</v>
      </c>
      <c r="AY205" s="174" t="s">
        <v>123</v>
      </c>
    </row>
    <row r="206" spans="2:51" s="14" customFormat="1" ht="11.25">
      <c r="B206" s="165"/>
      <c r="D206" s="158" t="s">
        <v>134</v>
      </c>
      <c r="F206" s="167" t="s">
        <v>490</v>
      </c>
      <c r="H206" s="168">
        <v>55.125</v>
      </c>
      <c r="I206" s="169"/>
      <c r="L206" s="165"/>
      <c r="M206" s="170"/>
      <c r="N206" s="171"/>
      <c r="O206" s="171"/>
      <c r="P206" s="171"/>
      <c r="Q206" s="171"/>
      <c r="R206" s="171"/>
      <c r="S206" s="171"/>
      <c r="T206" s="172"/>
      <c r="AT206" s="166" t="s">
        <v>134</v>
      </c>
      <c r="AU206" s="166" t="s">
        <v>84</v>
      </c>
      <c r="AV206" s="14" t="s">
        <v>84</v>
      </c>
      <c r="AW206" s="14" t="s">
        <v>4</v>
      </c>
      <c r="AX206" s="14" t="s">
        <v>82</v>
      </c>
      <c r="AY206" s="166" t="s">
        <v>123</v>
      </c>
    </row>
    <row r="207" spans="1:65" s="2" customFormat="1" ht="16.5" customHeight="1">
      <c r="A207" s="33"/>
      <c r="B207" s="138"/>
      <c r="C207" s="184" t="s">
        <v>222</v>
      </c>
      <c r="D207" s="184" t="s">
        <v>466</v>
      </c>
      <c r="E207" s="185" t="s">
        <v>491</v>
      </c>
      <c r="F207" s="186" t="s">
        <v>492</v>
      </c>
      <c r="G207" s="187" t="s">
        <v>493</v>
      </c>
      <c r="H207" s="188">
        <v>2.625</v>
      </c>
      <c r="I207" s="189"/>
      <c r="J207" s="190">
        <f>ROUND(I207*H207,2)</f>
        <v>0</v>
      </c>
      <c r="K207" s="186" t="s">
        <v>129</v>
      </c>
      <c r="L207" s="191"/>
      <c r="M207" s="192" t="s">
        <v>3</v>
      </c>
      <c r="N207" s="193" t="s">
        <v>45</v>
      </c>
      <c r="O207" s="54"/>
      <c r="P207" s="148">
        <f>O207*H207</f>
        <v>0</v>
      </c>
      <c r="Q207" s="148">
        <v>0.001</v>
      </c>
      <c r="R207" s="148">
        <f>Q207*H207</f>
        <v>0.002625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199</v>
      </c>
      <c r="AT207" s="150" t="s">
        <v>466</v>
      </c>
      <c r="AU207" s="150" t="s">
        <v>84</v>
      </c>
      <c r="AY207" s="18" t="s">
        <v>123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82</v>
      </c>
      <c r="BK207" s="151">
        <f>ROUND(I207*H207,2)</f>
        <v>0</v>
      </c>
      <c r="BL207" s="18" t="s">
        <v>130</v>
      </c>
      <c r="BM207" s="150" t="s">
        <v>494</v>
      </c>
    </row>
    <row r="208" spans="2:51" s="13" customFormat="1" ht="11.25">
      <c r="B208" s="157"/>
      <c r="D208" s="158" t="s">
        <v>134</v>
      </c>
      <c r="E208" s="159" t="s">
        <v>3</v>
      </c>
      <c r="F208" s="160" t="s">
        <v>422</v>
      </c>
      <c r="H208" s="159" t="s">
        <v>3</v>
      </c>
      <c r="I208" s="161"/>
      <c r="L208" s="157"/>
      <c r="M208" s="162"/>
      <c r="N208" s="163"/>
      <c r="O208" s="163"/>
      <c r="P208" s="163"/>
      <c r="Q208" s="163"/>
      <c r="R208" s="163"/>
      <c r="S208" s="163"/>
      <c r="T208" s="164"/>
      <c r="AT208" s="159" t="s">
        <v>134</v>
      </c>
      <c r="AU208" s="159" t="s">
        <v>84</v>
      </c>
      <c r="AV208" s="13" t="s">
        <v>82</v>
      </c>
      <c r="AW208" s="13" t="s">
        <v>36</v>
      </c>
      <c r="AX208" s="13" t="s">
        <v>74</v>
      </c>
      <c r="AY208" s="159" t="s">
        <v>123</v>
      </c>
    </row>
    <row r="209" spans="2:51" s="14" customFormat="1" ht="11.25">
      <c r="B209" s="165"/>
      <c r="D209" s="158" t="s">
        <v>134</v>
      </c>
      <c r="E209" s="166" t="s">
        <v>3</v>
      </c>
      <c r="F209" s="167" t="s">
        <v>423</v>
      </c>
      <c r="H209" s="168">
        <v>15.5</v>
      </c>
      <c r="I209" s="169"/>
      <c r="L209" s="165"/>
      <c r="M209" s="170"/>
      <c r="N209" s="171"/>
      <c r="O209" s="171"/>
      <c r="P209" s="171"/>
      <c r="Q209" s="171"/>
      <c r="R209" s="171"/>
      <c r="S209" s="171"/>
      <c r="T209" s="172"/>
      <c r="AT209" s="166" t="s">
        <v>134</v>
      </c>
      <c r="AU209" s="166" t="s">
        <v>84</v>
      </c>
      <c r="AV209" s="14" t="s">
        <v>84</v>
      </c>
      <c r="AW209" s="14" t="s">
        <v>36</v>
      </c>
      <c r="AX209" s="14" t="s">
        <v>74</v>
      </c>
      <c r="AY209" s="166" t="s">
        <v>123</v>
      </c>
    </row>
    <row r="210" spans="2:51" s="13" customFormat="1" ht="11.25">
      <c r="B210" s="157"/>
      <c r="D210" s="158" t="s">
        <v>134</v>
      </c>
      <c r="E210" s="159" t="s">
        <v>3</v>
      </c>
      <c r="F210" s="160" t="s">
        <v>424</v>
      </c>
      <c r="H210" s="159" t="s">
        <v>3</v>
      </c>
      <c r="I210" s="161"/>
      <c r="L210" s="157"/>
      <c r="M210" s="162"/>
      <c r="N210" s="163"/>
      <c r="O210" s="163"/>
      <c r="P210" s="163"/>
      <c r="Q210" s="163"/>
      <c r="R210" s="163"/>
      <c r="S210" s="163"/>
      <c r="T210" s="164"/>
      <c r="AT210" s="159" t="s">
        <v>134</v>
      </c>
      <c r="AU210" s="159" t="s">
        <v>84</v>
      </c>
      <c r="AV210" s="13" t="s">
        <v>82</v>
      </c>
      <c r="AW210" s="13" t="s">
        <v>36</v>
      </c>
      <c r="AX210" s="13" t="s">
        <v>74</v>
      </c>
      <c r="AY210" s="159" t="s">
        <v>123</v>
      </c>
    </row>
    <row r="211" spans="2:51" s="14" customFormat="1" ht="11.25">
      <c r="B211" s="165"/>
      <c r="D211" s="158" t="s">
        <v>134</v>
      </c>
      <c r="E211" s="166" t="s">
        <v>3</v>
      </c>
      <c r="F211" s="167" t="s">
        <v>425</v>
      </c>
      <c r="H211" s="168">
        <v>4.5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6" t="s">
        <v>134</v>
      </c>
      <c r="AU211" s="166" t="s">
        <v>84</v>
      </c>
      <c r="AV211" s="14" t="s">
        <v>84</v>
      </c>
      <c r="AW211" s="14" t="s">
        <v>36</v>
      </c>
      <c r="AX211" s="14" t="s">
        <v>74</v>
      </c>
      <c r="AY211" s="166" t="s">
        <v>123</v>
      </c>
    </row>
    <row r="212" spans="2:51" s="13" customFormat="1" ht="11.25">
      <c r="B212" s="157"/>
      <c r="D212" s="158" t="s">
        <v>134</v>
      </c>
      <c r="E212" s="159" t="s">
        <v>3</v>
      </c>
      <c r="F212" s="160" t="s">
        <v>488</v>
      </c>
      <c r="H212" s="159" t="s">
        <v>3</v>
      </c>
      <c r="I212" s="161"/>
      <c r="L212" s="157"/>
      <c r="M212" s="162"/>
      <c r="N212" s="163"/>
      <c r="O212" s="163"/>
      <c r="P212" s="163"/>
      <c r="Q212" s="163"/>
      <c r="R212" s="163"/>
      <c r="S212" s="163"/>
      <c r="T212" s="164"/>
      <c r="AT212" s="159" t="s">
        <v>134</v>
      </c>
      <c r="AU212" s="159" t="s">
        <v>84</v>
      </c>
      <c r="AV212" s="13" t="s">
        <v>82</v>
      </c>
      <c r="AW212" s="13" t="s">
        <v>36</v>
      </c>
      <c r="AX212" s="13" t="s">
        <v>74</v>
      </c>
      <c r="AY212" s="159" t="s">
        <v>123</v>
      </c>
    </row>
    <row r="213" spans="2:51" s="14" customFormat="1" ht="11.25">
      <c r="B213" s="165"/>
      <c r="D213" s="158" t="s">
        <v>134</v>
      </c>
      <c r="E213" s="166" t="s">
        <v>3</v>
      </c>
      <c r="F213" s="167" t="s">
        <v>489</v>
      </c>
      <c r="H213" s="168">
        <v>32.5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6" t="s">
        <v>134</v>
      </c>
      <c r="AU213" s="166" t="s">
        <v>84</v>
      </c>
      <c r="AV213" s="14" t="s">
        <v>84</v>
      </c>
      <c r="AW213" s="14" t="s">
        <v>36</v>
      </c>
      <c r="AX213" s="14" t="s">
        <v>74</v>
      </c>
      <c r="AY213" s="166" t="s">
        <v>123</v>
      </c>
    </row>
    <row r="214" spans="2:51" s="15" customFormat="1" ht="11.25">
      <c r="B214" s="173"/>
      <c r="D214" s="158" t="s">
        <v>134</v>
      </c>
      <c r="E214" s="174" t="s">
        <v>3</v>
      </c>
      <c r="F214" s="175" t="s">
        <v>138</v>
      </c>
      <c r="H214" s="176">
        <v>52.5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134</v>
      </c>
      <c r="AU214" s="174" t="s">
        <v>84</v>
      </c>
      <c r="AV214" s="15" t="s">
        <v>130</v>
      </c>
      <c r="AW214" s="15" t="s">
        <v>36</v>
      </c>
      <c r="AX214" s="15" t="s">
        <v>82</v>
      </c>
      <c r="AY214" s="174" t="s">
        <v>123</v>
      </c>
    </row>
    <row r="215" spans="2:51" s="14" customFormat="1" ht="11.25">
      <c r="B215" s="165"/>
      <c r="D215" s="158" t="s">
        <v>134</v>
      </c>
      <c r="F215" s="167" t="s">
        <v>495</v>
      </c>
      <c r="H215" s="168">
        <v>2.625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6" t="s">
        <v>134</v>
      </c>
      <c r="AU215" s="166" t="s">
        <v>84</v>
      </c>
      <c r="AV215" s="14" t="s">
        <v>84</v>
      </c>
      <c r="AW215" s="14" t="s">
        <v>4</v>
      </c>
      <c r="AX215" s="14" t="s">
        <v>82</v>
      </c>
      <c r="AY215" s="166" t="s">
        <v>123</v>
      </c>
    </row>
    <row r="216" spans="1:65" s="2" customFormat="1" ht="37.9" customHeight="1">
      <c r="A216" s="33"/>
      <c r="B216" s="138"/>
      <c r="C216" s="139" t="s">
        <v>230</v>
      </c>
      <c r="D216" s="139" t="s">
        <v>125</v>
      </c>
      <c r="E216" s="140" t="s">
        <v>496</v>
      </c>
      <c r="F216" s="141" t="s">
        <v>497</v>
      </c>
      <c r="G216" s="142" t="s">
        <v>128</v>
      </c>
      <c r="H216" s="143">
        <v>21</v>
      </c>
      <c r="I216" s="144"/>
      <c r="J216" s="145">
        <f>ROUND(I216*H216,2)</f>
        <v>0</v>
      </c>
      <c r="K216" s="141" t="s">
        <v>129</v>
      </c>
      <c r="L216" s="34"/>
      <c r="M216" s="146" t="s">
        <v>3</v>
      </c>
      <c r="N216" s="147" t="s">
        <v>45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130</v>
      </c>
      <c r="AT216" s="150" t="s">
        <v>125</v>
      </c>
      <c r="AU216" s="150" t="s">
        <v>84</v>
      </c>
      <c r="AY216" s="18" t="s">
        <v>123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82</v>
      </c>
      <c r="BK216" s="151">
        <f>ROUND(I216*H216,2)</f>
        <v>0</v>
      </c>
      <c r="BL216" s="18" t="s">
        <v>130</v>
      </c>
      <c r="BM216" s="150" t="s">
        <v>498</v>
      </c>
    </row>
    <row r="217" spans="1:47" s="2" customFormat="1" ht="11.25">
      <c r="A217" s="33"/>
      <c r="B217" s="34"/>
      <c r="C217" s="33"/>
      <c r="D217" s="152" t="s">
        <v>132</v>
      </c>
      <c r="E217" s="33"/>
      <c r="F217" s="153" t="s">
        <v>499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132</v>
      </c>
      <c r="AU217" s="18" t="s">
        <v>84</v>
      </c>
    </row>
    <row r="218" spans="2:51" s="13" customFormat="1" ht="11.25">
      <c r="B218" s="157"/>
      <c r="D218" s="158" t="s">
        <v>134</v>
      </c>
      <c r="E218" s="159" t="s">
        <v>3</v>
      </c>
      <c r="F218" s="160" t="s">
        <v>422</v>
      </c>
      <c r="H218" s="159" t="s">
        <v>3</v>
      </c>
      <c r="I218" s="161"/>
      <c r="L218" s="157"/>
      <c r="M218" s="162"/>
      <c r="N218" s="163"/>
      <c r="O218" s="163"/>
      <c r="P218" s="163"/>
      <c r="Q218" s="163"/>
      <c r="R218" s="163"/>
      <c r="S218" s="163"/>
      <c r="T218" s="164"/>
      <c r="AT218" s="159" t="s">
        <v>134</v>
      </c>
      <c r="AU218" s="159" t="s">
        <v>84</v>
      </c>
      <c r="AV218" s="13" t="s">
        <v>82</v>
      </c>
      <c r="AW218" s="13" t="s">
        <v>36</v>
      </c>
      <c r="AX218" s="13" t="s">
        <v>74</v>
      </c>
      <c r="AY218" s="159" t="s">
        <v>123</v>
      </c>
    </row>
    <row r="219" spans="2:51" s="14" customFormat="1" ht="11.25">
      <c r="B219" s="165"/>
      <c r="D219" s="158" t="s">
        <v>134</v>
      </c>
      <c r="E219" s="166" t="s">
        <v>3</v>
      </c>
      <c r="F219" s="167" t="s">
        <v>423</v>
      </c>
      <c r="H219" s="168">
        <v>15.5</v>
      </c>
      <c r="I219" s="169"/>
      <c r="L219" s="165"/>
      <c r="M219" s="170"/>
      <c r="N219" s="171"/>
      <c r="O219" s="171"/>
      <c r="P219" s="171"/>
      <c r="Q219" s="171"/>
      <c r="R219" s="171"/>
      <c r="S219" s="171"/>
      <c r="T219" s="172"/>
      <c r="AT219" s="166" t="s">
        <v>134</v>
      </c>
      <c r="AU219" s="166" t="s">
        <v>84</v>
      </c>
      <c r="AV219" s="14" t="s">
        <v>84</v>
      </c>
      <c r="AW219" s="14" t="s">
        <v>36</v>
      </c>
      <c r="AX219" s="14" t="s">
        <v>74</v>
      </c>
      <c r="AY219" s="166" t="s">
        <v>123</v>
      </c>
    </row>
    <row r="220" spans="2:51" s="13" customFormat="1" ht="11.25">
      <c r="B220" s="157"/>
      <c r="D220" s="158" t="s">
        <v>134</v>
      </c>
      <c r="E220" s="159" t="s">
        <v>3</v>
      </c>
      <c r="F220" s="160" t="s">
        <v>424</v>
      </c>
      <c r="H220" s="159" t="s">
        <v>3</v>
      </c>
      <c r="I220" s="161"/>
      <c r="L220" s="157"/>
      <c r="M220" s="162"/>
      <c r="N220" s="163"/>
      <c r="O220" s="163"/>
      <c r="P220" s="163"/>
      <c r="Q220" s="163"/>
      <c r="R220" s="163"/>
      <c r="S220" s="163"/>
      <c r="T220" s="164"/>
      <c r="AT220" s="159" t="s">
        <v>134</v>
      </c>
      <c r="AU220" s="159" t="s">
        <v>84</v>
      </c>
      <c r="AV220" s="13" t="s">
        <v>82</v>
      </c>
      <c r="AW220" s="13" t="s">
        <v>36</v>
      </c>
      <c r="AX220" s="13" t="s">
        <v>74</v>
      </c>
      <c r="AY220" s="159" t="s">
        <v>123</v>
      </c>
    </row>
    <row r="221" spans="2:51" s="14" customFormat="1" ht="11.25">
      <c r="B221" s="165"/>
      <c r="D221" s="158" t="s">
        <v>134</v>
      </c>
      <c r="E221" s="166" t="s">
        <v>3</v>
      </c>
      <c r="F221" s="167" t="s">
        <v>425</v>
      </c>
      <c r="H221" s="168">
        <v>4.5</v>
      </c>
      <c r="I221" s="169"/>
      <c r="L221" s="165"/>
      <c r="M221" s="170"/>
      <c r="N221" s="171"/>
      <c r="O221" s="171"/>
      <c r="P221" s="171"/>
      <c r="Q221" s="171"/>
      <c r="R221" s="171"/>
      <c r="S221" s="171"/>
      <c r="T221" s="172"/>
      <c r="AT221" s="166" t="s">
        <v>134</v>
      </c>
      <c r="AU221" s="166" t="s">
        <v>84</v>
      </c>
      <c r="AV221" s="14" t="s">
        <v>84</v>
      </c>
      <c r="AW221" s="14" t="s">
        <v>36</v>
      </c>
      <c r="AX221" s="14" t="s">
        <v>74</v>
      </c>
      <c r="AY221" s="166" t="s">
        <v>123</v>
      </c>
    </row>
    <row r="222" spans="2:51" s="15" customFormat="1" ht="11.25">
      <c r="B222" s="173"/>
      <c r="D222" s="158" t="s">
        <v>134</v>
      </c>
      <c r="E222" s="174" t="s">
        <v>3</v>
      </c>
      <c r="F222" s="175" t="s">
        <v>138</v>
      </c>
      <c r="H222" s="176">
        <v>20</v>
      </c>
      <c r="I222" s="177"/>
      <c r="L222" s="173"/>
      <c r="M222" s="178"/>
      <c r="N222" s="179"/>
      <c r="O222" s="179"/>
      <c r="P222" s="179"/>
      <c r="Q222" s="179"/>
      <c r="R222" s="179"/>
      <c r="S222" s="179"/>
      <c r="T222" s="180"/>
      <c r="AT222" s="174" t="s">
        <v>134</v>
      </c>
      <c r="AU222" s="174" t="s">
        <v>84</v>
      </c>
      <c r="AV222" s="15" t="s">
        <v>130</v>
      </c>
      <c r="AW222" s="15" t="s">
        <v>36</v>
      </c>
      <c r="AX222" s="15" t="s">
        <v>82</v>
      </c>
      <c r="AY222" s="174" t="s">
        <v>123</v>
      </c>
    </row>
    <row r="223" spans="2:51" s="14" customFormat="1" ht="11.25">
      <c r="B223" s="165"/>
      <c r="D223" s="158" t="s">
        <v>134</v>
      </c>
      <c r="F223" s="167" t="s">
        <v>426</v>
      </c>
      <c r="H223" s="168">
        <v>21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6" t="s">
        <v>134</v>
      </c>
      <c r="AU223" s="166" t="s">
        <v>84</v>
      </c>
      <c r="AV223" s="14" t="s">
        <v>84</v>
      </c>
      <c r="AW223" s="14" t="s">
        <v>4</v>
      </c>
      <c r="AX223" s="14" t="s">
        <v>82</v>
      </c>
      <c r="AY223" s="166" t="s">
        <v>123</v>
      </c>
    </row>
    <row r="224" spans="2:63" s="12" customFormat="1" ht="22.9" customHeight="1">
      <c r="B224" s="125"/>
      <c r="D224" s="126" t="s">
        <v>73</v>
      </c>
      <c r="E224" s="136" t="s">
        <v>84</v>
      </c>
      <c r="F224" s="136" t="s">
        <v>500</v>
      </c>
      <c r="I224" s="128"/>
      <c r="J224" s="137">
        <f>BK224</f>
        <v>0</v>
      </c>
      <c r="L224" s="125"/>
      <c r="M224" s="130"/>
      <c r="N224" s="131"/>
      <c r="O224" s="131"/>
      <c r="P224" s="132">
        <f>SUM(P225:P298)</f>
        <v>0</v>
      </c>
      <c r="Q224" s="131"/>
      <c r="R224" s="132">
        <f>SUM(R225:R298)</f>
        <v>53.033213792</v>
      </c>
      <c r="S224" s="131"/>
      <c r="T224" s="133">
        <f>SUM(T225:T298)</f>
        <v>0</v>
      </c>
      <c r="AR224" s="126" t="s">
        <v>82</v>
      </c>
      <c r="AT224" s="134" t="s">
        <v>73</v>
      </c>
      <c r="AU224" s="134" t="s">
        <v>82</v>
      </c>
      <c r="AY224" s="126" t="s">
        <v>123</v>
      </c>
      <c r="BK224" s="135">
        <f>SUM(BK225:BK298)</f>
        <v>0</v>
      </c>
    </row>
    <row r="225" spans="1:65" s="2" customFormat="1" ht="37.9" customHeight="1">
      <c r="A225" s="33"/>
      <c r="B225" s="138"/>
      <c r="C225" s="139" t="s">
        <v>237</v>
      </c>
      <c r="D225" s="139" t="s">
        <v>125</v>
      </c>
      <c r="E225" s="140" t="s">
        <v>501</v>
      </c>
      <c r="F225" s="141" t="s">
        <v>502</v>
      </c>
      <c r="G225" s="142" t="s">
        <v>151</v>
      </c>
      <c r="H225" s="143">
        <v>5.245</v>
      </c>
      <c r="I225" s="144"/>
      <c r="J225" s="145">
        <f>ROUND(I225*H225,2)</f>
        <v>0</v>
      </c>
      <c r="K225" s="141" t="s">
        <v>129</v>
      </c>
      <c r="L225" s="34"/>
      <c r="M225" s="146" t="s">
        <v>3</v>
      </c>
      <c r="N225" s="147" t="s">
        <v>45</v>
      </c>
      <c r="O225" s="54"/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130</v>
      </c>
      <c r="AT225" s="150" t="s">
        <v>125</v>
      </c>
      <c r="AU225" s="150" t="s">
        <v>84</v>
      </c>
      <c r="AY225" s="18" t="s">
        <v>123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82</v>
      </c>
      <c r="BK225" s="151">
        <f>ROUND(I225*H225,2)</f>
        <v>0</v>
      </c>
      <c r="BL225" s="18" t="s">
        <v>130</v>
      </c>
      <c r="BM225" s="150" t="s">
        <v>503</v>
      </c>
    </row>
    <row r="226" spans="1:47" s="2" customFormat="1" ht="11.25">
      <c r="A226" s="33"/>
      <c r="B226" s="34"/>
      <c r="C226" s="33"/>
      <c r="D226" s="152" t="s">
        <v>132</v>
      </c>
      <c r="E226" s="33"/>
      <c r="F226" s="153" t="s">
        <v>504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132</v>
      </c>
      <c r="AU226" s="18" t="s">
        <v>84</v>
      </c>
    </row>
    <row r="227" spans="2:51" s="13" customFormat="1" ht="11.25">
      <c r="B227" s="157"/>
      <c r="D227" s="158" t="s">
        <v>134</v>
      </c>
      <c r="E227" s="159" t="s">
        <v>3</v>
      </c>
      <c r="F227" s="160" t="s">
        <v>440</v>
      </c>
      <c r="H227" s="159" t="s">
        <v>3</v>
      </c>
      <c r="I227" s="161"/>
      <c r="L227" s="157"/>
      <c r="M227" s="162"/>
      <c r="N227" s="163"/>
      <c r="O227" s="163"/>
      <c r="P227" s="163"/>
      <c r="Q227" s="163"/>
      <c r="R227" s="163"/>
      <c r="S227" s="163"/>
      <c r="T227" s="164"/>
      <c r="AT227" s="159" t="s">
        <v>134</v>
      </c>
      <c r="AU227" s="159" t="s">
        <v>84</v>
      </c>
      <c r="AV227" s="13" t="s">
        <v>82</v>
      </c>
      <c r="AW227" s="13" t="s">
        <v>36</v>
      </c>
      <c r="AX227" s="13" t="s">
        <v>74</v>
      </c>
      <c r="AY227" s="159" t="s">
        <v>123</v>
      </c>
    </row>
    <row r="228" spans="2:51" s="14" customFormat="1" ht="11.25">
      <c r="B228" s="165"/>
      <c r="D228" s="158" t="s">
        <v>134</v>
      </c>
      <c r="E228" s="166" t="s">
        <v>3</v>
      </c>
      <c r="F228" s="167" t="s">
        <v>505</v>
      </c>
      <c r="H228" s="168">
        <v>4.995</v>
      </c>
      <c r="I228" s="169"/>
      <c r="L228" s="165"/>
      <c r="M228" s="170"/>
      <c r="N228" s="171"/>
      <c r="O228" s="171"/>
      <c r="P228" s="171"/>
      <c r="Q228" s="171"/>
      <c r="R228" s="171"/>
      <c r="S228" s="171"/>
      <c r="T228" s="172"/>
      <c r="AT228" s="166" t="s">
        <v>134</v>
      </c>
      <c r="AU228" s="166" t="s">
        <v>84</v>
      </c>
      <c r="AV228" s="14" t="s">
        <v>84</v>
      </c>
      <c r="AW228" s="14" t="s">
        <v>36</v>
      </c>
      <c r="AX228" s="14" t="s">
        <v>74</v>
      </c>
      <c r="AY228" s="166" t="s">
        <v>123</v>
      </c>
    </row>
    <row r="229" spans="2:51" s="15" customFormat="1" ht="11.25">
      <c r="B229" s="173"/>
      <c r="D229" s="158" t="s">
        <v>134</v>
      </c>
      <c r="E229" s="174" t="s">
        <v>3</v>
      </c>
      <c r="F229" s="175" t="s">
        <v>138</v>
      </c>
      <c r="H229" s="176">
        <v>4.995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134</v>
      </c>
      <c r="AU229" s="174" t="s">
        <v>84</v>
      </c>
      <c r="AV229" s="15" t="s">
        <v>130</v>
      </c>
      <c r="AW229" s="15" t="s">
        <v>36</v>
      </c>
      <c r="AX229" s="15" t="s">
        <v>82</v>
      </c>
      <c r="AY229" s="174" t="s">
        <v>123</v>
      </c>
    </row>
    <row r="230" spans="2:51" s="14" customFormat="1" ht="11.25">
      <c r="B230" s="165"/>
      <c r="D230" s="158" t="s">
        <v>134</v>
      </c>
      <c r="F230" s="167" t="s">
        <v>506</v>
      </c>
      <c r="H230" s="168">
        <v>5.245</v>
      </c>
      <c r="I230" s="169"/>
      <c r="L230" s="165"/>
      <c r="M230" s="170"/>
      <c r="N230" s="171"/>
      <c r="O230" s="171"/>
      <c r="P230" s="171"/>
      <c r="Q230" s="171"/>
      <c r="R230" s="171"/>
      <c r="S230" s="171"/>
      <c r="T230" s="172"/>
      <c r="AT230" s="166" t="s">
        <v>134</v>
      </c>
      <c r="AU230" s="166" t="s">
        <v>84</v>
      </c>
      <c r="AV230" s="14" t="s">
        <v>84</v>
      </c>
      <c r="AW230" s="14" t="s">
        <v>4</v>
      </c>
      <c r="AX230" s="14" t="s">
        <v>82</v>
      </c>
      <c r="AY230" s="166" t="s">
        <v>123</v>
      </c>
    </row>
    <row r="231" spans="1:65" s="2" customFormat="1" ht="55.5" customHeight="1">
      <c r="A231" s="33"/>
      <c r="B231" s="138"/>
      <c r="C231" s="139" t="s">
        <v>245</v>
      </c>
      <c r="D231" s="139" t="s">
        <v>125</v>
      </c>
      <c r="E231" s="140" t="s">
        <v>507</v>
      </c>
      <c r="F231" s="141" t="s">
        <v>508</v>
      </c>
      <c r="G231" s="142" t="s">
        <v>128</v>
      </c>
      <c r="H231" s="143">
        <v>22.523</v>
      </c>
      <c r="I231" s="144"/>
      <c r="J231" s="145">
        <f>ROUND(I231*H231,2)</f>
        <v>0</v>
      </c>
      <c r="K231" s="141" t="s">
        <v>129</v>
      </c>
      <c r="L231" s="34"/>
      <c r="M231" s="146" t="s">
        <v>3</v>
      </c>
      <c r="N231" s="147" t="s">
        <v>45</v>
      </c>
      <c r="O231" s="54"/>
      <c r="P231" s="148">
        <f>O231*H231</f>
        <v>0</v>
      </c>
      <c r="Q231" s="148">
        <v>0.00031</v>
      </c>
      <c r="R231" s="148">
        <f>Q231*H231</f>
        <v>0.00698213</v>
      </c>
      <c r="S231" s="148">
        <v>0</v>
      </c>
      <c r="T231" s="14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130</v>
      </c>
      <c r="AT231" s="150" t="s">
        <v>125</v>
      </c>
      <c r="AU231" s="150" t="s">
        <v>84</v>
      </c>
      <c r="AY231" s="18" t="s">
        <v>123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82</v>
      </c>
      <c r="BK231" s="151">
        <f>ROUND(I231*H231,2)</f>
        <v>0</v>
      </c>
      <c r="BL231" s="18" t="s">
        <v>130</v>
      </c>
      <c r="BM231" s="150" t="s">
        <v>509</v>
      </c>
    </row>
    <row r="232" spans="1:47" s="2" customFormat="1" ht="11.25">
      <c r="A232" s="33"/>
      <c r="B232" s="34"/>
      <c r="C232" s="33"/>
      <c r="D232" s="152" t="s">
        <v>132</v>
      </c>
      <c r="E232" s="33"/>
      <c r="F232" s="153" t="s">
        <v>510</v>
      </c>
      <c r="G232" s="33"/>
      <c r="H232" s="33"/>
      <c r="I232" s="154"/>
      <c r="J232" s="33"/>
      <c r="K232" s="33"/>
      <c r="L232" s="34"/>
      <c r="M232" s="155"/>
      <c r="N232" s="156"/>
      <c r="O232" s="54"/>
      <c r="P232" s="54"/>
      <c r="Q232" s="54"/>
      <c r="R232" s="54"/>
      <c r="S232" s="54"/>
      <c r="T232" s="55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132</v>
      </c>
      <c r="AU232" s="18" t="s">
        <v>84</v>
      </c>
    </row>
    <row r="233" spans="2:51" s="13" customFormat="1" ht="11.25">
      <c r="B233" s="157"/>
      <c r="D233" s="158" t="s">
        <v>134</v>
      </c>
      <c r="E233" s="159" t="s">
        <v>3</v>
      </c>
      <c r="F233" s="160" t="s">
        <v>440</v>
      </c>
      <c r="H233" s="159" t="s">
        <v>3</v>
      </c>
      <c r="I233" s="161"/>
      <c r="L233" s="157"/>
      <c r="M233" s="162"/>
      <c r="N233" s="163"/>
      <c r="O233" s="163"/>
      <c r="P233" s="163"/>
      <c r="Q233" s="163"/>
      <c r="R233" s="163"/>
      <c r="S233" s="163"/>
      <c r="T233" s="164"/>
      <c r="AT233" s="159" t="s">
        <v>134</v>
      </c>
      <c r="AU233" s="159" t="s">
        <v>84</v>
      </c>
      <c r="AV233" s="13" t="s">
        <v>82</v>
      </c>
      <c r="AW233" s="13" t="s">
        <v>36</v>
      </c>
      <c r="AX233" s="13" t="s">
        <v>74</v>
      </c>
      <c r="AY233" s="159" t="s">
        <v>123</v>
      </c>
    </row>
    <row r="234" spans="2:51" s="14" customFormat="1" ht="11.25">
      <c r="B234" s="165"/>
      <c r="D234" s="158" t="s">
        <v>134</v>
      </c>
      <c r="E234" s="166" t="s">
        <v>3</v>
      </c>
      <c r="F234" s="167" t="s">
        <v>511</v>
      </c>
      <c r="H234" s="168">
        <v>21.45</v>
      </c>
      <c r="I234" s="169"/>
      <c r="L234" s="165"/>
      <c r="M234" s="170"/>
      <c r="N234" s="171"/>
      <c r="O234" s="171"/>
      <c r="P234" s="171"/>
      <c r="Q234" s="171"/>
      <c r="R234" s="171"/>
      <c r="S234" s="171"/>
      <c r="T234" s="172"/>
      <c r="AT234" s="166" t="s">
        <v>134</v>
      </c>
      <c r="AU234" s="166" t="s">
        <v>84</v>
      </c>
      <c r="AV234" s="14" t="s">
        <v>84</v>
      </c>
      <c r="AW234" s="14" t="s">
        <v>36</v>
      </c>
      <c r="AX234" s="14" t="s">
        <v>74</v>
      </c>
      <c r="AY234" s="166" t="s">
        <v>123</v>
      </c>
    </row>
    <row r="235" spans="2:51" s="15" customFormat="1" ht="11.25">
      <c r="B235" s="173"/>
      <c r="D235" s="158" t="s">
        <v>134</v>
      </c>
      <c r="E235" s="174" t="s">
        <v>3</v>
      </c>
      <c r="F235" s="175" t="s">
        <v>138</v>
      </c>
      <c r="H235" s="176">
        <v>21.45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134</v>
      </c>
      <c r="AU235" s="174" t="s">
        <v>84</v>
      </c>
      <c r="AV235" s="15" t="s">
        <v>130</v>
      </c>
      <c r="AW235" s="15" t="s">
        <v>36</v>
      </c>
      <c r="AX235" s="15" t="s">
        <v>82</v>
      </c>
      <c r="AY235" s="174" t="s">
        <v>123</v>
      </c>
    </row>
    <row r="236" spans="2:51" s="14" customFormat="1" ht="11.25">
      <c r="B236" s="165"/>
      <c r="D236" s="158" t="s">
        <v>134</v>
      </c>
      <c r="F236" s="167" t="s">
        <v>512</v>
      </c>
      <c r="H236" s="168">
        <v>22.523</v>
      </c>
      <c r="I236" s="169"/>
      <c r="L236" s="165"/>
      <c r="M236" s="170"/>
      <c r="N236" s="171"/>
      <c r="O236" s="171"/>
      <c r="P236" s="171"/>
      <c r="Q236" s="171"/>
      <c r="R236" s="171"/>
      <c r="S236" s="171"/>
      <c r="T236" s="172"/>
      <c r="AT236" s="166" t="s">
        <v>134</v>
      </c>
      <c r="AU236" s="166" t="s">
        <v>84</v>
      </c>
      <c r="AV236" s="14" t="s">
        <v>84</v>
      </c>
      <c r="AW236" s="14" t="s">
        <v>4</v>
      </c>
      <c r="AX236" s="14" t="s">
        <v>82</v>
      </c>
      <c r="AY236" s="166" t="s">
        <v>123</v>
      </c>
    </row>
    <row r="237" spans="1:65" s="2" customFormat="1" ht="24.2" customHeight="1">
      <c r="A237" s="33"/>
      <c r="B237" s="138"/>
      <c r="C237" s="184" t="s">
        <v>9</v>
      </c>
      <c r="D237" s="184" t="s">
        <v>466</v>
      </c>
      <c r="E237" s="185" t="s">
        <v>513</v>
      </c>
      <c r="F237" s="186" t="s">
        <v>514</v>
      </c>
      <c r="G237" s="187" t="s">
        <v>128</v>
      </c>
      <c r="H237" s="188">
        <v>25.837</v>
      </c>
      <c r="I237" s="189"/>
      <c r="J237" s="190">
        <f>ROUND(I237*H237,2)</f>
        <v>0</v>
      </c>
      <c r="K237" s="186" t="s">
        <v>129</v>
      </c>
      <c r="L237" s="191"/>
      <c r="M237" s="192" t="s">
        <v>3</v>
      </c>
      <c r="N237" s="193" t="s">
        <v>45</v>
      </c>
      <c r="O237" s="54"/>
      <c r="P237" s="148">
        <f>O237*H237</f>
        <v>0</v>
      </c>
      <c r="Q237" s="148">
        <v>0.0002</v>
      </c>
      <c r="R237" s="148">
        <f>Q237*H237</f>
        <v>0.0051674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199</v>
      </c>
      <c r="AT237" s="150" t="s">
        <v>466</v>
      </c>
      <c r="AU237" s="150" t="s">
        <v>84</v>
      </c>
      <c r="AY237" s="18" t="s">
        <v>123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82</v>
      </c>
      <c r="BK237" s="151">
        <f>ROUND(I237*H237,2)</f>
        <v>0</v>
      </c>
      <c r="BL237" s="18" t="s">
        <v>130</v>
      </c>
      <c r="BM237" s="150" t="s">
        <v>515</v>
      </c>
    </row>
    <row r="238" spans="2:51" s="13" customFormat="1" ht="11.25">
      <c r="B238" s="157"/>
      <c r="D238" s="158" t="s">
        <v>134</v>
      </c>
      <c r="E238" s="159" t="s">
        <v>3</v>
      </c>
      <c r="F238" s="160" t="s">
        <v>440</v>
      </c>
      <c r="H238" s="159" t="s">
        <v>3</v>
      </c>
      <c r="I238" s="161"/>
      <c r="L238" s="157"/>
      <c r="M238" s="162"/>
      <c r="N238" s="163"/>
      <c r="O238" s="163"/>
      <c r="P238" s="163"/>
      <c r="Q238" s="163"/>
      <c r="R238" s="163"/>
      <c r="S238" s="163"/>
      <c r="T238" s="164"/>
      <c r="AT238" s="159" t="s">
        <v>134</v>
      </c>
      <c r="AU238" s="159" t="s">
        <v>84</v>
      </c>
      <c r="AV238" s="13" t="s">
        <v>82</v>
      </c>
      <c r="AW238" s="13" t="s">
        <v>36</v>
      </c>
      <c r="AX238" s="13" t="s">
        <v>74</v>
      </c>
      <c r="AY238" s="159" t="s">
        <v>123</v>
      </c>
    </row>
    <row r="239" spans="2:51" s="14" customFormat="1" ht="11.25">
      <c r="B239" s="165"/>
      <c r="D239" s="158" t="s">
        <v>134</v>
      </c>
      <c r="E239" s="166" t="s">
        <v>3</v>
      </c>
      <c r="F239" s="167" t="s">
        <v>511</v>
      </c>
      <c r="H239" s="168">
        <v>21.45</v>
      </c>
      <c r="I239" s="169"/>
      <c r="L239" s="165"/>
      <c r="M239" s="170"/>
      <c r="N239" s="171"/>
      <c r="O239" s="171"/>
      <c r="P239" s="171"/>
      <c r="Q239" s="171"/>
      <c r="R239" s="171"/>
      <c r="S239" s="171"/>
      <c r="T239" s="172"/>
      <c r="AT239" s="166" t="s">
        <v>134</v>
      </c>
      <c r="AU239" s="166" t="s">
        <v>84</v>
      </c>
      <c r="AV239" s="14" t="s">
        <v>84</v>
      </c>
      <c r="AW239" s="14" t="s">
        <v>36</v>
      </c>
      <c r="AX239" s="14" t="s">
        <v>74</v>
      </c>
      <c r="AY239" s="166" t="s">
        <v>123</v>
      </c>
    </row>
    <row r="240" spans="2:51" s="15" customFormat="1" ht="11.25">
      <c r="B240" s="173"/>
      <c r="D240" s="158" t="s">
        <v>134</v>
      </c>
      <c r="E240" s="174" t="s">
        <v>3</v>
      </c>
      <c r="F240" s="175" t="s">
        <v>138</v>
      </c>
      <c r="H240" s="176">
        <v>21.45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134</v>
      </c>
      <c r="AU240" s="174" t="s">
        <v>84</v>
      </c>
      <c r="AV240" s="15" t="s">
        <v>130</v>
      </c>
      <c r="AW240" s="15" t="s">
        <v>36</v>
      </c>
      <c r="AX240" s="15" t="s">
        <v>82</v>
      </c>
      <c r="AY240" s="174" t="s">
        <v>123</v>
      </c>
    </row>
    <row r="241" spans="2:51" s="14" customFormat="1" ht="11.25">
      <c r="B241" s="165"/>
      <c r="D241" s="158" t="s">
        <v>134</v>
      </c>
      <c r="F241" s="167" t="s">
        <v>516</v>
      </c>
      <c r="H241" s="168">
        <v>25.837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6" t="s">
        <v>134</v>
      </c>
      <c r="AU241" s="166" t="s">
        <v>84</v>
      </c>
      <c r="AV241" s="14" t="s">
        <v>84</v>
      </c>
      <c r="AW241" s="14" t="s">
        <v>4</v>
      </c>
      <c r="AX241" s="14" t="s">
        <v>82</v>
      </c>
      <c r="AY241" s="166" t="s">
        <v>123</v>
      </c>
    </row>
    <row r="242" spans="1:65" s="2" customFormat="1" ht="16.5" customHeight="1">
      <c r="A242" s="33"/>
      <c r="B242" s="138"/>
      <c r="C242" s="139" t="s">
        <v>264</v>
      </c>
      <c r="D242" s="139" t="s">
        <v>125</v>
      </c>
      <c r="E242" s="140" t="s">
        <v>517</v>
      </c>
      <c r="F242" s="141" t="s">
        <v>518</v>
      </c>
      <c r="G242" s="142" t="s">
        <v>151</v>
      </c>
      <c r="H242" s="143">
        <v>0.819</v>
      </c>
      <c r="I242" s="144"/>
      <c r="J242" s="145">
        <f>ROUND(I242*H242,2)</f>
        <v>0</v>
      </c>
      <c r="K242" s="141" t="s">
        <v>129</v>
      </c>
      <c r="L242" s="34"/>
      <c r="M242" s="146" t="s">
        <v>3</v>
      </c>
      <c r="N242" s="147" t="s">
        <v>45</v>
      </c>
      <c r="O242" s="54"/>
      <c r="P242" s="148">
        <f>O242*H242</f>
        <v>0</v>
      </c>
      <c r="Q242" s="148">
        <v>2.30102</v>
      </c>
      <c r="R242" s="148">
        <f>Q242*H242</f>
        <v>1.8845353799999998</v>
      </c>
      <c r="S242" s="148">
        <v>0</v>
      </c>
      <c r="T242" s="149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0" t="s">
        <v>130</v>
      </c>
      <c r="AT242" s="150" t="s">
        <v>125</v>
      </c>
      <c r="AU242" s="150" t="s">
        <v>84</v>
      </c>
      <c r="AY242" s="18" t="s">
        <v>123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8" t="s">
        <v>82</v>
      </c>
      <c r="BK242" s="151">
        <f>ROUND(I242*H242,2)</f>
        <v>0</v>
      </c>
      <c r="BL242" s="18" t="s">
        <v>130</v>
      </c>
      <c r="BM242" s="150" t="s">
        <v>519</v>
      </c>
    </row>
    <row r="243" spans="1:47" s="2" customFormat="1" ht="11.25">
      <c r="A243" s="33"/>
      <c r="B243" s="34"/>
      <c r="C243" s="33"/>
      <c r="D243" s="152" t="s">
        <v>132</v>
      </c>
      <c r="E243" s="33"/>
      <c r="F243" s="153" t="s">
        <v>520</v>
      </c>
      <c r="G243" s="33"/>
      <c r="H243" s="33"/>
      <c r="I243" s="154"/>
      <c r="J243" s="33"/>
      <c r="K243" s="33"/>
      <c r="L243" s="34"/>
      <c r="M243" s="155"/>
      <c r="N243" s="156"/>
      <c r="O243" s="54"/>
      <c r="P243" s="54"/>
      <c r="Q243" s="54"/>
      <c r="R243" s="54"/>
      <c r="S243" s="54"/>
      <c r="T243" s="55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132</v>
      </c>
      <c r="AU243" s="18" t="s">
        <v>84</v>
      </c>
    </row>
    <row r="244" spans="2:51" s="13" customFormat="1" ht="11.25">
      <c r="B244" s="157"/>
      <c r="D244" s="158" t="s">
        <v>134</v>
      </c>
      <c r="E244" s="159" t="s">
        <v>3</v>
      </c>
      <c r="F244" s="160" t="s">
        <v>521</v>
      </c>
      <c r="H244" s="159" t="s">
        <v>3</v>
      </c>
      <c r="I244" s="161"/>
      <c r="L244" s="157"/>
      <c r="M244" s="162"/>
      <c r="N244" s="163"/>
      <c r="O244" s="163"/>
      <c r="P244" s="163"/>
      <c r="Q244" s="163"/>
      <c r="R244" s="163"/>
      <c r="S244" s="163"/>
      <c r="T244" s="164"/>
      <c r="AT244" s="159" t="s">
        <v>134</v>
      </c>
      <c r="AU244" s="159" t="s">
        <v>84</v>
      </c>
      <c r="AV244" s="13" t="s">
        <v>82</v>
      </c>
      <c r="AW244" s="13" t="s">
        <v>36</v>
      </c>
      <c r="AX244" s="13" t="s">
        <v>74</v>
      </c>
      <c r="AY244" s="159" t="s">
        <v>123</v>
      </c>
    </row>
    <row r="245" spans="2:51" s="14" customFormat="1" ht="11.25">
      <c r="B245" s="165"/>
      <c r="D245" s="158" t="s">
        <v>134</v>
      </c>
      <c r="E245" s="166" t="s">
        <v>3</v>
      </c>
      <c r="F245" s="167" t="s">
        <v>522</v>
      </c>
      <c r="H245" s="168">
        <v>0.78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6" t="s">
        <v>134</v>
      </c>
      <c r="AU245" s="166" t="s">
        <v>84</v>
      </c>
      <c r="AV245" s="14" t="s">
        <v>84</v>
      </c>
      <c r="AW245" s="14" t="s">
        <v>36</v>
      </c>
      <c r="AX245" s="14" t="s">
        <v>74</v>
      </c>
      <c r="AY245" s="166" t="s">
        <v>123</v>
      </c>
    </row>
    <row r="246" spans="2:51" s="15" customFormat="1" ht="11.25">
      <c r="B246" s="173"/>
      <c r="D246" s="158" t="s">
        <v>134</v>
      </c>
      <c r="E246" s="174" t="s">
        <v>3</v>
      </c>
      <c r="F246" s="175" t="s">
        <v>138</v>
      </c>
      <c r="H246" s="176">
        <v>0.78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134</v>
      </c>
      <c r="AU246" s="174" t="s">
        <v>84</v>
      </c>
      <c r="AV246" s="15" t="s">
        <v>130</v>
      </c>
      <c r="AW246" s="15" t="s">
        <v>36</v>
      </c>
      <c r="AX246" s="15" t="s">
        <v>82</v>
      </c>
      <c r="AY246" s="174" t="s">
        <v>123</v>
      </c>
    </row>
    <row r="247" spans="2:51" s="14" customFormat="1" ht="11.25">
      <c r="B247" s="165"/>
      <c r="D247" s="158" t="s">
        <v>134</v>
      </c>
      <c r="F247" s="167" t="s">
        <v>523</v>
      </c>
      <c r="H247" s="168">
        <v>0.819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6" t="s">
        <v>134</v>
      </c>
      <c r="AU247" s="166" t="s">
        <v>84</v>
      </c>
      <c r="AV247" s="14" t="s">
        <v>84</v>
      </c>
      <c r="AW247" s="14" t="s">
        <v>4</v>
      </c>
      <c r="AX247" s="14" t="s">
        <v>82</v>
      </c>
      <c r="AY247" s="166" t="s">
        <v>123</v>
      </c>
    </row>
    <row r="248" spans="1:65" s="2" customFormat="1" ht="16.5" customHeight="1">
      <c r="A248" s="33"/>
      <c r="B248" s="138"/>
      <c r="C248" s="139" t="s">
        <v>271</v>
      </c>
      <c r="D248" s="139" t="s">
        <v>125</v>
      </c>
      <c r="E248" s="140" t="s">
        <v>524</v>
      </c>
      <c r="F248" s="141" t="s">
        <v>525</v>
      </c>
      <c r="G248" s="142" t="s">
        <v>151</v>
      </c>
      <c r="H248" s="143">
        <v>1.544</v>
      </c>
      <c r="I248" s="144"/>
      <c r="J248" s="145">
        <f>ROUND(I248*H248,2)</f>
        <v>0</v>
      </c>
      <c r="K248" s="141" t="s">
        <v>129</v>
      </c>
      <c r="L248" s="34"/>
      <c r="M248" s="146" t="s">
        <v>3</v>
      </c>
      <c r="N248" s="147" t="s">
        <v>45</v>
      </c>
      <c r="O248" s="54"/>
      <c r="P248" s="148">
        <f>O248*H248</f>
        <v>0</v>
      </c>
      <c r="Q248" s="148">
        <v>1.63</v>
      </c>
      <c r="R248" s="148">
        <f>Q248*H248</f>
        <v>2.51672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130</v>
      </c>
      <c r="AT248" s="150" t="s">
        <v>125</v>
      </c>
      <c r="AU248" s="150" t="s">
        <v>84</v>
      </c>
      <c r="AY248" s="18" t="s">
        <v>123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82</v>
      </c>
      <c r="BK248" s="151">
        <f>ROUND(I248*H248,2)</f>
        <v>0</v>
      </c>
      <c r="BL248" s="18" t="s">
        <v>130</v>
      </c>
      <c r="BM248" s="150" t="s">
        <v>526</v>
      </c>
    </row>
    <row r="249" spans="1:47" s="2" customFormat="1" ht="11.25">
      <c r="A249" s="33"/>
      <c r="B249" s="34"/>
      <c r="C249" s="33"/>
      <c r="D249" s="152" t="s">
        <v>132</v>
      </c>
      <c r="E249" s="33"/>
      <c r="F249" s="153" t="s">
        <v>527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132</v>
      </c>
      <c r="AU249" s="18" t="s">
        <v>84</v>
      </c>
    </row>
    <row r="250" spans="2:51" s="13" customFormat="1" ht="11.25">
      <c r="B250" s="157"/>
      <c r="D250" s="158" t="s">
        <v>134</v>
      </c>
      <c r="E250" s="159" t="s">
        <v>3</v>
      </c>
      <c r="F250" s="160" t="s">
        <v>440</v>
      </c>
      <c r="H250" s="159" t="s">
        <v>3</v>
      </c>
      <c r="I250" s="161"/>
      <c r="L250" s="157"/>
      <c r="M250" s="162"/>
      <c r="N250" s="163"/>
      <c r="O250" s="163"/>
      <c r="P250" s="163"/>
      <c r="Q250" s="163"/>
      <c r="R250" s="163"/>
      <c r="S250" s="163"/>
      <c r="T250" s="164"/>
      <c r="AT250" s="159" t="s">
        <v>134</v>
      </c>
      <c r="AU250" s="159" t="s">
        <v>84</v>
      </c>
      <c r="AV250" s="13" t="s">
        <v>82</v>
      </c>
      <c r="AW250" s="13" t="s">
        <v>36</v>
      </c>
      <c r="AX250" s="13" t="s">
        <v>74</v>
      </c>
      <c r="AY250" s="159" t="s">
        <v>123</v>
      </c>
    </row>
    <row r="251" spans="2:51" s="14" customFormat="1" ht="11.25">
      <c r="B251" s="165"/>
      <c r="D251" s="158" t="s">
        <v>134</v>
      </c>
      <c r="E251" s="166" t="s">
        <v>3</v>
      </c>
      <c r="F251" s="167" t="s">
        <v>528</v>
      </c>
      <c r="H251" s="168">
        <v>1.47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6" t="s">
        <v>134</v>
      </c>
      <c r="AU251" s="166" t="s">
        <v>84</v>
      </c>
      <c r="AV251" s="14" t="s">
        <v>84</v>
      </c>
      <c r="AW251" s="14" t="s">
        <v>36</v>
      </c>
      <c r="AX251" s="14" t="s">
        <v>74</v>
      </c>
      <c r="AY251" s="166" t="s">
        <v>123</v>
      </c>
    </row>
    <row r="252" spans="2:51" s="15" customFormat="1" ht="11.25">
      <c r="B252" s="173"/>
      <c r="D252" s="158" t="s">
        <v>134</v>
      </c>
      <c r="E252" s="174" t="s">
        <v>3</v>
      </c>
      <c r="F252" s="175" t="s">
        <v>138</v>
      </c>
      <c r="H252" s="176">
        <v>1.47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134</v>
      </c>
      <c r="AU252" s="174" t="s">
        <v>84</v>
      </c>
      <c r="AV252" s="15" t="s">
        <v>130</v>
      </c>
      <c r="AW252" s="15" t="s">
        <v>36</v>
      </c>
      <c r="AX252" s="15" t="s">
        <v>82</v>
      </c>
      <c r="AY252" s="174" t="s">
        <v>123</v>
      </c>
    </row>
    <row r="253" spans="2:51" s="14" customFormat="1" ht="11.25">
      <c r="B253" s="165"/>
      <c r="D253" s="158" t="s">
        <v>134</v>
      </c>
      <c r="F253" s="167" t="s">
        <v>529</v>
      </c>
      <c r="H253" s="168">
        <v>1.544</v>
      </c>
      <c r="I253" s="169"/>
      <c r="L253" s="165"/>
      <c r="M253" s="170"/>
      <c r="N253" s="171"/>
      <c r="O253" s="171"/>
      <c r="P253" s="171"/>
      <c r="Q253" s="171"/>
      <c r="R253" s="171"/>
      <c r="S253" s="171"/>
      <c r="T253" s="172"/>
      <c r="AT253" s="166" t="s">
        <v>134</v>
      </c>
      <c r="AU253" s="166" t="s">
        <v>84</v>
      </c>
      <c r="AV253" s="14" t="s">
        <v>84</v>
      </c>
      <c r="AW253" s="14" t="s">
        <v>4</v>
      </c>
      <c r="AX253" s="14" t="s">
        <v>82</v>
      </c>
      <c r="AY253" s="166" t="s">
        <v>123</v>
      </c>
    </row>
    <row r="254" spans="1:65" s="2" customFormat="1" ht="33" customHeight="1">
      <c r="A254" s="33"/>
      <c r="B254" s="138"/>
      <c r="C254" s="139" t="s">
        <v>276</v>
      </c>
      <c r="D254" s="139" t="s">
        <v>125</v>
      </c>
      <c r="E254" s="140" t="s">
        <v>530</v>
      </c>
      <c r="F254" s="141" t="s">
        <v>531</v>
      </c>
      <c r="G254" s="142" t="s">
        <v>182</v>
      </c>
      <c r="H254" s="143">
        <v>10.238</v>
      </c>
      <c r="I254" s="144"/>
      <c r="J254" s="145">
        <f>ROUND(I254*H254,2)</f>
        <v>0</v>
      </c>
      <c r="K254" s="141" t="s">
        <v>3</v>
      </c>
      <c r="L254" s="34"/>
      <c r="M254" s="146" t="s">
        <v>3</v>
      </c>
      <c r="N254" s="147" t="s">
        <v>45</v>
      </c>
      <c r="O254" s="54"/>
      <c r="P254" s="148">
        <f>O254*H254</f>
        <v>0</v>
      </c>
      <c r="Q254" s="148">
        <v>0.000429</v>
      </c>
      <c r="R254" s="148">
        <f>Q254*H254</f>
        <v>0.004392102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130</v>
      </c>
      <c r="AT254" s="150" t="s">
        <v>125</v>
      </c>
      <c r="AU254" s="150" t="s">
        <v>84</v>
      </c>
      <c r="AY254" s="18" t="s">
        <v>123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82</v>
      </c>
      <c r="BK254" s="151">
        <f>ROUND(I254*H254,2)</f>
        <v>0</v>
      </c>
      <c r="BL254" s="18" t="s">
        <v>130</v>
      </c>
      <c r="BM254" s="150" t="s">
        <v>532</v>
      </c>
    </row>
    <row r="255" spans="2:51" s="13" customFormat="1" ht="11.25">
      <c r="B255" s="157"/>
      <c r="D255" s="158" t="s">
        <v>134</v>
      </c>
      <c r="E255" s="159" t="s">
        <v>3</v>
      </c>
      <c r="F255" s="160" t="s">
        <v>440</v>
      </c>
      <c r="H255" s="159" t="s">
        <v>3</v>
      </c>
      <c r="I255" s="161"/>
      <c r="L255" s="157"/>
      <c r="M255" s="162"/>
      <c r="N255" s="163"/>
      <c r="O255" s="163"/>
      <c r="P255" s="163"/>
      <c r="Q255" s="163"/>
      <c r="R255" s="163"/>
      <c r="S255" s="163"/>
      <c r="T255" s="164"/>
      <c r="AT255" s="159" t="s">
        <v>134</v>
      </c>
      <c r="AU255" s="159" t="s">
        <v>84</v>
      </c>
      <c r="AV255" s="13" t="s">
        <v>82</v>
      </c>
      <c r="AW255" s="13" t="s">
        <v>36</v>
      </c>
      <c r="AX255" s="13" t="s">
        <v>74</v>
      </c>
      <c r="AY255" s="159" t="s">
        <v>123</v>
      </c>
    </row>
    <row r="256" spans="2:51" s="14" customFormat="1" ht="11.25">
      <c r="B256" s="165"/>
      <c r="D256" s="158" t="s">
        <v>134</v>
      </c>
      <c r="E256" s="166" t="s">
        <v>3</v>
      </c>
      <c r="F256" s="167" t="s">
        <v>533</v>
      </c>
      <c r="H256" s="168">
        <v>9.75</v>
      </c>
      <c r="I256" s="169"/>
      <c r="L256" s="165"/>
      <c r="M256" s="170"/>
      <c r="N256" s="171"/>
      <c r="O256" s="171"/>
      <c r="P256" s="171"/>
      <c r="Q256" s="171"/>
      <c r="R256" s="171"/>
      <c r="S256" s="171"/>
      <c r="T256" s="172"/>
      <c r="AT256" s="166" t="s">
        <v>134</v>
      </c>
      <c r="AU256" s="166" t="s">
        <v>84</v>
      </c>
      <c r="AV256" s="14" t="s">
        <v>84</v>
      </c>
      <c r="AW256" s="14" t="s">
        <v>36</v>
      </c>
      <c r="AX256" s="14" t="s">
        <v>74</v>
      </c>
      <c r="AY256" s="166" t="s">
        <v>123</v>
      </c>
    </row>
    <row r="257" spans="2:51" s="15" customFormat="1" ht="11.25">
      <c r="B257" s="173"/>
      <c r="D257" s="158" t="s">
        <v>134</v>
      </c>
      <c r="E257" s="174" t="s">
        <v>3</v>
      </c>
      <c r="F257" s="175" t="s">
        <v>138</v>
      </c>
      <c r="H257" s="176">
        <v>9.75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134</v>
      </c>
      <c r="AU257" s="174" t="s">
        <v>84</v>
      </c>
      <c r="AV257" s="15" t="s">
        <v>130</v>
      </c>
      <c r="AW257" s="15" t="s">
        <v>36</v>
      </c>
      <c r="AX257" s="15" t="s">
        <v>82</v>
      </c>
      <c r="AY257" s="174" t="s">
        <v>123</v>
      </c>
    </row>
    <row r="258" spans="2:51" s="14" customFormat="1" ht="11.25">
      <c r="B258" s="165"/>
      <c r="D258" s="158" t="s">
        <v>134</v>
      </c>
      <c r="F258" s="167" t="s">
        <v>534</v>
      </c>
      <c r="H258" s="168">
        <v>10.238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6" t="s">
        <v>134</v>
      </c>
      <c r="AU258" s="166" t="s">
        <v>84</v>
      </c>
      <c r="AV258" s="14" t="s">
        <v>84</v>
      </c>
      <c r="AW258" s="14" t="s">
        <v>4</v>
      </c>
      <c r="AX258" s="14" t="s">
        <v>82</v>
      </c>
      <c r="AY258" s="166" t="s">
        <v>123</v>
      </c>
    </row>
    <row r="259" spans="1:65" s="2" customFormat="1" ht="33" customHeight="1">
      <c r="A259" s="33"/>
      <c r="B259" s="138"/>
      <c r="C259" s="139" t="s">
        <v>284</v>
      </c>
      <c r="D259" s="139" t="s">
        <v>125</v>
      </c>
      <c r="E259" s="140" t="s">
        <v>535</v>
      </c>
      <c r="F259" s="141" t="s">
        <v>536</v>
      </c>
      <c r="G259" s="142" t="s">
        <v>182</v>
      </c>
      <c r="H259" s="143">
        <v>14.175</v>
      </c>
      <c r="I259" s="144"/>
      <c r="J259" s="145">
        <f>ROUND(I259*H259,2)</f>
        <v>0</v>
      </c>
      <c r="K259" s="141" t="s">
        <v>3</v>
      </c>
      <c r="L259" s="34"/>
      <c r="M259" s="146" t="s">
        <v>3</v>
      </c>
      <c r="N259" s="147" t="s">
        <v>45</v>
      </c>
      <c r="O259" s="54"/>
      <c r="P259" s="148">
        <f>O259*H259</f>
        <v>0</v>
      </c>
      <c r="Q259" s="148">
        <v>0.00044</v>
      </c>
      <c r="R259" s="148">
        <f>Q259*H259</f>
        <v>0.006237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130</v>
      </c>
      <c r="AT259" s="150" t="s">
        <v>125</v>
      </c>
      <c r="AU259" s="150" t="s">
        <v>84</v>
      </c>
      <c r="AY259" s="18" t="s">
        <v>123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82</v>
      </c>
      <c r="BK259" s="151">
        <f>ROUND(I259*H259,2)</f>
        <v>0</v>
      </c>
      <c r="BL259" s="18" t="s">
        <v>130</v>
      </c>
      <c r="BM259" s="150" t="s">
        <v>537</v>
      </c>
    </row>
    <row r="260" spans="2:51" s="13" customFormat="1" ht="11.25">
      <c r="B260" s="157"/>
      <c r="D260" s="158" t="s">
        <v>134</v>
      </c>
      <c r="E260" s="159" t="s">
        <v>3</v>
      </c>
      <c r="F260" s="160" t="s">
        <v>440</v>
      </c>
      <c r="H260" s="159" t="s">
        <v>3</v>
      </c>
      <c r="I260" s="161"/>
      <c r="L260" s="157"/>
      <c r="M260" s="162"/>
      <c r="N260" s="163"/>
      <c r="O260" s="163"/>
      <c r="P260" s="163"/>
      <c r="Q260" s="163"/>
      <c r="R260" s="163"/>
      <c r="S260" s="163"/>
      <c r="T260" s="164"/>
      <c r="AT260" s="159" t="s">
        <v>134</v>
      </c>
      <c r="AU260" s="159" t="s">
        <v>84</v>
      </c>
      <c r="AV260" s="13" t="s">
        <v>82</v>
      </c>
      <c r="AW260" s="13" t="s">
        <v>36</v>
      </c>
      <c r="AX260" s="13" t="s">
        <v>74</v>
      </c>
      <c r="AY260" s="159" t="s">
        <v>123</v>
      </c>
    </row>
    <row r="261" spans="2:51" s="14" customFormat="1" ht="11.25">
      <c r="B261" s="165"/>
      <c r="D261" s="158" t="s">
        <v>134</v>
      </c>
      <c r="E261" s="166" t="s">
        <v>3</v>
      </c>
      <c r="F261" s="167" t="s">
        <v>538</v>
      </c>
      <c r="H261" s="168">
        <v>13.5</v>
      </c>
      <c r="I261" s="169"/>
      <c r="L261" s="165"/>
      <c r="M261" s="170"/>
      <c r="N261" s="171"/>
      <c r="O261" s="171"/>
      <c r="P261" s="171"/>
      <c r="Q261" s="171"/>
      <c r="R261" s="171"/>
      <c r="S261" s="171"/>
      <c r="T261" s="172"/>
      <c r="AT261" s="166" t="s">
        <v>134</v>
      </c>
      <c r="AU261" s="166" t="s">
        <v>84</v>
      </c>
      <c r="AV261" s="14" t="s">
        <v>84</v>
      </c>
      <c r="AW261" s="14" t="s">
        <v>36</v>
      </c>
      <c r="AX261" s="14" t="s">
        <v>74</v>
      </c>
      <c r="AY261" s="166" t="s">
        <v>123</v>
      </c>
    </row>
    <row r="262" spans="2:51" s="15" customFormat="1" ht="11.25">
      <c r="B262" s="173"/>
      <c r="D262" s="158" t="s">
        <v>134</v>
      </c>
      <c r="E262" s="174" t="s">
        <v>3</v>
      </c>
      <c r="F262" s="175" t="s">
        <v>138</v>
      </c>
      <c r="H262" s="176">
        <v>13.5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134</v>
      </c>
      <c r="AU262" s="174" t="s">
        <v>84</v>
      </c>
      <c r="AV262" s="15" t="s">
        <v>130</v>
      </c>
      <c r="AW262" s="15" t="s">
        <v>36</v>
      </c>
      <c r="AX262" s="15" t="s">
        <v>82</v>
      </c>
      <c r="AY262" s="174" t="s">
        <v>123</v>
      </c>
    </row>
    <row r="263" spans="2:51" s="14" customFormat="1" ht="11.25">
      <c r="B263" s="165"/>
      <c r="D263" s="158" t="s">
        <v>134</v>
      </c>
      <c r="F263" s="167" t="s">
        <v>539</v>
      </c>
      <c r="H263" s="168">
        <v>14.175</v>
      </c>
      <c r="I263" s="169"/>
      <c r="L263" s="165"/>
      <c r="M263" s="170"/>
      <c r="N263" s="171"/>
      <c r="O263" s="171"/>
      <c r="P263" s="171"/>
      <c r="Q263" s="171"/>
      <c r="R263" s="171"/>
      <c r="S263" s="171"/>
      <c r="T263" s="172"/>
      <c r="AT263" s="166" t="s">
        <v>134</v>
      </c>
      <c r="AU263" s="166" t="s">
        <v>84</v>
      </c>
      <c r="AV263" s="14" t="s">
        <v>84</v>
      </c>
      <c r="AW263" s="14" t="s">
        <v>4</v>
      </c>
      <c r="AX263" s="14" t="s">
        <v>82</v>
      </c>
      <c r="AY263" s="166" t="s">
        <v>123</v>
      </c>
    </row>
    <row r="264" spans="1:65" s="2" customFormat="1" ht="24.2" customHeight="1">
      <c r="A264" s="33"/>
      <c r="B264" s="138"/>
      <c r="C264" s="139" t="s">
        <v>290</v>
      </c>
      <c r="D264" s="139" t="s">
        <v>125</v>
      </c>
      <c r="E264" s="140" t="s">
        <v>540</v>
      </c>
      <c r="F264" s="141" t="s">
        <v>541</v>
      </c>
      <c r="G264" s="142" t="s">
        <v>151</v>
      </c>
      <c r="H264" s="143">
        <v>8.93</v>
      </c>
      <c r="I264" s="144"/>
      <c r="J264" s="145">
        <f>ROUND(I264*H264,2)</f>
        <v>0</v>
      </c>
      <c r="K264" s="141" t="s">
        <v>129</v>
      </c>
      <c r="L264" s="34"/>
      <c r="M264" s="146" t="s">
        <v>3</v>
      </c>
      <c r="N264" s="147" t="s">
        <v>45</v>
      </c>
      <c r="O264" s="54"/>
      <c r="P264" s="148">
        <f>O264*H264</f>
        <v>0</v>
      </c>
      <c r="Q264" s="148">
        <v>2.50187</v>
      </c>
      <c r="R264" s="148">
        <f>Q264*H264</f>
        <v>22.341699099999996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130</v>
      </c>
      <c r="AT264" s="150" t="s">
        <v>125</v>
      </c>
      <c r="AU264" s="150" t="s">
        <v>84</v>
      </c>
      <c r="AY264" s="18" t="s">
        <v>123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82</v>
      </c>
      <c r="BK264" s="151">
        <f>ROUND(I264*H264,2)</f>
        <v>0</v>
      </c>
      <c r="BL264" s="18" t="s">
        <v>130</v>
      </c>
      <c r="BM264" s="150" t="s">
        <v>542</v>
      </c>
    </row>
    <row r="265" spans="1:47" s="2" customFormat="1" ht="11.25">
      <c r="A265" s="33"/>
      <c r="B265" s="34"/>
      <c r="C265" s="33"/>
      <c r="D265" s="152" t="s">
        <v>132</v>
      </c>
      <c r="E265" s="33"/>
      <c r="F265" s="153" t="s">
        <v>543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132</v>
      </c>
      <c r="AU265" s="18" t="s">
        <v>84</v>
      </c>
    </row>
    <row r="266" spans="2:51" s="13" customFormat="1" ht="11.25">
      <c r="B266" s="157"/>
      <c r="D266" s="158" t="s">
        <v>134</v>
      </c>
      <c r="E266" s="159" t="s">
        <v>3</v>
      </c>
      <c r="F266" s="160" t="s">
        <v>544</v>
      </c>
      <c r="H266" s="159" t="s">
        <v>3</v>
      </c>
      <c r="I266" s="161"/>
      <c r="L266" s="157"/>
      <c r="M266" s="162"/>
      <c r="N266" s="163"/>
      <c r="O266" s="163"/>
      <c r="P266" s="163"/>
      <c r="Q266" s="163"/>
      <c r="R266" s="163"/>
      <c r="S266" s="163"/>
      <c r="T266" s="164"/>
      <c r="AT266" s="159" t="s">
        <v>134</v>
      </c>
      <c r="AU266" s="159" t="s">
        <v>84</v>
      </c>
      <c r="AV266" s="13" t="s">
        <v>82</v>
      </c>
      <c r="AW266" s="13" t="s">
        <v>36</v>
      </c>
      <c r="AX266" s="13" t="s">
        <v>74</v>
      </c>
      <c r="AY266" s="159" t="s">
        <v>123</v>
      </c>
    </row>
    <row r="267" spans="2:51" s="14" customFormat="1" ht="11.25">
      <c r="B267" s="165"/>
      <c r="D267" s="158" t="s">
        <v>134</v>
      </c>
      <c r="E267" s="166" t="s">
        <v>3</v>
      </c>
      <c r="F267" s="167" t="s">
        <v>545</v>
      </c>
      <c r="H267" s="168">
        <v>1.275</v>
      </c>
      <c r="I267" s="169"/>
      <c r="L267" s="165"/>
      <c r="M267" s="170"/>
      <c r="N267" s="171"/>
      <c r="O267" s="171"/>
      <c r="P267" s="171"/>
      <c r="Q267" s="171"/>
      <c r="R267" s="171"/>
      <c r="S267" s="171"/>
      <c r="T267" s="172"/>
      <c r="AT267" s="166" t="s">
        <v>134</v>
      </c>
      <c r="AU267" s="166" t="s">
        <v>84</v>
      </c>
      <c r="AV267" s="14" t="s">
        <v>84</v>
      </c>
      <c r="AW267" s="14" t="s">
        <v>36</v>
      </c>
      <c r="AX267" s="14" t="s">
        <v>74</v>
      </c>
      <c r="AY267" s="166" t="s">
        <v>123</v>
      </c>
    </row>
    <row r="268" spans="2:51" s="14" customFormat="1" ht="11.25">
      <c r="B268" s="165"/>
      <c r="D268" s="158" t="s">
        <v>134</v>
      </c>
      <c r="E268" s="166" t="s">
        <v>3</v>
      </c>
      <c r="F268" s="167" t="s">
        <v>546</v>
      </c>
      <c r="H268" s="168">
        <v>3.92</v>
      </c>
      <c r="I268" s="169"/>
      <c r="L268" s="165"/>
      <c r="M268" s="170"/>
      <c r="N268" s="171"/>
      <c r="O268" s="171"/>
      <c r="P268" s="171"/>
      <c r="Q268" s="171"/>
      <c r="R268" s="171"/>
      <c r="S268" s="171"/>
      <c r="T268" s="172"/>
      <c r="AT268" s="166" t="s">
        <v>134</v>
      </c>
      <c r="AU268" s="166" t="s">
        <v>84</v>
      </c>
      <c r="AV268" s="14" t="s">
        <v>84</v>
      </c>
      <c r="AW268" s="14" t="s">
        <v>36</v>
      </c>
      <c r="AX268" s="14" t="s">
        <v>74</v>
      </c>
      <c r="AY268" s="166" t="s">
        <v>123</v>
      </c>
    </row>
    <row r="269" spans="2:51" s="14" customFormat="1" ht="11.25">
      <c r="B269" s="165"/>
      <c r="D269" s="158" t="s">
        <v>134</v>
      </c>
      <c r="E269" s="166" t="s">
        <v>3</v>
      </c>
      <c r="F269" s="167" t="s">
        <v>547</v>
      </c>
      <c r="H269" s="168">
        <v>3.31</v>
      </c>
      <c r="I269" s="169"/>
      <c r="L269" s="165"/>
      <c r="M269" s="170"/>
      <c r="N269" s="171"/>
      <c r="O269" s="171"/>
      <c r="P269" s="171"/>
      <c r="Q269" s="171"/>
      <c r="R269" s="171"/>
      <c r="S269" s="171"/>
      <c r="T269" s="172"/>
      <c r="AT269" s="166" t="s">
        <v>134</v>
      </c>
      <c r="AU269" s="166" t="s">
        <v>84</v>
      </c>
      <c r="AV269" s="14" t="s">
        <v>84</v>
      </c>
      <c r="AW269" s="14" t="s">
        <v>36</v>
      </c>
      <c r="AX269" s="14" t="s">
        <v>74</v>
      </c>
      <c r="AY269" s="166" t="s">
        <v>123</v>
      </c>
    </row>
    <row r="270" spans="2:51" s="15" customFormat="1" ht="11.25">
      <c r="B270" s="173"/>
      <c r="D270" s="158" t="s">
        <v>134</v>
      </c>
      <c r="E270" s="174" t="s">
        <v>3</v>
      </c>
      <c r="F270" s="175" t="s">
        <v>138</v>
      </c>
      <c r="H270" s="176">
        <v>8.505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134</v>
      </c>
      <c r="AU270" s="174" t="s">
        <v>84</v>
      </c>
      <c r="AV270" s="15" t="s">
        <v>130</v>
      </c>
      <c r="AW270" s="15" t="s">
        <v>36</v>
      </c>
      <c r="AX270" s="15" t="s">
        <v>82</v>
      </c>
      <c r="AY270" s="174" t="s">
        <v>123</v>
      </c>
    </row>
    <row r="271" spans="2:51" s="14" customFormat="1" ht="11.25">
      <c r="B271" s="165"/>
      <c r="D271" s="158" t="s">
        <v>134</v>
      </c>
      <c r="F271" s="167" t="s">
        <v>548</v>
      </c>
      <c r="H271" s="168">
        <v>8.93</v>
      </c>
      <c r="I271" s="169"/>
      <c r="L271" s="165"/>
      <c r="M271" s="170"/>
      <c r="N271" s="171"/>
      <c r="O271" s="171"/>
      <c r="P271" s="171"/>
      <c r="Q271" s="171"/>
      <c r="R271" s="171"/>
      <c r="S271" s="171"/>
      <c r="T271" s="172"/>
      <c r="AT271" s="166" t="s">
        <v>134</v>
      </c>
      <c r="AU271" s="166" t="s">
        <v>84</v>
      </c>
      <c r="AV271" s="14" t="s">
        <v>84</v>
      </c>
      <c r="AW271" s="14" t="s">
        <v>4</v>
      </c>
      <c r="AX271" s="14" t="s">
        <v>82</v>
      </c>
      <c r="AY271" s="166" t="s">
        <v>123</v>
      </c>
    </row>
    <row r="272" spans="1:65" s="2" customFormat="1" ht="16.5" customHeight="1">
      <c r="A272" s="33"/>
      <c r="B272" s="138"/>
      <c r="C272" s="139" t="s">
        <v>8</v>
      </c>
      <c r="D272" s="139" t="s">
        <v>125</v>
      </c>
      <c r="E272" s="140" t="s">
        <v>549</v>
      </c>
      <c r="F272" s="141" t="s">
        <v>550</v>
      </c>
      <c r="G272" s="142" t="s">
        <v>128</v>
      </c>
      <c r="H272" s="143">
        <v>21.512</v>
      </c>
      <c r="I272" s="144"/>
      <c r="J272" s="145">
        <f>ROUND(I272*H272,2)</f>
        <v>0</v>
      </c>
      <c r="K272" s="141" t="s">
        <v>129</v>
      </c>
      <c r="L272" s="34"/>
      <c r="M272" s="146" t="s">
        <v>3</v>
      </c>
      <c r="N272" s="147" t="s">
        <v>45</v>
      </c>
      <c r="O272" s="54"/>
      <c r="P272" s="148">
        <f>O272*H272</f>
        <v>0</v>
      </c>
      <c r="Q272" s="148">
        <v>0.00269</v>
      </c>
      <c r="R272" s="148">
        <f>Q272*H272</f>
        <v>0.05786728000000001</v>
      </c>
      <c r="S272" s="148">
        <v>0</v>
      </c>
      <c r="T272" s="149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0" t="s">
        <v>130</v>
      </c>
      <c r="AT272" s="150" t="s">
        <v>125</v>
      </c>
      <c r="AU272" s="150" t="s">
        <v>84</v>
      </c>
      <c r="AY272" s="18" t="s">
        <v>123</v>
      </c>
      <c r="BE272" s="151">
        <f>IF(N272="základní",J272,0)</f>
        <v>0</v>
      </c>
      <c r="BF272" s="151">
        <f>IF(N272="snížená",J272,0)</f>
        <v>0</v>
      </c>
      <c r="BG272" s="151">
        <f>IF(N272="zákl. přenesená",J272,0)</f>
        <v>0</v>
      </c>
      <c r="BH272" s="151">
        <f>IF(N272="sníž. přenesená",J272,0)</f>
        <v>0</v>
      </c>
      <c r="BI272" s="151">
        <f>IF(N272="nulová",J272,0)</f>
        <v>0</v>
      </c>
      <c r="BJ272" s="18" t="s">
        <v>82</v>
      </c>
      <c r="BK272" s="151">
        <f>ROUND(I272*H272,2)</f>
        <v>0</v>
      </c>
      <c r="BL272" s="18" t="s">
        <v>130</v>
      </c>
      <c r="BM272" s="150" t="s">
        <v>551</v>
      </c>
    </row>
    <row r="273" spans="1:47" s="2" customFormat="1" ht="11.25">
      <c r="A273" s="33"/>
      <c r="B273" s="34"/>
      <c r="C273" s="33"/>
      <c r="D273" s="152" t="s">
        <v>132</v>
      </c>
      <c r="E273" s="33"/>
      <c r="F273" s="153" t="s">
        <v>552</v>
      </c>
      <c r="G273" s="33"/>
      <c r="H273" s="33"/>
      <c r="I273" s="154"/>
      <c r="J273" s="33"/>
      <c r="K273" s="33"/>
      <c r="L273" s="34"/>
      <c r="M273" s="155"/>
      <c r="N273" s="156"/>
      <c r="O273" s="54"/>
      <c r="P273" s="54"/>
      <c r="Q273" s="54"/>
      <c r="R273" s="54"/>
      <c r="S273" s="54"/>
      <c r="T273" s="55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132</v>
      </c>
      <c r="AU273" s="18" t="s">
        <v>84</v>
      </c>
    </row>
    <row r="274" spans="2:51" s="13" customFormat="1" ht="11.25">
      <c r="B274" s="157"/>
      <c r="D274" s="158" t="s">
        <v>134</v>
      </c>
      <c r="E274" s="159" t="s">
        <v>3</v>
      </c>
      <c r="F274" s="160" t="s">
        <v>544</v>
      </c>
      <c r="H274" s="159" t="s">
        <v>3</v>
      </c>
      <c r="I274" s="161"/>
      <c r="L274" s="157"/>
      <c r="M274" s="162"/>
      <c r="N274" s="163"/>
      <c r="O274" s="163"/>
      <c r="P274" s="163"/>
      <c r="Q274" s="163"/>
      <c r="R274" s="163"/>
      <c r="S274" s="163"/>
      <c r="T274" s="164"/>
      <c r="AT274" s="159" t="s">
        <v>134</v>
      </c>
      <c r="AU274" s="159" t="s">
        <v>84</v>
      </c>
      <c r="AV274" s="13" t="s">
        <v>82</v>
      </c>
      <c r="AW274" s="13" t="s">
        <v>36</v>
      </c>
      <c r="AX274" s="13" t="s">
        <v>74</v>
      </c>
      <c r="AY274" s="159" t="s">
        <v>123</v>
      </c>
    </row>
    <row r="275" spans="2:51" s="14" customFormat="1" ht="11.25">
      <c r="B275" s="165"/>
      <c r="D275" s="158" t="s">
        <v>134</v>
      </c>
      <c r="E275" s="166" t="s">
        <v>3</v>
      </c>
      <c r="F275" s="167" t="s">
        <v>553</v>
      </c>
      <c r="H275" s="168">
        <v>5</v>
      </c>
      <c r="I275" s="169"/>
      <c r="L275" s="165"/>
      <c r="M275" s="170"/>
      <c r="N275" s="171"/>
      <c r="O275" s="171"/>
      <c r="P275" s="171"/>
      <c r="Q275" s="171"/>
      <c r="R275" s="171"/>
      <c r="S275" s="171"/>
      <c r="T275" s="172"/>
      <c r="AT275" s="166" t="s">
        <v>134</v>
      </c>
      <c r="AU275" s="166" t="s">
        <v>84</v>
      </c>
      <c r="AV275" s="14" t="s">
        <v>84</v>
      </c>
      <c r="AW275" s="14" t="s">
        <v>36</v>
      </c>
      <c r="AX275" s="14" t="s">
        <v>74</v>
      </c>
      <c r="AY275" s="166" t="s">
        <v>123</v>
      </c>
    </row>
    <row r="276" spans="2:51" s="14" customFormat="1" ht="11.25">
      <c r="B276" s="165"/>
      <c r="D276" s="158" t="s">
        <v>134</v>
      </c>
      <c r="E276" s="166" t="s">
        <v>3</v>
      </c>
      <c r="F276" s="167" t="s">
        <v>554</v>
      </c>
      <c r="H276" s="168">
        <v>5.52</v>
      </c>
      <c r="I276" s="169"/>
      <c r="L276" s="165"/>
      <c r="M276" s="170"/>
      <c r="N276" s="171"/>
      <c r="O276" s="171"/>
      <c r="P276" s="171"/>
      <c r="Q276" s="171"/>
      <c r="R276" s="171"/>
      <c r="S276" s="171"/>
      <c r="T276" s="172"/>
      <c r="AT276" s="166" t="s">
        <v>134</v>
      </c>
      <c r="AU276" s="166" t="s">
        <v>84</v>
      </c>
      <c r="AV276" s="14" t="s">
        <v>84</v>
      </c>
      <c r="AW276" s="14" t="s">
        <v>36</v>
      </c>
      <c r="AX276" s="14" t="s">
        <v>74</v>
      </c>
      <c r="AY276" s="166" t="s">
        <v>123</v>
      </c>
    </row>
    <row r="277" spans="2:51" s="14" customFormat="1" ht="11.25">
      <c r="B277" s="165"/>
      <c r="D277" s="158" t="s">
        <v>134</v>
      </c>
      <c r="E277" s="166" t="s">
        <v>3</v>
      </c>
      <c r="F277" s="167" t="s">
        <v>555</v>
      </c>
      <c r="H277" s="168">
        <v>3.144</v>
      </c>
      <c r="I277" s="169"/>
      <c r="L277" s="165"/>
      <c r="M277" s="170"/>
      <c r="N277" s="171"/>
      <c r="O277" s="171"/>
      <c r="P277" s="171"/>
      <c r="Q277" s="171"/>
      <c r="R277" s="171"/>
      <c r="S277" s="171"/>
      <c r="T277" s="172"/>
      <c r="AT277" s="166" t="s">
        <v>134</v>
      </c>
      <c r="AU277" s="166" t="s">
        <v>84</v>
      </c>
      <c r="AV277" s="14" t="s">
        <v>84</v>
      </c>
      <c r="AW277" s="14" t="s">
        <v>36</v>
      </c>
      <c r="AX277" s="14" t="s">
        <v>74</v>
      </c>
      <c r="AY277" s="166" t="s">
        <v>123</v>
      </c>
    </row>
    <row r="278" spans="2:51" s="14" customFormat="1" ht="11.25">
      <c r="B278" s="165"/>
      <c r="D278" s="158" t="s">
        <v>134</v>
      </c>
      <c r="E278" s="166" t="s">
        <v>3</v>
      </c>
      <c r="F278" s="167" t="s">
        <v>556</v>
      </c>
      <c r="H278" s="168">
        <v>6.824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6" t="s">
        <v>134</v>
      </c>
      <c r="AU278" s="166" t="s">
        <v>84</v>
      </c>
      <c r="AV278" s="14" t="s">
        <v>84</v>
      </c>
      <c r="AW278" s="14" t="s">
        <v>36</v>
      </c>
      <c r="AX278" s="14" t="s">
        <v>74</v>
      </c>
      <c r="AY278" s="166" t="s">
        <v>123</v>
      </c>
    </row>
    <row r="279" spans="2:51" s="15" customFormat="1" ht="11.25">
      <c r="B279" s="173"/>
      <c r="D279" s="158" t="s">
        <v>134</v>
      </c>
      <c r="E279" s="174" t="s">
        <v>3</v>
      </c>
      <c r="F279" s="175" t="s">
        <v>138</v>
      </c>
      <c r="H279" s="176">
        <v>20.488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134</v>
      </c>
      <c r="AU279" s="174" t="s">
        <v>84</v>
      </c>
      <c r="AV279" s="15" t="s">
        <v>130</v>
      </c>
      <c r="AW279" s="15" t="s">
        <v>36</v>
      </c>
      <c r="AX279" s="15" t="s">
        <v>82</v>
      </c>
      <c r="AY279" s="174" t="s">
        <v>123</v>
      </c>
    </row>
    <row r="280" spans="2:51" s="14" customFormat="1" ht="11.25">
      <c r="B280" s="165"/>
      <c r="D280" s="158" t="s">
        <v>134</v>
      </c>
      <c r="F280" s="167" t="s">
        <v>557</v>
      </c>
      <c r="H280" s="168">
        <v>21.512</v>
      </c>
      <c r="I280" s="169"/>
      <c r="L280" s="165"/>
      <c r="M280" s="170"/>
      <c r="N280" s="171"/>
      <c r="O280" s="171"/>
      <c r="P280" s="171"/>
      <c r="Q280" s="171"/>
      <c r="R280" s="171"/>
      <c r="S280" s="171"/>
      <c r="T280" s="172"/>
      <c r="AT280" s="166" t="s">
        <v>134</v>
      </c>
      <c r="AU280" s="166" t="s">
        <v>84</v>
      </c>
      <c r="AV280" s="14" t="s">
        <v>84</v>
      </c>
      <c r="AW280" s="14" t="s">
        <v>4</v>
      </c>
      <c r="AX280" s="14" t="s">
        <v>82</v>
      </c>
      <c r="AY280" s="166" t="s">
        <v>123</v>
      </c>
    </row>
    <row r="281" spans="1:65" s="2" customFormat="1" ht="16.5" customHeight="1">
      <c r="A281" s="33"/>
      <c r="B281" s="138"/>
      <c r="C281" s="139" t="s">
        <v>301</v>
      </c>
      <c r="D281" s="139" t="s">
        <v>125</v>
      </c>
      <c r="E281" s="140" t="s">
        <v>558</v>
      </c>
      <c r="F281" s="141" t="s">
        <v>559</v>
      </c>
      <c r="G281" s="142" t="s">
        <v>128</v>
      </c>
      <c r="H281" s="143">
        <v>21.512</v>
      </c>
      <c r="I281" s="144"/>
      <c r="J281" s="145">
        <f>ROUND(I281*H281,2)</f>
        <v>0</v>
      </c>
      <c r="K281" s="141" t="s">
        <v>129</v>
      </c>
      <c r="L281" s="34"/>
      <c r="M281" s="146" t="s">
        <v>3</v>
      </c>
      <c r="N281" s="147" t="s">
        <v>45</v>
      </c>
      <c r="O281" s="54"/>
      <c r="P281" s="148">
        <f>O281*H281</f>
        <v>0</v>
      </c>
      <c r="Q281" s="148">
        <v>0</v>
      </c>
      <c r="R281" s="148">
        <f>Q281*H281</f>
        <v>0</v>
      </c>
      <c r="S281" s="148">
        <v>0</v>
      </c>
      <c r="T281" s="149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0" t="s">
        <v>130</v>
      </c>
      <c r="AT281" s="150" t="s">
        <v>125</v>
      </c>
      <c r="AU281" s="150" t="s">
        <v>84</v>
      </c>
      <c r="AY281" s="18" t="s">
        <v>123</v>
      </c>
      <c r="BE281" s="151">
        <f>IF(N281="základní",J281,0)</f>
        <v>0</v>
      </c>
      <c r="BF281" s="151">
        <f>IF(N281="snížená",J281,0)</f>
        <v>0</v>
      </c>
      <c r="BG281" s="151">
        <f>IF(N281="zákl. přenesená",J281,0)</f>
        <v>0</v>
      </c>
      <c r="BH281" s="151">
        <f>IF(N281="sníž. přenesená",J281,0)</f>
        <v>0</v>
      </c>
      <c r="BI281" s="151">
        <f>IF(N281="nulová",J281,0)</f>
        <v>0</v>
      </c>
      <c r="BJ281" s="18" t="s">
        <v>82</v>
      </c>
      <c r="BK281" s="151">
        <f>ROUND(I281*H281,2)</f>
        <v>0</v>
      </c>
      <c r="BL281" s="18" t="s">
        <v>130</v>
      </c>
      <c r="BM281" s="150" t="s">
        <v>560</v>
      </c>
    </row>
    <row r="282" spans="1:47" s="2" customFormat="1" ht="11.25">
      <c r="A282" s="33"/>
      <c r="B282" s="34"/>
      <c r="C282" s="33"/>
      <c r="D282" s="152" t="s">
        <v>132</v>
      </c>
      <c r="E282" s="33"/>
      <c r="F282" s="153" t="s">
        <v>561</v>
      </c>
      <c r="G282" s="33"/>
      <c r="H282" s="33"/>
      <c r="I282" s="154"/>
      <c r="J282" s="33"/>
      <c r="K282" s="33"/>
      <c r="L282" s="34"/>
      <c r="M282" s="155"/>
      <c r="N282" s="156"/>
      <c r="O282" s="54"/>
      <c r="P282" s="54"/>
      <c r="Q282" s="54"/>
      <c r="R282" s="54"/>
      <c r="S282" s="54"/>
      <c r="T282" s="55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132</v>
      </c>
      <c r="AU282" s="18" t="s">
        <v>84</v>
      </c>
    </row>
    <row r="283" spans="2:51" s="13" customFormat="1" ht="11.25">
      <c r="B283" s="157"/>
      <c r="D283" s="158" t="s">
        <v>134</v>
      </c>
      <c r="E283" s="159" t="s">
        <v>3</v>
      </c>
      <c r="F283" s="160" t="s">
        <v>544</v>
      </c>
      <c r="H283" s="159" t="s">
        <v>3</v>
      </c>
      <c r="I283" s="161"/>
      <c r="L283" s="157"/>
      <c r="M283" s="162"/>
      <c r="N283" s="163"/>
      <c r="O283" s="163"/>
      <c r="P283" s="163"/>
      <c r="Q283" s="163"/>
      <c r="R283" s="163"/>
      <c r="S283" s="163"/>
      <c r="T283" s="164"/>
      <c r="AT283" s="159" t="s">
        <v>134</v>
      </c>
      <c r="AU283" s="159" t="s">
        <v>84</v>
      </c>
      <c r="AV283" s="13" t="s">
        <v>82</v>
      </c>
      <c r="AW283" s="13" t="s">
        <v>36</v>
      </c>
      <c r="AX283" s="13" t="s">
        <v>74</v>
      </c>
      <c r="AY283" s="159" t="s">
        <v>123</v>
      </c>
    </row>
    <row r="284" spans="2:51" s="14" customFormat="1" ht="11.25">
      <c r="B284" s="165"/>
      <c r="D284" s="158" t="s">
        <v>134</v>
      </c>
      <c r="E284" s="166" t="s">
        <v>3</v>
      </c>
      <c r="F284" s="167" t="s">
        <v>553</v>
      </c>
      <c r="H284" s="168">
        <v>5</v>
      </c>
      <c r="I284" s="169"/>
      <c r="L284" s="165"/>
      <c r="M284" s="170"/>
      <c r="N284" s="171"/>
      <c r="O284" s="171"/>
      <c r="P284" s="171"/>
      <c r="Q284" s="171"/>
      <c r="R284" s="171"/>
      <c r="S284" s="171"/>
      <c r="T284" s="172"/>
      <c r="AT284" s="166" t="s">
        <v>134</v>
      </c>
      <c r="AU284" s="166" t="s">
        <v>84</v>
      </c>
      <c r="AV284" s="14" t="s">
        <v>84</v>
      </c>
      <c r="AW284" s="14" t="s">
        <v>36</v>
      </c>
      <c r="AX284" s="14" t="s">
        <v>74</v>
      </c>
      <c r="AY284" s="166" t="s">
        <v>123</v>
      </c>
    </row>
    <row r="285" spans="2:51" s="14" customFormat="1" ht="11.25">
      <c r="B285" s="165"/>
      <c r="D285" s="158" t="s">
        <v>134</v>
      </c>
      <c r="E285" s="166" t="s">
        <v>3</v>
      </c>
      <c r="F285" s="167" t="s">
        <v>554</v>
      </c>
      <c r="H285" s="168">
        <v>5.52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6" t="s">
        <v>134</v>
      </c>
      <c r="AU285" s="166" t="s">
        <v>84</v>
      </c>
      <c r="AV285" s="14" t="s">
        <v>84</v>
      </c>
      <c r="AW285" s="14" t="s">
        <v>36</v>
      </c>
      <c r="AX285" s="14" t="s">
        <v>74</v>
      </c>
      <c r="AY285" s="166" t="s">
        <v>123</v>
      </c>
    </row>
    <row r="286" spans="2:51" s="14" customFormat="1" ht="11.25">
      <c r="B286" s="165"/>
      <c r="D286" s="158" t="s">
        <v>134</v>
      </c>
      <c r="E286" s="166" t="s">
        <v>3</v>
      </c>
      <c r="F286" s="167" t="s">
        <v>555</v>
      </c>
      <c r="H286" s="168">
        <v>3.144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6" t="s">
        <v>134</v>
      </c>
      <c r="AU286" s="166" t="s">
        <v>84</v>
      </c>
      <c r="AV286" s="14" t="s">
        <v>84</v>
      </c>
      <c r="AW286" s="14" t="s">
        <v>36</v>
      </c>
      <c r="AX286" s="14" t="s">
        <v>74</v>
      </c>
      <c r="AY286" s="166" t="s">
        <v>123</v>
      </c>
    </row>
    <row r="287" spans="2:51" s="14" customFormat="1" ht="11.25">
      <c r="B287" s="165"/>
      <c r="D287" s="158" t="s">
        <v>134</v>
      </c>
      <c r="E287" s="166" t="s">
        <v>3</v>
      </c>
      <c r="F287" s="167" t="s">
        <v>556</v>
      </c>
      <c r="H287" s="168">
        <v>6.824</v>
      </c>
      <c r="I287" s="169"/>
      <c r="L287" s="165"/>
      <c r="M287" s="170"/>
      <c r="N287" s="171"/>
      <c r="O287" s="171"/>
      <c r="P287" s="171"/>
      <c r="Q287" s="171"/>
      <c r="R287" s="171"/>
      <c r="S287" s="171"/>
      <c r="T287" s="172"/>
      <c r="AT287" s="166" t="s">
        <v>134</v>
      </c>
      <c r="AU287" s="166" t="s">
        <v>84</v>
      </c>
      <c r="AV287" s="14" t="s">
        <v>84</v>
      </c>
      <c r="AW287" s="14" t="s">
        <v>36</v>
      </c>
      <c r="AX287" s="14" t="s">
        <v>74</v>
      </c>
      <c r="AY287" s="166" t="s">
        <v>123</v>
      </c>
    </row>
    <row r="288" spans="2:51" s="15" customFormat="1" ht="11.25">
      <c r="B288" s="173"/>
      <c r="D288" s="158" t="s">
        <v>134</v>
      </c>
      <c r="E288" s="174" t="s">
        <v>3</v>
      </c>
      <c r="F288" s="175" t="s">
        <v>138</v>
      </c>
      <c r="H288" s="176">
        <v>20.488</v>
      </c>
      <c r="I288" s="177"/>
      <c r="L288" s="173"/>
      <c r="M288" s="178"/>
      <c r="N288" s="179"/>
      <c r="O288" s="179"/>
      <c r="P288" s="179"/>
      <c r="Q288" s="179"/>
      <c r="R288" s="179"/>
      <c r="S288" s="179"/>
      <c r="T288" s="180"/>
      <c r="AT288" s="174" t="s">
        <v>134</v>
      </c>
      <c r="AU288" s="174" t="s">
        <v>84</v>
      </c>
      <c r="AV288" s="15" t="s">
        <v>130</v>
      </c>
      <c r="AW288" s="15" t="s">
        <v>36</v>
      </c>
      <c r="AX288" s="15" t="s">
        <v>82</v>
      </c>
      <c r="AY288" s="174" t="s">
        <v>123</v>
      </c>
    </row>
    <row r="289" spans="2:51" s="14" customFormat="1" ht="11.25">
      <c r="B289" s="165"/>
      <c r="D289" s="158" t="s">
        <v>134</v>
      </c>
      <c r="F289" s="167" t="s">
        <v>557</v>
      </c>
      <c r="H289" s="168">
        <v>21.512</v>
      </c>
      <c r="I289" s="169"/>
      <c r="L289" s="165"/>
      <c r="M289" s="170"/>
      <c r="N289" s="171"/>
      <c r="O289" s="171"/>
      <c r="P289" s="171"/>
      <c r="Q289" s="171"/>
      <c r="R289" s="171"/>
      <c r="S289" s="171"/>
      <c r="T289" s="172"/>
      <c r="AT289" s="166" t="s">
        <v>134</v>
      </c>
      <c r="AU289" s="166" t="s">
        <v>84</v>
      </c>
      <c r="AV289" s="14" t="s">
        <v>84</v>
      </c>
      <c r="AW289" s="14" t="s">
        <v>4</v>
      </c>
      <c r="AX289" s="14" t="s">
        <v>82</v>
      </c>
      <c r="AY289" s="166" t="s">
        <v>123</v>
      </c>
    </row>
    <row r="290" spans="1:65" s="2" customFormat="1" ht="44.25" customHeight="1">
      <c r="A290" s="33"/>
      <c r="B290" s="138"/>
      <c r="C290" s="139" t="s">
        <v>308</v>
      </c>
      <c r="D290" s="139" t="s">
        <v>125</v>
      </c>
      <c r="E290" s="140" t="s">
        <v>562</v>
      </c>
      <c r="F290" s="141" t="s">
        <v>563</v>
      </c>
      <c r="G290" s="142" t="s">
        <v>151</v>
      </c>
      <c r="H290" s="143">
        <v>13.578</v>
      </c>
      <c r="I290" s="144"/>
      <c r="J290" s="145">
        <f>ROUND(I290*H290,2)</f>
        <v>0</v>
      </c>
      <c r="K290" s="141" t="s">
        <v>3</v>
      </c>
      <c r="L290" s="34"/>
      <c r="M290" s="146" t="s">
        <v>3</v>
      </c>
      <c r="N290" s="147" t="s">
        <v>45</v>
      </c>
      <c r="O290" s="54"/>
      <c r="P290" s="148">
        <f>O290*H290</f>
        <v>0</v>
      </c>
      <c r="Q290" s="148">
        <v>1.9303</v>
      </c>
      <c r="R290" s="148">
        <f>Q290*H290</f>
        <v>26.2096134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130</v>
      </c>
      <c r="AT290" s="150" t="s">
        <v>125</v>
      </c>
      <c r="AU290" s="150" t="s">
        <v>84</v>
      </c>
      <c r="AY290" s="18" t="s">
        <v>123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82</v>
      </c>
      <c r="BK290" s="151">
        <f>ROUND(I290*H290,2)</f>
        <v>0</v>
      </c>
      <c r="BL290" s="18" t="s">
        <v>130</v>
      </c>
      <c r="BM290" s="150" t="s">
        <v>564</v>
      </c>
    </row>
    <row r="291" spans="2:51" s="13" customFormat="1" ht="11.25">
      <c r="B291" s="157"/>
      <c r="D291" s="158" t="s">
        <v>134</v>
      </c>
      <c r="E291" s="159" t="s">
        <v>3</v>
      </c>
      <c r="F291" s="160" t="s">
        <v>565</v>
      </c>
      <c r="H291" s="159" t="s">
        <v>3</v>
      </c>
      <c r="I291" s="161"/>
      <c r="L291" s="157"/>
      <c r="M291" s="162"/>
      <c r="N291" s="163"/>
      <c r="O291" s="163"/>
      <c r="P291" s="163"/>
      <c r="Q291" s="163"/>
      <c r="R291" s="163"/>
      <c r="S291" s="163"/>
      <c r="T291" s="164"/>
      <c r="AT291" s="159" t="s">
        <v>134</v>
      </c>
      <c r="AU291" s="159" t="s">
        <v>84</v>
      </c>
      <c r="AV291" s="13" t="s">
        <v>82</v>
      </c>
      <c r="AW291" s="13" t="s">
        <v>36</v>
      </c>
      <c r="AX291" s="13" t="s">
        <v>74</v>
      </c>
      <c r="AY291" s="159" t="s">
        <v>123</v>
      </c>
    </row>
    <row r="292" spans="2:51" s="13" customFormat="1" ht="11.25">
      <c r="B292" s="157"/>
      <c r="D292" s="158" t="s">
        <v>134</v>
      </c>
      <c r="E292" s="159" t="s">
        <v>3</v>
      </c>
      <c r="F292" s="160" t="s">
        <v>566</v>
      </c>
      <c r="H292" s="159" t="s">
        <v>3</v>
      </c>
      <c r="I292" s="161"/>
      <c r="L292" s="157"/>
      <c r="M292" s="162"/>
      <c r="N292" s="163"/>
      <c r="O292" s="163"/>
      <c r="P292" s="163"/>
      <c r="Q292" s="163"/>
      <c r="R292" s="163"/>
      <c r="S292" s="163"/>
      <c r="T292" s="164"/>
      <c r="AT292" s="159" t="s">
        <v>134</v>
      </c>
      <c r="AU292" s="159" t="s">
        <v>84</v>
      </c>
      <c r="AV292" s="13" t="s">
        <v>82</v>
      </c>
      <c r="AW292" s="13" t="s">
        <v>36</v>
      </c>
      <c r="AX292" s="13" t="s">
        <v>74</v>
      </c>
      <c r="AY292" s="159" t="s">
        <v>123</v>
      </c>
    </row>
    <row r="293" spans="2:51" s="14" customFormat="1" ht="11.25">
      <c r="B293" s="165"/>
      <c r="D293" s="158" t="s">
        <v>134</v>
      </c>
      <c r="E293" s="166" t="s">
        <v>3</v>
      </c>
      <c r="F293" s="167" t="s">
        <v>567</v>
      </c>
      <c r="H293" s="168">
        <v>1.322</v>
      </c>
      <c r="I293" s="169"/>
      <c r="L293" s="165"/>
      <c r="M293" s="170"/>
      <c r="N293" s="171"/>
      <c r="O293" s="171"/>
      <c r="P293" s="171"/>
      <c r="Q293" s="171"/>
      <c r="R293" s="171"/>
      <c r="S293" s="171"/>
      <c r="T293" s="172"/>
      <c r="AT293" s="166" t="s">
        <v>134</v>
      </c>
      <c r="AU293" s="166" t="s">
        <v>84</v>
      </c>
      <c r="AV293" s="14" t="s">
        <v>84</v>
      </c>
      <c r="AW293" s="14" t="s">
        <v>36</v>
      </c>
      <c r="AX293" s="14" t="s">
        <v>74</v>
      </c>
      <c r="AY293" s="166" t="s">
        <v>123</v>
      </c>
    </row>
    <row r="294" spans="2:51" s="14" customFormat="1" ht="11.25">
      <c r="B294" s="165"/>
      <c r="D294" s="158" t="s">
        <v>134</v>
      </c>
      <c r="E294" s="166" t="s">
        <v>3</v>
      </c>
      <c r="F294" s="167" t="s">
        <v>568</v>
      </c>
      <c r="H294" s="168">
        <v>6.609</v>
      </c>
      <c r="I294" s="169"/>
      <c r="L294" s="165"/>
      <c r="M294" s="170"/>
      <c r="N294" s="171"/>
      <c r="O294" s="171"/>
      <c r="P294" s="171"/>
      <c r="Q294" s="171"/>
      <c r="R294" s="171"/>
      <c r="S294" s="171"/>
      <c r="T294" s="172"/>
      <c r="AT294" s="166" t="s">
        <v>134</v>
      </c>
      <c r="AU294" s="166" t="s">
        <v>84</v>
      </c>
      <c r="AV294" s="14" t="s">
        <v>84</v>
      </c>
      <c r="AW294" s="14" t="s">
        <v>36</v>
      </c>
      <c r="AX294" s="14" t="s">
        <v>74</v>
      </c>
      <c r="AY294" s="166" t="s">
        <v>123</v>
      </c>
    </row>
    <row r="295" spans="2:51" s="14" customFormat="1" ht="11.25">
      <c r="B295" s="165"/>
      <c r="D295" s="158" t="s">
        <v>134</v>
      </c>
      <c r="E295" s="166" t="s">
        <v>3</v>
      </c>
      <c r="F295" s="167" t="s">
        <v>569</v>
      </c>
      <c r="H295" s="168">
        <v>0.969</v>
      </c>
      <c r="I295" s="169"/>
      <c r="L295" s="165"/>
      <c r="M295" s="170"/>
      <c r="N295" s="171"/>
      <c r="O295" s="171"/>
      <c r="P295" s="171"/>
      <c r="Q295" s="171"/>
      <c r="R295" s="171"/>
      <c r="S295" s="171"/>
      <c r="T295" s="172"/>
      <c r="AT295" s="166" t="s">
        <v>134</v>
      </c>
      <c r="AU295" s="166" t="s">
        <v>84</v>
      </c>
      <c r="AV295" s="14" t="s">
        <v>84</v>
      </c>
      <c r="AW295" s="14" t="s">
        <v>36</v>
      </c>
      <c r="AX295" s="14" t="s">
        <v>74</v>
      </c>
      <c r="AY295" s="166" t="s">
        <v>123</v>
      </c>
    </row>
    <row r="296" spans="2:51" s="14" customFormat="1" ht="11.25">
      <c r="B296" s="165"/>
      <c r="D296" s="158" t="s">
        <v>134</v>
      </c>
      <c r="E296" s="166" t="s">
        <v>3</v>
      </c>
      <c r="F296" s="167" t="s">
        <v>570</v>
      </c>
      <c r="H296" s="168">
        <v>4.031</v>
      </c>
      <c r="I296" s="169"/>
      <c r="L296" s="165"/>
      <c r="M296" s="170"/>
      <c r="N296" s="171"/>
      <c r="O296" s="171"/>
      <c r="P296" s="171"/>
      <c r="Q296" s="171"/>
      <c r="R296" s="171"/>
      <c r="S296" s="171"/>
      <c r="T296" s="172"/>
      <c r="AT296" s="166" t="s">
        <v>134</v>
      </c>
      <c r="AU296" s="166" t="s">
        <v>84</v>
      </c>
      <c r="AV296" s="14" t="s">
        <v>84</v>
      </c>
      <c r="AW296" s="14" t="s">
        <v>36</v>
      </c>
      <c r="AX296" s="14" t="s">
        <v>74</v>
      </c>
      <c r="AY296" s="166" t="s">
        <v>123</v>
      </c>
    </row>
    <row r="297" spans="2:51" s="15" customFormat="1" ht="11.25">
      <c r="B297" s="173"/>
      <c r="D297" s="158" t="s">
        <v>134</v>
      </c>
      <c r="E297" s="174" t="s">
        <v>3</v>
      </c>
      <c r="F297" s="175" t="s">
        <v>138</v>
      </c>
      <c r="H297" s="176">
        <v>12.931000000000001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134</v>
      </c>
      <c r="AU297" s="174" t="s">
        <v>84</v>
      </c>
      <c r="AV297" s="15" t="s">
        <v>130</v>
      </c>
      <c r="AW297" s="15" t="s">
        <v>36</v>
      </c>
      <c r="AX297" s="15" t="s">
        <v>82</v>
      </c>
      <c r="AY297" s="174" t="s">
        <v>123</v>
      </c>
    </row>
    <row r="298" spans="2:51" s="14" customFormat="1" ht="11.25">
      <c r="B298" s="165"/>
      <c r="D298" s="158" t="s">
        <v>134</v>
      </c>
      <c r="F298" s="167" t="s">
        <v>571</v>
      </c>
      <c r="H298" s="168">
        <v>13.578</v>
      </c>
      <c r="I298" s="169"/>
      <c r="L298" s="165"/>
      <c r="M298" s="170"/>
      <c r="N298" s="171"/>
      <c r="O298" s="171"/>
      <c r="P298" s="171"/>
      <c r="Q298" s="171"/>
      <c r="R298" s="171"/>
      <c r="S298" s="171"/>
      <c r="T298" s="172"/>
      <c r="AT298" s="166" t="s">
        <v>134</v>
      </c>
      <c r="AU298" s="166" t="s">
        <v>84</v>
      </c>
      <c r="AV298" s="14" t="s">
        <v>84</v>
      </c>
      <c r="AW298" s="14" t="s">
        <v>4</v>
      </c>
      <c r="AX298" s="14" t="s">
        <v>82</v>
      </c>
      <c r="AY298" s="166" t="s">
        <v>123</v>
      </c>
    </row>
    <row r="299" spans="2:63" s="12" customFormat="1" ht="22.9" customHeight="1">
      <c r="B299" s="125"/>
      <c r="D299" s="126" t="s">
        <v>73</v>
      </c>
      <c r="E299" s="136" t="s">
        <v>148</v>
      </c>
      <c r="F299" s="136" t="s">
        <v>572</v>
      </c>
      <c r="I299" s="128"/>
      <c r="J299" s="137">
        <f>BK299</f>
        <v>0</v>
      </c>
      <c r="L299" s="125"/>
      <c r="M299" s="130"/>
      <c r="N299" s="131"/>
      <c r="O299" s="131"/>
      <c r="P299" s="132">
        <f>SUM(P300:P394)</f>
        <v>0</v>
      </c>
      <c r="Q299" s="131"/>
      <c r="R299" s="132">
        <f>SUM(R300:R394)</f>
        <v>63.42676239788001</v>
      </c>
      <c r="S299" s="131"/>
      <c r="T299" s="133">
        <f>SUM(T300:T394)</f>
        <v>0.011293320000000003</v>
      </c>
      <c r="AR299" s="126" t="s">
        <v>82</v>
      </c>
      <c r="AT299" s="134" t="s">
        <v>73</v>
      </c>
      <c r="AU299" s="134" t="s">
        <v>82</v>
      </c>
      <c r="AY299" s="126" t="s">
        <v>123</v>
      </c>
      <c r="BK299" s="135">
        <f>SUM(BK300:BK394)</f>
        <v>0</v>
      </c>
    </row>
    <row r="300" spans="1:65" s="2" customFormat="1" ht="44.25" customHeight="1">
      <c r="A300" s="33"/>
      <c r="B300" s="138"/>
      <c r="C300" s="139" t="s">
        <v>318</v>
      </c>
      <c r="D300" s="139" t="s">
        <v>125</v>
      </c>
      <c r="E300" s="140" t="s">
        <v>573</v>
      </c>
      <c r="F300" s="141" t="s">
        <v>574</v>
      </c>
      <c r="G300" s="142" t="s">
        <v>128</v>
      </c>
      <c r="H300" s="143">
        <v>9.125</v>
      </c>
      <c r="I300" s="144"/>
      <c r="J300" s="145">
        <f>ROUND(I300*H300,2)</f>
        <v>0</v>
      </c>
      <c r="K300" s="141" t="s">
        <v>129</v>
      </c>
      <c r="L300" s="34"/>
      <c r="M300" s="146" t="s">
        <v>3</v>
      </c>
      <c r="N300" s="147" t="s">
        <v>45</v>
      </c>
      <c r="O300" s="54"/>
      <c r="P300" s="148">
        <f>O300*H300</f>
        <v>0</v>
      </c>
      <c r="Q300" s="148">
        <v>0.71546</v>
      </c>
      <c r="R300" s="148">
        <f>Q300*H300</f>
        <v>6.5285725</v>
      </c>
      <c r="S300" s="148">
        <v>0</v>
      </c>
      <c r="T300" s="149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0" t="s">
        <v>130</v>
      </c>
      <c r="AT300" s="150" t="s">
        <v>125</v>
      </c>
      <c r="AU300" s="150" t="s">
        <v>84</v>
      </c>
      <c r="AY300" s="18" t="s">
        <v>123</v>
      </c>
      <c r="BE300" s="151">
        <f>IF(N300="základní",J300,0)</f>
        <v>0</v>
      </c>
      <c r="BF300" s="151">
        <f>IF(N300="snížená",J300,0)</f>
        <v>0</v>
      </c>
      <c r="BG300" s="151">
        <f>IF(N300="zákl. přenesená",J300,0)</f>
        <v>0</v>
      </c>
      <c r="BH300" s="151">
        <f>IF(N300="sníž. přenesená",J300,0)</f>
        <v>0</v>
      </c>
      <c r="BI300" s="151">
        <f>IF(N300="nulová",J300,0)</f>
        <v>0</v>
      </c>
      <c r="BJ300" s="18" t="s">
        <v>82</v>
      </c>
      <c r="BK300" s="151">
        <f>ROUND(I300*H300,2)</f>
        <v>0</v>
      </c>
      <c r="BL300" s="18" t="s">
        <v>130</v>
      </c>
      <c r="BM300" s="150" t="s">
        <v>575</v>
      </c>
    </row>
    <row r="301" spans="1:47" s="2" customFormat="1" ht="11.25">
      <c r="A301" s="33"/>
      <c r="B301" s="34"/>
      <c r="C301" s="33"/>
      <c r="D301" s="152" t="s">
        <v>132</v>
      </c>
      <c r="E301" s="33"/>
      <c r="F301" s="153" t="s">
        <v>576</v>
      </c>
      <c r="G301" s="33"/>
      <c r="H301" s="33"/>
      <c r="I301" s="154"/>
      <c r="J301" s="33"/>
      <c r="K301" s="33"/>
      <c r="L301" s="34"/>
      <c r="M301" s="155"/>
      <c r="N301" s="156"/>
      <c r="O301" s="54"/>
      <c r="P301" s="54"/>
      <c r="Q301" s="54"/>
      <c r="R301" s="54"/>
      <c r="S301" s="54"/>
      <c r="T301" s="55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132</v>
      </c>
      <c r="AU301" s="18" t="s">
        <v>84</v>
      </c>
    </row>
    <row r="302" spans="2:51" s="13" customFormat="1" ht="11.25">
      <c r="B302" s="157"/>
      <c r="D302" s="158" t="s">
        <v>134</v>
      </c>
      <c r="E302" s="159" t="s">
        <v>3</v>
      </c>
      <c r="F302" s="160" t="s">
        <v>161</v>
      </c>
      <c r="H302" s="159" t="s">
        <v>3</v>
      </c>
      <c r="I302" s="161"/>
      <c r="L302" s="157"/>
      <c r="M302" s="162"/>
      <c r="N302" s="163"/>
      <c r="O302" s="163"/>
      <c r="P302" s="163"/>
      <c r="Q302" s="163"/>
      <c r="R302" s="163"/>
      <c r="S302" s="163"/>
      <c r="T302" s="164"/>
      <c r="AT302" s="159" t="s">
        <v>134</v>
      </c>
      <c r="AU302" s="159" t="s">
        <v>84</v>
      </c>
      <c r="AV302" s="13" t="s">
        <v>82</v>
      </c>
      <c r="AW302" s="13" t="s">
        <v>36</v>
      </c>
      <c r="AX302" s="13" t="s">
        <v>74</v>
      </c>
      <c r="AY302" s="159" t="s">
        <v>123</v>
      </c>
    </row>
    <row r="303" spans="2:51" s="14" customFormat="1" ht="11.25">
      <c r="B303" s="165"/>
      <c r="D303" s="158" t="s">
        <v>134</v>
      </c>
      <c r="E303" s="166" t="s">
        <v>3</v>
      </c>
      <c r="F303" s="167" t="s">
        <v>577</v>
      </c>
      <c r="H303" s="168">
        <v>9.46</v>
      </c>
      <c r="I303" s="169"/>
      <c r="L303" s="165"/>
      <c r="M303" s="170"/>
      <c r="N303" s="171"/>
      <c r="O303" s="171"/>
      <c r="P303" s="171"/>
      <c r="Q303" s="171"/>
      <c r="R303" s="171"/>
      <c r="S303" s="171"/>
      <c r="T303" s="172"/>
      <c r="AT303" s="166" t="s">
        <v>134</v>
      </c>
      <c r="AU303" s="166" t="s">
        <v>84</v>
      </c>
      <c r="AV303" s="14" t="s">
        <v>84</v>
      </c>
      <c r="AW303" s="14" t="s">
        <v>36</v>
      </c>
      <c r="AX303" s="14" t="s">
        <v>74</v>
      </c>
      <c r="AY303" s="166" t="s">
        <v>123</v>
      </c>
    </row>
    <row r="304" spans="2:51" s="14" customFormat="1" ht="11.25">
      <c r="B304" s="165"/>
      <c r="D304" s="158" t="s">
        <v>134</v>
      </c>
      <c r="E304" s="166" t="s">
        <v>3</v>
      </c>
      <c r="F304" s="167" t="s">
        <v>578</v>
      </c>
      <c r="H304" s="168">
        <v>-0.77</v>
      </c>
      <c r="I304" s="169"/>
      <c r="L304" s="165"/>
      <c r="M304" s="170"/>
      <c r="N304" s="171"/>
      <c r="O304" s="171"/>
      <c r="P304" s="171"/>
      <c r="Q304" s="171"/>
      <c r="R304" s="171"/>
      <c r="S304" s="171"/>
      <c r="T304" s="172"/>
      <c r="AT304" s="166" t="s">
        <v>134</v>
      </c>
      <c r="AU304" s="166" t="s">
        <v>84</v>
      </c>
      <c r="AV304" s="14" t="s">
        <v>84</v>
      </c>
      <c r="AW304" s="14" t="s">
        <v>36</v>
      </c>
      <c r="AX304" s="14" t="s">
        <v>74</v>
      </c>
      <c r="AY304" s="166" t="s">
        <v>123</v>
      </c>
    </row>
    <row r="305" spans="2:51" s="15" customFormat="1" ht="11.25">
      <c r="B305" s="173"/>
      <c r="D305" s="158" t="s">
        <v>134</v>
      </c>
      <c r="E305" s="174" t="s">
        <v>3</v>
      </c>
      <c r="F305" s="175" t="s">
        <v>138</v>
      </c>
      <c r="H305" s="176">
        <v>8.69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4" t="s">
        <v>134</v>
      </c>
      <c r="AU305" s="174" t="s">
        <v>84</v>
      </c>
      <c r="AV305" s="15" t="s">
        <v>130</v>
      </c>
      <c r="AW305" s="15" t="s">
        <v>36</v>
      </c>
      <c r="AX305" s="15" t="s">
        <v>82</v>
      </c>
      <c r="AY305" s="174" t="s">
        <v>123</v>
      </c>
    </row>
    <row r="306" spans="2:51" s="14" customFormat="1" ht="11.25">
      <c r="B306" s="165"/>
      <c r="D306" s="158" t="s">
        <v>134</v>
      </c>
      <c r="F306" s="167" t="s">
        <v>579</v>
      </c>
      <c r="H306" s="168">
        <v>9.125</v>
      </c>
      <c r="I306" s="169"/>
      <c r="L306" s="165"/>
      <c r="M306" s="170"/>
      <c r="N306" s="171"/>
      <c r="O306" s="171"/>
      <c r="P306" s="171"/>
      <c r="Q306" s="171"/>
      <c r="R306" s="171"/>
      <c r="S306" s="171"/>
      <c r="T306" s="172"/>
      <c r="AT306" s="166" t="s">
        <v>134</v>
      </c>
      <c r="AU306" s="166" t="s">
        <v>84</v>
      </c>
      <c r="AV306" s="14" t="s">
        <v>84</v>
      </c>
      <c r="AW306" s="14" t="s">
        <v>4</v>
      </c>
      <c r="AX306" s="14" t="s">
        <v>82</v>
      </c>
      <c r="AY306" s="166" t="s">
        <v>123</v>
      </c>
    </row>
    <row r="307" spans="1:65" s="2" customFormat="1" ht="44.25" customHeight="1">
      <c r="A307" s="33"/>
      <c r="B307" s="138"/>
      <c r="C307" s="139" t="s">
        <v>326</v>
      </c>
      <c r="D307" s="139" t="s">
        <v>125</v>
      </c>
      <c r="E307" s="140" t="s">
        <v>580</v>
      </c>
      <c r="F307" s="141" t="s">
        <v>581</v>
      </c>
      <c r="G307" s="142" t="s">
        <v>128</v>
      </c>
      <c r="H307" s="143">
        <v>4.436</v>
      </c>
      <c r="I307" s="144"/>
      <c r="J307" s="145">
        <f>ROUND(I307*H307,2)</f>
        <v>0</v>
      </c>
      <c r="K307" s="141" t="s">
        <v>129</v>
      </c>
      <c r="L307" s="34"/>
      <c r="M307" s="146" t="s">
        <v>3</v>
      </c>
      <c r="N307" s="147" t="s">
        <v>45</v>
      </c>
      <c r="O307" s="54"/>
      <c r="P307" s="148">
        <f>O307*H307</f>
        <v>0</v>
      </c>
      <c r="Q307" s="148">
        <v>1.0146</v>
      </c>
      <c r="R307" s="148">
        <f>Q307*H307</f>
        <v>4.500765599999999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130</v>
      </c>
      <c r="AT307" s="150" t="s">
        <v>125</v>
      </c>
      <c r="AU307" s="150" t="s">
        <v>84</v>
      </c>
      <c r="AY307" s="18" t="s">
        <v>123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82</v>
      </c>
      <c r="BK307" s="151">
        <f>ROUND(I307*H307,2)</f>
        <v>0</v>
      </c>
      <c r="BL307" s="18" t="s">
        <v>130</v>
      </c>
      <c r="BM307" s="150" t="s">
        <v>582</v>
      </c>
    </row>
    <row r="308" spans="1:47" s="2" customFormat="1" ht="11.25">
      <c r="A308" s="33"/>
      <c r="B308" s="34"/>
      <c r="C308" s="33"/>
      <c r="D308" s="152" t="s">
        <v>132</v>
      </c>
      <c r="E308" s="33"/>
      <c r="F308" s="153" t="s">
        <v>583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132</v>
      </c>
      <c r="AU308" s="18" t="s">
        <v>84</v>
      </c>
    </row>
    <row r="309" spans="2:51" s="13" customFormat="1" ht="11.25">
      <c r="B309" s="157"/>
      <c r="D309" s="158" t="s">
        <v>134</v>
      </c>
      <c r="E309" s="159" t="s">
        <v>3</v>
      </c>
      <c r="F309" s="160" t="s">
        <v>161</v>
      </c>
      <c r="H309" s="159" t="s">
        <v>3</v>
      </c>
      <c r="I309" s="161"/>
      <c r="L309" s="157"/>
      <c r="M309" s="162"/>
      <c r="N309" s="163"/>
      <c r="O309" s="163"/>
      <c r="P309" s="163"/>
      <c r="Q309" s="163"/>
      <c r="R309" s="163"/>
      <c r="S309" s="163"/>
      <c r="T309" s="164"/>
      <c r="AT309" s="159" t="s">
        <v>134</v>
      </c>
      <c r="AU309" s="159" t="s">
        <v>84</v>
      </c>
      <c r="AV309" s="13" t="s">
        <v>82</v>
      </c>
      <c r="AW309" s="13" t="s">
        <v>36</v>
      </c>
      <c r="AX309" s="13" t="s">
        <v>74</v>
      </c>
      <c r="AY309" s="159" t="s">
        <v>123</v>
      </c>
    </row>
    <row r="310" spans="2:51" s="14" customFormat="1" ht="11.25">
      <c r="B310" s="165"/>
      <c r="D310" s="158" t="s">
        <v>134</v>
      </c>
      <c r="E310" s="166" t="s">
        <v>3</v>
      </c>
      <c r="F310" s="167" t="s">
        <v>584</v>
      </c>
      <c r="H310" s="168">
        <v>4.225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6" t="s">
        <v>134</v>
      </c>
      <c r="AU310" s="166" t="s">
        <v>84</v>
      </c>
      <c r="AV310" s="14" t="s">
        <v>84</v>
      </c>
      <c r="AW310" s="14" t="s">
        <v>36</v>
      </c>
      <c r="AX310" s="14" t="s">
        <v>74</v>
      </c>
      <c r="AY310" s="166" t="s">
        <v>123</v>
      </c>
    </row>
    <row r="311" spans="2:51" s="15" customFormat="1" ht="11.25">
      <c r="B311" s="173"/>
      <c r="D311" s="158" t="s">
        <v>134</v>
      </c>
      <c r="E311" s="174" t="s">
        <v>3</v>
      </c>
      <c r="F311" s="175" t="s">
        <v>138</v>
      </c>
      <c r="H311" s="176">
        <v>4.225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134</v>
      </c>
      <c r="AU311" s="174" t="s">
        <v>84</v>
      </c>
      <c r="AV311" s="15" t="s">
        <v>130</v>
      </c>
      <c r="AW311" s="15" t="s">
        <v>36</v>
      </c>
      <c r="AX311" s="15" t="s">
        <v>82</v>
      </c>
      <c r="AY311" s="174" t="s">
        <v>123</v>
      </c>
    </row>
    <row r="312" spans="2:51" s="14" customFormat="1" ht="11.25">
      <c r="B312" s="165"/>
      <c r="D312" s="158" t="s">
        <v>134</v>
      </c>
      <c r="F312" s="167" t="s">
        <v>585</v>
      </c>
      <c r="H312" s="168">
        <v>4.436</v>
      </c>
      <c r="I312" s="169"/>
      <c r="L312" s="165"/>
      <c r="M312" s="170"/>
      <c r="N312" s="171"/>
      <c r="O312" s="171"/>
      <c r="P312" s="171"/>
      <c r="Q312" s="171"/>
      <c r="R312" s="171"/>
      <c r="S312" s="171"/>
      <c r="T312" s="172"/>
      <c r="AT312" s="166" t="s">
        <v>134</v>
      </c>
      <c r="AU312" s="166" t="s">
        <v>84</v>
      </c>
      <c r="AV312" s="14" t="s">
        <v>84</v>
      </c>
      <c r="AW312" s="14" t="s">
        <v>4</v>
      </c>
      <c r="AX312" s="14" t="s">
        <v>82</v>
      </c>
      <c r="AY312" s="166" t="s">
        <v>123</v>
      </c>
    </row>
    <row r="313" spans="1:65" s="2" customFormat="1" ht="44.25" customHeight="1">
      <c r="A313" s="33"/>
      <c r="B313" s="138"/>
      <c r="C313" s="139" t="s">
        <v>334</v>
      </c>
      <c r="D313" s="139" t="s">
        <v>125</v>
      </c>
      <c r="E313" s="140" t="s">
        <v>586</v>
      </c>
      <c r="F313" s="141" t="s">
        <v>587</v>
      </c>
      <c r="G313" s="142" t="s">
        <v>128</v>
      </c>
      <c r="H313" s="143">
        <v>1.47</v>
      </c>
      <c r="I313" s="144"/>
      <c r="J313" s="145">
        <f>ROUND(I313*H313,2)</f>
        <v>0</v>
      </c>
      <c r="K313" s="141" t="s">
        <v>129</v>
      </c>
      <c r="L313" s="34"/>
      <c r="M313" s="146" t="s">
        <v>3</v>
      </c>
      <c r="N313" s="147" t="s">
        <v>45</v>
      </c>
      <c r="O313" s="54"/>
      <c r="P313" s="148">
        <f>O313*H313</f>
        <v>0</v>
      </c>
      <c r="Q313" s="148">
        <v>1.20855</v>
      </c>
      <c r="R313" s="148">
        <f>Q313*H313</f>
        <v>1.7765685</v>
      </c>
      <c r="S313" s="148">
        <v>0</v>
      </c>
      <c r="T313" s="149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0" t="s">
        <v>130</v>
      </c>
      <c r="AT313" s="150" t="s">
        <v>125</v>
      </c>
      <c r="AU313" s="150" t="s">
        <v>84</v>
      </c>
      <c r="AY313" s="18" t="s">
        <v>123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8" t="s">
        <v>82</v>
      </c>
      <c r="BK313" s="151">
        <f>ROUND(I313*H313,2)</f>
        <v>0</v>
      </c>
      <c r="BL313" s="18" t="s">
        <v>130</v>
      </c>
      <c r="BM313" s="150" t="s">
        <v>588</v>
      </c>
    </row>
    <row r="314" spans="1:47" s="2" customFormat="1" ht="11.25">
      <c r="A314" s="33"/>
      <c r="B314" s="34"/>
      <c r="C314" s="33"/>
      <c r="D314" s="152" t="s">
        <v>132</v>
      </c>
      <c r="E314" s="33"/>
      <c r="F314" s="153" t="s">
        <v>589</v>
      </c>
      <c r="G314" s="33"/>
      <c r="H314" s="33"/>
      <c r="I314" s="154"/>
      <c r="J314" s="33"/>
      <c r="K314" s="33"/>
      <c r="L314" s="34"/>
      <c r="M314" s="155"/>
      <c r="N314" s="156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132</v>
      </c>
      <c r="AU314" s="18" t="s">
        <v>84</v>
      </c>
    </row>
    <row r="315" spans="2:51" s="13" customFormat="1" ht="11.25">
      <c r="B315" s="157"/>
      <c r="D315" s="158" t="s">
        <v>134</v>
      </c>
      <c r="E315" s="159" t="s">
        <v>3</v>
      </c>
      <c r="F315" s="160" t="s">
        <v>161</v>
      </c>
      <c r="H315" s="159" t="s">
        <v>3</v>
      </c>
      <c r="I315" s="161"/>
      <c r="L315" s="157"/>
      <c r="M315" s="162"/>
      <c r="N315" s="163"/>
      <c r="O315" s="163"/>
      <c r="P315" s="163"/>
      <c r="Q315" s="163"/>
      <c r="R315" s="163"/>
      <c r="S315" s="163"/>
      <c r="T315" s="164"/>
      <c r="AT315" s="159" t="s">
        <v>134</v>
      </c>
      <c r="AU315" s="159" t="s">
        <v>84</v>
      </c>
      <c r="AV315" s="13" t="s">
        <v>82</v>
      </c>
      <c r="AW315" s="13" t="s">
        <v>36</v>
      </c>
      <c r="AX315" s="13" t="s">
        <v>74</v>
      </c>
      <c r="AY315" s="159" t="s">
        <v>123</v>
      </c>
    </row>
    <row r="316" spans="2:51" s="14" customFormat="1" ht="11.25">
      <c r="B316" s="165"/>
      <c r="D316" s="158" t="s">
        <v>134</v>
      </c>
      <c r="E316" s="166" t="s">
        <v>3</v>
      </c>
      <c r="F316" s="167" t="s">
        <v>590</v>
      </c>
      <c r="H316" s="168">
        <v>1.4</v>
      </c>
      <c r="I316" s="169"/>
      <c r="L316" s="165"/>
      <c r="M316" s="170"/>
      <c r="N316" s="171"/>
      <c r="O316" s="171"/>
      <c r="P316" s="171"/>
      <c r="Q316" s="171"/>
      <c r="R316" s="171"/>
      <c r="S316" s="171"/>
      <c r="T316" s="172"/>
      <c r="AT316" s="166" t="s">
        <v>134</v>
      </c>
      <c r="AU316" s="166" t="s">
        <v>84</v>
      </c>
      <c r="AV316" s="14" t="s">
        <v>84</v>
      </c>
      <c r="AW316" s="14" t="s">
        <v>36</v>
      </c>
      <c r="AX316" s="14" t="s">
        <v>74</v>
      </c>
      <c r="AY316" s="166" t="s">
        <v>123</v>
      </c>
    </row>
    <row r="317" spans="2:51" s="15" customFormat="1" ht="11.25">
      <c r="B317" s="173"/>
      <c r="D317" s="158" t="s">
        <v>134</v>
      </c>
      <c r="E317" s="174" t="s">
        <v>3</v>
      </c>
      <c r="F317" s="175" t="s">
        <v>138</v>
      </c>
      <c r="H317" s="176">
        <v>1.4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4" t="s">
        <v>134</v>
      </c>
      <c r="AU317" s="174" t="s">
        <v>84</v>
      </c>
      <c r="AV317" s="15" t="s">
        <v>130</v>
      </c>
      <c r="AW317" s="15" t="s">
        <v>36</v>
      </c>
      <c r="AX317" s="15" t="s">
        <v>82</v>
      </c>
      <c r="AY317" s="174" t="s">
        <v>123</v>
      </c>
    </row>
    <row r="318" spans="2:51" s="14" customFormat="1" ht="11.25">
      <c r="B318" s="165"/>
      <c r="D318" s="158" t="s">
        <v>134</v>
      </c>
      <c r="F318" s="167" t="s">
        <v>591</v>
      </c>
      <c r="H318" s="168">
        <v>1.47</v>
      </c>
      <c r="I318" s="169"/>
      <c r="L318" s="165"/>
      <c r="M318" s="170"/>
      <c r="N318" s="171"/>
      <c r="O318" s="171"/>
      <c r="P318" s="171"/>
      <c r="Q318" s="171"/>
      <c r="R318" s="171"/>
      <c r="S318" s="171"/>
      <c r="T318" s="172"/>
      <c r="AT318" s="166" t="s">
        <v>134</v>
      </c>
      <c r="AU318" s="166" t="s">
        <v>84</v>
      </c>
      <c r="AV318" s="14" t="s">
        <v>84</v>
      </c>
      <c r="AW318" s="14" t="s">
        <v>4</v>
      </c>
      <c r="AX318" s="14" t="s">
        <v>82</v>
      </c>
      <c r="AY318" s="166" t="s">
        <v>123</v>
      </c>
    </row>
    <row r="319" spans="1:65" s="2" customFormat="1" ht="21.75" customHeight="1">
      <c r="A319" s="33"/>
      <c r="B319" s="138"/>
      <c r="C319" s="139" t="s">
        <v>342</v>
      </c>
      <c r="D319" s="139" t="s">
        <v>125</v>
      </c>
      <c r="E319" s="140" t="s">
        <v>592</v>
      </c>
      <c r="F319" s="141" t="s">
        <v>593</v>
      </c>
      <c r="G319" s="142" t="s">
        <v>128</v>
      </c>
      <c r="H319" s="143">
        <v>21.183</v>
      </c>
      <c r="I319" s="144"/>
      <c r="J319" s="145">
        <f>ROUND(I319*H319,2)</f>
        <v>0</v>
      </c>
      <c r="K319" s="141" t="s">
        <v>3</v>
      </c>
      <c r="L319" s="34"/>
      <c r="M319" s="146" t="s">
        <v>3</v>
      </c>
      <c r="N319" s="147" t="s">
        <v>45</v>
      </c>
      <c r="O319" s="54"/>
      <c r="P319" s="148">
        <f>O319*H319</f>
        <v>0</v>
      </c>
      <c r="Q319" s="148">
        <v>0.55013</v>
      </c>
      <c r="R319" s="148">
        <f>Q319*H319</f>
        <v>11.65340379</v>
      </c>
      <c r="S319" s="148">
        <v>0</v>
      </c>
      <c r="T319" s="149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0" t="s">
        <v>130</v>
      </c>
      <c r="AT319" s="150" t="s">
        <v>125</v>
      </c>
      <c r="AU319" s="150" t="s">
        <v>84</v>
      </c>
      <c r="AY319" s="18" t="s">
        <v>123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8" t="s">
        <v>82</v>
      </c>
      <c r="BK319" s="151">
        <f>ROUND(I319*H319,2)</f>
        <v>0</v>
      </c>
      <c r="BL319" s="18" t="s">
        <v>130</v>
      </c>
      <c r="BM319" s="150" t="s">
        <v>594</v>
      </c>
    </row>
    <row r="320" spans="2:51" s="13" customFormat="1" ht="11.25">
      <c r="B320" s="157"/>
      <c r="D320" s="158" t="s">
        <v>134</v>
      </c>
      <c r="E320" s="159" t="s">
        <v>3</v>
      </c>
      <c r="F320" s="160" t="s">
        <v>392</v>
      </c>
      <c r="H320" s="159" t="s">
        <v>3</v>
      </c>
      <c r="I320" s="161"/>
      <c r="L320" s="157"/>
      <c r="M320" s="162"/>
      <c r="N320" s="163"/>
      <c r="O320" s="163"/>
      <c r="P320" s="163"/>
      <c r="Q320" s="163"/>
      <c r="R320" s="163"/>
      <c r="S320" s="163"/>
      <c r="T320" s="164"/>
      <c r="AT320" s="159" t="s">
        <v>134</v>
      </c>
      <c r="AU320" s="159" t="s">
        <v>84</v>
      </c>
      <c r="AV320" s="13" t="s">
        <v>82</v>
      </c>
      <c r="AW320" s="13" t="s">
        <v>36</v>
      </c>
      <c r="AX320" s="13" t="s">
        <v>74</v>
      </c>
      <c r="AY320" s="159" t="s">
        <v>123</v>
      </c>
    </row>
    <row r="321" spans="2:51" s="14" customFormat="1" ht="11.25">
      <c r="B321" s="165"/>
      <c r="D321" s="158" t="s">
        <v>134</v>
      </c>
      <c r="E321" s="166" t="s">
        <v>3</v>
      </c>
      <c r="F321" s="167" t="s">
        <v>393</v>
      </c>
      <c r="H321" s="168">
        <v>17.4</v>
      </c>
      <c r="I321" s="169"/>
      <c r="L321" s="165"/>
      <c r="M321" s="170"/>
      <c r="N321" s="171"/>
      <c r="O321" s="171"/>
      <c r="P321" s="171"/>
      <c r="Q321" s="171"/>
      <c r="R321" s="171"/>
      <c r="S321" s="171"/>
      <c r="T321" s="172"/>
      <c r="AT321" s="166" t="s">
        <v>134</v>
      </c>
      <c r="AU321" s="166" t="s">
        <v>84</v>
      </c>
      <c r="AV321" s="14" t="s">
        <v>84</v>
      </c>
      <c r="AW321" s="14" t="s">
        <v>36</v>
      </c>
      <c r="AX321" s="14" t="s">
        <v>74</v>
      </c>
      <c r="AY321" s="166" t="s">
        <v>123</v>
      </c>
    </row>
    <row r="322" spans="2:51" s="14" customFormat="1" ht="11.25">
      <c r="B322" s="165"/>
      <c r="D322" s="158" t="s">
        <v>134</v>
      </c>
      <c r="E322" s="166" t="s">
        <v>3</v>
      </c>
      <c r="F322" s="167" t="s">
        <v>595</v>
      </c>
      <c r="H322" s="168">
        <v>2.8</v>
      </c>
      <c r="I322" s="169"/>
      <c r="L322" s="165"/>
      <c r="M322" s="170"/>
      <c r="N322" s="171"/>
      <c r="O322" s="171"/>
      <c r="P322" s="171"/>
      <c r="Q322" s="171"/>
      <c r="R322" s="171"/>
      <c r="S322" s="171"/>
      <c r="T322" s="172"/>
      <c r="AT322" s="166" t="s">
        <v>134</v>
      </c>
      <c r="AU322" s="166" t="s">
        <v>84</v>
      </c>
      <c r="AV322" s="14" t="s">
        <v>84</v>
      </c>
      <c r="AW322" s="14" t="s">
        <v>36</v>
      </c>
      <c r="AX322" s="14" t="s">
        <v>74</v>
      </c>
      <c r="AY322" s="166" t="s">
        <v>123</v>
      </c>
    </row>
    <row r="323" spans="2:51" s="14" customFormat="1" ht="11.25">
      <c r="B323" s="165"/>
      <c r="D323" s="158" t="s">
        <v>134</v>
      </c>
      <c r="E323" s="166" t="s">
        <v>3</v>
      </c>
      <c r="F323" s="167" t="s">
        <v>395</v>
      </c>
      <c r="H323" s="168">
        <v>-4.826</v>
      </c>
      <c r="I323" s="169"/>
      <c r="L323" s="165"/>
      <c r="M323" s="170"/>
      <c r="N323" s="171"/>
      <c r="O323" s="171"/>
      <c r="P323" s="171"/>
      <c r="Q323" s="171"/>
      <c r="R323" s="171"/>
      <c r="S323" s="171"/>
      <c r="T323" s="172"/>
      <c r="AT323" s="166" t="s">
        <v>134</v>
      </c>
      <c r="AU323" s="166" t="s">
        <v>84</v>
      </c>
      <c r="AV323" s="14" t="s">
        <v>84</v>
      </c>
      <c r="AW323" s="14" t="s">
        <v>36</v>
      </c>
      <c r="AX323" s="14" t="s">
        <v>74</v>
      </c>
      <c r="AY323" s="166" t="s">
        <v>123</v>
      </c>
    </row>
    <row r="324" spans="2:51" s="13" customFormat="1" ht="11.25">
      <c r="B324" s="157"/>
      <c r="D324" s="158" t="s">
        <v>134</v>
      </c>
      <c r="E324" s="159" t="s">
        <v>3</v>
      </c>
      <c r="F324" s="160" t="s">
        <v>396</v>
      </c>
      <c r="H324" s="159" t="s">
        <v>3</v>
      </c>
      <c r="I324" s="161"/>
      <c r="L324" s="157"/>
      <c r="M324" s="162"/>
      <c r="N324" s="163"/>
      <c r="O324" s="163"/>
      <c r="P324" s="163"/>
      <c r="Q324" s="163"/>
      <c r="R324" s="163"/>
      <c r="S324" s="163"/>
      <c r="T324" s="164"/>
      <c r="AT324" s="159" t="s">
        <v>134</v>
      </c>
      <c r="AU324" s="159" t="s">
        <v>84</v>
      </c>
      <c r="AV324" s="13" t="s">
        <v>82</v>
      </c>
      <c r="AW324" s="13" t="s">
        <v>36</v>
      </c>
      <c r="AX324" s="13" t="s">
        <v>74</v>
      </c>
      <c r="AY324" s="159" t="s">
        <v>123</v>
      </c>
    </row>
    <row r="325" spans="2:51" s="14" customFormat="1" ht="11.25">
      <c r="B325" s="165"/>
      <c r="D325" s="158" t="s">
        <v>134</v>
      </c>
      <c r="E325" s="166" t="s">
        <v>3</v>
      </c>
      <c r="F325" s="167" t="s">
        <v>397</v>
      </c>
      <c r="H325" s="168">
        <v>4.8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6" t="s">
        <v>134</v>
      </c>
      <c r="AU325" s="166" t="s">
        <v>84</v>
      </c>
      <c r="AV325" s="14" t="s">
        <v>84</v>
      </c>
      <c r="AW325" s="14" t="s">
        <v>36</v>
      </c>
      <c r="AX325" s="14" t="s">
        <v>74</v>
      </c>
      <c r="AY325" s="166" t="s">
        <v>123</v>
      </c>
    </row>
    <row r="326" spans="2:51" s="15" customFormat="1" ht="11.25">
      <c r="B326" s="173"/>
      <c r="D326" s="158" t="s">
        <v>134</v>
      </c>
      <c r="E326" s="174" t="s">
        <v>3</v>
      </c>
      <c r="F326" s="175" t="s">
        <v>138</v>
      </c>
      <c r="H326" s="176">
        <v>20.174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134</v>
      </c>
      <c r="AU326" s="174" t="s">
        <v>84</v>
      </c>
      <c r="AV326" s="15" t="s">
        <v>130</v>
      </c>
      <c r="AW326" s="15" t="s">
        <v>36</v>
      </c>
      <c r="AX326" s="15" t="s">
        <v>82</v>
      </c>
      <c r="AY326" s="174" t="s">
        <v>123</v>
      </c>
    </row>
    <row r="327" spans="2:51" s="14" customFormat="1" ht="11.25">
      <c r="B327" s="165"/>
      <c r="D327" s="158" t="s">
        <v>134</v>
      </c>
      <c r="F327" s="167" t="s">
        <v>398</v>
      </c>
      <c r="H327" s="168">
        <v>21.183</v>
      </c>
      <c r="I327" s="169"/>
      <c r="L327" s="165"/>
      <c r="M327" s="170"/>
      <c r="N327" s="171"/>
      <c r="O327" s="171"/>
      <c r="P327" s="171"/>
      <c r="Q327" s="171"/>
      <c r="R327" s="171"/>
      <c r="S327" s="171"/>
      <c r="T327" s="172"/>
      <c r="AT327" s="166" t="s">
        <v>134</v>
      </c>
      <c r="AU327" s="166" t="s">
        <v>84</v>
      </c>
      <c r="AV327" s="14" t="s">
        <v>84</v>
      </c>
      <c r="AW327" s="14" t="s">
        <v>4</v>
      </c>
      <c r="AX327" s="14" t="s">
        <v>82</v>
      </c>
      <c r="AY327" s="166" t="s">
        <v>123</v>
      </c>
    </row>
    <row r="328" spans="1:65" s="2" customFormat="1" ht="21.75" customHeight="1">
      <c r="A328" s="33"/>
      <c r="B328" s="138"/>
      <c r="C328" s="139" t="s">
        <v>349</v>
      </c>
      <c r="D328" s="139" t="s">
        <v>125</v>
      </c>
      <c r="E328" s="140" t="s">
        <v>596</v>
      </c>
      <c r="F328" s="141" t="s">
        <v>597</v>
      </c>
      <c r="G328" s="142" t="s">
        <v>151</v>
      </c>
      <c r="H328" s="143">
        <v>0.318</v>
      </c>
      <c r="I328" s="144"/>
      <c r="J328" s="145">
        <f>ROUND(I328*H328,2)</f>
        <v>0</v>
      </c>
      <c r="K328" s="141" t="s">
        <v>3</v>
      </c>
      <c r="L328" s="34"/>
      <c r="M328" s="146" t="s">
        <v>3</v>
      </c>
      <c r="N328" s="147" t="s">
        <v>45</v>
      </c>
      <c r="O328" s="54"/>
      <c r="P328" s="148">
        <f>O328*H328</f>
        <v>0</v>
      </c>
      <c r="Q328" s="148">
        <v>0.55013</v>
      </c>
      <c r="R328" s="148">
        <f>Q328*H328</f>
        <v>0.17494134</v>
      </c>
      <c r="S328" s="148">
        <v>0</v>
      </c>
      <c r="T328" s="149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0" t="s">
        <v>130</v>
      </c>
      <c r="AT328" s="150" t="s">
        <v>125</v>
      </c>
      <c r="AU328" s="150" t="s">
        <v>84</v>
      </c>
      <c r="AY328" s="18" t="s">
        <v>123</v>
      </c>
      <c r="BE328" s="151">
        <f>IF(N328="základní",J328,0)</f>
        <v>0</v>
      </c>
      <c r="BF328" s="151">
        <f>IF(N328="snížená",J328,0)</f>
        <v>0</v>
      </c>
      <c r="BG328" s="151">
        <f>IF(N328="zákl. přenesená",J328,0)</f>
        <v>0</v>
      </c>
      <c r="BH328" s="151">
        <f>IF(N328="sníž. přenesená",J328,0)</f>
        <v>0</v>
      </c>
      <c r="BI328" s="151">
        <f>IF(N328="nulová",J328,0)</f>
        <v>0</v>
      </c>
      <c r="BJ328" s="18" t="s">
        <v>82</v>
      </c>
      <c r="BK328" s="151">
        <f>ROUND(I328*H328,2)</f>
        <v>0</v>
      </c>
      <c r="BL328" s="18" t="s">
        <v>130</v>
      </c>
      <c r="BM328" s="150" t="s">
        <v>598</v>
      </c>
    </row>
    <row r="329" spans="2:51" s="13" customFormat="1" ht="22.5">
      <c r="B329" s="157"/>
      <c r="D329" s="158" t="s">
        <v>134</v>
      </c>
      <c r="E329" s="159" t="s">
        <v>3</v>
      </c>
      <c r="F329" s="160" t="s">
        <v>599</v>
      </c>
      <c r="H329" s="159" t="s">
        <v>3</v>
      </c>
      <c r="I329" s="161"/>
      <c r="L329" s="157"/>
      <c r="M329" s="162"/>
      <c r="N329" s="163"/>
      <c r="O329" s="163"/>
      <c r="P329" s="163"/>
      <c r="Q329" s="163"/>
      <c r="R329" s="163"/>
      <c r="S329" s="163"/>
      <c r="T329" s="164"/>
      <c r="AT329" s="159" t="s">
        <v>134</v>
      </c>
      <c r="AU329" s="159" t="s">
        <v>84</v>
      </c>
      <c r="AV329" s="13" t="s">
        <v>82</v>
      </c>
      <c r="AW329" s="13" t="s">
        <v>36</v>
      </c>
      <c r="AX329" s="13" t="s">
        <v>74</v>
      </c>
      <c r="AY329" s="159" t="s">
        <v>123</v>
      </c>
    </row>
    <row r="330" spans="2:51" s="14" customFormat="1" ht="11.25">
      <c r="B330" s="165"/>
      <c r="D330" s="158" t="s">
        <v>134</v>
      </c>
      <c r="E330" s="166" t="s">
        <v>3</v>
      </c>
      <c r="F330" s="167" t="s">
        <v>600</v>
      </c>
      <c r="H330" s="168">
        <v>0.163</v>
      </c>
      <c r="I330" s="169"/>
      <c r="L330" s="165"/>
      <c r="M330" s="170"/>
      <c r="N330" s="171"/>
      <c r="O330" s="171"/>
      <c r="P330" s="171"/>
      <c r="Q330" s="171"/>
      <c r="R330" s="171"/>
      <c r="S330" s="171"/>
      <c r="T330" s="172"/>
      <c r="AT330" s="166" t="s">
        <v>134</v>
      </c>
      <c r="AU330" s="166" t="s">
        <v>84</v>
      </c>
      <c r="AV330" s="14" t="s">
        <v>84</v>
      </c>
      <c r="AW330" s="14" t="s">
        <v>36</v>
      </c>
      <c r="AX330" s="14" t="s">
        <v>74</v>
      </c>
      <c r="AY330" s="166" t="s">
        <v>123</v>
      </c>
    </row>
    <row r="331" spans="2:51" s="14" customFormat="1" ht="11.25">
      <c r="B331" s="165"/>
      <c r="D331" s="158" t="s">
        <v>134</v>
      </c>
      <c r="E331" s="166" t="s">
        <v>3</v>
      </c>
      <c r="F331" s="167" t="s">
        <v>601</v>
      </c>
      <c r="H331" s="168">
        <v>0.1</v>
      </c>
      <c r="I331" s="169"/>
      <c r="L331" s="165"/>
      <c r="M331" s="170"/>
      <c r="N331" s="171"/>
      <c r="O331" s="171"/>
      <c r="P331" s="171"/>
      <c r="Q331" s="171"/>
      <c r="R331" s="171"/>
      <c r="S331" s="171"/>
      <c r="T331" s="172"/>
      <c r="AT331" s="166" t="s">
        <v>134</v>
      </c>
      <c r="AU331" s="166" t="s">
        <v>84</v>
      </c>
      <c r="AV331" s="14" t="s">
        <v>84</v>
      </c>
      <c r="AW331" s="14" t="s">
        <v>36</v>
      </c>
      <c r="AX331" s="14" t="s">
        <v>74</v>
      </c>
      <c r="AY331" s="166" t="s">
        <v>123</v>
      </c>
    </row>
    <row r="332" spans="2:51" s="14" customFormat="1" ht="11.25">
      <c r="B332" s="165"/>
      <c r="D332" s="158" t="s">
        <v>134</v>
      </c>
      <c r="E332" s="166" t="s">
        <v>3</v>
      </c>
      <c r="F332" s="167" t="s">
        <v>602</v>
      </c>
      <c r="H332" s="168">
        <v>0.04</v>
      </c>
      <c r="I332" s="169"/>
      <c r="L332" s="165"/>
      <c r="M332" s="170"/>
      <c r="N332" s="171"/>
      <c r="O332" s="171"/>
      <c r="P332" s="171"/>
      <c r="Q332" s="171"/>
      <c r="R332" s="171"/>
      <c r="S332" s="171"/>
      <c r="T332" s="172"/>
      <c r="AT332" s="166" t="s">
        <v>134</v>
      </c>
      <c r="AU332" s="166" t="s">
        <v>84</v>
      </c>
      <c r="AV332" s="14" t="s">
        <v>84</v>
      </c>
      <c r="AW332" s="14" t="s">
        <v>36</v>
      </c>
      <c r="AX332" s="14" t="s">
        <v>74</v>
      </c>
      <c r="AY332" s="166" t="s">
        <v>123</v>
      </c>
    </row>
    <row r="333" spans="2:51" s="15" customFormat="1" ht="11.25">
      <c r="B333" s="173"/>
      <c r="D333" s="158" t="s">
        <v>134</v>
      </c>
      <c r="E333" s="174" t="s">
        <v>3</v>
      </c>
      <c r="F333" s="175" t="s">
        <v>138</v>
      </c>
      <c r="H333" s="176">
        <v>0.303</v>
      </c>
      <c r="I333" s="177"/>
      <c r="L333" s="173"/>
      <c r="M333" s="178"/>
      <c r="N333" s="179"/>
      <c r="O333" s="179"/>
      <c r="P333" s="179"/>
      <c r="Q333" s="179"/>
      <c r="R333" s="179"/>
      <c r="S333" s="179"/>
      <c r="T333" s="180"/>
      <c r="AT333" s="174" t="s">
        <v>134</v>
      </c>
      <c r="AU333" s="174" t="s">
        <v>84</v>
      </c>
      <c r="AV333" s="15" t="s">
        <v>130</v>
      </c>
      <c r="AW333" s="15" t="s">
        <v>36</v>
      </c>
      <c r="AX333" s="15" t="s">
        <v>82</v>
      </c>
      <c r="AY333" s="174" t="s">
        <v>123</v>
      </c>
    </row>
    <row r="334" spans="2:51" s="14" customFormat="1" ht="11.25">
      <c r="B334" s="165"/>
      <c r="D334" s="158" t="s">
        <v>134</v>
      </c>
      <c r="F334" s="167" t="s">
        <v>603</v>
      </c>
      <c r="H334" s="168">
        <v>0.318</v>
      </c>
      <c r="I334" s="169"/>
      <c r="L334" s="165"/>
      <c r="M334" s="170"/>
      <c r="N334" s="171"/>
      <c r="O334" s="171"/>
      <c r="P334" s="171"/>
      <c r="Q334" s="171"/>
      <c r="R334" s="171"/>
      <c r="S334" s="171"/>
      <c r="T334" s="172"/>
      <c r="AT334" s="166" t="s">
        <v>134</v>
      </c>
      <c r="AU334" s="166" t="s">
        <v>84</v>
      </c>
      <c r="AV334" s="14" t="s">
        <v>84</v>
      </c>
      <c r="AW334" s="14" t="s">
        <v>4</v>
      </c>
      <c r="AX334" s="14" t="s">
        <v>82</v>
      </c>
      <c r="AY334" s="166" t="s">
        <v>123</v>
      </c>
    </row>
    <row r="335" spans="1:65" s="2" customFormat="1" ht="21.75" customHeight="1">
      <c r="A335" s="33"/>
      <c r="B335" s="138"/>
      <c r="C335" s="139" t="s">
        <v>359</v>
      </c>
      <c r="D335" s="139" t="s">
        <v>125</v>
      </c>
      <c r="E335" s="140" t="s">
        <v>604</v>
      </c>
      <c r="F335" s="141" t="s">
        <v>605</v>
      </c>
      <c r="G335" s="142" t="s">
        <v>182</v>
      </c>
      <c r="H335" s="143">
        <v>9.975</v>
      </c>
      <c r="I335" s="144"/>
      <c r="J335" s="145">
        <f>ROUND(I335*H335,2)</f>
        <v>0</v>
      </c>
      <c r="K335" s="141" t="s">
        <v>3</v>
      </c>
      <c r="L335" s="34"/>
      <c r="M335" s="146" t="s">
        <v>3</v>
      </c>
      <c r="N335" s="147" t="s">
        <v>45</v>
      </c>
      <c r="O335" s="54"/>
      <c r="P335" s="148">
        <f>O335*H335</f>
        <v>0</v>
      </c>
      <c r="Q335" s="148">
        <v>0.55013</v>
      </c>
      <c r="R335" s="148">
        <f>Q335*H335</f>
        <v>5.48754675</v>
      </c>
      <c r="S335" s="148">
        <v>0</v>
      </c>
      <c r="T335" s="149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0" t="s">
        <v>130</v>
      </c>
      <c r="AT335" s="150" t="s">
        <v>125</v>
      </c>
      <c r="AU335" s="150" t="s">
        <v>84</v>
      </c>
      <c r="AY335" s="18" t="s">
        <v>123</v>
      </c>
      <c r="BE335" s="151">
        <f>IF(N335="základní",J335,0)</f>
        <v>0</v>
      </c>
      <c r="BF335" s="151">
        <f>IF(N335="snížená",J335,0)</f>
        <v>0</v>
      </c>
      <c r="BG335" s="151">
        <f>IF(N335="zákl. přenesená",J335,0)</f>
        <v>0</v>
      </c>
      <c r="BH335" s="151">
        <f>IF(N335="sníž. přenesená",J335,0)</f>
        <v>0</v>
      </c>
      <c r="BI335" s="151">
        <f>IF(N335="nulová",J335,0)</f>
        <v>0</v>
      </c>
      <c r="BJ335" s="18" t="s">
        <v>82</v>
      </c>
      <c r="BK335" s="151">
        <f>ROUND(I335*H335,2)</f>
        <v>0</v>
      </c>
      <c r="BL335" s="18" t="s">
        <v>130</v>
      </c>
      <c r="BM335" s="150" t="s">
        <v>606</v>
      </c>
    </row>
    <row r="336" spans="2:51" s="13" customFormat="1" ht="11.25">
      <c r="B336" s="157"/>
      <c r="D336" s="158" t="s">
        <v>134</v>
      </c>
      <c r="E336" s="159" t="s">
        <v>3</v>
      </c>
      <c r="F336" s="160" t="s">
        <v>219</v>
      </c>
      <c r="H336" s="159" t="s">
        <v>3</v>
      </c>
      <c r="I336" s="161"/>
      <c r="L336" s="157"/>
      <c r="M336" s="162"/>
      <c r="N336" s="163"/>
      <c r="O336" s="163"/>
      <c r="P336" s="163"/>
      <c r="Q336" s="163"/>
      <c r="R336" s="163"/>
      <c r="S336" s="163"/>
      <c r="T336" s="164"/>
      <c r="AT336" s="159" t="s">
        <v>134</v>
      </c>
      <c r="AU336" s="159" t="s">
        <v>84</v>
      </c>
      <c r="AV336" s="13" t="s">
        <v>82</v>
      </c>
      <c r="AW336" s="13" t="s">
        <v>36</v>
      </c>
      <c r="AX336" s="13" t="s">
        <v>74</v>
      </c>
      <c r="AY336" s="159" t="s">
        <v>123</v>
      </c>
    </row>
    <row r="337" spans="2:51" s="14" customFormat="1" ht="11.25">
      <c r="B337" s="165"/>
      <c r="D337" s="158" t="s">
        <v>134</v>
      </c>
      <c r="E337" s="166" t="s">
        <v>3</v>
      </c>
      <c r="F337" s="167" t="s">
        <v>607</v>
      </c>
      <c r="H337" s="168">
        <v>9.5</v>
      </c>
      <c r="I337" s="169"/>
      <c r="L337" s="165"/>
      <c r="M337" s="170"/>
      <c r="N337" s="171"/>
      <c r="O337" s="171"/>
      <c r="P337" s="171"/>
      <c r="Q337" s="171"/>
      <c r="R337" s="171"/>
      <c r="S337" s="171"/>
      <c r="T337" s="172"/>
      <c r="AT337" s="166" t="s">
        <v>134</v>
      </c>
      <c r="AU337" s="166" t="s">
        <v>84</v>
      </c>
      <c r="AV337" s="14" t="s">
        <v>84</v>
      </c>
      <c r="AW337" s="14" t="s">
        <v>36</v>
      </c>
      <c r="AX337" s="14" t="s">
        <v>74</v>
      </c>
      <c r="AY337" s="166" t="s">
        <v>123</v>
      </c>
    </row>
    <row r="338" spans="2:51" s="15" customFormat="1" ht="11.25">
      <c r="B338" s="173"/>
      <c r="D338" s="158" t="s">
        <v>134</v>
      </c>
      <c r="E338" s="174" t="s">
        <v>3</v>
      </c>
      <c r="F338" s="175" t="s">
        <v>138</v>
      </c>
      <c r="H338" s="176">
        <v>9.5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134</v>
      </c>
      <c r="AU338" s="174" t="s">
        <v>84</v>
      </c>
      <c r="AV338" s="15" t="s">
        <v>130</v>
      </c>
      <c r="AW338" s="15" t="s">
        <v>36</v>
      </c>
      <c r="AX338" s="15" t="s">
        <v>82</v>
      </c>
      <c r="AY338" s="174" t="s">
        <v>123</v>
      </c>
    </row>
    <row r="339" spans="2:51" s="14" customFormat="1" ht="11.25">
      <c r="B339" s="165"/>
      <c r="D339" s="158" t="s">
        <v>134</v>
      </c>
      <c r="F339" s="167" t="s">
        <v>221</v>
      </c>
      <c r="H339" s="168">
        <v>9.975</v>
      </c>
      <c r="I339" s="169"/>
      <c r="L339" s="165"/>
      <c r="M339" s="170"/>
      <c r="N339" s="171"/>
      <c r="O339" s="171"/>
      <c r="P339" s="171"/>
      <c r="Q339" s="171"/>
      <c r="R339" s="171"/>
      <c r="S339" s="171"/>
      <c r="T339" s="172"/>
      <c r="AT339" s="166" t="s">
        <v>134</v>
      </c>
      <c r="AU339" s="166" t="s">
        <v>84</v>
      </c>
      <c r="AV339" s="14" t="s">
        <v>84</v>
      </c>
      <c r="AW339" s="14" t="s">
        <v>4</v>
      </c>
      <c r="AX339" s="14" t="s">
        <v>82</v>
      </c>
      <c r="AY339" s="166" t="s">
        <v>123</v>
      </c>
    </row>
    <row r="340" spans="1:65" s="2" customFormat="1" ht="24.2" customHeight="1">
      <c r="A340" s="33"/>
      <c r="B340" s="138"/>
      <c r="C340" s="139" t="s">
        <v>366</v>
      </c>
      <c r="D340" s="139" t="s">
        <v>125</v>
      </c>
      <c r="E340" s="140" t="s">
        <v>608</v>
      </c>
      <c r="F340" s="141" t="s">
        <v>609</v>
      </c>
      <c r="G340" s="142" t="s">
        <v>128</v>
      </c>
      <c r="H340" s="143">
        <v>9.962</v>
      </c>
      <c r="I340" s="144"/>
      <c r="J340" s="145">
        <f>ROUND(I340*H340,2)</f>
        <v>0</v>
      </c>
      <c r="K340" s="141" t="s">
        <v>3</v>
      </c>
      <c r="L340" s="34"/>
      <c r="M340" s="146" t="s">
        <v>3</v>
      </c>
      <c r="N340" s="147" t="s">
        <v>45</v>
      </c>
      <c r="O340" s="54"/>
      <c r="P340" s="148">
        <f>O340*H340</f>
        <v>0</v>
      </c>
      <c r="Q340" s="148">
        <v>0.55013</v>
      </c>
      <c r="R340" s="148">
        <f>Q340*H340</f>
        <v>5.48039506</v>
      </c>
      <c r="S340" s="148">
        <v>0</v>
      </c>
      <c r="T340" s="149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0" t="s">
        <v>130</v>
      </c>
      <c r="AT340" s="150" t="s">
        <v>125</v>
      </c>
      <c r="AU340" s="150" t="s">
        <v>84</v>
      </c>
      <c r="AY340" s="18" t="s">
        <v>123</v>
      </c>
      <c r="BE340" s="151">
        <f>IF(N340="základní",J340,0)</f>
        <v>0</v>
      </c>
      <c r="BF340" s="151">
        <f>IF(N340="snížená",J340,0)</f>
        <v>0</v>
      </c>
      <c r="BG340" s="151">
        <f>IF(N340="zákl. přenesená",J340,0)</f>
        <v>0</v>
      </c>
      <c r="BH340" s="151">
        <f>IF(N340="sníž. přenesená",J340,0)</f>
        <v>0</v>
      </c>
      <c r="BI340" s="151">
        <f>IF(N340="nulová",J340,0)</f>
        <v>0</v>
      </c>
      <c r="BJ340" s="18" t="s">
        <v>82</v>
      </c>
      <c r="BK340" s="151">
        <f>ROUND(I340*H340,2)</f>
        <v>0</v>
      </c>
      <c r="BL340" s="18" t="s">
        <v>130</v>
      </c>
      <c r="BM340" s="150" t="s">
        <v>610</v>
      </c>
    </row>
    <row r="341" spans="2:51" s="13" customFormat="1" ht="11.25">
      <c r="B341" s="157"/>
      <c r="D341" s="158" t="s">
        <v>134</v>
      </c>
      <c r="E341" s="159" t="s">
        <v>3</v>
      </c>
      <c r="F341" s="160" t="s">
        <v>611</v>
      </c>
      <c r="H341" s="159" t="s">
        <v>3</v>
      </c>
      <c r="I341" s="161"/>
      <c r="L341" s="157"/>
      <c r="M341" s="162"/>
      <c r="N341" s="163"/>
      <c r="O341" s="163"/>
      <c r="P341" s="163"/>
      <c r="Q341" s="163"/>
      <c r="R341" s="163"/>
      <c r="S341" s="163"/>
      <c r="T341" s="164"/>
      <c r="AT341" s="159" t="s">
        <v>134</v>
      </c>
      <c r="AU341" s="159" t="s">
        <v>84</v>
      </c>
      <c r="AV341" s="13" t="s">
        <v>82</v>
      </c>
      <c r="AW341" s="13" t="s">
        <v>36</v>
      </c>
      <c r="AX341" s="13" t="s">
        <v>74</v>
      </c>
      <c r="AY341" s="159" t="s">
        <v>123</v>
      </c>
    </row>
    <row r="342" spans="2:51" s="14" customFormat="1" ht="11.25">
      <c r="B342" s="165"/>
      <c r="D342" s="158" t="s">
        <v>134</v>
      </c>
      <c r="E342" s="166" t="s">
        <v>3</v>
      </c>
      <c r="F342" s="167" t="s">
        <v>385</v>
      </c>
      <c r="H342" s="168">
        <v>6.448</v>
      </c>
      <c r="I342" s="169"/>
      <c r="L342" s="165"/>
      <c r="M342" s="170"/>
      <c r="N342" s="171"/>
      <c r="O342" s="171"/>
      <c r="P342" s="171"/>
      <c r="Q342" s="171"/>
      <c r="R342" s="171"/>
      <c r="S342" s="171"/>
      <c r="T342" s="172"/>
      <c r="AT342" s="166" t="s">
        <v>134</v>
      </c>
      <c r="AU342" s="166" t="s">
        <v>84</v>
      </c>
      <c r="AV342" s="14" t="s">
        <v>84</v>
      </c>
      <c r="AW342" s="14" t="s">
        <v>36</v>
      </c>
      <c r="AX342" s="14" t="s">
        <v>74</v>
      </c>
      <c r="AY342" s="166" t="s">
        <v>123</v>
      </c>
    </row>
    <row r="343" spans="2:51" s="14" customFormat="1" ht="11.25">
      <c r="B343" s="165"/>
      <c r="D343" s="158" t="s">
        <v>134</v>
      </c>
      <c r="E343" s="166" t="s">
        <v>3</v>
      </c>
      <c r="F343" s="167" t="s">
        <v>386</v>
      </c>
      <c r="H343" s="168">
        <v>3.04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6" t="s">
        <v>134</v>
      </c>
      <c r="AU343" s="166" t="s">
        <v>84</v>
      </c>
      <c r="AV343" s="14" t="s">
        <v>84</v>
      </c>
      <c r="AW343" s="14" t="s">
        <v>36</v>
      </c>
      <c r="AX343" s="14" t="s">
        <v>74</v>
      </c>
      <c r="AY343" s="166" t="s">
        <v>123</v>
      </c>
    </row>
    <row r="344" spans="2:51" s="15" customFormat="1" ht="11.25">
      <c r="B344" s="173"/>
      <c r="D344" s="158" t="s">
        <v>134</v>
      </c>
      <c r="E344" s="174" t="s">
        <v>3</v>
      </c>
      <c r="F344" s="175" t="s">
        <v>138</v>
      </c>
      <c r="H344" s="176">
        <v>9.488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134</v>
      </c>
      <c r="AU344" s="174" t="s">
        <v>84</v>
      </c>
      <c r="AV344" s="15" t="s">
        <v>130</v>
      </c>
      <c r="AW344" s="15" t="s">
        <v>36</v>
      </c>
      <c r="AX344" s="15" t="s">
        <v>82</v>
      </c>
      <c r="AY344" s="174" t="s">
        <v>123</v>
      </c>
    </row>
    <row r="345" spans="2:51" s="14" customFormat="1" ht="11.25">
      <c r="B345" s="165"/>
      <c r="D345" s="158" t="s">
        <v>134</v>
      </c>
      <c r="F345" s="167" t="s">
        <v>387</v>
      </c>
      <c r="H345" s="168">
        <v>9.962</v>
      </c>
      <c r="I345" s="169"/>
      <c r="L345" s="165"/>
      <c r="M345" s="170"/>
      <c r="N345" s="171"/>
      <c r="O345" s="171"/>
      <c r="P345" s="171"/>
      <c r="Q345" s="171"/>
      <c r="R345" s="171"/>
      <c r="S345" s="171"/>
      <c r="T345" s="172"/>
      <c r="AT345" s="166" t="s">
        <v>134</v>
      </c>
      <c r="AU345" s="166" t="s">
        <v>84</v>
      </c>
      <c r="AV345" s="14" t="s">
        <v>84</v>
      </c>
      <c r="AW345" s="14" t="s">
        <v>4</v>
      </c>
      <c r="AX345" s="14" t="s">
        <v>82</v>
      </c>
      <c r="AY345" s="166" t="s">
        <v>123</v>
      </c>
    </row>
    <row r="346" spans="1:65" s="2" customFormat="1" ht="24.2" customHeight="1">
      <c r="A346" s="33"/>
      <c r="B346" s="138"/>
      <c r="C346" s="139" t="s">
        <v>374</v>
      </c>
      <c r="D346" s="139" t="s">
        <v>125</v>
      </c>
      <c r="E346" s="140" t="s">
        <v>612</v>
      </c>
      <c r="F346" s="141" t="s">
        <v>613</v>
      </c>
      <c r="G346" s="142" t="s">
        <v>182</v>
      </c>
      <c r="H346" s="143">
        <v>4.2</v>
      </c>
      <c r="I346" s="144"/>
      <c r="J346" s="145">
        <f>ROUND(I346*H346,2)</f>
        <v>0</v>
      </c>
      <c r="K346" s="141" t="s">
        <v>3</v>
      </c>
      <c r="L346" s="34"/>
      <c r="M346" s="146" t="s">
        <v>3</v>
      </c>
      <c r="N346" s="147" t="s">
        <v>45</v>
      </c>
      <c r="O346" s="54"/>
      <c r="P346" s="148">
        <f>O346*H346</f>
        <v>0</v>
      </c>
      <c r="Q346" s="148">
        <v>0.55013</v>
      </c>
      <c r="R346" s="148">
        <f>Q346*H346</f>
        <v>2.310546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130</v>
      </c>
      <c r="AT346" s="150" t="s">
        <v>125</v>
      </c>
      <c r="AU346" s="150" t="s">
        <v>84</v>
      </c>
      <c r="AY346" s="18" t="s">
        <v>123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82</v>
      </c>
      <c r="BK346" s="151">
        <f>ROUND(I346*H346,2)</f>
        <v>0</v>
      </c>
      <c r="BL346" s="18" t="s">
        <v>130</v>
      </c>
      <c r="BM346" s="150" t="s">
        <v>614</v>
      </c>
    </row>
    <row r="347" spans="2:51" s="13" customFormat="1" ht="11.25">
      <c r="B347" s="157"/>
      <c r="D347" s="158" t="s">
        <v>134</v>
      </c>
      <c r="E347" s="159" t="s">
        <v>3</v>
      </c>
      <c r="F347" s="160" t="s">
        <v>615</v>
      </c>
      <c r="H347" s="159" t="s">
        <v>3</v>
      </c>
      <c r="I347" s="161"/>
      <c r="L347" s="157"/>
      <c r="M347" s="162"/>
      <c r="N347" s="163"/>
      <c r="O347" s="163"/>
      <c r="P347" s="163"/>
      <c r="Q347" s="163"/>
      <c r="R347" s="163"/>
      <c r="S347" s="163"/>
      <c r="T347" s="164"/>
      <c r="AT347" s="159" t="s">
        <v>134</v>
      </c>
      <c r="AU347" s="159" t="s">
        <v>84</v>
      </c>
      <c r="AV347" s="13" t="s">
        <v>82</v>
      </c>
      <c r="AW347" s="13" t="s">
        <v>36</v>
      </c>
      <c r="AX347" s="13" t="s">
        <v>74</v>
      </c>
      <c r="AY347" s="159" t="s">
        <v>123</v>
      </c>
    </row>
    <row r="348" spans="2:51" s="14" customFormat="1" ht="11.25">
      <c r="B348" s="165"/>
      <c r="D348" s="158" t="s">
        <v>134</v>
      </c>
      <c r="E348" s="166" t="s">
        <v>3</v>
      </c>
      <c r="F348" s="167" t="s">
        <v>130</v>
      </c>
      <c r="H348" s="168">
        <v>4</v>
      </c>
      <c r="I348" s="169"/>
      <c r="L348" s="165"/>
      <c r="M348" s="170"/>
      <c r="N348" s="171"/>
      <c r="O348" s="171"/>
      <c r="P348" s="171"/>
      <c r="Q348" s="171"/>
      <c r="R348" s="171"/>
      <c r="S348" s="171"/>
      <c r="T348" s="172"/>
      <c r="AT348" s="166" t="s">
        <v>134</v>
      </c>
      <c r="AU348" s="166" t="s">
        <v>84</v>
      </c>
      <c r="AV348" s="14" t="s">
        <v>84</v>
      </c>
      <c r="AW348" s="14" t="s">
        <v>36</v>
      </c>
      <c r="AX348" s="14" t="s">
        <v>74</v>
      </c>
      <c r="AY348" s="166" t="s">
        <v>123</v>
      </c>
    </row>
    <row r="349" spans="2:51" s="15" customFormat="1" ht="11.25">
      <c r="B349" s="173"/>
      <c r="D349" s="158" t="s">
        <v>134</v>
      </c>
      <c r="E349" s="174" t="s">
        <v>3</v>
      </c>
      <c r="F349" s="175" t="s">
        <v>138</v>
      </c>
      <c r="H349" s="176">
        <v>4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4" t="s">
        <v>134</v>
      </c>
      <c r="AU349" s="174" t="s">
        <v>84</v>
      </c>
      <c r="AV349" s="15" t="s">
        <v>130</v>
      </c>
      <c r="AW349" s="15" t="s">
        <v>36</v>
      </c>
      <c r="AX349" s="15" t="s">
        <v>82</v>
      </c>
      <c r="AY349" s="174" t="s">
        <v>123</v>
      </c>
    </row>
    <row r="350" spans="2:51" s="14" customFormat="1" ht="11.25">
      <c r="B350" s="165"/>
      <c r="D350" s="158" t="s">
        <v>134</v>
      </c>
      <c r="F350" s="167" t="s">
        <v>616</v>
      </c>
      <c r="H350" s="168">
        <v>4.2</v>
      </c>
      <c r="I350" s="169"/>
      <c r="L350" s="165"/>
      <c r="M350" s="170"/>
      <c r="N350" s="171"/>
      <c r="O350" s="171"/>
      <c r="P350" s="171"/>
      <c r="Q350" s="171"/>
      <c r="R350" s="171"/>
      <c r="S350" s="171"/>
      <c r="T350" s="172"/>
      <c r="AT350" s="166" t="s">
        <v>134</v>
      </c>
      <c r="AU350" s="166" t="s">
        <v>84</v>
      </c>
      <c r="AV350" s="14" t="s">
        <v>84</v>
      </c>
      <c r="AW350" s="14" t="s">
        <v>4</v>
      </c>
      <c r="AX350" s="14" t="s">
        <v>82</v>
      </c>
      <c r="AY350" s="166" t="s">
        <v>123</v>
      </c>
    </row>
    <row r="351" spans="1:65" s="2" customFormat="1" ht="33" customHeight="1">
      <c r="A351" s="33"/>
      <c r="B351" s="138"/>
      <c r="C351" s="139" t="s">
        <v>380</v>
      </c>
      <c r="D351" s="139" t="s">
        <v>125</v>
      </c>
      <c r="E351" s="140" t="s">
        <v>617</v>
      </c>
      <c r="F351" s="141" t="s">
        <v>618</v>
      </c>
      <c r="G351" s="142" t="s">
        <v>151</v>
      </c>
      <c r="H351" s="143">
        <v>14.121</v>
      </c>
      <c r="I351" s="144"/>
      <c r="J351" s="145">
        <f>ROUND(I351*H351,2)</f>
        <v>0</v>
      </c>
      <c r="K351" s="141" t="s">
        <v>3</v>
      </c>
      <c r="L351" s="34"/>
      <c r="M351" s="146" t="s">
        <v>3</v>
      </c>
      <c r="N351" s="147" t="s">
        <v>45</v>
      </c>
      <c r="O351" s="54"/>
      <c r="P351" s="148">
        <f>O351*H351</f>
        <v>0</v>
      </c>
      <c r="Q351" s="148">
        <v>1.78636</v>
      </c>
      <c r="R351" s="148">
        <f>Q351*H351</f>
        <v>25.22518956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130</v>
      </c>
      <c r="AT351" s="150" t="s">
        <v>125</v>
      </c>
      <c r="AU351" s="150" t="s">
        <v>84</v>
      </c>
      <c r="AY351" s="18" t="s">
        <v>123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82</v>
      </c>
      <c r="BK351" s="151">
        <f>ROUND(I351*H351,2)</f>
        <v>0</v>
      </c>
      <c r="BL351" s="18" t="s">
        <v>130</v>
      </c>
      <c r="BM351" s="150" t="s">
        <v>619</v>
      </c>
    </row>
    <row r="352" spans="2:51" s="13" customFormat="1" ht="11.25">
      <c r="B352" s="157"/>
      <c r="D352" s="158" t="s">
        <v>134</v>
      </c>
      <c r="E352" s="159" t="s">
        <v>3</v>
      </c>
      <c r="F352" s="160" t="s">
        <v>620</v>
      </c>
      <c r="H352" s="159" t="s">
        <v>3</v>
      </c>
      <c r="I352" s="161"/>
      <c r="L352" s="157"/>
      <c r="M352" s="162"/>
      <c r="N352" s="163"/>
      <c r="O352" s="163"/>
      <c r="P352" s="163"/>
      <c r="Q352" s="163"/>
      <c r="R352" s="163"/>
      <c r="S352" s="163"/>
      <c r="T352" s="164"/>
      <c r="AT352" s="159" t="s">
        <v>134</v>
      </c>
      <c r="AU352" s="159" t="s">
        <v>84</v>
      </c>
      <c r="AV352" s="13" t="s">
        <v>82</v>
      </c>
      <c r="AW352" s="13" t="s">
        <v>36</v>
      </c>
      <c r="AX352" s="13" t="s">
        <v>74</v>
      </c>
      <c r="AY352" s="159" t="s">
        <v>123</v>
      </c>
    </row>
    <row r="353" spans="2:51" s="14" customFormat="1" ht="11.25">
      <c r="B353" s="165"/>
      <c r="D353" s="158" t="s">
        <v>134</v>
      </c>
      <c r="E353" s="166" t="s">
        <v>3</v>
      </c>
      <c r="F353" s="167" t="s">
        <v>621</v>
      </c>
      <c r="H353" s="168">
        <v>13.683</v>
      </c>
      <c r="I353" s="169"/>
      <c r="L353" s="165"/>
      <c r="M353" s="170"/>
      <c r="N353" s="171"/>
      <c r="O353" s="171"/>
      <c r="P353" s="171"/>
      <c r="Q353" s="171"/>
      <c r="R353" s="171"/>
      <c r="S353" s="171"/>
      <c r="T353" s="172"/>
      <c r="AT353" s="166" t="s">
        <v>134</v>
      </c>
      <c r="AU353" s="166" t="s">
        <v>84</v>
      </c>
      <c r="AV353" s="14" t="s">
        <v>84</v>
      </c>
      <c r="AW353" s="14" t="s">
        <v>36</v>
      </c>
      <c r="AX353" s="14" t="s">
        <v>74</v>
      </c>
      <c r="AY353" s="166" t="s">
        <v>123</v>
      </c>
    </row>
    <row r="354" spans="2:51" s="14" customFormat="1" ht="11.25">
      <c r="B354" s="165"/>
      <c r="D354" s="158" t="s">
        <v>134</v>
      </c>
      <c r="E354" s="166" t="s">
        <v>3</v>
      </c>
      <c r="F354" s="167" t="s">
        <v>622</v>
      </c>
      <c r="H354" s="168">
        <v>1.418</v>
      </c>
      <c r="I354" s="169"/>
      <c r="L354" s="165"/>
      <c r="M354" s="170"/>
      <c r="N354" s="171"/>
      <c r="O354" s="171"/>
      <c r="P354" s="171"/>
      <c r="Q354" s="171"/>
      <c r="R354" s="171"/>
      <c r="S354" s="171"/>
      <c r="T354" s="172"/>
      <c r="AT354" s="166" t="s">
        <v>134</v>
      </c>
      <c r="AU354" s="166" t="s">
        <v>84</v>
      </c>
      <c r="AV354" s="14" t="s">
        <v>84</v>
      </c>
      <c r="AW354" s="14" t="s">
        <v>36</v>
      </c>
      <c r="AX354" s="14" t="s">
        <v>74</v>
      </c>
      <c r="AY354" s="166" t="s">
        <v>123</v>
      </c>
    </row>
    <row r="355" spans="2:51" s="14" customFormat="1" ht="11.25">
      <c r="B355" s="165"/>
      <c r="D355" s="158" t="s">
        <v>134</v>
      </c>
      <c r="E355" s="166" t="s">
        <v>3</v>
      </c>
      <c r="F355" s="167" t="s">
        <v>623</v>
      </c>
      <c r="H355" s="168">
        <v>-0.8</v>
      </c>
      <c r="I355" s="169"/>
      <c r="L355" s="165"/>
      <c r="M355" s="170"/>
      <c r="N355" s="171"/>
      <c r="O355" s="171"/>
      <c r="P355" s="171"/>
      <c r="Q355" s="171"/>
      <c r="R355" s="171"/>
      <c r="S355" s="171"/>
      <c r="T355" s="172"/>
      <c r="AT355" s="166" t="s">
        <v>134</v>
      </c>
      <c r="AU355" s="166" t="s">
        <v>84</v>
      </c>
      <c r="AV355" s="14" t="s">
        <v>84</v>
      </c>
      <c r="AW355" s="14" t="s">
        <v>36</v>
      </c>
      <c r="AX355" s="14" t="s">
        <v>74</v>
      </c>
      <c r="AY355" s="166" t="s">
        <v>123</v>
      </c>
    </row>
    <row r="356" spans="2:51" s="14" customFormat="1" ht="33.75">
      <c r="B356" s="165"/>
      <c r="D356" s="158" t="s">
        <v>134</v>
      </c>
      <c r="E356" s="166" t="s">
        <v>3</v>
      </c>
      <c r="F356" s="167" t="s">
        <v>624</v>
      </c>
      <c r="H356" s="168">
        <v>-0.723</v>
      </c>
      <c r="I356" s="169"/>
      <c r="L356" s="165"/>
      <c r="M356" s="170"/>
      <c r="N356" s="171"/>
      <c r="O356" s="171"/>
      <c r="P356" s="171"/>
      <c r="Q356" s="171"/>
      <c r="R356" s="171"/>
      <c r="S356" s="171"/>
      <c r="T356" s="172"/>
      <c r="AT356" s="166" t="s">
        <v>134</v>
      </c>
      <c r="AU356" s="166" t="s">
        <v>84</v>
      </c>
      <c r="AV356" s="14" t="s">
        <v>84</v>
      </c>
      <c r="AW356" s="14" t="s">
        <v>36</v>
      </c>
      <c r="AX356" s="14" t="s">
        <v>74</v>
      </c>
      <c r="AY356" s="166" t="s">
        <v>123</v>
      </c>
    </row>
    <row r="357" spans="2:51" s="15" customFormat="1" ht="11.25">
      <c r="B357" s="173"/>
      <c r="D357" s="158" t="s">
        <v>134</v>
      </c>
      <c r="E357" s="174" t="s">
        <v>3</v>
      </c>
      <c r="F357" s="175" t="s">
        <v>138</v>
      </c>
      <c r="H357" s="176">
        <v>13.578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4" t="s">
        <v>134</v>
      </c>
      <c r="AU357" s="174" t="s">
        <v>84</v>
      </c>
      <c r="AV357" s="15" t="s">
        <v>130</v>
      </c>
      <c r="AW357" s="15" t="s">
        <v>36</v>
      </c>
      <c r="AX357" s="15" t="s">
        <v>82</v>
      </c>
      <c r="AY357" s="174" t="s">
        <v>123</v>
      </c>
    </row>
    <row r="358" spans="2:51" s="14" customFormat="1" ht="11.25">
      <c r="B358" s="165"/>
      <c r="D358" s="158" t="s">
        <v>134</v>
      </c>
      <c r="F358" s="167" t="s">
        <v>625</v>
      </c>
      <c r="H358" s="168">
        <v>14.121</v>
      </c>
      <c r="I358" s="169"/>
      <c r="L358" s="165"/>
      <c r="M358" s="170"/>
      <c r="N358" s="171"/>
      <c r="O358" s="171"/>
      <c r="P358" s="171"/>
      <c r="Q358" s="171"/>
      <c r="R358" s="171"/>
      <c r="S358" s="171"/>
      <c r="T358" s="172"/>
      <c r="AT358" s="166" t="s">
        <v>134</v>
      </c>
      <c r="AU358" s="166" t="s">
        <v>84</v>
      </c>
      <c r="AV358" s="14" t="s">
        <v>84</v>
      </c>
      <c r="AW358" s="14" t="s">
        <v>4</v>
      </c>
      <c r="AX358" s="14" t="s">
        <v>82</v>
      </c>
      <c r="AY358" s="166" t="s">
        <v>123</v>
      </c>
    </row>
    <row r="359" spans="1:65" s="2" customFormat="1" ht="37.9" customHeight="1">
      <c r="A359" s="33"/>
      <c r="B359" s="138"/>
      <c r="C359" s="139" t="s">
        <v>388</v>
      </c>
      <c r="D359" s="139" t="s">
        <v>125</v>
      </c>
      <c r="E359" s="140" t="s">
        <v>626</v>
      </c>
      <c r="F359" s="141" t="s">
        <v>627</v>
      </c>
      <c r="G359" s="142" t="s">
        <v>193</v>
      </c>
      <c r="H359" s="143">
        <v>0.184</v>
      </c>
      <c r="I359" s="144"/>
      <c r="J359" s="145">
        <f>ROUND(I359*H359,2)</f>
        <v>0</v>
      </c>
      <c r="K359" s="141" t="s">
        <v>129</v>
      </c>
      <c r="L359" s="34"/>
      <c r="M359" s="146" t="s">
        <v>3</v>
      </c>
      <c r="N359" s="147" t="s">
        <v>45</v>
      </c>
      <c r="O359" s="54"/>
      <c r="P359" s="148">
        <f>O359*H359</f>
        <v>0</v>
      </c>
      <c r="Q359" s="148">
        <v>1.04922</v>
      </c>
      <c r="R359" s="148">
        <f>Q359*H359</f>
        <v>0.19305648</v>
      </c>
      <c r="S359" s="148">
        <v>0</v>
      </c>
      <c r="T359" s="149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0" t="s">
        <v>130</v>
      </c>
      <c r="AT359" s="150" t="s">
        <v>125</v>
      </c>
      <c r="AU359" s="150" t="s">
        <v>84</v>
      </c>
      <c r="AY359" s="18" t="s">
        <v>123</v>
      </c>
      <c r="BE359" s="151">
        <f>IF(N359="základní",J359,0)</f>
        <v>0</v>
      </c>
      <c r="BF359" s="151">
        <f>IF(N359="snížená",J359,0)</f>
        <v>0</v>
      </c>
      <c r="BG359" s="151">
        <f>IF(N359="zákl. přenesená",J359,0)</f>
        <v>0</v>
      </c>
      <c r="BH359" s="151">
        <f>IF(N359="sníž. přenesená",J359,0)</f>
        <v>0</v>
      </c>
      <c r="BI359" s="151">
        <f>IF(N359="nulová",J359,0)</f>
        <v>0</v>
      </c>
      <c r="BJ359" s="18" t="s">
        <v>82</v>
      </c>
      <c r="BK359" s="151">
        <f>ROUND(I359*H359,2)</f>
        <v>0</v>
      </c>
      <c r="BL359" s="18" t="s">
        <v>130</v>
      </c>
      <c r="BM359" s="150" t="s">
        <v>628</v>
      </c>
    </row>
    <row r="360" spans="1:47" s="2" customFormat="1" ht="11.25">
      <c r="A360" s="33"/>
      <c r="B360" s="34"/>
      <c r="C360" s="33"/>
      <c r="D360" s="152" t="s">
        <v>132</v>
      </c>
      <c r="E360" s="33"/>
      <c r="F360" s="153" t="s">
        <v>629</v>
      </c>
      <c r="G360" s="33"/>
      <c r="H360" s="33"/>
      <c r="I360" s="154"/>
      <c r="J360" s="33"/>
      <c r="K360" s="33"/>
      <c r="L360" s="34"/>
      <c r="M360" s="155"/>
      <c r="N360" s="156"/>
      <c r="O360" s="54"/>
      <c r="P360" s="54"/>
      <c r="Q360" s="54"/>
      <c r="R360" s="54"/>
      <c r="S360" s="54"/>
      <c r="T360" s="55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132</v>
      </c>
      <c r="AU360" s="18" t="s">
        <v>84</v>
      </c>
    </row>
    <row r="361" spans="2:51" s="13" customFormat="1" ht="11.25">
      <c r="B361" s="157"/>
      <c r="D361" s="158" t="s">
        <v>134</v>
      </c>
      <c r="E361" s="159" t="s">
        <v>3</v>
      </c>
      <c r="F361" s="160" t="s">
        <v>630</v>
      </c>
      <c r="H361" s="159" t="s">
        <v>3</v>
      </c>
      <c r="I361" s="161"/>
      <c r="L361" s="157"/>
      <c r="M361" s="162"/>
      <c r="N361" s="163"/>
      <c r="O361" s="163"/>
      <c r="P361" s="163"/>
      <c r="Q361" s="163"/>
      <c r="R361" s="163"/>
      <c r="S361" s="163"/>
      <c r="T361" s="164"/>
      <c r="AT361" s="159" t="s">
        <v>134</v>
      </c>
      <c r="AU361" s="159" t="s">
        <v>84</v>
      </c>
      <c r="AV361" s="13" t="s">
        <v>82</v>
      </c>
      <c r="AW361" s="13" t="s">
        <v>36</v>
      </c>
      <c r="AX361" s="13" t="s">
        <v>74</v>
      </c>
      <c r="AY361" s="159" t="s">
        <v>123</v>
      </c>
    </row>
    <row r="362" spans="2:51" s="14" customFormat="1" ht="11.25">
      <c r="B362" s="165"/>
      <c r="D362" s="158" t="s">
        <v>134</v>
      </c>
      <c r="E362" s="166" t="s">
        <v>3</v>
      </c>
      <c r="F362" s="167" t="s">
        <v>631</v>
      </c>
      <c r="H362" s="168">
        <v>0.069</v>
      </c>
      <c r="I362" s="169"/>
      <c r="L362" s="165"/>
      <c r="M362" s="170"/>
      <c r="N362" s="171"/>
      <c r="O362" s="171"/>
      <c r="P362" s="171"/>
      <c r="Q362" s="171"/>
      <c r="R362" s="171"/>
      <c r="S362" s="171"/>
      <c r="T362" s="172"/>
      <c r="AT362" s="166" t="s">
        <v>134</v>
      </c>
      <c r="AU362" s="166" t="s">
        <v>84</v>
      </c>
      <c r="AV362" s="14" t="s">
        <v>84</v>
      </c>
      <c r="AW362" s="14" t="s">
        <v>36</v>
      </c>
      <c r="AX362" s="14" t="s">
        <v>74</v>
      </c>
      <c r="AY362" s="166" t="s">
        <v>123</v>
      </c>
    </row>
    <row r="363" spans="2:51" s="14" customFormat="1" ht="11.25">
      <c r="B363" s="165"/>
      <c r="D363" s="158" t="s">
        <v>134</v>
      </c>
      <c r="E363" s="166" t="s">
        <v>3</v>
      </c>
      <c r="F363" s="167" t="s">
        <v>632</v>
      </c>
      <c r="H363" s="168">
        <v>0.034</v>
      </c>
      <c r="I363" s="169"/>
      <c r="L363" s="165"/>
      <c r="M363" s="170"/>
      <c r="N363" s="171"/>
      <c r="O363" s="171"/>
      <c r="P363" s="171"/>
      <c r="Q363" s="171"/>
      <c r="R363" s="171"/>
      <c r="S363" s="171"/>
      <c r="T363" s="172"/>
      <c r="AT363" s="166" t="s">
        <v>134</v>
      </c>
      <c r="AU363" s="166" t="s">
        <v>84</v>
      </c>
      <c r="AV363" s="14" t="s">
        <v>84</v>
      </c>
      <c r="AW363" s="14" t="s">
        <v>36</v>
      </c>
      <c r="AX363" s="14" t="s">
        <v>74</v>
      </c>
      <c r="AY363" s="166" t="s">
        <v>123</v>
      </c>
    </row>
    <row r="364" spans="2:51" s="13" customFormat="1" ht="11.25">
      <c r="B364" s="157"/>
      <c r="D364" s="158" t="s">
        <v>134</v>
      </c>
      <c r="E364" s="159" t="s">
        <v>3</v>
      </c>
      <c r="F364" s="160" t="s">
        <v>633</v>
      </c>
      <c r="H364" s="159" t="s">
        <v>3</v>
      </c>
      <c r="I364" s="161"/>
      <c r="L364" s="157"/>
      <c r="M364" s="162"/>
      <c r="N364" s="163"/>
      <c r="O364" s="163"/>
      <c r="P364" s="163"/>
      <c r="Q364" s="163"/>
      <c r="R364" s="163"/>
      <c r="S364" s="163"/>
      <c r="T364" s="164"/>
      <c r="AT364" s="159" t="s">
        <v>134</v>
      </c>
      <c r="AU364" s="159" t="s">
        <v>84</v>
      </c>
      <c r="AV364" s="13" t="s">
        <v>82</v>
      </c>
      <c r="AW364" s="13" t="s">
        <v>36</v>
      </c>
      <c r="AX364" s="13" t="s">
        <v>74</v>
      </c>
      <c r="AY364" s="159" t="s">
        <v>123</v>
      </c>
    </row>
    <row r="365" spans="2:51" s="14" customFormat="1" ht="11.25">
      <c r="B365" s="165"/>
      <c r="D365" s="158" t="s">
        <v>134</v>
      </c>
      <c r="E365" s="166" t="s">
        <v>3</v>
      </c>
      <c r="F365" s="167" t="s">
        <v>634</v>
      </c>
      <c r="H365" s="168">
        <v>0.027</v>
      </c>
      <c r="I365" s="169"/>
      <c r="L365" s="165"/>
      <c r="M365" s="170"/>
      <c r="N365" s="171"/>
      <c r="O365" s="171"/>
      <c r="P365" s="171"/>
      <c r="Q365" s="171"/>
      <c r="R365" s="171"/>
      <c r="S365" s="171"/>
      <c r="T365" s="172"/>
      <c r="AT365" s="166" t="s">
        <v>134</v>
      </c>
      <c r="AU365" s="166" t="s">
        <v>84</v>
      </c>
      <c r="AV365" s="14" t="s">
        <v>84</v>
      </c>
      <c r="AW365" s="14" t="s">
        <v>36</v>
      </c>
      <c r="AX365" s="14" t="s">
        <v>74</v>
      </c>
      <c r="AY365" s="166" t="s">
        <v>123</v>
      </c>
    </row>
    <row r="366" spans="2:51" s="14" customFormat="1" ht="11.25">
      <c r="B366" s="165"/>
      <c r="D366" s="158" t="s">
        <v>134</v>
      </c>
      <c r="E366" s="166" t="s">
        <v>3</v>
      </c>
      <c r="F366" s="167" t="s">
        <v>635</v>
      </c>
      <c r="H366" s="168">
        <v>0.015</v>
      </c>
      <c r="I366" s="169"/>
      <c r="L366" s="165"/>
      <c r="M366" s="170"/>
      <c r="N366" s="171"/>
      <c r="O366" s="171"/>
      <c r="P366" s="171"/>
      <c r="Q366" s="171"/>
      <c r="R366" s="171"/>
      <c r="S366" s="171"/>
      <c r="T366" s="172"/>
      <c r="AT366" s="166" t="s">
        <v>134</v>
      </c>
      <c r="AU366" s="166" t="s">
        <v>84</v>
      </c>
      <c r="AV366" s="14" t="s">
        <v>84</v>
      </c>
      <c r="AW366" s="14" t="s">
        <v>36</v>
      </c>
      <c r="AX366" s="14" t="s">
        <v>74</v>
      </c>
      <c r="AY366" s="166" t="s">
        <v>123</v>
      </c>
    </row>
    <row r="367" spans="2:51" s="13" customFormat="1" ht="11.25">
      <c r="B367" s="157"/>
      <c r="D367" s="158" t="s">
        <v>134</v>
      </c>
      <c r="E367" s="159" t="s">
        <v>3</v>
      </c>
      <c r="F367" s="160" t="s">
        <v>636</v>
      </c>
      <c r="H367" s="159" t="s">
        <v>3</v>
      </c>
      <c r="I367" s="161"/>
      <c r="L367" s="157"/>
      <c r="M367" s="162"/>
      <c r="N367" s="163"/>
      <c r="O367" s="163"/>
      <c r="P367" s="163"/>
      <c r="Q367" s="163"/>
      <c r="R367" s="163"/>
      <c r="S367" s="163"/>
      <c r="T367" s="164"/>
      <c r="AT367" s="159" t="s">
        <v>134</v>
      </c>
      <c r="AU367" s="159" t="s">
        <v>84</v>
      </c>
      <c r="AV367" s="13" t="s">
        <v>82</v>
      </c>
      <c r="AW367" s="13" t="s">
        <v>36</v>
      </c>
      <c r="AX367" s="13" t="s">
        <v>74</v>
      </c>
      <c r="AY367" s="159" t="s">
        <v>123</v>
      </c>
    </row>
    <row r="368" spans="2:51" s="14" customFormat="1" ht="11.25">
      <c r="B368" s="165"/>
      <c r="D368" s="158" t="s">
        <v>134</v>
      </c>
      <c r="E368" s="166" t="s">
        <v>3</v>
      </c>
      <c r="F368" s="167" t="s">
        <v>637</v>
      </c>
      <c r="H368" s="168">
        <v>0.01</v>
      </c>
      <c r="I368" s="169"/>
      <c r="L368" s="165"/>
      <c r="M368" s="170"/>
      <c r="N368" s="171"/>
      <c r="O368" s="171"/>
      <c r="P368" s="171"/>
      <c r="Q368" s="171"/>
      <c r="R368" s="171"/>
      <c r="S368" s="171"/>
      <c r="T368" s="172"/>
      <c r="AT368" s="166" t="s">
        <v>134</v>
      </c>
      <c r="AU368" s="166" t="s">
        <v>84</v>
      </c>
      <c r="AV368" s="14" t="s">
        <v>84</v>
      </c>
      <c r="AW368" s="14" t="s">
        <v>36</v>
      </c>
      <c r="AX368" s="14" t="s">
        <v>74</v>
      </c>
      <c r="AY368" s="166" t="s">
        <v>123</v>
      </c>
    </row>
    <row r="369" spans="2:51" s="14" customFormat="1" ht="11.25">
      <c r="B369" s="165"/>
      <c r="D369" s="158" t="s">
        <v>134</v>
      </c>
      <c r="E369" s="166" t="s">
        <v>3</v>
      </c>
      <c r="F369" s="167" t="s">
        <v>638</v>
      </c>
      <c r="H369" s="168">
        <v>0.005</v>
      </c>
      <c r="I369" s="169"/>
      <c r="L369" s="165"/>
      <c r="M369" s="170"/>
      <c r="N369" s="171"/>
      <c r="O369" s="171"/>
      <c r="P369" s="171"/>
      <c r="Q369" s="171"/>
      <c r="R369" s="171"/>
      <c r="S369" s="171"/>
      <c r="T369" s="172"/>
      <c r="AT369" s="166" t="s">
        <v>134</v>
      </c>
      <c r="AU369" s="166" t="s">
        <v>84</v>
      </c>
      <c r="AV369" s="14" t="s">
        <v>84</v>
      </c>
      <c r="AW369" s="14" t="s">
        <v>36</v>
      </c>
      <c r="AX369" s="14" t="s">
        <v>74</v>
      </c>
      <c r="AY369" s="166" t="s">
        <v>123</v>
      </c>
    </row>
    <row r="370" spans="2:51" s="15" customFormat="1" ht="11.25">
      <c r="B370" s="173"/>
      <c r="D370" s="158" t="s">
        <v>134</v>
      </c>
      <c r="E370" s="174" t="s">
        <v>3</v>
      </c>
      <c r="F370" s="175" t="s">
        <v>138</v>
      </c>
      <c r="H370" s="176">
        <v>0.16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134</v>
      </c>
      <c r="AU370" s="174" t="s">
        <v>84</v>
      </c>
      <c r="AV370" s="15" t="s">
        <v>130</v>
      </c>
      <c r="AW370" s="15" t="s">
        <v>36</v>
      </c>
      <c r="AX370" s="15" t="s">
        <v>82</v>
      </c>
      <c r="AY370" s="174" t="s">
        <v>123</v>
      </c>
    </row>
    <row r="371" spans="2:51" s="14" customFormat="1" ht="11.25">
      <c r="B371" s="165"/>
      <c r="D371" s="158" t="s">
        <v>134</v>
      </c>
      <c r="F371" s="167" t="s">
        <v>639</v>
      </c>
      <c r="H371" s="168">
        <v>0.184</v>
      </c>
      <c r="I371" s="169"/>
      <c r="L371" s="165"/>
      <c r="M371" s="170"/>
      <c r="N371" s="171"/>
      <c r="O371" s="171"/>
      <c r="P371" s="171"/>
      <c r="Q371" s="171"/>
      <c r="R371" s="171"/>
      <c r="S371" s="171"/>
      <c r="T371" s="172"/>
      <c r="AT371" s="166" t="s">
        <v>134</v>
      </c>
      <c r="AU371" s="166" t="s">
        <v>84</v>
      </c>
      <c r="AV371" s="14" t="s">
        <v>84</v>
      </c>
      <c r="AW371" s="14" t="s">
        <v>4</v>
      </c>
      <c r="AX371" s="14" t="s">
        <v>82</v>
      </c>
      <c r="AY371" s="166" t="s">
        <v>123</v>
      </c>
    </row>
    <row r="372" spans="1:65" s="2" customFormat="1" ht="49.15" customHeight="1">
      <c r="A372" s="33"/>
      <c r="B372" s="138"/>
      <c r="C372" s="139" t="s">
        <v>399</v>
      </c>
      <c r="D372" s="139" t="s">
        <v>125</v>
      </c>
      <c r="E372" s="140" t="s">
        <v>640</v>
      </c>
      <c r="F372" s="141" t="s">
        <v>641</v>
      </c>
      <c r="G372" s="142" t="s">
        <v>182</v>
      </c>
      <c r="H372" s="143">
        <v>268.333</v>
      </c>
      <c r="I372" s="144"/>
      <c r="J372" s="145">
        <f>ROUND(I372*H372,2)</f>
        <v>0</v>
      </c>
      <c r="K372" s="141" t="s">
        <v>3</v>
      </c>
      <c r="L372" s="34"/>
      <c r="M372" s="146" t="s">
        <v>3</v>
      </c>
      <c r="N372" s="147" t="s">
        <v>45</v>
      </c>
      <c r="O372" s="54"/>
      <c r="P372" s="148">
        <f>O372*H372</f>
        <v>0</v>
      </c>
      <c r="Q372" s="148">
        <v>0.00018636</v>
      </c>
      <c r="R372" s="148">
        <f>Q372*H372</f>
        <v>0.05000653788000001</v>
      </c>
      <c r="S372" s="148">
        <v>4E-05</v>
      </c>
      <c r="T372" s="149">
        <f>S372*H372</f>
        <v>0.010733320000000003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50" t="s">
        <v>130</v>
      </c>
      <c r="AT372" s="150" t="s">
        <v>125</v>
      </c>
      <c r="AU372" s="150" t="s">
        <v>84</v>
      </c>
      <c r="AY372" s="18" t="s">
        <v>123</v>
      </c>
      <c r="BE372" s="151">
        <f>IF(N372="základní",J372,0)</f>
        <v>0</v>
      </c>
      <c r="BF372" s="151">
        <f>IF(N372="snížená",J372,0)</f>
        <v>0</v>
      </c>
      <c r="BG372" s="151">
        <f>IF(N372="zákl. přenesená",J372,0)</f>
        <v>0</v>
      </c>
      <c r="BH372" s="151">
        <f>IF(N372="sníž. přenesená",J372,0)</f>
        <v>0</v>
      </c>
      <c r="BI372" s="151">
        <f>IF(N372="nulová",J372,0)</f>
        <v>0</v>
      </c>
      <c r="BJ372" s="18" t="s">
        <v>82</v>
      </c>
      <c r="BK372" s="151">
        <f>ROUND(I372*H372,2)</f>
        <v>0</v>
      </c>
      <c r="BL372" s="18" t="s">
        <v>130</v>
      </c>
      <c r="BM372" s="150" t="s">
        <v>642</v>
      </c>
    </row>
    <row r="373" spans="2:51" s="13" customFormat="1" ht="11.25">
      <c r="B373" s="157"/>
      <c r="D373" s="158" t="s">
        <v>134</v>
      </c>
      <c r="E373" s="159" t="s">
        <v>3</v>
      </c>
      <c r="F373" s="160" t="s">
        <v>643</v>
      </c>
      <c r="H373" s="159" t="s">
        <v>3</v>
      </c>
      <c r="I373" s="161"/>
      <c r="L373" s="157"/>
      <c r="M373" s="162"/>
      <c r="N373" s="163"/>
      <c r="O373" s="163"/>
      <c r="P373" s="163"/>
      <c r="Q373" s="163"/>
      <c r="R373" s="163"/>
      <c r="S373" s="163"/>
      <c r="T373" s="164"/>
      <c r="AT373" s="159" t="s">
        <v>134</v>
      </c>
      <c r="AU373" s="159" t="s">
        <v>84</v>
      </c>
      <c r="AV373" s="13" t="s">
        <v>82</v>
      </c>
      <c r="AW373" s="13" t="s">
        <v>36</v>
      </c>
      <c r="AX373" s="13" t="s">
        <v>74</v>
      </c>
      <c r="AY373" s="159" t="s">
        <v>123</v>
      </c>
    </row>
    <row r="374" spans="2:51" s="13" customFormat="1" ht="11.25">
      <c r="B374" s="157"/>
      <c r="D374" s="158" t="s">
        <v>134</v>
      </c>
      <c r="E374" s="159" t="s">
        <v>3</v>
      </c>
      <c r="F374" s="160" t="s">
        <v>644</v>
      </c>
      <c r="H374" s="159" t="s">
        <v>3</v>
      </c>
      <c r="I374" s="161"/>
      <c r="L374" s="157"/>
      <c r="M374" s="162"/>
      <c r="N374" s="163"/>
      <c r="O374" s="163"/>
      <c r="P374" s="163"/>
      <c r="Q374" s="163"/>
      <c r="R374" s="163"/>
      <c r="S374" s="163"/>
      <c r="T374" s="164"/>
      <c r="AT374" s="159" t="s">
        <v>134</v>
      </c>
      <c r="AU374" s="159" t="s">
        <v>84</v>
      </c>
      <c r="AV374" s="13" t="s">
        <v>82</v>
      </c>
      <c r="AW374" s="13" t="s">
        <v>36</v>
      </c>
      <c r="AX374" s="13" t="s">
        <v>74</v>
      </c>
      <c r="AY374" s="159" t="s">
        <v>123</v>
      </c>
    </row>
    <row r="375" spans="2:51" s="13" customFormat="1" ht="11.25">
      <c r="B375" s="157"/>
      <c r="D375" s="158" t="s">
        <v>134</v>
      </c>
      <c r="E375" s="159" t="s">
        <v>3</v>
      </c>
      <c r="F375" s="160" t="s">
        <v>645</v>
      </c>
      <c r="H375" s="159" t="s">
        <v>3</v>
      </c>
      <c r="I375" s="161"/>
      <c r="L375" s="157"/>
      <c r="M375" s="162"/>
      <c r="N375" s="163"/>
      <c r="O375" s="163"/>
      <c r="P375" s="163"/>
      <c r="Q375" s="163"/>
      <c r="R375" s="163"/>
      <c r="S375" s="163"/>
      <c r="T375" s="164"/>
      <c r="AT375" s="159" t="s">
        <v>134</v>
      </c>
      <c r="AU375" s="159" t="s">
        <v>84</v>
      </c>
      <c r="AV375" s="13" t="s">
        <v>82</v>
      </c>
      <c r="AW375" s="13" t="s">
        <v>36</v>
      </c>
      <c r="AX375" s="13" t="s">
        <v>74</v>
      </c>
      <c r="AY375" s="159" t="s">
        <v>123</v>
      </c>
    </row>
    <row r="376" spans="2:51" s="13" customFormat="1" ht="11.25">
      <c r="B376" s="157"/>
      <c r="D376" s="158" t="s">
        <v>134</v>
      </c>
      <c r="E376" s="159" t="s">
        <v>3</v>
      </c>
      <c r="F376" s="160" t="s">
        <v>227</v>
      </c>
      <c r="H376" s="159" t="s">
        <v>3</v>
      </c>
      <c r="I376" s="161"/>
      <c r="L376" s="157"/>
      <c r="M376" s="162"/>
      <c r="N376" s="163"/>
      <c r="O376" s="163"/>
      <c r="P376" s="163"/>
      <c r="Q376" s="163"/>
      <c r="R376" s="163"/>
      <c r="S376" s="163"/>
      <c r="T376" s="164"/>
      <c r="AT376" s="159" t="s">
        <v>134</v>
      </c>
      <c r="AU376" s="159" t="s">
        <v>84</v>
      </c>
      <c r="AV376" s="13" t="s">
        <v>82</v>
      </c>
      <c r="AW376" s="13" t="s">
        <v>36</v>
      </c>
      <c r="AX376" s="13" t="s">
        <v>74</v>
      </c>
      <c r="AY376" s="159" t="s">
        <v>123</v>
      </c>
    </row>
    <row r="377" spans="2:51" s="14" customFormat="1" ht="11.25">
      <c r="B377" s="165"/>
      <c r="D377" s="158" t="s">
        <v>134</v>
      </c>
      <c r="E377" s="166" t="s">
        <v>3</v>
      </c>
      <c r="F377" s="167" t="s">
        <v>646</v>
      </c>
      <c r="H377" s="168">
        <v>135.125</v>
      </c>
      <c r="I377" s="169"/>
      <c r="L377" s="165"/>
      <c r="M377" s="170"/>
      <c r="N377" s="171"/>
      <c r="O377" s="171"/>
      <c r="P377" s="171"/>
      <c r="Q377" s="171"/>
      <c r="R377" s="171"/>
      <c r="S377" s="171"/>
      <c r="T377" s="172"/>
      <c r="AT377" s="166" t="s">
        <v>134</v>
      </c>
      <c r="AU377" s="166" t="s">
        <v>84</v>
      </c>
      <c r="AV377" s="14" t="s">
        <v>84</v>
      </c>
      <c r="AW377" s="14" t="s">
        <v>36</v>
      </c>
      <c r="AX377" s="14" t="s">
        <v>74</v>
      </c>
      <c r="AY377" s="166" t="s">
        <v>123</v>
      </c>
    </row>
    <row r="378" spans="2:51" s="13" customFormat="1" ht="11.25">
      <c r="B378" s="157"/>
      <c r="D378" s="158" t="s">
        <v>134</v>
      </c>
      <c r="E378" s="159" t="s">
        <v>3</v>
      </c>
      <c r="F378" s="160" t="s">
        <v>161</v>
      </c>
      <c r="H378" s="159" t="s">
        <v>3</v>
      </c>
      <c r="I378" s="161"/>
      <c r="L378" s="157"/>
      <c r="M378" s="162"/>
      <c r="N378" s="163"/>
      <c r="O378" s="163"/>
      <c r="P378" s="163"/>
      <c r="Q378" s="163"/>
      <c r="R378" s="163"/>
      <c r="S378" s="163"/>
      <c r="T378" s="164"/>
      <c r="AT378" s="159" t="s">
        <v>134</v>
      </c>
      <c r="AU378" s="159" t="s">
        <v>84</v>
      </c>
      <c r="AV378" s="13" t="s">
        <v>82</v>
      </c>
      <c r="AW378" s="13" t="s">
        <v>36</v>
      </c>
      <c r="AX378" s="13" t="s">
        <v>74</v>
      </c>
      <c r="AY378" s="159" t="s">
        <v>123</v>
      </c>
    </row>
    <row r="379" spans="2:51" s="14" customFormat="1" ht="11.25">
      <c r="B379" s="165"/>
      <c r="D379" s="158" t="s">
        <v>134</v>
      </c>
      <c r="E379" s="166" t="s">
        <v>3</v>
      </c>
      <c r="F379" s="167" t="s">
        <v>647</v>
      </c>
      <c r="H379" s="168">
        <v>94.875</v>
      </c>
      <c r="I379" s="169"/>
      <c r="L379" s="165"/>
      <c r="M379" s="170"/>
      <c r="N379" s="171"/>
      <c r="O379" s="171"/>
      <c r="P379" s="171"/>
      <c r="Q379" s="171"/>
      <c r="R379" s="171"/>
      <c r="S379" s="171"/>
      <c r="T379" s="172"/>
      <c r="AT379" s="166" t="s">
        <v>134</v>
      </c>
      <c r="AU379" s="166" t="s">
        <v>84</v>
      </c>
      <c r="AV379" s="14" t="s">
        <v>84</v>
      </c>
      <c r="AW379" s="14" t="s">
        <v>36</v>
      </c>
      <c r="AX379" s="14" t="s">
        <v>74</v>
      </c>
      <c r="AY379" s="166" t="s">
        <v>123</v>
      </c>
    </row>
    <row r="380" spans="2:51" s="14" customFormat="1" ht="11.25">
      <c r="B380" s="165"/>
      <c r="D380" s="158" t="s">
        <v>134</v>
      </c>
      <c r="E380" s="166" t="s">
        <v>3</v>
      </c>
      <c r="F380" s="167" t="s">
        <v>648</v>
      </c>
      <c r="H380" s="168">
        <v>38.333</v>
      </c>
      <c r="I380" s="169"/>
      <c r="L380" s="165"/>
      <c r="M380" s="170"/>
      <c r="N380" s="171"/>
      <c r="O380" s="171"/>
      <c r="P380" s="171"/>
      <c r="Q380" s="171"/>
      <c r="R380" s="171"/>
      <c r="S380" s="171"/>
      <c r="T380" s="172"/>
      <c r="AT380" s="166" t="s">
        <v>134</v>
      </c>
      <c r="AU380" s="166" t="s">
        <v>84</v>
      </c>
      <c r="AV380" s="14" t="s">
        <v>84</v>
      </c>
      <c r="AW380" s="14" t="s">
        <v>36</v>
      </c>
      <c r="AX380" s="14" t="s">
        <v>74</v>
      </c>
      <c r="AY380" s="166" t="s">
        <v>123</v>
      </c>
    </row>
    <row r="381" spans="2:51" s="15" customFormat="1" ht="11.25">
      <c r="B381" s="173"/>
      <c r="D381" s="158" t="s">
        <v>134</v>
      </c>
      <c r="E381" s="174" t="s">
        <v>3</v>
      </c>
      <c r="F381" s="175" t="s">
        <v>138</v>
      </c>
      <c r="H381" s="176">
        <v>268.333</v>
      </c>
      <c r="I381" s="177"/>
      <c r="L381" s="173"/>
      <c r="M381" s="178"/>
      <c r="N381" s="179"/>
      <c r="O381" s="179"/>
      <c r="P381" s="179"/>
      <c r="Q381" s="179"/>
      <c r="R381" s="179"/>
      <c r="S381" s="179"/>
      <c r="T381" s="180"/>
      <c r="AT381" s="174" t="s">
        <v>134</v>
      </c>
      <c r="AU381" s="174" t="s">
        <v>84</v>
      </c>
      <c r="AV381" s="15" t="s">
        <v>130</v>
      </c>
      <c r="AW381" s="15" t="s">
        <v>36</v>
      </c>
      <c r="AX381" s="15" t="s">
        <v>82</v>
      </c>
      <c r="AY381" s="174" t="s">
        <v>123</v>
      </c>
    </row>
    <row r="382" spans="1:65" s="2" customFormat="1" ht="49.15" customHeight="1">
      <c r="A382" s="33"/>
      <c r="B382" s="138"/>
      <c r="C382" s="139" t="s">
        <v>649</v>
      </c>
      <c r="D382" s="139" t="s">
        <v>125</v>
      </c>
      <c r="E382" s="140" t="s">
        <v>650</v>
      </c>
      <c r="F382" s="141" t="s">
        <v>651</v>
      </c>
      <c r="G382" s="142" t="s">
        <v>182</v>
      </c>
      <c r="H382" s="143">
        <v>14</v>
      </c>
      <c r="I382" s="144"/>
      <c r="J382" s="145">
        <f>ROUND(I382*H382,2)</f>
        <v>0</v>
      </c>
      <c r="K382" s="141" t="s">
        <v>3</v>
      </c>
      <c r="L382" s="34"/>
      <c r="M382" s="146" t="s">
        <v>3</v>
      </c>
      <c r="N382" s="147" t="s">
        <v>45</v>
      </c>
      <c r="O382" s="54"/>
      <c r="P382" s="148">
        <f>O382*H382</f>
        <v>0</v>
      </c>
      <c r="Q382" s="148">
        <v>0.00093948</v>
      </c>
      <c r="R382" s="148">
        <f>Q382*H382</f>
        <v>0.01315272</v>
      </c>
      <c r="S382" s="148">
        <v>4E-05</v>
      </c>
      <c r="T382" s="149">
        <f>S382*H382</f>
        <v>0.0005600000000000001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50" t="s">
        <v>130</v>
      </c>
      <c r="AT382" s="150" t="s">
        <v>125</v>
      </c>
      <c r="AU382" s="150" t="s">
        <v>84</v>
      </c>
      <c r="AY382" s="18" t="s">
        <v>123</v>
      </c>
      <c r="BE382" s="151">
        <f>IF(N382="základní",J382,0)</f>
        <v>0</v>
      </c>
      <c r="BF382" s="151">
        <f>IF(N382="snížená",J382,0)</f>
        <v>0</v>
      </c>
      <c r="BG382" s="151">
        <f>IF(N382="zákl. přenesená",J382,0)</f>
        <v>0</v>
      </c>
      <c r="BH382" s="151">
        <f>IF(N382="sníž. přenesená",J382,0)</f>
        <v>0</v>
      </c>
      <c r="BI382" s="151">
        <f>IF(N382="nulová",J382,0)</f>
        <v>0</v>
      </c>
      <c r="BJ382" s="18" t="s">
        <v>82</v>
      </c>
      <c r="BK382" s="151">
        <f>ROUND(I382*H382,2)</f>
        <v>0</v>
      </c>
      <c r="BL382" s="18" t="s">
        <v>130</v>
      </c>
      <c r="BM382" s="150" t="s">
        <v>652</v>
      </c>
    </row>
    <row r="383" spans="2:51" s="13" customFormat="1" ht="11.25">
      <c r="B383" s="157"/>
      <c r="D383" s="158" t="s">
        <v>134</v>
      </c>
      <c r="E383" s="159" t="s">
        <v>3</v>
      </c>
      <c r="F383" s="160" t="s">
        <v>653</v>
      </c>
      <c r="H383" s="159" t="s">
        <v>3</v>
      </c>
      <c r="I383" s="161"/>
      <c r="L383" s="157"/>
      <c r="M383" s="162"/>
      <c r="N383" s="163"/>
      <c r="O383" s="163"/>
      <c r="P383" s="163"/>
      <c r="Q383" s="163"/>
      <c r="R383" s="163"/>
      <c r="S383" s="163"/>
      <c r="T383" s="164"/>
      <c r="AT383" s="159" t="s">
        <v>134</v>
      </c>
      <c r="AU383" s="159" t="s">
        <v>84</v>
      </c>
      <c r="AV383" s="13" t="s">
        <v>82</v>
      </c>
      <c r="AW383" s="13" t="s">
        <v>36</v>
      </c>
      <c r="AX383" s="13" t="s">
        <v>74</v>
      </c>
      <c r="AY383" s="159" t="s">
        <v>123</v>
      </c>
    </row>
    <row r="384" spans="2:51" s="13" customFormat="1" ht="11.25">
      <c r="B384" s="157"/>
      <c r="D384" s="158" t="s">
        <v>134</v>
      </c>
      <c r="E384" s="159" t="s">
        <v>3</v>
      </c>
      <c r="F384" s="160" t="s">
        <v>227</v>
      </c>
      <c r="H384" s="159" t="s">
        <v>3</v>
      </c>
      <c r="I384" s="161"/>
      <c r="L384" s="157"/>
      <c r="M384" s="162"/>
      <c r="N384" s="163"/>
      <c r="O384" s="163"/>
      <c r="P384" s="163"/>
      <c r="Q384" s="163"/>
      <c r="R384" s="163"/>
      <c r="S384" s="163"/>
      <c r="T384" s="164"/>
      <c r="AT384" s="159" t="s">
        <v>134</v>
      </c>
      <c r="AU384" s="159" t="s">
        <v>84</v>
      </c>
      <c r="AV384" s="13" t="s">
        <v>82</v>
      </c>
      <c r="AW384" s="13" t="s">
        <v>36</v>
      </c>
      <c r="AX384" s="13" t="s">
        <v>74</v>
      </c>
      <c r="AY384" s="159" t="s">
        <v>123</v>
      </c>
    </row>
    <row r="385" spans="2:51" s="14" customFormat="1" ht="11.25">
      <c r="B385" s="165"/>
      <c r="D385" s="158" t="s">
        <v>134</v>
      </c>
      <c r="E385" s="166" t="s">
        <v>3</v>
      </c>
      <c r="F385" s="167" t="s">
        <v>654</v>
      </c>
      <c r="H385" s="168">
        <v>7.05</v>
      </c>
      <c r="I385" s="169"/>
      <c r="L385" s="165"/>
      <c r="M385" s="170"/>
      <c r="N385" s="171"/>
      <c r="O385" s="171"/>
      <c r="P385" s="171"/>
      <c r="Q385" s="171"/>
      <c r="R385" s="171"/>
      <c r="S385" s="171"/>
      <c r="T385" s="172"/>
      <c r="AT385" s="166" t="s">
        <v>134</v>
      </c>
      <c r="AU385" s="166" t="s">
        <v>84</v>
      </c>
      <c r="AV385" s="14" t="s">
        <v>84</v>
      </c>
      <c r="AW385" s="14" t="s">
        <v>36</v>
      </c>
      <c r="AX385" s="14" t="s">
        <v>74</v>
      </c>
      <c r="AY385" s="166" t="s">
        <v>123</v>
      </c>
    </row>
    <row r="386" spans="2:51" s="13" customFormat="1" ht="11.25">
      <c r="B386" s="157"/>
      <c r="D386" s="158" t="s">
        <v>134</v>
      </c>
      <c r="E386" s="159" t="s">
        <v>3</v>
      </c>
      <c r="F386" s="160" t="s">
        <v>161</v>
      </c>
      <c r="H386" s="159" t="s">
        <v>3</v>
      </c>
      <c r="I386" s="161"/>
      <c r="L386" s="157"/>
      <c r="M386" s="162"/>
      <c r="N386" s="163"/>
      <c r="O386" s="163"/>
      <c r="P386" s="163"/>
      <c r="Q386" s="163"/>
      <c r="R386" s="163"/>
      <c r="S386" s="163"/>
      <c r="T386" s="164"/>
      <c r="AT386" s="159" t="s">
        <v>134</v>
      </c>
      <c r="AU386" s="159" t="s">
        <v>84</v>
      </c>
      <c r="AV386" s="13" t="s">
        <v>82</v>
      </c>
      <c r="AW386" s="13" t="s">
        <v>36</v>
      </c>
      <c r="AX386" s="13" t="s">
        <v>74</v>
      </c>
      <c r="AY386" s="159" t="s">
        <v>123</v>
      </c>
    </row>
    <row r="387" spans="2:51" s="14" customFormat="1" ht="11.25">
      <c r="B387" s="165"/>
      <c r="D387" s="158" t="s">
        <v>134</v>
      </c>
      <c r="E387" s="166" t="s">
        <v>3</v>
      </c>
      <c r="F387" s="167" t="s">
        <v>655</v>
      </c>
      <c r="H387" s="168">
        <v>4.95</v>
      </c>
      <c r="I387" s="169"/>
      <c r="L387" s="165"/>
      <c r="M387" s="170"/>
      <c r="N387" s="171"/>
      <c r="O387" s="171"/>
      <c r="P387" s="171"/>
      <c r="Q387" s="171"/>
      <c r="R387" s="171"/>
      <c r="S387" s="171"/>
      <c r="T387" s="172"/>
      <c r="AT387" s="166" t="s">
        <v>134</v>
      </c>
      <c r="AU387" s="166" t="s">
        <v>84</v>
      </c>
      <c r="AV387" s="14" t="s">
        <v>84</v>
      </c>
      <c r="AW387" s="14" t="s">
        <v>36</v>
      </c>
      <c r="AX387" s="14" t="s">
        <v>74</v>
      </c>
      <c r="AY387" s="166" t="s">
        <v>123</v>
      </c>
    </row>
    <row r="388" spans="2:51" s="14" customFormat="1" ht="11.25">
      <c r="B388" s="165"/>
      <c r="D388" s="158" t="s">
        <v>134</v>
      </c>
      <c r="E388" s="166" t="s">
        <v>3</v>
      </c>
      <c r="F388" s="167" t="s">
        <v>656</v>
      </c>
      <c r="H388" s="168">
        <v>2</v>
      </c>
      <c r="I388" s="169"/>
      <c r="L388" s="165"/>
      <c r="M388" s="170"/>
      <c r="N388" s="171"/>
      <c r="O388" s="171"/>
      <c r="P388" s="171"/>
      <c r="Q388" s="171"/>
      <c r="R388" s="171"/>
      <c r="S388" s="171"/>
      <c r="T388" s="172"/>
      <c r="AT388" s="166" t="s">
        <v>134</v>
      </c>
      <c r="AU388" s="166" t="s">
        <v>84</v>
      </c>
      <c r="AV388" s="14" t="s">
        <v>84</v>
      </c>
      <c r="AW388" s="14" t="s">
        <v>36</v>
      </c>
      <c r="AX388" s="14" t="s">
        <v>74</v>
      </c>
      <c r="AY388" s="166" t="s">
        <v>123</v>
      </c>
    </row>
    <row r="389" spans="2:51" s="15" customFormat="1" ht="11.25">
      <c r="B389" s="173"/>
      <c r="D389" s="158" t="s">
        <v>134</v>
      </c>
      <c r="E389" s="174" t="s">
        <v>3</v>
      </c>
      <c r="F389" s="175" t="s">
        <v>138</v>
      </c>
      <c r="H389" s="176">
        <v>14</v>
      </c>
      <c r="I389" s="177"/>
      <c r="L389" s="173"/>
      <c r="M389" s="178"/>
      <c r="N389" s="179"/>
      <c r="O389" s="179"/>
      <c r="P389" s="179"/>
      <c r="Q389" s="179"/>
      <c r="R389" s="179"/>
      <c r="S389" s="179"/>
      <c r="T389" s="180"/>
      <c r="AT389" s="174" t="s">
        <v>134</v>
      </c>
      <c r="AU389" s="174" t="s">
        <v>84</v>
      </c>
      <c r="AV389" s="15" t="s">
        <v>130</v>
      </c>
      <c r="AW389" s="15" t="s">
        <v>36</v>
      </c>
      <c r="AX389" s="15" t="s">
        <v>82</v>
      </c>
      <c r="AY389" s="174" t="s">
        <v>123</v>
      </c>
    </row>
    <row r="390" spans="1:65" s="2" customFormat="1" ht="24.2" customHeight="1">
      <c r="A390" s="33"/>
      <c r="B390" s="138"/>
      <c r="C390" s="139" t="s">
        <v>657</v>
      </c>
      <c r="D390" s="139" t="s">
        <v>125</v>
      </c>
      <c r="E390" s="140" t="s">
        <v>658</v>
      </c>
      <c r="F390" s="141" t="s">
        <v>659</v>
      </c>
      <c r="G390" s="142" t="s">
        <v>128</v>
      </c>
      <c r="H390" s="143">
        <v>9.214</v>
      </c>
      <c r="I390" s="144"/>
      <c r="J390" s="145">
        <f>ROUND(I390*H390,2)</f>
        <v>0</v>
      </c>
      <c r="K390" s="141" t="s">
        <v>3</v>
      </c>
      <c r="L390" s="34"/>
      <c r="M390" s="146" t="s">
        <v>3</v>
      </c>
      <c r="N390" s="147" t="s">
        <v>45</v>
      </c>
      <c r="O390" s="54"/>
      <c r="P390" s="148">
        <f>O390*H390</f>
        <v>0</v>
      </c>
      <c r="Q390" s="148">
        <v>0.00354</v>
      </c>
      <c r="R390" s="148">
        <f>Q390*H390</f>
        <v>0.032617560000000004</v>
      </c>
      <c r="S390" s="148">
        <v>0</v>
      </c>
      <c r="T390" s="149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0" t="s">
        <v>130</v>
      </c>
      <c r="AT390" s="150" t="s">
        <v>125</v>
      </c>
      <c r="AU390" s="150" t="s">
        <v>84</v>
      </c>
      <c r="AY390" s="18" t="s">
        <v>123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8" t="s">
        <v>82</v>
      </c>
      <c r="BK390" s="151">
        <f>ROUND(I390*H390,2)</f>
        <v>0</v>
      </c>
      <c r="BL390" s="18" t="s">
        <v>130</v>
      </c>
      <c r="BM390" s="150" t="s">
        <v>660</v>
      </c>
    </row>
    <row r="391" spans="2:51" s="13" customFormat="1" ht="11.25">
      <c r="B391" s="157"/>
      <c r="D391" s="158" t="s">
        <v>134</v>
      </c>
      <c r="E391" s="159" t="s">
        <v>3</v>
      </c>
      <c r="F391" s="160" t="s">
        <v>440</v>
      </c>
      <c r="H391" s="159" t="s">
        <v>3</v>
      </c>
      <c r="I391" s="161"/>
      <c r="L391" s="157"/>
      <c r="M391" s="162"/>
      <c r="N391" s="163"/>
      <c r="O391" s="163"/>
      <c r="P391" s="163"/>
      <c r="Q391" s="163"/>
      <c r="R391" s="163"/>
      <c r="S391" s="163"/>
      <c r="T391" s="164"/>
      <c r="AT391" s="159" t="s">
        <v>134</v>
      </c>
      <c r="AU391" s="159" t="s">
        <v>84</v>
      </c>
      <c r="AV391" s="13" t="s">
        <v>82</v>
      </c>
      <c r="AW391" s="13" t="s">
        <v>36</v>
      </c>
      <c r="AX391" s="13" t="s">
        <v>74</v>
      </c>
      <c r="AY391" s="159" t="s">
        <v>123</v>
      </c>
    </row>
    <row r="392" spans="2:51" s="14" customFormat="1" ht="11.25">
      <c r="B392" s="165"/>
      <c r="D392" s="158" t="s">
        <v>134</v>
      </c>
      <c r="E392" s="166" t="s">
        <v>3</v>
      </c>
      <c r="F392" s="167" t="s">
        <v>661</v>
      </c>
      <c r="H392" s="168">
        <v>8.775</v>
      </c>
      <c r="I392" s="169"/>
      <c r="L392" s="165"/>
      <c r="M392" s="170"/>
      <c r="N392" s="171"/>
      <c r="O392" s="171"/>
      <c r="P392" s="171"/>
      <c r="Q392" s="171"/>
      <c r="R392" s="171"/>
      <c r="S392" s="171"/>
      <c r="T392" s="172"/>
      <c r="AT392" s="166" t="s">
        <v>134</v>
      </c>
      <c r="AU392" s="166" t="s">
        <v>84</v>
      </c>
      <c r="AV392" s="14" t="s">
        <v>84</v>
      </c>
      <c r="AW392" s="14" t="s">
        <v>36</v>
      </c>
      <c r="AX392" s="14" t="s">
        <v>74</v>
      </c>
      <c r="AY392" s="166" t="s">
        <v>123</v>
      </c>
    </row>
    <row r="393" spans="2:51" s="15" customFormat="1" ht="11.25">
      <c r="B393" s="173"/>
      <c r="D393" s="158" t="s">
        <v>134</v>
      </c>
      <c r="E393" s="174" t="s">
        <v>3</v>
      </c>
      <c r="F393" s="175" t="s">
        <v>138</v>
      </c>
      <c r="H393" s="176">
        <v>8.775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134</v>
      </c>
      <c r="AU393" s="174" t="s">
        <v>84</v>
      </c>
      <c r="AV393" s="15" t="s">
        <v>130</v>
      </c>
      <c r="AW393" s="15" t="s">
        <v>36</v>
      </c>
      <c r="AX393" s="15" t="s">
        <v>82</v>
      </c>
      <c r="AY393" s="174" t="s">
        <v>123</v>
      </c>
    </row>
    <row r="394" spans="2:51" s="14" customFormat="1" ht="11.25">
      <c r="B394" s="165"/>
      <c r="D394" s="158" t="s">
        <v>134</v>
      </c>
      <c r="F394" s="167" t="s">
        <v>662</v>
      </c>
      <c r="H394" s="168">
        <v>9.214</v>
      </c>
      <c r="I394" s="169"/>
      <c r="L394" s="165"/>
      <c r="M394" s="170"/>
      <c r="N394" s="171"/>
      <c r="O394" s="171"/>
      <c r="P394" s="171"/>
      <c r="Q394" s="171"/>
      <c r="R394" s="171"/>
      <c r="S394" s="171"/>
      <c r="T394" s="172"/>
      <c r="AT394" s="166" t="s">
        <v>134</v>
      </c>
      <c r="AU394" s="166" t="s">
        <v>84</v>
      </c>
      <c r="AV394" s="14" t="s">
        <v>84</v>
      </c>
      <c r="AW394" s="14" t="s">
        <v>4</v>
      </c>
      <c r="AX394" s="14" t="s">
        <v>82</v>
      </c>
      <c r="AY394" s="166" t="s">
        <v>123</v>
      </c>
    </row>
    <row r="395" spans="2:63" s="12" customFormat="1" ht="22.9" customHeight="1">
      <c r="B395" s="125"/>
      <c r="D395" s="126" t="s">
        <v>73</v>
      </c>
      <c r="E395" s="136" t="s">
        <v>130</v>
      </c>
      <c r="F395" s="136" t="s">
        <v>663</v>
      </c>
      <c r="I395" s="128"/>
      <c r="J395" s="137">
        <f>BK395</f>
        <v>0</v>
      </c>
      <c r="L395" s="125"/>
      <c r="M395" s="130"/>
      <c r="N395" s="131"/>
      <c r="O395" s="131"/>
      <c r="P395" s="132">
        <f>SUM(P396:P480)</f>
        <v>0</v>
      </c>
      <c r="Q395" s="131"/>
      <c r="R395" s="132">
        <f>SUM(R396:R480)</f>
        <v>16.22037254</v>
      </c>
      <c r="S395" s="131"/>
      <c r="T395" s="133">
        <f>SUM(T396:T480)</f>
        <v>0</v>
      </c>
      <c r="AR395" s="126" t="s">
        <v>82</v>
      </c>
      <c r="AT395" s="134" t="s">
        <v>73</v>
      </c>
      <c r="AU395" s="134" t="s">
        <v>82</v>
      </c>
      <c r="AY395" s="126" t="s">
        <v>123</v>
      </c>
      <c r="BK395" s="135">
        <f>SUM(BK396:BK480)</f>
        <v>0</v>
      </c>
    </row>
    <row r="396" spans="1:65" s="2" customFormat="1" ht="49.15" customHeight="1">
      <c r="A396" s="33"/>
      <c r="B396" s="138"/>
      <c r="C396" s="139" t="s">
        <v>664</v>
      </c>
      <c r="D396" s="139" t="s">
        <v>125</v>
      </c>
      <c r="E396" s="140" t="s">
        <v>665</v>
      </c>
      <c r="F396" s="141" t="s">
        <v>666</v>
      </c>
      <c r="G396" s="142" t="s">
        <v>151</v>
      </c>
      <c r="H396" s="143">
        <v>3.65</v>
      </c>
      <c r="I396" s="144"/>
      <c r="J396" s="145">
        <f>ROUND(I396*H396,2)</f>
        <v>0</v>
      </c>
      <c r="K396" s="141" t="s">
        <v>129</v>
      </c>
      <c r="L396" s="34"/>
      <c r="M396" s="146" t="s">
        <v>3</v>
      </c>
      <c r="N396" s="147" t="s">
        <v>45</v>
      </c>
      <c r="O396" s="54"/>
      <c r="P396" s="148">
        <f>O396*H396</f>
        <v>0</v>
      </c>
      <c r="Q396" s="148">
        <v>2.50201</v>
      </c>
      <c r="R396" s="148">
        <f>Q396*H396</f>
        <v>9.1323365</v>
      </c>
      <c r="S396" s="148">
        <v>0</v>
      </c>
      <c r="T396" s="149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0" t="s">
        <v>130</v>
      </c>
      <c r="AT396" s="150" t="s">
        <v>125</v>
      </c>
      <c r="AU396" s="150" t="s">
        <v>84</v>
      </c>
      <c r="AY396" s="18" t="s">
        <v>123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8" t="s">
        <v>82</v>
      </c>
      <c r="BK396" s="151">
        <f>ROUND(I396*H396,2)</f>
        <v>0</v>
      </c>
      <c r="BL396" s="18" t="s">
        <v>130</v>
      </c>
      <c r="BM396" s="150" t="s">
        <v>667</v>
      </c>
    </row>
    <row r="397" spans="1:47" s="2" customFormat="1" ht="11.25">
      <c r="A397" s="33"/>
      <c r="B397" s="34"/>
      <c r="C397" s="33"/>
      <c r="D397" s="152" t="s">
        <v>132</v>
      </c>
      <c r="E397" s="33"/>
      <c r="F397" s="153" t="s">
        <v>668</v>
      </c>
      <c r="G397" s="33"/>
      <c r="H397" s="33"/>
      <c r="I397" s="154"/>
      <c r="J397" s="33"/>
      <c r="K397" s="33"/>
      <c r="L397" s="34"/>
      <c r="M397" s="155"/>
      <c r="N397" s="156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132</v>
      </c>
      <c r="AU397" s="18" t="s">
        <v>84</v>
      </c>
    </row>
    <row r="398" spans="2:51" s="13" customFormat="1" ht="11.25">
      <c r="B398" s="157"/>
      <c r="D398" s="158" t="s">
        <v>134</v>
      </c>
      <c r="E398" s="159" t="s">
        <v>3</v>
      </c>
      <c r="F398" s="160" t="s">
        <v>669</v>
      </c>
      <c r="H398" s="159" t="s">
        <v>3</v>
      </c>
      <c r="I398" s="161"/>
      <c r="L398" s="157"/>
      <c r="M398" s="162"/>
      <c r="N398" s="163"/>
      <c r="O398" s="163"/>
      <c r="P398" s="163"/>
      <c r="Q398" s="163"/>
      <c r="R398" s="163"/>
      <c r="S398" s="163"/>
      <c r="T398" s="164"/>
      <c r="AT398" s="159" t="s">
        <v>134</v>
      </c>
      <c r="AU398" s="159" t="s">
        <v>84</v>
      </c>
      <c r="AV398" s="13" t="s">
        <v>82</v>
      </c>
      <c r="AW398" s="13" t="s">
        <v>36</v>
      </c>
      <c r="AX398" s="13" t="s">
        <v>74</v>
      </c>
      <c r="AY398" s="159" t="s">
        <v>123</v>
      </c>
    </row>
    <row r="399" spans="2:51" s="14" customFormat="1" ht="11.25">
      <c r="B399" s="165"/>
      <c r="D399" s="158" t="s">
        <v>134</v>
      </c>
      <c r="E399" s="166" t="s">
        <v>3</v>
      </c>
      <c r="F399" s="167" t="s">
        <v>670</v>
      </c>
      <c r="H399" s="168">
        <v>3.476</v>
      </c>
      <c r="I399" s="169"/>
      <c r="L399" s="165"/>
      <c r="M399" s="170"/>
      <c r="N399" s="171"/>
      <c r="O399" s="171"/>
      <c r="P399" s="171"/>
      <c r="Q399" s="171"/>
      <c r="R399" s="171"/>
      <c r="S399" s="171"/>
      <c r="T399" s="172"/>
      <c r="AT399" s="166" t="s">
        <v>134</v>
      </c>
      <c r="AU399" s="166" t="s">
        <v>84</v>
      </c>
      <c r="AV399" s="14" t="s">
        <v>84</v>
      </c>
      <c r="AW399" s="14" t="s">
        <v>36</v>
      </c>
      <c r="AX399" s="14" t="s">
        <v>74</v>
      </c>
      <c r="AY399" s="166" t="s">
        <v>123</v>
      </c>
    </row>
    <row r="400" spans="2:51" s="15" customFormat="1" ht="11.25">
      <c r="B400" s="173"/>
      <c r="D400" s="158" t="s">
        <v>134</v>
      </c>
      <c r="E400" s="174" t="s">
        <v>3</v>
      </c>
      <c r="F400" s="175" t="s">
        <v>138</v>
      </c>
      <c r="H400" s="176">
        <v>3.476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134</v>
      </c>
      <c r="AU400" s="174" t="s">
        <v>84</v>
      </c>
      <c r="AV400" s="15" t="s">
        <v>130</v>
      </c>
      <c r="AW400" s="15" t="s">
        <v>36</v>
      </c>
      <c r="AX400" s="15" t="s">
        <v>82</v>
      </c>
      <c r="AY400" s="174" t="s">
        <v>123</v>
      </c>
    </row>
    <row r="401" spans="2:51" s="14" customFormat="1" ht="11.25">
      <c r="B401" s="165"/>
      <c r="D401" s="158" t="s">
        <v>134</v>
      </c>
      <c r="F401" s="167" t="s">
        <v>671</v>
      </c>
      <c r="H401" s="168">
        <v>3.65</v>
      </c>
      <c r="I401" s="169"/>
      <c r="L401" s="165"/>
      <c r="M401" s="170"/>
      <c r="N401" s="171"/>
      <c r="O401" s="171"/>
      <c r="P401" s="171"/>
      <c r="Q401" s="171"/>
      <c r="R401" s="171"/>
      <c r="S401" s="171"/>
      <c r="T401" s="172"/>
      <c r="AT401" s="166" t="s">
        <v>134</v>
      </c>
      <c r="AU401" s="166" t="s">
        <v>84</v>
      </c>
      <c r="AV401" s="14" t="s">
        <v>84</v>
      </c>
      <c r="AW401" s="14" t="s">
        <v>4</v>
      </c>
      <c r="AX401" s="14" t="s">
        <v>82</v>
      </c>
      <c r="AY401" s="166" t="s">
        <v>123</v>
      </c>
    </row>
    <row r="402" spans="1:65" s="2" customFormat="1" ht="37.9" customHeight="1">
      <c r="A402" s="33"/>
      <c r="B402" s="138"/>
      <c r="C402" s="139" t="s">
        <v>672</v>
      </c>
      <c r="D402" s="139" t="s">
        <v>125</v>
      </c>
      <c r="E402" s="140" t="s">
        <v>673</v>
      </c>
      <c r="F402" s="141" t="s">
        <v>674</v>
      </c>
      <c r="G402" s="142" t="s">
        <v>128</v>
      </c>
      <c r="H402" s="143">
        <v>19.647</v>
      </c>
      <c r="I402" s="144"/>
      <c r="J402" s="145">
        <f>ROUND(I402*H402,2)</f>
        <v>0</v>
      </c>
      <c r="K402" s="141" t="s">
        <v>129</v>
      </c>
      <c r="L402" s="34"/>
      <c r="M402" s="146" t="s">
        <v>3</v>
      </c>
      <c r="N402" s="147" t="s">
        <v>45</v>
      </c>
      <c r="O402" s="54"/>
      <c r="P402" s="148">
        <f>O402*H402</f>
        <v>0</v>
      </c>
      <c r="Q402" s="148">
        <v>0.00533</v>
      </c>
      <c r="R402" s="148">
        <f>Q402*H402</f>
        <v>0.10471850999999999</v>
      </c>
      <c r="S402" s="148">
        <v>0</v>
      </c>
      <c r="T402" s="149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50" t="s">
        <v>130</v>
      </c>
      <c r="AT402" s="150" t="s">
        <v>125</v>
      </c>
      <c r="AU402" s="150" t="s">
        <v>84</v>
      </c>
      <c r="AY402" s="18" t="s">
        <v>123</v>
      </c>
      <c r="BE402" s="151">
        <f>IF(N402="základní",J402,0)</f>
        <v>0</v>
      </c>
      <c r="BF402" s="151">
        <f>IF(N402="snížená",J402,0)</f>
        <v>0</v>
      </c>
      <c r="BG402" s="151">
        <f>IF(N402="zákl. přenesená",J402,0)</f>
        <v>0</v>
      </c>
      <c r="BH402" s="151">
        <f>IF(N402="sníž. přenesená",J402,0)</f>
        <v>0</v>
      </c>
      <c r="BI402" s="151">
        <f>IF(N402="nulová",J402,0)</f>
        <v>0</v>
      </c>
      <c r="BJ402" s="18" t="s">
        <v>82</v>
      </c>
      <c r="BK402" s="151">
        <f>ROUND(I402*H402,2)</f>
        <v>0</v>
      </c>
      <c r="BL402" s="18" t="s">
        <v>130</v>
      </c>
      <c r="BM402" s="150" t="s">
        <v>675</v>
      </c>
    </row>
    <row r="403" spans="1:47" s="2" customFormat="1" ht="11.25">
      <c r="A403" s="33"/>
      <c r="B403" s="34"/>
      <c r="C403" s="33"/>
      <c r="D403" s="152" t="s">
        <v>132</v>
      </c>
      <c r="E403" s="33"/>
      <c r="F403" s="153" t="s">
        <v>676</v>
      </c>
      <c r="G403" s="33"/>
      <c r="H403" s="33"/>
      <c r="I403" s="154"/>
      <c r="J403" s="33"/>
      <c r="K403" s="33"/>
      <c r="L403" s="34"/>
      <c r="M403" s="155"/>
      <c r="N403" s="156"/>
      <c r="O403" s="54"/>
      <c r="P403" s="54"/>
      <c r="Q403" s="54"/>
      <c r="R403" s="54"/>
      <c r="S403" s="54"/>
      <c r="T403" s="55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8" t="s">
        <v>132</v>
      </c>
      <c r="AU403" s="18" t="s">
        <v>84</v>
      </c>
    </row>
    <row r="404" spans="2:51" s="13" customFormat="1" ht="11.25">
      <c r="B404" s="157"/>
      <c r="D404" s="158" t="s">
        <v>134</v>
      </c>
      <c r="E404" s="159" t="s">
        <v>3</v>
      </c>
      <c r="F404" s="160" t="s">
        <v>669</v>
      </c>
      <c r="H404" s="159" t="s">
        <v>3</v>
      </c>
      <c r="I404" s="161"/>
      <c r="L404" s="157"/>
      <c r="M404" s="162"/>
      <c r="N404" s="163"/>
      <c r="O404" s="163"/>
      <c r="P404" s="163"/>
      <c r="Q404" s="163"/>
      <c r="R404" s="163"/>
      <c r="S404" s="163"/>
      <c r="T404" s="164"/>
      <c r="AT404" s="159" t="s">
        <v>134</v>
      </c>
      <c r="AU404" s="159" t="s">
        <v>84</v>
      </c>
      <c r="AV404" s="13" t="s">
        <v>82</v>
      </c>
      <c r="AW404" s="13" t="s">
        <v>36</v>
      </c>
      <c r="AX404" s="13" t="s">
        <v>74</v>
      </c>
      <c r="AY404" s="159" t="s">
        <v>123</v>
      </c>
    </row>
    <row r="405" spans="2:51" s="14" customFormat="1" ht="11.25">
      <c r="B405" s="165"/>
      <c r="D405" s="158" t="s">
        <v>134</v>
      </c>
      <c r="E405" s="166" t="s">
        <v>3</v>
      </c>
      <c r="F405" s="167" t="s">
        <v>677</v>
      </c>
      <c r="H405" s="168">
        <v>15.588</v>
      </c>
      <c r="I405" s="169"/>
      <c r="L405" s="165"/>
      <c r="M405" s="170"/>
      <c r="N405" s="171"/>
      <c r="O405" s="171"/>
      <c r="P405" s="171"/>
      <c r="Q405" s="171"/>
      <c r="R405" s="171"/>
      <c r="S405" s="171"/>
      <c r="T405" s="172"/>
      <c r="AT405" s="166" t="s">
        <v>134</v>
      </c>
      <c r="AU405" s="166" t="s">
        <v>84</v>
      </c>
      <c r="AV405" s="14" t="s">
        <v>84</v>
      </c>
      <c r="AW405" s="14" t="s">
        <v>36</v>
      </c>
      <c r="AX405" s="14" t="s">
        <v>74</v>
      </c>
      <c r="AY405" s="166" t="s">
        <v>123</v>
      </c>
    </row>
    <row r="406" spans="2:51" s="14" customFormat="1" ht="11.25">
      <c r="B406" s="165"/>
      <c r="D406" s="158" t="s">
        <v>134</v>
      </c>
      <c r="E406" s="166" t="s">
        <v>3</v>
      </c>
      <c r="F406" s="167" t="s">
        <v>678</v>
      </c>
      <c r="H406" s="168">
        <v>3.123</v>
      </c>
      <c r="I406" s="169"/>
      <c r="L406" s="165"/>
      <c r="M406" s="170"/>
      <c r="N406" s="171"/>
      <c r="O406" s="171"/>
      <c r="P406" s="171"/>
      <c r="Q406" s="171"/>
      <c r="R406" s="171"/>
      <c r="S406" s="171"/>
      <c r="T406" s="172"/>
      <c r="AT406" s="166" t="s">
        <v>134</v>
      </c>
      <c r="AU406" s="166" t="s">
        <v>84</v>
      </c>
      <c r="AV406" s="14" t="s">
        <v>84</v>
      </c>
      <c r="AW406" s="14" t="s">
        <v>36</v>
      </c>
      <c r="AX406" s="14" t="s">
        <v>74</v>
      </c>
      <c r="AY406" s="166" t="s">
        <v>123</v>
      </c>
    </row>
    <row r="407" spans="2:51" s="15" customFormat="1" ht="11.25">
      <c r="B407" s="173"/>
      <c r="D407" s="158" t="s">
        <v>134</v>
      </c>
      <c r="E407" s="174" t="s">
        <v>3</v>
      </c>
      <c r="F407" s="175" t="s">
        <v>138</v>
      </c>
      <c r="H407" s="176">
        <v>18.711</v>
      </c>
      <c r="I407" s="177"/>
      <c r="L407" s="173"/>
      <c r="M407" s="178"/>
      <c r="N407" s="179"/>
      <c r="O407" s="179"/>
      <c r="P407" s="179"/>
      <c r="Q407" s="179"/>
      <c r="R407" s="179"/>
      <c r="S407" s="179"/>
      <c r="T407" s="180"/>
      <c r="AT407" s="174" t="s">
        <v>134</v>
      </c>
      <c r="AU407" s="174" t="s">
        <v>84</v>
      </c>
      <c r="AV407" s="15" t="s">
        <v>130</v>
      </c>
      <c r="AW407" s="15" t="s">
        <v>36</v>
      </c>
      <c r="AX407" s="15" t="s">
        <v>82</v>
      </c>
      <c r="AY407" s="174" t="s">
        <v>123</v>
      </c>
    </row>
    <row r="408" spans="2:51" s="14" customFormat="1" ht="11.25">
      <c r="B408" s="165"/>
      <c r="D408" s="158" t="s">
        <v>134</v>
      </c>
      <c r="F408" s="167" t="s">
        <v>679</v>
      </c>
      <c r="H408" s="168">
        <v>19.647</v>
      </c>
      <c r="I408" s="169"/>
      <c r="L408" s="165"/>
      <c r="M408" s="170"/>
      <c r="N408" s="171"/>
      <c r="O408" s="171"/>
      <c r="P408" s="171"/>
      <c r="Q408" s="171"/>
      <c r="R408" s="171"/>
      <c r="S408" s="171"/>
      <c r="T408" s="172"/>
      <c r="AT408" s="166" t="s">
        <v>134</v>
      </c>
      <c r="AU408" s="166" t="s">
        <v>84</v>
      </c>
      <c r="AV408" s="14" t="s">
        <v>84</v>
      </c>
      <c r="AW408" s="14" t="s">
        <v>4</v>
      </c>
      <c r="AX408" s="14" t="s">
        <v>82</v>
      </c>
      <c r="AY408" s="166" t="s">
        <v>123</v>
      </c>
    </row>
    <row r="409" spans="1:65" s="2" customFormat="1" ht="37.9" customHeight="1">
      <c r="A409" s="33"/>
      <c r="B409" s="138"/>
      <c r="C409" s="139" t="s">
        <v>680</v>
      </c>
      <c r="D409" s="139" t="s">
        <v>125</v>
      </c>
      <c r="E409" s="140" t="s">
        <v>681</v>
      </c>
      <c r="F409" s="141" t="s">
        <v>682</v>
      </c>
      <c r="G409" s="142" t="s">
        <v>128</v>
      </c>
      <c r="H409" s="143">
        <v>19.647</v>
      </c>
      <c r="I409" s="144"/>
      <c r="J409" s="145">
        <f>ROUND(I409*H409,2)</f>
        <v>0</v>
      </c>
      <c r="K409" s="141" t="s">
        <v>129</v>
      </c>
      <c r="L409" s="34"/>
      <c r="M409" s="146" t="s">
        <v>3</v>
      </c>
      <c r="N409" s="147" t="s">
        <v>45</v>
      </c>
      <c r="O409" s="54"/>
      <c r="P409" s="148">
        <f>O409*H409</f>
        <v>0</v>
      </c>
      <c r="Q409" s="148">
        <v>0</v>
      </c>
      <c r="R409" s="148">
        <f>Q409*H409</f>
        <v>0</v>
      </c>
      <c r="S409" s="148">
        <v>0</v>
      </c>
      <c r="T409" s="149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0" t="s">
        <v>130</v>
      </c>
      <c r="AT409" s="150" t="s">
        <v>125</v>
      </c>
      <c r="AU409" s="150" t="s">
        <v>84</v>
      </c>
      <c r="AY409" s="18" t="s">
        <v>123</v>
      </c>
      <c r="BE409" s="151">
        <f>IF(N409="základní",J409,0)</f>
        <v>0</v>
      </c>
      <c r="BF409" s="151">
        <f>IF(N409="snížená",J409,0)</f>
        <v>0</v>
      </c>
      <c r="BG409" s="151">
        <f>IF(N409="zákl. přenesená",J409,0)</f>
        <v>0</v>
      </c>
      <c r="BH409" s="151">
        <f>IF(N409="sníž. přenesená",J409,0)</f>
        <v>0</v>
      </c>
      <c r="BI409" s="151">
        <f>IF(N409="nulová",J409,0)</f>
        <v>0</v>
      </c>
      <c r="BJ409" s="18" t="s">
        <v>82</v>
      </c>
      <c r="BK409" s="151">
        <f>ROUND(I409*H409,2)</f>
        <v>0</v>
      </c>
      <c r="BL409" s="18" t="s">
        <v>130</v>
      </c>
      <c r="BM409" s="150" t="s">
        <v>683</v>
      </c>
    </row>
    <row r="410" spans="1:47" s="2" customFormat="1" ht="11.25">
      <c r="A410" s="33"/>
      <c r="B410" s="34"/>
      <c r="C410" s="33"/>
      <c r="D410" s="152" t="s">
        <v>132</v>
      </c>
      <c r="E410" s="33"/>
      <c r="F410" s="153" t="s">
        <v>684</v>
      </c>
      <c r="G410" s="33"/>
      <c r="H410" s="33"/>
      <c r="I410" s="154"/>
      <c r="J410" s="33"/>
      <c r="K410" s="33"/>
      <c r="L410" s="34"/>
      <c r="M410" s="155"/>
      <c r="N410" s="156"/>
      <c r="O410" s="54"/>
      <c r="P410" s="54"/>
      <c r="Q410" s="54"/>
      <c r="R410" s="54"/>
      <c r="S410" s="54"/>
      <c r="T410" s="55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132</v>
      </c>
      <c r="AU410" s="18" t="s">
        <v>84</v>
      </c>
    </row>
    <row r="411" spans="2:51" s="13" customFormat="1" ht="11.25">
      <c r="B411" s="157"/>
      <c r="D411" s="158" t="s">
        <v>134</v>
      </c>
      <c r="E411" s="159" t="s">
        <v>3</v>
      </c>
      <c r="F411" s="160" t="s">
        <v>669</v>
      </c>
      <c r="H411" s="159" t="s">
        <v>3</v>
      </c>
      <c r="I411" s="161"/>
      <c r="L411" s="157"/>
      <c r="M411" s="162"/>
      <c r="N411" s="163"/>
      <c r="O411" s="163"/>
      <c r="P411" s="163"/>
      <c r="Q411" s="163"/>
      <c r="R411" s="163"/>
      <c r="S411" s="163"/>
      <c r="T411" s="164"/>
      <c r="AT411" s="159" t="s">
        <v>134</v>
      </c>
      <c r="AU411" s="159" t="s">
        <v>84</v>
      </c>
      <c r="AV411" s="13" t="s">
        <v>82</v>
      </c>
      <c r="AW411" s="13" t="s">
        <v>36</v>
      </c>
      <c r="AX411" s="13" t="s">
        <v>74</v>
      </c>
      <c r="AY411" s="159" t="s">
        <v>123</v>
      </c>
    </row>
    <row r="412" spans="2:51" s="14" customFormat="1" ht="11.25">
      <c r="B412" s="165"/>
      <c r="D412" s="158" t="s">
        <v>134</v>
      </c>
      <c r="E412" s="166" t="s">
        <v>3</v>
      </c>
      <c r="F412" s="167" t="s">
        <v>677</v>
      </c>
      <c r="H412" s="168">
        <v>15.588</v>
      </c>
      <c r="I412" s="169"/>
      <c r="L412" s="165"/>
      <c r="M412" s="170"/>
      <c r="N412" s="171"/>
      <c r="O412" s="171"/>
      <c r="P412" s="171"/>
      <c r="Q412" s="171"/>
      <c r="R412" s="171"/>
      <c r="S412" s="171"/>
      <c r="T412" s="172"/>
      <c r="AT412" s="166" t="s">
        <v>134</v>
      </c>
      <c r="AU412" s="166" t="s">
        <v>84</v>
      </c>
      <c r="AV412" s="14" t="s">
        <v>84</v>
      </c>
      <c r="AW412" s="14" t="s">
        <v>36</v>
      </c>
      <c r="AX412" s="14" t="s">
        <v>74</v>
      </c>
      <c r="AY412" s="166" t="s">
        <v>123</v>
      </c>
    </row>
    <row r="413" spans="2:51" s="14" customFormat="1" ht="11.25">
      <c r="B413" s="165"/>
      <c r="D413" s="158" t="s">
        <v>134</v>
      </c>
      <c r="E413" s="166" t="s">
        <v>3</v>
      </c>
      <c r="F413" s="167" t="s">
        <v>678</v>
      </c>
      <c r="H413" s="168">
        <v>3.123</v>
      </c>
      <c r="I413" s="169"/>
      <c r="L413" s="165"/>
      <c r="M413" s="170"/>
      <c r="N413" s="171"/>
      <c r="O413" s="171"/>
      <c r="P413" s="171"/>
      <c r="Q413" s="171"/>
      <c r="R413" s="171"/>
      <c r="S413" s="171"/>
      <c r="T413" s="172"/>
      <c r="AT413" s="166" t="s">
        <v>134</v>
      </c>
      <c r="AU413" s="166" t="s">
        <v>84</v>
      </c>
      <c r="AV413" s="14" t="s">
        <v>84</v>
      </c>
      <c r="AW413" s="14" t="s">
        <v>36</v>
      </c>
      <c r="AX413" s="14" t="s">
        <v>74</v>
      </c>
      <c r="AY413" s="166" t="s">
        <v>123</v>
      </c>
    </row>
    <row r="414" spans="2:51" s="15" customFormat="1" ht="11.25">
      <c r="B414" s="173"/>
      <c r="D414" s="158" t="s">
        <v>134</v>
      </c>
      <c r="E414" s="174" t="s">
        <v>3</v>
      </c>
      <c r="F414" s="175" t="s">
        <v>138</v>
      </c>
      <c r="H414" s="176">
        <v>18.711</v>
      </c>
      <c r="I414" s="177"/>
      <c r="L414" s="173"/>
      <c r="M414" s="178"/>
      <c r="N414" s="179"/>
      <c r="O414" s="179"/>
      <c r="P414" s="179"/>
      <c r="Q414" s="179"/>
      <c r="R414" s="179"/>
      <c r="S414" s="179"/>
      <c r="T414" s="180"/>
      <c r="AT414" s="174" t="s">
        <v>134</v>
      </c>
      <c r="AU414" s="174" t="s">
        <v>84</v>
      </c>
      <c r="AV414" s="15" t="s">
        <v>130</v>
      </c>
      <c r="AW414" s="15" t="s">
        <v>36</v>
      </c>
      <c r="AX414" s="15" t="s">
        <v>82</v>
      </c>
      <c r="AY414" s="174" t="s">
        <v>123</v>
      </c>
    </row>
    <row r="415" spans="2:51" s="14" customFormat="1" ht="11.25">
      <c r="B415" s="165"/>
      <c r="D415" s="158" t="s">
        <v>134</v>
      </c>
      <c r="F415" s="167" t="s">
        <v>679</v>
      </c>
      <c r="H415" s="168">
        <v>19.647</v>
      </c>
      <c r="I415" s="169"/>
      <c r="L415" s="165"/>
      <c r="M415" s="170"/>
      <c r="N415" s="171"/>
      <c r="O415" s="171"/>
      <c r="P415" s="171"/>
      <c r="Q415" s="171"/>
      <c r="R415" s="171"/>
      <c r="S415" s="171"/>
      <c r="T415" s="172"/>
      <c r="AT415" s="166" t="s">
        <v>134</v>
      </c>
      <c r="AU415" s="166" t="s">
        <v>84</v>
      </c>
      <c r="AV415" s="14" t="s">
        <v>84</v>
      </c>
      <c r="AW415" s="14" t="s">
        <v>4</v>
      </c>
      <c r="AX415" s="14" t="s">
        <v>82</v>
      </c>
      <c r="AY415" s="166" t="s">
        <v>123</v>
      </c>
    </row>
    <row r="416" spans="1:65" s="2" customFormat="1" ht="37.9" customHeight="1">
      <c r="A416" s="33"/>
      <c r="B416" s="138"/>
      <c r="C416" s="139" t="s">
        <v>685</v>
      </c>
      <c r="D416" s="139" t="s">
        <v>125</v>
      </c>
      <c r="E416" s="140" t="s">
        <v>686</v>
      </c>
      <c r="F416" s="141" t="s">
        <v>687</v>
      </c>
      <c r="G416" s="142" t="s">
        <v>128</v>
      </c>
      <c r="H416" s="143">
        <v>16.367</v>
      </c>
      <c r="I416" s="144"/>
      <c r="J416" s="145">
        <f>ROUND(I416*H416,2)</f>
        <v>0</v>
      </c>
      <c r="K416" s="141" t="s">
        <v>129</v>
      </c>
      <c r="L416" s="34"/>
      <c r="M416" s="146" t="s">
        <v>3</v>
      </c>
      <c r="N416" s="147" t="s">
        <v>45</v>
      </c>
      <c r="O416" s="54"/>
      <c r="P416" s="148">
        <f>O416*H416</f>
        <v>0</v>
      </c>
      <c r="Q416" s="148">
        <v>0.00088</v>
      </c>
      <c r="R416" s="148">
        <f>Q416*H416</f>
        <v>0.014402960000000001</v>
      </c>
      <c r="S416" s="148">
        <v>0</v>
      </c>
      <c r="T416" s="14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0" t="s">
        <v>130</v>
      </c>
      <c r="AT416" s="150" t="s">
        <v>125</v>
      </c>
      <c r="AU416" s="150" t="s">
        <v>84</v>
      </c>
      <c r="AY416" s="18" t="s">
        <v>123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8" t="s">
        <v>82</v>
      </c>
      <c r="BK416" s="151">
        <f>ROUND(I416*H416,2)</f>
        <v>0</v>
      </c>
      <c r="BL416" s="18" t="s">
        <v>130</v>
      </c>
      <c r="BM416" s="150" t="s">
        <v>688</v>
      </c>
    </row>
    <row r="417" spans="1:47" s="2" customFormat="1" ht="11.25">
      <c r="A417" s="33"/>
      <c r="B417" s="34"/>
      <c r="C417" s="33"/>
      <c r="D417" s="152" t="s">
        <v>132</v>
      </c>
      <c r="E417" s="33"/>
      <c r="F417" s="153" t="s">
        <v>689</v>
      </c>
      <c r="G417" s="33"/>
      <c r="H417" s="33"/>
      <c r="I417" s="154"/>
      <c r="J417" s="33"/>
      <c r="K417" s="33"/>
      <c r="L417" s="34"/>
      <c r="M417" s="155"/>
      <c r="N417" s="156"/>
      <c r="O417" s="54"/>
      <c r="P417" s="54"/>
      <c r="Q417" s="54"/>
      <c r="R417" s="54"/>
      <c r="S417" s="54"/>
      <c r="T417" s="55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132</v>
      </c>
      <c r="AU417" s="18" t="s">
        <v>84</v>
      </c>
    </row>
    <row r="418" spans="2:51" s="13" customFormat="1" ht="11.25">
      <c r="B418" s="157"/>
      <c r="D418" s="158" t="s">
        <v>134</v>
      </c>
      <c r="E418" s="159" t="s">
        <v>3</v>
      </c>
      <c r="F418" s="160" t="s">
        <v>669</v>
      </c>
      <c r="H418" s="159" t="s">
        <v>3</v>
      </c>
      <c r="I418" s="161"/>
      <c r="L418" s="157"/>
      <c r="M418" s="162"/>
      <c r="N418" s="163"/>
      <c r="O418" s="163"/>
      <c r="P418" s="163"/>
      <c r="Q418" s="163"/>
      <c r="R418" s="163"/>
      <c r="S418" s="163"/>
      <c r="T418" s="164"/>
      <c r="AT418" s="159" t="s">
        <v>134</v>
      </c>
      <c r="AU418" s="159" t="s">
        <v>84</v>
      </c>
      <c r="AV418" s="13" t="s">
        <v>82</v>
      </c>
      <c r="AW418" s="13" t="s">
        <v>36</v>
      </c>
      <c r="AX418" s="13" t="s">
        <v>74</v>
      </c>
      <c r="AY418" s="159" t="s">
        <v>123</v>
      </c>
    </row>
    <row r="419" spans="2:51" s="14" customFormat="1" ht="11.25">
      <c r="B419" s="165"/>
      <c r="D419" s="158" t="s">
        <v>134</v>
      </c>
      <c r="E419" s="166" t="s">
        <v>3</v>
      </c>
      <c r="F419" s="167" t="s">
        <v>677</v>
      </c>
      <c r="H419" s="168">
        <v>15.588</v>
      </c>
      <c r="I419" s="169"/>
      <c r="L419" s="165"/>
      <c r="M419" s="170"/>
      <c r="N419" s="171"/>
      <c r="O419" s="171"/>
      <c r="P419" s="171"/>
      <c r="Q419" s="171"/>
      <c r="R419" s="171"/>
      <c r="S419" s="171"/>
      <c r="T419" s="172"/>
      <c r="AT419" s="166" t="s">
        <v>134</v>
      </c>
      <c r="AU419" s="166" t="s">
        <v>84</v>
      </c>
      <c r="AV419" s="14" t="s">
        <v>84</v>
      </c>
      <c r="AW419" s="14" t="s">
        <v>36</v>
      </c>
      <c r="AX419" s="14" t="s">
        <v>74</v>
      </c>
      <c r="AY419" s="166" t="s">
        <v>123</v>
      </c>
    </row>
    <row r="420" spans="2:51" s="15" customFormat="1" ht="11.25">
      <c r="B420" s="173"/>
      <c r="D420" s="158" t="s">
        <v>134</v>
      </c>
      <c r="E420" s="174" t="s">
        <v>3</v>
      </c>
      <c r="F420" s="175" t="s">
        <v>138</v>
      </c>
      <c r="H420" s="176">
        <v>15.588</v>
      </c>
      <c r="I420" s="177"/>
      <c r="L420" s="173"/>
      <c r="M420" s="178"/>
      <c r="N420" s="179"/>
      <c r="O420" s="179"/>
      <c r="P420" s="179"/>
      <c r="Q420" s="179"/>
      <c r="R420" s="179"/>
      <c r="S420" s="179"/>
      <c r="T420" s="180"/>
      <c r="AT420" s="174" t="s">
        <v>134</v>
      </c>
      <c r="AU420" s="174" t="s">
        <v>84</v>
      </c>
      <c r="AV420" s="15" t="s">
        <v>130</v>
      </c>
      <c r="AW420" s="15" t="s">
        <v>36</v>
      </c>
      <c r="AX420" s="15" t="s">
        <v>82</v>
      </c>
      <c r="AY420" s="174" t="s">
        <v>123</v>
      </c>
    </row>
    <row r="421" spans="2:51" s="14" customFormat="1" ht="11.25">
      <c r="B421" s="165"/>
      <c r="D421" s="158" t="s">
        <v>134</v>
      </c>
      <c r="F421" s="167" t="s">
        <v>690</v>
      </c>
      <c r="H421" s="168">
        <v>16.367</v>
      </c>
      <c r="I421" s="169"/>
      <c r="L421" s="165"/>
      <c r="M421" s="170"/>
      <c r="N421" s="171"/>
      <c r="O421" s="171"/>
      <c r="P421" s="171"/>
      <c r="Q421" s="171"/>
      <c r="R421" s="171"/>
      <c r="S421" s="171"/>
      <c r="T421" s="172"/>
      <c r="AT421" s="166" t="s">
        <v>134</v>
      </c>
      <c r="AU421" s="166" t="s">
        <v>84</v>
      </c>
      <c r="AV421" s="14" t="s">
        <v>84</v>
      </c>
      <c r="AW421" s="14" t="s">
        <v>4</v>
      </c>
      <c r="AX421" s="14" t="s">
        <v>82</v>
      </c>
      <c r="AY421" s="166" t="s">
        <v>123</v>
      </c>
    </row>
    <row r="422" spans="1:65" s="2" customFormat="1" ht="37.9" customHeight="1">
      <c r="A422" s="33"/>
      <c r="B422" s="138"/>
      <c r="C422" s="139" t="s">
        <v>691</v>
      </c>
      <c r="D422" s="139" t="s">
        <v>125</v>
      </c>
      <c r="E422" s="140" t="s">
        <v>692</v>
      </c>
      <c r="F422" s="141" t="s">
        <v>693</v>
      </c>
      <c r="G422" s="142" t="s">
        <v>128</v>
      </c>
      <c r="H422" s="143">
        <v>16.367</v>
      </c>
      <c r="I422" s="144"/>
      <c r="J422" s="145">
        <f>ROUND(I422*H422,2)</f>
        <v>0</v>
      </c>
      <c r="K422" s="141" t="s">
        <v>129</v>
      </c>
      <c r="L422" s="34"/>
      <c r="M422" s="146" t="s">
        <v>3</v>
      </c>
      <c r="N422" s="147" t="s">
        <v>45</v>
      </c>
      <c r="O422" s="54"/>
      <c r="P422" s="148">
        <f>O422*H422</f>
        <v>0</v>
      </c>
      <c r="Q422" s="148">
        <v>0</v>
      </c>
      <c r="R422" s="148">
        <f>Q422*H422</f>
        <v>0</v>
      </c>
      <c r="S422" s="148">
        <v>0</v>
      </c>
      <c r="T422" s="149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50" t="s">
        <v>130</v>
      </c>
      <c r="AT422" s="150" t="s">
        <v>125</v>
      </c>
      <c r="AU422" s="150" t="s">
        <v>84</v>
      </c>
      <c r="AY422" s="18" t="s">
        <v>123</v>
      </c>
      <c r="BE422" s="151">
        <f>IF(N422="základní",J422,0)</f>
        <v>0</v>
      </c>
      <c r="BF422" s="151">
        <f>IF(N422="snížená",J422,0)</f>
        <v>0</v>
      </c>
      <c r="BG422" s="151">
        <f>IF(N422="zákl. přenesená",J422,0)</f>
        <v>0</v>
      </c>
      <c r="BH422" s="151">
        <f>IF(N422="sníž. přenesená",J422,0)</f>
        <v>0</v>
      </c>
      <c r="BI422" s="151">
        <f>IF(N422="nulová",J422,0)</f>
        <v>0</v>
      </c>
      <c r="BJ422" s="18" t="s">
        <v>82</v>
      </c>
      <c r="BK422" s="151">
        <f>ROUND(I422*H422,2)</f>
        <v>0</v>
      </c>
      <c r="BL422" s="18" t="s">
        <v>130</v>
      </c>
      <c r="BM422" s="150" t="s">
        <v>694</v>
      </c>
    </row>
    <row r="423" spans="1:47" s="2" customFormat="1" ht="11.25">
      <c r="A423" s="33"/>
      <c r="B423" s="34"/>
      <c r="C423" s="33"/>
      <c r="D423" s="152" t="s">
        <v>132</v>
      </c>
      <c r="E423" s="33"/>
      <c r="F423" s="153" t="s">
        <v>695</v>
      </c>
      <c r="G423" s="33"/>
      <c r="H423" s="33"/>
      <c r="I423" s="154"/>
      <c r="J423" s="33"/>
      <c r="K423" s="33"/>
      <c r="L423" s="34"/>
      <c r="M423" s="155"/>
      <c r="N423" s="156"/>
      <c r="O423" s="54"/>
      <c r="P423" s="54"/>
      <c r="Q423" s="54"/>
      <c r="R423" s="54"/>
      <c r="S423" s="54"/>
      <c r="T423" s="55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T423" s="18" t="s">
        <v>132</v>
      </c>
      <c r="AU423" s="18" t="s">
        <v>84</v>
      </c>
    </row>
    <row r="424" spans="2:51" s="13" customFormat="1" ht="11.25">
      <c r="B424" s="157"/>
      <c r="D424" s="158" t="s">
        <v>134</v>
      </c>
      <c r="E424" s="159" t="s">
        <v>3</v>
      </c>
      <c r="F424" s="160" t="s">
        <v>669</v>
      </c>
      <c r="H424" s="159" t="s">
        <v>3</v>
      </c>
      <c r="I424" s="161"/>
      <c r="L424" s="157"/>
      <c r="M424" s="162"/>
      <c r="N424" s="163"/>
      <c r="O424" s="163"/>
      <c r="P424" s="163"/>
      <c r="Q424" s="163"/>
      <c r="R424" s="163"/>
      <c r="S424" s="163"/>
      <c r="T424" s="164"/>
      <c r="AT424" s="159" t="s">
        <v>134</v>
      </c>
      <c r="AU424" s="159" t="s">
        <v>84</v>
      </c>
      <c r="AV424" s="13" t="s">
        <v>82</v>
      </c>
      <c r="AW424" s="13" t="s">
        <v>36</v>
      </c>
      <c r="AX424" s="13" t="s">
        <v>74</v>
      </c>
      <c r="AY424" s="159" t="s">
        <v>123</v>
      </c>
    </row>
    <row r="425" spans="2:51" s="14" customFormat="1" ht="11.25">
      <c r="B425" s="165"/>
      <c r="D425" s="158" t="s">
        <v>134</v>
      </c>
      <c r="E425" s="166" t="s">
        <v>3</v>
      </c>
      <c r="F425" s="167" t="s">
        <v>677</v>
      </c>
      <c r="H425" s="168">
        <v>15.588</v>
      </c>
      <c r="I425" s="169"/>
      <c r="L425" s="165"/>
      <c r="M425" s="170"/>
      <c r="N425" s="171"/>
      <c r="O425" s="171"/>
      <c r="P425" s="171"/>
      <c r="Q425" s="171"/>
      <c r="R425" s="171"/>
      <c r="S425" s="171"/>
      <c r="T425" s="172"/>
      <c r="AT425" s="166" t="s">
        <v>134</v>
      </c>
      <c r="AU425" s="166" t="s">
        <v>84</v>
      </c>
      <c r="AV425" s="14" t="s">
        <v>84</v>
      </c>
      <c r="AW425" s="14" t="s">
        <v>36</v>
      </c>
      <c r="AX425" s="14" t="s">
        <v>74</v>
      </c>
      <c r="AY425" s="166" t="s">
        <v>123</v>
      </c>
    </row>
    <row r="426" spans="2:51" s="15" customFormat="1" ht="11.25">
      <c r="B426" s="173"/>
      <c r="D426" s="158" t="s">
        <v>134</v>
      </c>
      <c r="E426" s="174" t="s">
        <v>3</v>
      </c>
      <c r="F426" s="175" t="s">
        <v>138</v>
      </c>
      <c r="H426" s="176">
        <v>15.588</v>
      </c>
      <c r="I426" s="177"/>
      <c r="L426" s="173"/>
      <c r="M426" s="178"/>
      <c r="N426" s="179"/>
      <c r="O426" s="179"/>
      <c r="P426" s="179"/>
      <c r="Q426" s="179"/>
      <c r="R426" s="179"/>
      <c r="S426" s="179"/>
      <c r="T426" s="180"/>
      <c r="AT426" s="174" t="s">
        <v>134</v>
      </c>
      <c r="AU426" s="174" t="s">
        <v>84</v>
      </c>
      <c r="AV426" s="15" t="s">
        <v>130</v>
      </c>
      <c r="AW426" s="15" t="s">
        <v>36</v>
      </c>
      <c r="AX426" s="15" t="s">
        <v>82</v>
      </c>
      <c r="AY426" s="174" t="s">
        <v>123</v>
      </c>
    </row>
    <row r="427" spans="2:51" s="14" customFormat="1" ht="11.25">
      <c r="B427" s="165"/>
      <c r="D427" s="158" t="s">
        <v>134</v>
      </c>
      <c r="F427" s="167" t="s">
        <v>690</v>
      </c>
      <c r="H427" s="168">
        <v>16.367</v>
      </c>
      <c r="I427" s="169"/>
      <c r="L427" s="165"/>
      <c r="M427" s="170"/>
      <c r="N427" s="171"/>
      <c r="O427" s="171"/>
      <c r="P427" s="171"/>
      <c r="Q427" s="171"/>
      <c r="R427" s="171"/>
      <c r="S427" s="171"/>
      <c r="T427" s="172"/>
      <c r="AT427" s="166" t="s">
        <v>134</v>
      </c>
      <c r="AU427" s="166" t="s">
        <v>84</v>
      </c>
      <c r="AV427" s="14" t="s">
        <v>84</v>
      </c>
      <c r="AW427" s="14" t="s">
        <v>4</v>
      </c>
      <c r="AX427" s="14" t="s">
        <v>82</v>
      </c>
      <c r="AY427" s="166" t="s">
        <v>123</v>
      </c>
    </row>
    <row r="428" spans="1:65" s="2" customFormat="1" ht="78" customHeight="1">
      <c r="A428" s="33"/>
      <c r="B428" s="138"/>
      <c r="C428" s="139" t="s">
        <v>696</v>
      </c>
      <c r="D428" s="139" t="s">
        <v>125</v>
      </c>
      <c r="E428" s="140" t="s">
        <v>697</v>
      </c>
      <c r="F428" s="141" t="s">
        <v>698</v>
      </c>
      <c r="G428" s="142" t="s">
        <v>193</v>
      </c>
      <c r="H428" s="143">
        <v>0.595</v>
      </c>
      <c r="I428" s="144"/>
      <c r="J428" s="145">
        <f>ROUND(I428*H428,2)</f>
        <v>0</v>
      </c>
      <c r="K428" s="141" t="s">
        <v>129</v>
      </c>
      <c r="L428" s="34"/>
      <c r="M428" s="146" t="s">
        <v>3</v>
      </c>
      <c r="N428" s="147" t="s">
        <v>45</v>
      </c>
      <c r="O428" s="54"/>
      <c r="P428" s="148">
        <f>O428*H428</f>
        <v>0</v>
      </c>
      <c r="Q428" s="148">
        <v>1.05555</v>
      </c>
      <c r="R428" s="148">
        <f>Q428*H428</f>
        <v>0.62805225</v>
      </c>
      <c r="S428" s="148">
        <v>0</v>
      </c>
      <c r="T428" s="14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0" t="s">
        <v>130</v>
      </c>
      <c r="AT428" s="150" t="s">
        <v>125</v>
      </c>
      <c r="AU428" s="150" t="s">
        <v>84</v>
      </c>
      <c r="AY428" s="18" t="s">
        <v>123</v>
      </c>
      <c r="BE428" s="151">
        <f>IF(N428="základní",J428,0)</f>
        <v>0</v>
      </c>
      <c r="BF428" s="151">
        <f>IF(N428="snížená",J428,0)</f>
        <v>0</v>
      </c>
      <c r="BG428" s="151">
        <f>IF(N428="zákl. přenesená",J428,0)</f>
        <v>0</v>
      </c>
      <c r="BH428" s="151">
        <f>IF(N428="sníž. přenesená",J428,0)</f>
        <v>0</v>
      </c>
      <c r="BI428" s="151">
        <f>IF(N428="nulová",J428,0)</f>
        <v>0</v>
      </c>
      <c r="BJ428" s="18" t="s">
        <v>82</v>
      </c>
      <c r="BK428" s="151">
        <f>ROUND(I428*H428,2)</f>
        <v>0</v>
      </c>
      <c r="BL428" s="18" t="s">
        <v>130</v>
      </c>
      <c r="BM428" s="150" t="s">
        <v>699</v>
      </c>
    </row>
    <row r="429" spans="1:47" s="2" customFormat="1" ht="11.25">
      <c r="A429" s="33"/>
      <c r="B429" s="34"/>
      <c r="C429" s="33"/>
      <c r="D429" s="152" t="s">
        <v>132</v>
      </c>
      <c r="E429" s="33"/>
      <c r="F429" s="153" t="s">
        <v>700</v>
      </c>
      <c r="G429" s="33"/>
      <c r="H429" s="33"/>
      <c r="I429" s="154"/>
      <c r="J429" s="33"/>
      <c r="K429" s="33"/>
      <c r="L429" s="34"/>
      <c r="M429" s="155"/>
      <c r="N429" s="156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132</v>
      </c>
      <c r="AU429" s="18" t="s">
        <v>84</v>
      </c>
    </row>
    <row r="430" spans="2:51" s="13" customFormat="1" ht="11.25">
      <c r="B430" s="157"/>
      <c r="D430" s="158" t="s">
        <v>134</v>
      </c>
      <c r="E430" s="159" t="s">
        <v>3</v>
      </c>
      <c r="F430" s="160" t="s">
        <v>669</v>
      </c>
      <c r="H430" s="159" t="s">
        <v>3</v>
      </c>
      <c r="I430" s="161"/>
      <c r="L430" s="157"/>
      <c r="M430" s="162"/>
      <c r="N430" s="163"/>
      <c r="O430" s="163"/>
      <c r="P430" s="163"/>
      <c r="Q430" s="163"/>
      <c r="R430" s="163"/>
      <c r="S430" s="163"/>
      <c r="T430" s="164"/>
      <c r="AT430" s="159" t="s">
        <v>134</v>
      </c>
      <c r="AU430" s="159" t="s">
        <v>84</v>
      </c>
      <c r="AV430" s="13" t="s">
        <v>82</v>
      </c>
      <c r="AW430" s="13" t="s">
        <v>36</v>
      </c>
      <c r="AX430" s="13" t="s">
        <v>74</v>
      </c>
      <c r="AY430" s="159" t="s">
        <v>123</v>
      </c>
    </row>
    <row r="431" spans="2:51" s="14" customFormat="1" ht="11.25">
      <c r="B431" s="165"/>
      <c r="D431" s="158" t="s">
        <v>134</v>
      </c>
      <c r="E431" s="166" t="s">
        <v>3</v>
      </c>
      <c r="F431" s="167" t="s">
        <v>701</v>
      </c>
      <c r="H431" s="168">
        <v>0.133</v>
      </c>
      <c r="I431" s="169"/>
      <c r="L431" s="165"/>
      <c r="M431" s="170"/>
      <c r="N431" s="171"/>
      <c r="O431" s="171"/>
      <c r="P431" s="171"/>
      <c r="Q431" s="171"/>
      <c r="R431" s="171"/>
      <c r="S431" s="171"/>
      <c r="T431" s="172"/>
      <c r="AT431" s="166" t="s">
        <v>134</v>
      </c>
      <c r="AU431" s="166" t="s">
        <v>84</v>
      </c>
      <c r="AV431" s="14" t="s">
        <v>84</v>
      </c>
      <c r="AW431" s="14" t="s">
        <v>36</v>
      </c>
      <c r="AX431" s="14" t="s">
        <v>74</v>
      </c>
      <c r="AY431" s="166" t="s">
        <v>123</v>
      </c>
    </row>
    <row r="432" spans="2:51" s="14" customFormat="1" ht="22.5">
      <c r="B432" s="165"/>
      <c r="D432" s="158" t="s">
        <v>134</v>
      </c>
      <c r="E432" s="166" t="s">
        <v>3</v>
      </c>
      <c r="F432" s="167" t="s">
        <v>702</v>
      </c>
      <c r="H432" s="168">
        <v>0.181</v>
      </c>
      <c r="I432" s="169"/>
      <c r="L432" s="165"/>
      <c r="M432" s="170"/>
      <c r="N432" s="171"/>
      <c r="O432" s="171"/>
      <c r="P432" s="171"/>
      <c r="Q432" s="171"/>
      <c r="R432" s="171"/>
      <c r="S432" s="171"/>
      <c r="T432" s="172"/>
      <c r="AT432" s="166" t="s">
        <v>134</v>
      </c>
      <c r="AU432" s="166" t="s">
        <v>84</v>
      </c>
      <c r="AV432" s="14" t="s">
        <v>84</v>
      </c>
      <c r="AW432" s="14" t="s">
        <v>36</v>
      </c>
      <c r="AX432" s="14" t="s">
        <v>74</v>
      </c>
      <c r="AY432" s="166" t="s">
        <v>123</v>
      </c>
    </row>
    <row r="433" spans="2:51" s="14" customFormat="1" ht="11.25">
      <c r="B433" s="165"/>
      <c r="D433" s="158" t="s">
        <v>134</v>
      </c>
      <c r="E433" s="166" t="s">
        <v>3</v>
      </c>
      <c r="F433" s="167" t="s">
        <v>703</v>
      </c>
      <c r="H433" s="168">
        <v>0.227</v>
      </c>
      <c r="I433" s="169"/>
      <c r="L433" s="165"/>
      <c r="M433" s="170"/>
      <c r="N433" s="171"/>
      <c r="O433" s="171"/>
      <c r="P433" s="171"/>
      <c r="Q433" s="171"/>
      <c r="R433" s="171"/>
      <c r="S433" s="171"/>
      <c r="T433" s="172"/>
      <c r="AT433" s="166" t="s">
        <v>134</v>
      </c>
      <c r="AU433" s="166" t="s">
        <v>84</v>
      </c>
      <c r="AV433" s="14" t="s">
        <v>84</v>
      </c>
      <c r="AW433" s="14" t="s">
        <v>36</v>
      </c>
      <c r="AX433" s="14" t="s">
        <v>74</v>
      </c>
      <c r="AY433" s="166" t="s">
        <v>123</v>
      </c>
    </row>
    <row r="434" spans="2:51" s="15" customFormat="1" ht="11.25">
      <c r="B434" s="173"/>
      <c r="D434" s="158" t="s">
        <v>134</v>
      </c>
      <c r="E434" s="174" t="s">
        <v>3</v>
      </c>
      <c r="F434" s="175" t="s">
        <v>138</v>
      </c>
      <c r="H434" s="176">
        <v>0.541</v>
      </c>
      <c r="I434" s="177"/>
      <c r="L434" s="173"/>
      <c r="M434" s="178"/>
      <c r="N434" s="179"/>
      <c r="O434" s="179"/>
      <c r="P434" s="179"/>
      <c r="Q434" s="179"/>
      <c r="R434" s="179"/>
      <c r="S434" s="179"/>
      <c r="T434" s="180"/>
      <c r="AT434" s="174" t="s">
        <v>134</v>
      </c>
      <c r="AU434" s="174" t="s">
        <v>84</v>
      </c>
      <c r="AV434" s="15" t="s">
        <v>130</v>
      </c>
      <c r="AW434" s="15" t="s">
        <v>36</v>
      </c>
      <c r="AX434" s="15" t="s">
        <v>82</v>
      </c>
      <c r="AY434" s="174" t="s">
        <v>123</v>
      </c>
    </row>
    <row r="435" spans="2:51" s="14" customFormat="1" ht="11.25">
      <c r="B435" s="165"/>
      <c r="D435" s="158" t="s">
        <v>134</v>
      </c>
      <c r="F435" s="167" t="s">
        <v>704</v>
      </c>
      <c r="H435" s="168">
        <v>0.595</v>
      </c>
      <c r="I435" s="169"/>
      <c r="L435" s="165"/>
      <c r="M435" s="170"/>
      <c r="N435" s="171"/>
      <c r="O435" s="171"/>
      <c r="P435" s="171"/>
      <c r="Q435" s="171"/>
      <c r="R435" s="171"/>
      <c r="S435" s="171"/>
      <c r="T435" s="172"/>
      <c r="AT435" s="166" t="s">
        <v>134</v>
      </c>
      <c r="AU435" s="166" t="s">
        <v>84</v>
      </c>
      <c r="AV435" s="14" t="s">
        <v>84</v>
      </c>
      <c r="AW435" s="14" t="s">
        <v>4</v>
      </c>
      <c r="AX435" s="14" t="s">
        <v>82</v>
      </c>
      <c r="AY435" s="166" t="s">
        <v>123</v>
      </c>
    </row>
    <row r="436" spans="1:65" s="2" customFormat="1" ht="24.2" customHeight="1">
      <c r="A436" s="33"/>
      <c r="B436" s="138"/>
      <c r="C436" s="139" t="s">
        <v>705</v>
      </c>
      <c r="D436" s="139" t="s">
        <v>125</v>
      </c>
      <c r="E436" s="140" t="s">
        <v>706</v>
      </c>
      <c r="F436" s="141" t="s">
        <v>707</v>
      </c>
      <c r="G436" s="142" t="s">
        <v>151</v>
      </c>
      <c r="H436" s="143">
        <v>1.738</v>
      </c>
      <c r="I436" s="144"/>
      <c r="J436" s="145">
        <f>ROUND(I436*H436,2)</f>
        <v>0</v>
      </c>
      <c r="K436" s="141" t="s">
        <v>129</v>
      </c>
      <c r="L436" s="34"/>
      <c r="M436" s="146" t="s">
        <v>3</v>
      </c>
      <c r="N436" s="147" t="s">
        <v>45</v>
      </c>
      <c r="O436" s="54"/>
      <c r="P436" s="148">
        <f>O436*H436</f>
        <v>0</v>
      </c>
      <c r="Q436" s="148">
        <v>2.50198</v>
      </c>
      <c r="R436" s="148">
        <f>Q436*H436</f>
        <v>4.3484412400000005</v>
      </c>
      <c r="S436" s="148">
        <v>0</v>
      </c>
      <c r="T436" s="149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0" t="s">
        <v>130</v>
      </c>
      <c r="AT436" s="150" t="s">
        <v>125</v>
      </c>
      <c r="AU436" s="150" t="s">
        <v>84</v>
      </c>
      <c r="AY436" s="18" t="s">
        <v>123</v>
      </c>
      <c r="BE436" s="151">
        <f>IF(N436="základní",J436,0)</f>
        <v>0</v>
      </c>
      <c r="BF436" s="151">
        <f>IF(N436="snížená",J436,0)</f>
        <v>0</v>
      </c>
      <c r="BG436" s="151">
        <f>IF(N436="zákl. přenesená",J436,0)</f>
        <v>0</v>
      </c>
      <c r="BH436" s="151">
        <f>IF(N436="sníž. přenesená",J436,0)</f>
        <v>0</v>
      </c>
      <c r="BI436" s="151">
        <f>IF(N436="nulová",J436,0)</f>
        <v>0</v>
      </c>
      <c r="BJ436" s="18" t="s">
        <v>82</v>
      </c>
      <c r="BK436" s="151">
        <f>ROUND(I436*H436,2)</f>
        <v>0</v>
      </c>
      <c r="BL436" s="18" t="s">
        <v>130</v>
      </c>
      <c r="BM436" s="150" t="s">
        <v>708</v>
      </c>
    </row>
    <row r="437" spans="1:47" s="2" customFormat="1" ht="11.25">
      <c r="A437" s="33"/>
      <c r="B437" s="34"/>
      <c r="C437" s="33"/>
      <c r="D437" s="152" t="s">
        <v>132</v>
      </c>
      <c r="E437" s="33"/>
      <c r="F437" s="153" t="s">
        <v>709</v>
      </c>
      <c r="G437" s="33"/>
      <c r="H437" s="33"/>
      <c r="I437" s="154"/>
      <c r="J437" s="33"/>
      <c r="K437" s="33"/>
      <c r="L437" s="34"/>
      <c r="M437" s="155"/>
      <c r="N437" s="156"/>
      <c r="O437" s="54"/>
      <c r="P437" s="54"/>
      <c r="Q437" s="54"/>
      <c r="R437" s="54"/>
      <c r="S437" s="54"/>
      <c r="T437" s="55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8" t="s">
        <v>132</v>
      </c>
      <c r="AU437" s="18" t="s">
        <v>84</v>
      </c>
    </row>
    <row r="438" spans="2:51" s="14" customFormat="1" ht="11.25">
      <c r="B438" s="165"/>
      <c r="D438" s="158" t="s">
        <v>134</v>
      </c>
      <c r="E438" s="166" t="s">
        <v>3</v>
      </c>
      <c r="F438" s="167" t="s">
        <v>710</v>
      </c>
      <c r="H438" s="168">
        <v>1.228</v>
      </c>
      <c r="I438" s="169"/>
      <c r="L438" s="165"/>
      <c r="M438" s="170"/>
      <c r="N438" s="171"/>
      <c r="O438" s="171"/>
      <c r="P438" s="171"/>
      <c r="Q438" s="171"/>
      <c r="R438" s="171"/>
      <c r="S438" s="171"/>
      <c r="T438" s="172"/>
      <c r="AT438" s="166" t="s">
        <v>134</v>
      </c>
      <c r="AU438" s="166" t="s">
        <v>84</v>
      </c>
      <c r="AV438" s="14" t="s">
        <v>84</v>
      </c>
      <c r="AW438" s="14" t="s">
        <v>36</v>
      </c>
      <c r="AX438" s="14" t="s">
        <v>74</v>
      </c>
      <c r="AY438" s="166" t="s">
        <v>123</v>
      </c>
    </row>
    <row r="439" spans="2:51" s="14" customFormat="1" ht="11.25">
      <c r="B439" s="165"/>
      <c r="D439" s="158" t="s">
        <v>134</v>
      </c>
      <c r="E439" s="166" t="s">
        <v>3</v>
      </c>
      <c r="F439" s="167" t="s">
        <v>711</v>
      </c>
      <c r="H439" s="168">
        <v>0.054</v>
      </c>
      <c r="I439" s="169"/>
      <c r="L439" s="165"/>
      <c r="M439" s="170"/>
      <c r="N439" s="171"/>
      <c r="O439" s="171"/>
      <c r="P439" s="171"/>
      <c r="Q439" s="171"/>
      <c r="R439" s="171"/>
      <c r="S439" s="171"/>
      <c r="T439" s="172"/>
      <c r="AT439" s="166" t="s">
        <v>134</v>
      </c>
      <c r="AU439" s="166" t="s">
        <v>84</v>
      </c>
      <c r="AV439" s="14" t="s">
        <v>84</v>
      </c>
      <c r="AW439" s="14" t="s">
        <v>36</v>
      </c>
      <c r="AX439" s="14" t="s">
        <v>74</v>
      </c>
      <c r="AY439" s="166" t="s">
        <v>123</v>
      </c>
    </row>
    <row r="440" spans="2:51" s="14" customFormat="1" ht="11.25">
      <c r="B440" s="165"/>
      <c r="D440" s="158" t="s">
        <v>134</v>
      </c>
      <c r="E440" s="166" t="s">
        <v>3</v>
      </c>
      <c r="F440" s="167" t="s">
        <v>712</v>
      </c>
      <c r="H440" s="168">
        <v>0.275</v>
      </c>
      <c r="I440" s="169"/>
      <c r="L440" s="165"/>
      <c r="M440" s="170"/>
      <c r="N440" s="171"/>
      <c r="O440" s="171"/>
      <c r="P440" s="171"/>
      <c r="Q440" s="171"/>
      <c r="R440" s="171"/>
      <c r="S440" s="171"/>
      <c r="T440" s="172"/>
      <c r="AT440" s="166" t="s">
        <v>134</v>
      </c>
      <c r="AU440" s="166" t="s">
        <v>84</v>
      </c>
      <c r="AV440" s="14" t="s">
        <v>84</v>
      </c>
      <c r="AW440" s="14" t="s">
        <v>36</v>
      </c>
      <c r="AX440" s="14" t="s">
        <v>74</v>
      </c>
      <c r="AY440" s="166" t="s">
        <v>123</v>
      </c>
    </row>
    <row r="441" spans="2:51" s="14" customFormat="1" ht="11.25">
      <c r="B441" s="165"/>
      <c r="D441" s="158" t="s">
        <v>134</v>
      </c>
      <c r="E441" s="166" t="s">
        <v>3</v>
      </c>
      <c r="F441" s="167" t="s">
        <v>713</v>
      </c>
      <c r="H441" s="168">
        <v>0.098</v>
      </c>
      <c r="I441" s="169"/>
      <c r="L441" s="165"/>
      <c r="M441" s="170"/>
      <c r="N441" s="171"/>
      <c r="O441" s="171"/>
      <c r="P441" s="171"/>
      <c r="Q441" s="171"/>
      <c r="R441" s="171"/>
      <c r="S441" s="171"/>
      <c r="T441" s="172"/>
      <c r="AT441" s="166" t="s">
        <v>134</v>
      </c>
      <c r="AU441" s="166" t="s">
        <v>84</v>
      </c>
      <c r="AV441" s="14" t="s">
        <v>84</v>
      </c>
      <c r="AW441" s="14" t="s">
        <v>36</v>
      </c>
      <c r="AX441" s="14" t="s">
        <v>74</v>
      </c>
      <c r="AY441" s="166" t="s">
        <v>123</v>
      </c>
    </row>
    <row r="442" spans="2:51" s="15" customFormat="1" ht="11.25">
      <c r="B442" s="173"/>
      <c r="D442" s="158" t="s">
        <v>134</v>
      </c>
      <c r="E442" s="174" t="s">
        <v>3</v>
      </c>
      <c r="F442" s="175" t="s">
        <v>138</v>
      </c>
      <c r="H442" s="176">
        <v>1.655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134</v>
      </c>
      <c r="AU442" s="174" t="s">
        <v>84</v>
      </c>
      <c r="AV442" s="15" t="s">
        <v>130</v>
      </c>
      <c r="AW442" s="15" t="s">
        <v>36</v>
      </c>
      <c r="AX442" s="15" t="s">
        <v>82</v>
      </c>
      <c r="AY442" s="174" t="s">
        <v>123</v>
      </c>
    </row>
    <row r="443" spans="2:51" s="14" customFormat="1" ht="11.25">
      <c r="B443" s="165"/>
      <c r="D443" s="158" t="s">
        <v>134</v>
      </c>
      <c r="F443" s="167" t="s">
        <v>714</v>
      </c>
      <c r="H443" s="168">
        <v>1.738</v>
      </c>
      <c r="I443" s="169"/>
      <c r="L443" s="165"/>
      <c r="M443" s="170"/>
      <c r="N443" s="171"/>
      <c r="O443" s="171"/>
      <c r="P443" s="171"/>
      <c r="Q443" s="171"/>
      <c r="R443" s="171"/>
      <c r="S443" s="171"/>
      <c r="T443" s="172"/>
      <c r="AT443" s="166" t="s">
        <v>134</v>
      </c>
      <c r="AU443" s="166" t="s">
        <v>84</v>
      </c>
      <c r="AV443" s="14" t="s">
        <v>84</v>
      </c>
      <c r="AW443" s="14" t="s">
        <v>4</v>
      </c>
      <c r="AX443" s="14" t="s">
        <v>82</v>
      </c>
      <c r="AY443" s="166" t="s">
        <v>123</v>
      </c>
    </row>
    <row r="444" spans="1:65" s="2" customFormat="1" ht="24.2" customHeight="1">
      <c r="A444" s="33"/>
      <c r="B444" s="138"/>
      <c r="C444" s="139" t="s">
        <v>715</v>
      </c>
      <c r="D444" s="139" t="s">
        <v>125</v>
      </c>
      <c r="E444" s="140" t="s">
        <v>716</v>
      </c>
      <c r="F444" s="141" t="s">
        <v>717</v>
      </c>
      <c r="G444" s="142" t="s">
        <v>128</v>
      </c>
      <c r="H444" s="143">
        <v>10.816</v>
      </c>
      <c r="I444" s="144"/>
      <c r="J444" s="145">
        <f>ROUND(I444*H444,2)</f>
        <v>0</v>
      </c>
      <c r="K444" s="141" t="s">
        <v>129</v>
      </c>
      <c r="L444" s="34"/>
      <c r="M444" s="146" t="s">
        <v>3</v>
      </c>
      <c r="N444" s="147" t="s">
        <v>45</v>
      </c>
      <c r="O444" s="54"/>
      <c r="P444" s="148">
        <f>O444*H444</f>
        <v>0</v>
      </c>
      <c r="Q444" s="148">
        <v>0.00576</v>
      </c>
      <c r="R444" s="148">
        <f>Q444*H444</f>
        <v>0.06230016000000001</v>
      </c>
      <c r="S444" s="148">
        <v>0</v>
      </c>
      <c r="T444" s="149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0" t="s">
        <v>130</v>
      </c>
      <c r="AT444" s="150" t="s">
        <v>125</v>
      </c>
      <c r="AU444" s="150" t="s">
        <v>84</v>
      </c>
      <c r="AY444" s="18" t="s">
        <v>123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8" t="s">
        <v>82</v>
      </c>
      <c r="BK444" s="151">
        <f>ROUND(I444*H444,2)</f>
        <v>0</v>
      </c>
      <c r="BL444" s="18" t="s">
        <v>130</v>
      </c>
      <c r="BM444" s="150" t="s">
        <v>718</v>
      </c>
    </row>
    <row r="445" spans="1:47" s="2" customFormat="1" ht="11.25">
      <c r="A445" s="33"/>
      <c r="B445" s="34"/>
      <c r="C445" s="33"/>
      <c r="D445" s="152" t="s">
        <v>132</v>
      </c>
      <c r="E445" s="33"/>
      <c r="F445" s="153" t="s">
        <v>719</v>
      </c>
      <c r="G445" s="33"/>
      <c r="H445" s="33"/>
      <c r="I445" s="154"/>
      <c r="J445" s="33"/>
      <c r="K445" s="33"/>
      <c r="L445" s="34"/>
      <c r="M445" s="155"/>
      <c r="N445" s="156"/>
      <c r="O445" s="54"/>
      <c r="P445" s="54"/>
      <c r="Q445" s="54"/>
      <c r="R445" s="54"/>
      <c r="S445" s="54"/>
      <c r="T445" s="55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132</v>
      </c>
      <c r="AU445" s="18" t="s">
        <v>84</v>
      </c>
    </row>
    <row r="446" spans="2:51" s="14" customFormat="1" ht="11.25">
      <c r="B446" s="165"/>
      <c r="D446" s="158" t="s">
        <v>134</v>
      </c>
      <c r="E446" s="166" t="s">
        <v>3</v>
      </c>
      <c r="F446" s="167" t="s">
        <v>720</v>
      </c>
      <c r="H446" s="168">
        <v>7.296</v>
      </c>
      <c r="I446" s="169"/>
      <c r="L446" s="165"/>
      <c r="M446" s="170"/>
      <c r="N446" s="171"/>
      <c r="O446" s="171"/>
      <c r="P446" s="171"/>
      <c r="Q446" s="171"/>
      <c r="R446" s="171"/>
      <c r="S446" s="171"/>
      <c r="T446" s="172"/>
      <c r="AT446" s="166" t="s">
        <v>134</v>
      </c>
      <c r="AU446" s="166" t="s">
        <v>84</v>
      </c>
      <c r="AV446" s="14" t="s">
        <v>84</v>
      </c>
      <c r="AW446" s="14" t="s">
        <v>36</v>
      </c>
      <c r="AX446" s="14" t="s">
        <v>74</v>
      </c>
      <c r="AY446" s="166" t="s">
        <v>123</v>
      </c>
    </row>
    <row r="447" spans="2:51" s="14" customFormat="1" ht="11.25">
      <c r="B447" s="165"/>
      <c r="D447" s="158" t="s">
        <v>134</v>
      </c>
      <c r="E447" s="166" t="s">
        <v>3</v>
      </c>
      <c r="F447" s="167" t="s">
        <v>721</v>
      </c>
      <c r="H447" s="168">
        <v>0.495</v>
      </c>
      <c r="I447" s="169"/>
      <c r="L447" s="165"/>
      <c r="M447" s="170"/>
      <c r="N447" s="171"/>
      <c r="O447" s="171"/>
      <c r="P447" s="171"/>
      <c r="Q447" s="171"/>
      <c r="R447" s="171"/>
      <c r="S447" s="171"/>
      <c r="T447" s="172"/>
      <c r="AT447" s="166" t="s">
        <v>134</v>
      </c>
      <c r="AU447" s="166" t="s">
        <v>84</v>
      </c>
      <c r="AV447" s="14" t="s">
        <v>84</v>
      </c>
      <c r="AW447" s="14" t="s">
        <v>36</v>
      </c>
      <c r="AX447" s="14" t="s">
        <v>74</v>
      </c>
      <c r="AY447" s="166" t="s">
        <v>123</v>
      </c>
    </row>
    <row r="448" spans="2:51" s="14" customFormat="1" ht="11.25">
      <c r="B448" s="165"/>
      <c r="D448" s="158" t="s">
        <v>134</v>
      </c>
      <c r="E448" s="166" t="s">
        <v>3</v>
      </c>
      <c r="F448" s="167" t="s">
        <v>722</v>
      </c>
      <c r="H448" s="168">
        <v>1.65</v>
      </c>
      <c r="I448" s="169"/>
      <c r="L448" s="165"/>
      <c r="M448" s="170"/>
      <c r="N448" s="171"/>
      <c r="O448" s="171"/>
      <c r="P448" s="171"/>
      <c r="Q448" s="171"/>
      <c r="R448" s="171"/>
      <c r="S448" s="171"/>
      <c r="T448" s="172"/>
      <c r="AT448" s="166" t="s">
        <v>134</v>
      </c>
      <c r="AU448" s="166" t="s">
        <v>84</v>
      </c>
      <c r="AV448" s="14" t="s">
        <v>84</v>
      </c>
      <c r="AW448" s="14" t="s">
        <v>36</v>
      </c>
      <c r="AX448" s="14" t="s">
        <v>74</v>
      </c>
      <c r="AY448" s="166" t="s">
        <v>123</v>
      </c>
    </row>
    <row r="449" spans="2:51" s="14" customFormat="1" ht="11.25">
      <c r="B449" s="165"/>
      <c r="D449" s="158" t="s">
        <v>134</v>
      </c>
      <c r="E449" s="166" t="s">
        <v>3</v>
      </c>
      <c r="F449" s="167" t="s">
        <v>723</v>
      </c>
      <c r="H449" s="168">
        <v>0.86</v>
      </c>
      <c r="I449" s="169"/>
      <c r="L449" s="165"/>
      <c r="M449" s="170"/>
      <c r="N449" s="171"/>
      <c r="O449" s="171"/>
      <c r="P449" s="171"/>
      <c r="Q449" s="171"/>
      <c r="R449" s="171"/>
      <c r="S449" s="171"/>
      <c r="T449" s="172"/>
      <c r="AT449" s="166" t="s">
        <v>134</v>
      </c>
      <c r="AU449" s="166" t="s">
        <v>84</v>
      </c>
      <c r="AV449" s="14" t="s">
        <v>84</v>
      </c>
      <c r="AW449" s="14" t="s">
        <v>36</v>
      </c>
      <c r="AX449" s="14" t="s">
        <v>74</v>
      </c>
      <c r="AY449" s="166" t="s">
        <v>123</v>
      </c>
    </row>
    <row r="450" spans="2:51" s="15" customFormat="1" ht="11.25">
      <c r="B450" s="173"/>
      <c r="D450" s="158" t="s">
        <v>134</v>
      </c>
      <c r="E450" s="174" t="s">
        <v>3</v>
      </c>
      <c r="F450" s="175" t="s">
        <v>138</v>
      </c>
      <c r="H450" s="176">
        <v>10.301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4" t="s">
        <v>134</v>
      </c>
      <c r="AU450" s="174" t="s">
        <v>84</v>
      </c>
      <c r="AV450" s="15" t="s">
        <v>130</v>
      </c>
      <c r="AW450" s="15" t="s">
        <v>36</v>
      </c>
      <c r="AX450" s="15" t="s">
        <v>82</v>
      </c>
      <c r="AY450" s="174" t="s">
        <v>123</v>
      </c>
    </row>
    <row r="451" spans="2:51" s="14" customFormat="1" ht="11.25">
      <c r="B451" s="165"/>
      <c r="D451" s="158" t="s">
        <v>134</v>
      </c>
      <c r="F451" s="167" t="s">
        <v>724</v>
      </c>
      <c r="H451" s="168">
        <v>10.816</v>
      </c>
      <c r="I451" s="169"/>
      <c r="L451" s="165"/>
      <c r="M451" s="170"/>
      <c r="N451" s="171"/>
      <c r="O451" s="171"/>
      <c r="P451" s="171"/>
      <c r="Q451" s="171"/>
      <c r="R451" s="171"/>
      <c r="S451" s="171"/>
      <c r="T451" s="172"/>
      <c r="AT451" s="166" t="s">
        <v>134</v>
      </c>
      <c r="AU451" s="166" t="s">
        <v>84</v>
      </c>
      <c r="AV451" s="14" t="s">
        <v>84</v>
      </c>
      <c r="AW451" s="14" t="s">
        <v>4</v>
      </c>
      <c r="AX451" s="14" t="s">
        <v>82</v>
      </c>
      <c r="AY451" s="166" t="s">
        <v>123</v>
      </c>
    </row>
    <row r="452" spans="1:65" s="2" customFormat="1" ht="24.2" customHeight="1">
      <c r="A452" s="33"/>
      <c r="B452" s="138"/>
      <c r="C452" s="139" t="s">
        <v>725</v>
      </c>
      <c r="D452" s="139" t="s">
        <v>125</v>
      </c>
      <c r="E452" s="140" t="s">
        <v>726</v>
      </c>
      <c r="F452" s="141" t="s">
        <v>727</v>
      </c>
      <c r="G452" s="142" t="s">
        <v>128</v>
      </c>
      <c r="H452" s="143">
        <v>10.816</v>
      </c>
      <c r="I452" s="144"/>
      <c r="J452" s="145">
        <f>ROUND(I452*H452,2)</f>
        <v>0</v>
      </c>
      <c r="K452" s="141" t="s">
        <v>129</v>
      </c>
      <c r="L452" s="34"/>
      <c r="M452" s="146" t="s">
        <v>3</v>
      </c>
      <c r="N452" s="147" t="s">
        <v>45</v>
      </c>
      <c r="O452" s="54"/>
      <c r="P452" s="148">
        <f>O452*H452</f>
        <v>0</v>
      </c>
      <c r="Q452" s="148">
        <v>0</v>
      </c>
      <c r="R452" s="148">
        <f>Q452*H452</f>
        <v>0</v>
      </c>
      <c r="S452" s="148">
        <v>0</v>
      </c>
      <c r="T452" s="149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0" t="s">
        <v>130</v>
      </c>
      <c r="AT452" s="150" t="s">
        <v>125</v>
      </c>
      <c r="AU452" s="150" t="s">
        <v>84</v>
      </c>
      <c r="AY452" s="18" t="s">
        <v>123</v>
      </c>
      <c r="BE452" s="151">
        <f>IF(N452="základní",J452,0)</f>
        <v>0</v>
      </c>
      <c r="BF452" s="151">
        <f>IF(N452="snížená",J452,0)</f>
        <v>0</v>
      </c>
      <c r="BG452" s="151">
        <f>IF(N452="zákl. přenesená",J452,0)</f>
        <v>0</v>
      </c>
      <c r="BH452" s="151">
        <f>IF(N452="sníž. přenesená",J452,0)</f>
        <v>0</v>
      </c>
      <c r="BI452" s="151">
        <f>IF(N452="nulová",J452,0)</f>
        <v>0</v>
      </c>
      <c r="BJ452" s="18" t="s">
        <v>82</v>
      </c>
      <c r="BK452" s="151">
        <f>ROUND(I452*H452,2)</f>
        <v>0</v>
      </c>
      <c r="BL452" s="18" t="s">
        <v>130</v>
      </c>
      <c r="BM452" s="150" t="s">
        <v>728</v>
      </c>
    </row>
    <row r="453" spans="1:47" s="2" customFormat="1" ht="11.25">
      <c r="A453" s="33"/>
      <c r="B453" s="34"/>
      <c r="C453" s="33"/>
      <c r="D453" s="152" t="s">
        <v>132</v>
      </c>
      <c r="E453" s="33"/>
      <c r="F453" s="153" t="s">
        <v>729</v>
      </c>
      <c r="G453" s="33"/>
      <c r="H453" s="33"/>
      <c r="I453" s="154"/>
      <c r="J453" s="33"/>
      <c r="K453" s="33"/>
      <c r="L453" s="34"/>
      <c r="M453" s="155"/>
      <c r="N453" s="156"/>
      <c r="O453" s="54"/>
      <c r="P453" s="54"/>
      <c r="Q453" s="54"/>
      <c r="R453" s="54"/>
      <c r="S453" s="54"/>
      <c r="T453" s="55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T453" s="18" t="s">
        <v>132</v>
      </c>
      <c r="AU453" s="18" t="s">
        <v>84</v>
      </c>
    </row>
    <row r="454" spans="2:51" s="14" customFormat="1" ht="11.25">
      <c r="B454" s="165"/>
      <c r="D454" s="158" t="s">
        <v>134</v>
      </c>
      <c r="E454" s="166" t="s">
        <v>3</v>
      </c>
      <c r="F454" s="167" t="s">
        <v>720</v>
      </c>
      <c r="H454" s="168">
        <v>7.296</v>
      </c>
      <c r="I454" s="169"/>
      <c r="L454" s="165"/>
      <c r="M454" s="170"/>
      <c r="N454" s="171"/>
      <c r="O454" s="171"/>
      <c r="P454" s="171"/>
      <c r="Q454" s="171"/>
      <c r="R454" s="171"/>
      <c r="S454" s="171"/>
      <c r="T454" s="172"/>
      <c r="AT454" s="166" t="s">
        <v>134</v>
      </c>
      <c r="AU454" s="166" t="s">
        <v>84</v>
      </c>
      <c r="AV454" s="14" t="s">
        <v>84</v>
      </c>
      <c r="AW454" s="14" t="s">
        <v>36</v>
      </c>
      <c r="AX454" s="14" t="s">
        <v>74</v>
      </c>
      <c r="AY454" s="166" t="s">
        <v>123</v>
      </c>
    </row>
    <row r="455" spans="2:51" s="14" customFormat="1" ht="11.25">
      <c r="B455" s="165"/>
      <c r="D455" s="158" t="s">
        <v>134</v>
      </c>
      <c r="E455" s="166" t="s">
        <v>3</v>
      </c>
      <c r="F455" s="167" t="s">
        <v>721</v>
      </c>
      <c r="H455" s="168">
        <v>0.495</v>
      </c>
      <c r="I455" s="169"/>
      <c r="L455" s="165"/>
      <c r="M455" s="170"/>
      <c r="N455" s="171"/>
      <c r="O455" s="171"/>
      <c r="P455" s="171"/>
      <c r="Q455" s="171"/>
      <c r="R455" s="171"/>
      <c r="S455" s="171"/>
      <c r="T455" s="172"/>
      <c r="AT455" s="166" t="s">
        <v>134</v>
      </c>
      <c r="AU455" s="166" t="s">
        <v>84</v>
      </c>
      <c r="AV455" s="14" t="s">
        <v>84</v>
      </c>
      <c r="AW455" s="14" t="s">
        <v>36</v>
      </c>
      <c r="AX455" s="14" t="s">
        <v>74</v>
      </c>
      <c r="AY455" s="166" t="s">
        <v>123</v>
      </c>
    </row>
    <row r="456" spans="2:51" s="14" customFormat="1" ht="11.25">
      <c r="B456" s="165"/>
      <c r="D456" s="158" t="s">
        <v>134</v>
      </c>
      <c r="E456" s="166" t="s">
        <v>3</v>
      </c>
      <c r="F456" s="167" t="s">
        <v>722</v>
      </c>
      <c r="H456" s="168">
        <v>1.65</v>
      </c>
      <c r="I456" s="169"/>
      <c r="L456" s="165"/>
      <c r="M456" s="170"/>
      <c r="N456" s="171"/>
      <c r="O456" s="171"/>
      <c r="P456" s="171"/>
      <c r="Q456" s="171"/>
      <c r="R456" s="171"/>
      <c r="S456" s="171"/>
      <c r="T456" s="172"/>
      <c r="AT456" s="166" t="s">
        <v>134</v>
      </c>
      <c r="AU456" s="166" t="s">
        <v>84</v>
      </c>
      <c r="AV456" s="14" t="s">
        <v>84</v>
      </c>
      <c r="AW456" s="14" t="s">
        <v>36</v>
      </c>
      <c r="AX456" s="14" t="s">
        <v>74</v>
      </c>
      <c r="AY456" s="166" t="s">
        <v>123</v>
      </c>
    </row>
    <row r="457" spans="2:51" s="14" customFormat="1" ht="11.25">
      <c r="B457" s="165"/>
      <c r="D457" s="158" t="s">
        <v>134</v>
      </c>
      <c r="E457" s="166" t="s">
        <v>3</v>
      </c>
      <c r="F457" s="167" t="s">
        <v>723</v>
      </c>
      <c r="H457" s="168">
        <v>0.86</v>
      </c>
      <c r="I457" s="169"/>
      <c r="L457" s="165"/>
      <c r="M457" s="170"/>
      <c r="N457" s="171"/>
      <c r="O457" s="171"/>
      <c r="P457" s="171"/>
      <c r="Q457" s="171"/>
      <c r="R457" s="171"/>
      <c r="S457" s="171"/>
      <c r="T457" s="172"/>
      <c r="AT457" s="166" t="s">
        <v>134</v>
      </c>
      <c r="AU457" s="166" t="s">
        <v>84</v>
      </c>
      <c r="AV457" s="14" t="s">
        <v>84</v>
      </c>
      <c r="AW457" s="14" t="s">
        <v>36</v>
      </c>
      <c r="AX457" s="14" t="s">
        <v>74</v>
      </c>
      <c r="AY457" s="166" t="s">
        <v>123</v>
      </c>
    </row>
    <row r="458" spans="2:51" s="15" customFormat="1" ht="11.25">
      <c r="B458" s="173"/>
      <c r="D458" s="158" t="s">
        <v>134</v>
      </c>
      <c r="E458" s="174" t="s">
        <v>3</v>
      </c>
      <c r="F458" s="175" t="s">
        <v>138</v>
      </c>
      <c r="H458" s="176">
        <v>10.301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134</v>
      </c>
      <c r="AU458" s="174" t="s">
        <v>84</v>
      </c>
      <c r="AV458" s="15" t="s">
        <v>130</v>
      </c>
      <c r="AW458" s="15" t="s">
        <v>36</v>
      </c>
      <c r="AX458" s="15" t="s">
        <v>82</v>
      </c>
      <c r="AY458" s="174" t="s">
        <v>123</v>
      </c>
    </row>
    <row r="459" spans="2:51" s="14" customFormat="1" ht="11.25">
      <c r="B459" s="165"/>
      <c r="D459" s="158" t="s">
        <v>134</v>
      </c>
      <c r="F459" s="167" t="s">
        <v>724</v>
      </c>
      <c r="H459" s="168">
        <v>10.816</v>
      </c>
      <c r="I459" s="169"/>
      <c r="L459" s="165"/>
      <c r="M459" s="170"/>
      <c r="N459" s="171"/>
      <c r="O459" s="171"/>
      <c r="P459" s="171"/>
      <c r="Q459" s="171"/>
      <c r="R459" s="171"/>
      <c r="S459" s="171"/>
      <c r="T459" s="172"/>
      <c r="AT459" s="166" t="s">
        <v>134</v>
      </c>
      <c r="AU459" s="166" t="s">
        <v>84</v>
      </c>
      <c r="AV459" s="14" t="s">
        <v>84</v>
      </c>
      <c r="AW459" s="14" t="s">
        <v>4</v>
      </c>
      <c r="AX459" s="14" t="s">
        <v>82</v>
      </c>
      <c r="AY459" s="166" t="s">
        <v>123</v>
      </c>
    </row>
    <row r="460" spans="1:65" s="2" customFormat="1" ht="24.2" customHeight="1">
      <c r="A460" s="33"/>
      <c r="B460" s="138"/>
      <c r="C460" s="139" t="s">
        <v>730</v>
      </c>
      <c r="D460" s="139" t="s">
        <v>125</v>
      </c>
      <c r="E460" s="140" t="s">
        <v>731</v>
      </c>
      <c r="F460" s="141" t="s">
        <v>732</v>
      </c>
      <c r="G460" s="142" t="s">
        <v>193</v>
      </c>
      <c r="H460" s="143">
        <v>0.112</v>
      </c>
      <c r="I460" s="144"/>
      <c r="J460" s="145">
        <f>ROUND(I460*H460,2)</f>
        <v>0</v>
      </c>
      <c r="K460" s="141" t="s">
        <v>129</v>
      </c>
      <c r="L460" s="34"/>
      <c r="M460" s="146" t="s">
        <v>3</v>
      </c>
      <c r="N460" s="147" t="s">
        <v>45</v>
      </c>
      <c r="O460" s="54"/>
      <c r="P460" s="148">
        <f>O460*H460</f>
        <v>0</v>
      </c>
      <c r="Q460" s="148">
        <v>1.05291</v>
      </c>
      <c r="R460" s="148">
        <f>Q460*H460</f>
        <v>0.11792592</v>
      </c>
      <c r="S460" s="148">
        <v>0</v>
      </c>
      <c r="T460" s="149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0" t="s">
        <v>130</v>
      </c>
      <c r="AT460" s="150" t="s">
        <v>125</v>
      </c>
      <c r="AU460" s="150" t="s">
        <v>84</v>
      </c>
      <c r="AY460" s="18" t="s">
        <v>123</v>
      </c>
      <c r="BE460" s="151">
        <f>IF(N460="základní",J460,0)</f>
        <v>0</v>
      </c>
      <c r="BF460" s="151">
        <f>IF(N460="snížená",J460,0)</f>
        <v>0</v>
      </c>
      <c r="BG460" s="151">
        <f>IF(N460="zákl. přenesená",J460,0)</f>
        <v>0</v>
      </c>
      <c r="BH460" s="151">
        <f>IF(N460="sníž. přenesená",J460,0)</f>
        <v>0</v>
      </c>
      <c r="BI460" s="151">
        <f>IF(N460="nulová",J460,0)</f>
        <v>0</v>
      </c>
      <c r="BJ460" s="18" t="s">
        <v>82</v>
      </c>
      <c r="BK460" s="151">
        <f>ROUND(I460*H460,2)</f>
        <v>0</v>
      </c>
      <c r="BL460" s="18" t="s">
        <v>130</v>
      </c>
      <c r="BM460" s="150" t="s">
        <v>733</v>
      </c>
    </row>
    <row r="461" spans="1:47" s="2" customFormat="1" ht="11.25">
      <c r="A461" s="33"/>
      <c r="B461" s="34"/>
      <c r="C461" s="33"/>
      <c r="D461" s="152" t="s">
        <v>132</v>
      </c>
      <c r="E461" s="33"/>
      <c r="F461" s="153" t="s">
        <v>734</v>
      </c>
      <c r="G461" s="33"/>
      <c r="H461" s="33"/>
      <c r="I461" s="154"/>
      <c r="J461" s="33"/>
      <c r="K461" s="33"/>
      <c r="L461" s="34"/>
      <c r="M461" s="155"/>
      <c r="N461" s="156"/>
      <c r="O461" s="54"/>
      <c r="P461" s="54"/>
      <c r="Q461" s="54"/>
      <c r="R461" s="54"/>
      <c r="S461" s="54"/>
      <c r="T461" s="55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8" t="s">
        <v>132</v>
      </c>
      <c r="AU461" s="18" t="s">
        <v>84</v>
      </c>
    </row>
    <row r="462" spans="2:51" s="13" customFormat="1" ht="11.25">
      <c r="B462" s="157"/>
      <c r="D462" s="158" t="s">
        <v>134</v>
      </c>
      <c r="E462" s="159" t="s">
        <v>3</v>
      </c>
      <c r="F462" s="160" t="s">
        <v>735</v>
      </c>
      <c r="H462" s="159" t="s">
        <v>3</v>
      </c>
      <c r="I462" s="161"/>
      <c r="L462" s="157"/>
      <c r="M462" s="162"/>
      <c r="N462" s="163"/>
      <c r="O462" s="163"/>
      <c r="P462" s="163"/>
      <c r="Q462" s="163"/>
      <c r="R462" s="163"/>
      <c r="S462" s="163"/>
      <c r="T462" s="164"/>
      <c r="AT462" s="159" t="s">
        <v>134</v>
      </c>
      <c r="AU462" s="159" t="s">
        <v>84</v>
      </c>
      <c r="AV462" s="13" t="s">
        <v>82</v>
      </c>
      <c r="AW462" s="13" t="s">
        <v>36</v>
      </c>
      <c r="AX462" s="13" t="s">
        <v>74</v>
      </c>
      <c r="AY462" s="159" t="s">
        <v>123</v>
      </c>
    </row>
    <row r="463" spans="2:51" s="14" customFormat="1" ht="11.25">
      <c r="B463" s="165"/>
      <c r="D463" s="158" t="s">
        <v>134</v>
      </c>
      <c r="E463" s="166" t="s">
        <v>3</v>
      </c>
      <c r="F463" s="167" t="s">
        <v>736</v>
      </c>
      <c r="H463" s="168">
        <v>0.081</v>
      </c>
      <c r="I463" s="169"/>
      <c r="L463" s="165"/>
      <c r="M463" s="170"/>
      <c r="N463" s="171"/>
      <c r="O463" s="171"/>
      <c r="P463" s="171"/>
      <c r="Q463" s="171"/>
      <c r="R463" s="171"/>
      <c r="S463" s="171"/>
      <c r="T463" s="172"/>
      <c r="AT463" s="166" t="s">
        <v>134</v>
      </c>
      <c r="AU463" s="166" t="s">
        <v>84</v>
      </c>
      <c r="AV463" s="14" t="s">
        <v>84</v>
      </c>
      <c r="AW463" s="14" t="s">
        <v>36</v>
      </c>
      <c r="AX463" s="14" t="s">
        <v>74</v>
      </c>
      <c r="AY463" s="166" t="s">
        <v>123</v>
      </c>
    </row>
    <row r="464" spans="2:51" s="13" customFormat="1" ht="11.25">
      <c r="B464" s="157"/>
      <c r="D464" s="158" t="s">
        <v>134</v>
      </c>
      <c r="E464" s="159" t="s">
        <v>3</v>
      </c>
      <c r="F464" s="160" t="s">
        <v>737</v>
      </c>
      <c r="H464" s="159" t="s">
        <v>3</v>
      </c>
      <c r="I464" s="161"/>
      <c r="L464" s="157"/>
      <c r="M464" s="162"/>
      <c r="N464" s="163"/>
      <c r="O464" s="163"/>
      <c r="P464" s="163"/>
      <c r="Q464" s="163"/>
      <c r="R464" s="163"/>
      <c r="S464" s="163"/>
      <c r="T464" s="164"/>
      <c r="AT464" s="159" t="s">
        <v>134</v>
      </c>
      <c r="AU464" s="159" t="s">
        <v>84</v>
      </c>
      <c r="AV464" s="13" t="s">
        <v>82</v>
      </c>
      <c r="AW464" s="13" t="s">
        <v>36</v>
      </c>
      <c r="AX464" s="13" t="s">
        <v>74</v>
      </c>
      <c r="AY464" s="159" t="s">
        <v>123</v>
      </c>
    </row>
    <row r="465" spans="2:51" s="14" customFormat="1" ht="11.25">
      <c r="B465" s="165"/>
      <c r="D465" s="158" t="s">
        <v>134</v>
      </c>
      <c r="E465" s="166" t="s">
        <v>3</v>
      </c>
      <c r="F465" s="167" t="s">
        <v>738</v>
      </c>
      <c r="H465" s="168">
        <v>0.021</v>
      </c>
      <c r="I465" s="169"/>
      <c r="L465" s="165"/>
      <c r="M465" s="170"/>
      <c r="N465" s="171"/>
      <c r="O465" s="171"/>
      <c r="P465" s="171"/>
      <c r="Q465" s="171"/>
      <c r="R465" s="171"/>
      <c r="S465" s="171"/>
      <c r="T465" s="172"/>
      <c r="AT465" s="166" t="s">
        <v>134</v>
      </c>
      <c r="AU465" s="166" t="s">
        <v>84</v>
      </c>
      <c r="AV465" s="14" t="s">
        <v>84</v>
      </c>
      <c r="AW465" s="14" t="s">
        <v>36</v>
      </c>
      <c r="AX465" s="14" t="s">
        <v>74</v>
      </c>
      <c r="AY465" s="166" t="s">
        <v>123</v>
      </c>
    </row>
    <row r="466" spans="2:51" s="15" customFormat="1" ht="11.25">
      <c r="B466" s="173"/>
      <c r="D466" s="158" t="s">
        <v>134</v>
      </c>
      <c r="E466" s="174" t="s">
        <v>3</v>
      </c>
      <c r="F466" s="175" t="s">
        <v>138</v>
      </c>
      <c r="H466" s="176">
        <v>0.102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4" t="s">
        <v>134</v>
      </c>
      <c r="AU466" s="174" t="s">
        <v>84</v>
      </c>
      <c r="AV466" s="15" t="s">
        <v>130</v>
      </c>
      <c r="AW466" s="15" t="s">
        <v>36</v>
      </c>
      <c r="AX466" s="15" t="s">
        <v>82</v>
      </c>
      <c r="AY466" s="174" t="s">
        <v>123</v>
      </c>
    </row>
    <row r="467" spans="2:51" s="14" customFormat="1" ht="11.25">
      <c r="B467" s="165"/>
      <c r="D467" s="158" t="s">
        <v>134</v>
      </c>
      <c r="F467" s="167" t="s">
        <v>739</v>
      </c>
      <c r="H467" s="168">
        <v>0.112</v>
      </c>
      <c r="I467" s="169"/>
      <c r="L467" s="165"/>
      <c r="M467" s="170"/>
      <c r="N467" s="171"/>
      <c r="O467" s="171"/>
      <c r="P467" s="171"/>
      <c r="Q467" s="171"/>
      <c r="R467" s="171"/>
      <c r="S467" s="171"/>
      <c r="T467" s="172"/>
      <c r="AT467" s="166" t="s">
        <v>134</v>
      </c>
      <c r="AU467" s="166" t="s">
        <v>84</v>
      </c>
      <c r="AV467" s="14" t="s">
        <v>84</v>
      </c>
      <c r="AW467" s="14" t="s">
        <v>4</v>
      </c>
      <c r="AX467" s="14" t="s">
        <v>82</v>
      </c>
      <c r="AY467" s="166" t="s">
        <v>123</v>
      </c>
    </row>
    <row r="468" spans="1:65" s="2" customFormat="1" ht="24.2" customHeight="1">
      <c r="A468" s="33"/>
      <c r="B468" s="138"/>
      <c r="C468" s="139" t="s">
        <v>740</v>
      </c>
      <c r="D468" s="139" t="s">
        <v>125</v>
      </c>
      <c r="E468" s="140" t="s">
        <v>741</v>
      </c>
      <c r="F468" s="141" t="s">
        <v>742</v>
      </c>
      <c r="G468" s="142" t="s">
        <v>182</v>
      </c>
      <c r="H468" s="143">
        <v>52.3</v>
      </c>
      <c r="I468" s="144"/>
      <c r="J468" s="145">
        <f>ROUND(I468*H468,2)</f>
        <v>0</v>
      </c>
      <c r="K468" s="141" t="s">
        <v>3</v>
      </c>
      <c r="L468" s="34"/>
      <c r="M468" s="146" t="s">
        <v>3</v>
      </c>
      <c r="N468" s="147" t="s">
        <v>45</v>
      </c>
      <c r="O468" s="54"/>
      <c r="P468" s="148">
        <f>O468*H468</f>
        <v>0</v>
      </c>
      <c r="Q468" s="148">
        <v>0.03465</v>
      </c>
      <c r="R468" s="148">
        <f>Q468*H468</f>
        <v>1.812195</v>
      </c>
      <c r="S468" s="148">
        <v>0</v>
      </c>
      <c r="T468" s="149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0" t="s">
        <v>130</v>
      </c>
      <c r="AT468" s="150" t="s">
        <v>125</v>
      </c>
      <c r="AU468" s="150" t="s">
        <v>84</v>
      </c>
      <c r="AY468" s="18" t="s">
        <v>123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8" t="s">
        <v>82</v>
      </c>
      <c r="BK468" s="151">
        <f>ROUND(I468*H468,2)</f>
        <v>0</v>
      </c>
      <c r="BL468" s="18" t="s">
        <v>130</v>
      </c>
      <c r="BM468" s="150" t="s">
        <v>743</v>
      </c>
    </row>
    <row r="469" spans="2:51" s="13" customFormat="1" ht="11.25">
      <c r="B469" s="157"/>
      <c r="D469" s="158" t="s">
        <v>134</v>
      </c>
      <c r="E469" s="159" t="s">
        <v>3</v>
      </c>
      <c r="F469" s="160" t="s">
        <v>184</v>
      </c>
      <c r="H469" s="159" t="s">
        <v>3</v>
      </c>
      <c r="I469" s="161"/>
      <c r="L469" s="157"/>
      <c r="M469" s="162"/>
      <c r="N469" s="163"/>
      <c r="O469" s="163"/>
      <c r="P469" s="163"/>
      <c r="Q469" s="163"/>
      <c r="R469" s="163"/>
      <c r="S469" s="163"/>
      <c r="T469" s="164"/>
      <c r="AT469" s="159" t="s">
        <v>134</v>
      </c>
      <c r="AU469" s="159" t="s">
        <v>84</v>
      </c>
      <c r="AV469" s="13" t="s">
        <v>82</v>
      </c>
      <c r="AW469" s="13" t="s">
        <v>36</v>
      </c>
      <c r="AX469" s="13" t="s">
        <v>74</v>
      </c>
      <c r="AY469" s="159" t="s">
        <v>123</v>
      </c>
    </row>
    <row r="470" spans="2:51" s="14" customFormat="1" ht="11.25">
      <c r="B470" s="165"/>
      <c r="D470" s="158" t="s">
        <v>134</v>
      </c>
      <c r="E470" s="166" t="s">
        <v>3</v>
      </c>
      <c r="F470" s="167" t="s">
        <v>185</v>
      </c>
      <c r="H470" s="168">
        <v>3.75</v>
      </c>
      <c r="I470" s="169"/>
      <c r="L470" s="165"/>
      <c r="M470" s="170"/>
      <c r="N470" s="171"/>
      <c r="O470" s="171"/>
      <c r="P470" s="171"/>
      <c r="Q470" s="171"/>
      <c r="R470" s="171"/>
      <c r="S470" s="171"/>
      <c r="T470" s="172"/>
      <c r="AT470" s="166" t="s">
        <v>134</v>
      </c>
      <c r="AU470" s="166" t="s">
        <v>84</v>
      </c>
      <c r="AV470" s="14" t="s">
        <v>84</v>
      </c>
      <c r="AW470" s="14" t="s">
        <v>36</v>
      </c>
      <c r="AX470" s="14" t="s">
        <v>74</v>
      </c>
      <c r="AY470" s="166" t="s">
        <v>123</v>
      </c>
    </row>
    <row r="471" spans="2:51" s="14" customFormat="1" ht="11.25">
      <c r="B471" s="165"/>
      <c r="D471" s="158" t="s">
        <v>134</v>
      </c>
      <c r="E471" s="166" t="s">
        <v>3</v>
      </c>
      <c r="F471" s="167" t="s">
        <v>186</v>
      </c>
      <c r="H471" s="168">
        <v>13.8</v>
      </c>
      <c r="I471" s="169"/>
      <c r="L471" s="165"/>
      <c r="M471" s="170"/>
      <c r="N471" s="171"/>
      <c r="O471" s="171"/>
      <c r="P471" s="171"/>
      <c r="Q471" s="171"/>
      <c r="R471" s="171"/>
      <c r="S471" s="171"/>
      <c r="T471" s="172"/>
      <c r="AT471" s="166" t="s">
        <v>134</v>
      </c>
      <c r="AU471" s="166" t="s">
        <v>84</v>
      </c>
      <c r="AV471" s="14" t="s">
        <v>84</v>
      </c>
      <c r="AW471" s="14" t="s">
        <v>36</v>
      </c>
      <c r="AX471" s="14" t="s">
        <v>74</v>
      </c>
      <c r="AY471" s="166" t="s">
        <v>123</v>
      </c>
    </row>
    <row r="472" spans="2:51" s="14" customFormat="1" ht="11.25">
      <c r="B472" s="165"/>
      <c r="D472" s="158" t="s">
        <v>134</v>
      </c>
      <c r="E472" s="166" t="s">
        <v>3</v>
      </c>
      <c r="F472" s="167" t="s">
        <v>187</v>
      </c>
      <c r="H472" s="168">
        <v>26.5</v>
      </c>
      <c r="I472" s="169"/>
      <c r="L472" s="165"/>
      <c r="M472" s="170"/>
      <c r="N472" s="171"/>
      <c r="O472" s="171"/>
      <c r="P472" s="171"/>
      <c r="Q472" s="171"/>
      <c r="R472" s="171"/>
      <c r="S472" s="171"/>
      <c r="T472" s="172"/>
      <c r="AT472" s="166" t="s">
        <v>134</v>
      </c>
      <c r="AU472" s="166" t="s">
        <v>84</v>
      </c>
      <c r="AV472" s="14" t="s">
        <v>84</v>
      </c>
      <c r="AW472" s="14" t="s">
        <v>36</v>
      </c>
      <c r="AX472" s="14" t="s">
        <v>74</v>
      </c>
      <c r="AY472" s="166" t="s">
        <v>123</v>
      </c>
    </row>
    <row r="473" spans="2:51" s="14" customFormat="1" ht="11.25">
      <c r="B473" s="165"/>
      <c r="D473" s="158" t="s">
        <v>134</v>
      </c>
      <c r="E473" s="166" t="s">
        <v>3</v>
      </c>
      <c r="F473" s="167" t="s">
        <v>188</v>
      </c>
      <c r="H473" s="168">
        <v>8.25</v>
      </c>
      <c r="I473" s="169"/>
      <c r="L473" s="165"/>
      <c r="M473" s="170"/>
      <c r="N473" s="171"/>
      <c r="O473" s="171"/>
      <c r="P473" s="171"/>
      <c r="Q473" s="171"/>
      <c r="R473" s="171"/>
      <c r="S473" s="171"/>
      <c r="T473" s="172"/>
      <c r="AT473" s="166" t="s">
        <v>134</v>
      </c>
      <c r="AU473" s="166" t="s">
        <v>84</v>
      </c>
      <c r="AV473" s="14" t="s">
        <v>84</v>
      </c>
      <c r="AW473" s="14" t="s">
        <v>36</v>
      </c>
      <c r="AX473" s="14" t="s">
        <v>74</v>
      </c>
      <c r="AY473" s="166" t="s">
        <v>123</v>
      </c>
    </row>
    <row r="474" spans="2:51" s="15" customFormat="1" ht="11.25">
      <c r="B474" s="173"/>
      <c r="D474" s="158" t="s">
        <v>134</v>
      </c>
      <c r="E474" s="174" t="s">
        <v>3</v>
      </c>
      <c r="F474" s="175" t="s">
        <v>138</v>
      </c>
      <c r="H474" s="176">
        <v>52.3</v>
      </c>
      <c r="I474" s="177"/>
      <c r="L474" s="173"/>
      <c r="M474" s="178"/>
      <c r="N474" s="179"/>
      <c r="O474" s="179"/>
      <c r="P474" s="179"/>
      <c r="Q474" s="179"/>
      <c r="R474" s="179"/>
      <c r="S474" s="179"/>
      <c r="T474" s="180"/>
      <c r="AT474" s="174" t="s">
        <v>134</v>
      </c>
      <c r="AU474" s="174" t="s">
        <v>84</v>
      </c>
      <c r="AV474" s="15" t="s">
        <v>130</v>
      </c>
      <c r="AW474" s="15" t="s">
        <v>36</v>
      </c>
      <c r="AX474" s="15" t="s">
        <v>82</v>
      </c>
      <c r="AY474" s="174" t="s">
        <v>123</v>
      </c>
    </row>
    <row r="475" spans="1:65" s="2" customFormat="1" ht="37.9" customHeight="1">
      <c r="A475" s="33"/>
      <c r="B475" s="138"/>
      <c r="C475" s="139" t="s">
        <v>744</v>
      </c>
      <c r="D475" s="139" t="s">
        <v>125</v>
      </c>
      <c r="E475" s="140" t="s">
        <v>745</v>
      </c>
      <c r="F475" s="141" t="s">
        <v>746</v>
      </c>
      <c r="G475" s="142" t="s">
        <v>151</v>
      </c>
      <c r="H475" s="143">
        <v>0.819</v>
      </c>
      <c r="I475" s="144"/>
      <c r="J475" s="145">
        <f>ROUND(I475*H475,2)</f>
        <v>0</v>
      </c>
      <c r="K475" s="141" t="s">
        <v>129</v>
      </c>
      <c r="L475" s="34"/>
      <c r="M475" s="146" t="s">
        <v>3</v>
      </c>
      <c r="N475" s="147" t="s">
        <v>45</v>
      </c>
      <c r="O475" s="54"/>
      <c r="P475" s="148">
        <f>O475*H475</f>
        <v>0</v>
      </c>
      <c r="Q475" s="148">
        <v>0</v>
      </c>
      <c r="R475" s="148">
        <f>Q475*H475</f>
        <v>0</v>
      </c>
      <c r="S475" s="148">
        <v>0</v>
      </c>
      <c r="T475" s="149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0" t="s">
        <v>130</v>
      </c>
      <c r="AT475" s="150" t="s">
        <v>125</v>
      </c>
      <c r="AU475" s="150" t="s">
        <v>84</v>
      </c>
      <c r="AY475" s="18" t="s">
        <v>123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8" t="s">
        <v>82</v>
      </c>
      <c r="BK475" s="151">
        <f>ROUND(I475*H475,2)</f>
        <v>0</v>
      </c>
      <c r="BL475" s="18" t="s">
        <v>130</v>
      </c>
      <c r="BM475" s="150" t="s">
        <v>747</v>
      </c>
    </row>
    <row r="476" spans="1:47" s="2" customFormat="1" ht="11.25">
      <c r="A476" s="33"/>
      <c r="B476" s="34"/>
      <c r="C476" s="33"/>
      <c r="D476" s="152" t="s">
        <v>132</v>
      </c>
      <c r="E476" s="33"/>
      <c r="F476" s="153" t="s">
        <v>748</v>
      </c>
      <c r="G476" s="33"/>
      <c r="H476" s="33"/>
      <c r="I476" s="154"/>
      <c r="J476" s="33"/>
      <c r="K476" s="33"/>
      <c r="L476" s="34"/>
      <c r="M476" s="155"/>
      <c r="N476" s="156"/>
      <c r="O476" s="54"/>
      <c r="P476" s="54"/>
      <c r="Q476" s="54"/>
      <c r="R476" s="54"/>
      <c r="S476" s="54"/>
      <c r="T476" s="55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8" t="s">
        <v>132</v>
      </c>
      <c r="AU476" s="18" t="s">
        <v>84</v>
      </c>
    </row>
    <row r="477" spans="2:51" s="13" customFormat="1" ht="11.25">
      <c r="B477" s="157"/>
      <c r="D477" s="158" t="s">
        <v>134</v>
      </c>
      <c r="E477" s="159" t="s">
        <v>3</v>
      </c>
      <c r="F477" s="160" t="s">
        <v>521</v>
      </c>
      <c r="H477" s="159" t="s">
        <v>3</v>
      </c>
      <c r="I477" s="161"/>
      <c r="L477" s="157"/>
      <c r="M477" s="162"/>
      <c r="N477" s="163"/>
      <c r="O477" s="163"/>
      <c r="P477" s="163"/>
      <c r="Q477" s="163"/>
      <c r="R477" s="163"/>
      <c r="S477" s="163"/>
      <c r="T477" s="164"/>
      <c r="AT477" s="159" t="s">
        <v>134</v>
      </c>
      <c r="AU477" s="159" t="s">
        <v>84</v>
      </c>
      <c r="AV477" s="13" t="s">
        <v>82</v>
      </c>
      <c r="AW477" s="13" t="s">
        <v>36</v>
      </c>
      <c r="AX477" s="13" t="s">
        <v>74</v>
      </c>
      <c r="AY477" s="159" t="s">
        <v>123</v>
      </c>
    </row>
    <row r="478" spans="2:51" s="14" customFormat="1" ht="11.25">
      <c r="B478" s="165"/>
      <c r="D478" s="158" t="s">
        <v>134</v>
      </c>
      <c r="E478" s="166" t="s">
        <v>3</v>
      </c>
      <c r="F478" s="167" t="s">
        <v>522</v>
      </c>
      <c r="H478" s="168">
        <v>0.78</v>
      </c>
      <c r="I478" s="169"/>
      <c r="L478" s="165"/>
      <c r="M478" s="170"/>
      <c r="N478" s="171"/>
      <c r="O478" s="171"/>
      <c r="P478" s="171"/>
      <c r="Q478" s="171"/>
      <c r="R478" s="171"/>
      <c r="S478" s="171"/>
      <c r="T478" s="172"/>
      <c r="AT478" s="166" t="s">
        <v>134</v>
      </c>
      <c r="AU478" s="166" t="s">
        <v>84</v>
      </c>
      <c r="AV478" s="14" t="s">
        <v>84</v>
      </c>
      <c r="AW478" s="14" t="s">
        <v>36</v>
      </c>
      <c r="AX478" s="14" t="s">
        <v>74</v>
      </c>
      <c r="AY478" s="166" t="s">
        <v>123</v>
      </c>
    </row>
    <row r="479" spans="2:51" s="15" customFormat="1" ht="11.25">
      <c r="B479" s="173"/>
      <c r="D479" s="158" t="s">
        <v>134</v>
      </c>
      <c r="E479" s="174" t="s">
        <v>3</v>
      </c>
      <c r="F479" s="175" t="s">
        <v>138</v>
      </c>
      <c r="H479" s="176">
        <v>0.78</v>
      </c>
      <c r="I479" s="177"/>
      <c r="L479" s="173"/>
      <c r="M479" s="178"/>
      <c r="N479" s="179"/>
      <c r="O479" s="179"/>
      <c r="P479" s="179"/>
      <c r="Q479" s="179"/>
      <c r="R479" s="179"/>
      <c r="S479" s="179"/>
      <c r="T479" s="180"/>
      <c r="AT479" s="174" t="s">
        <v>134</v>
      </c>
      <c r="AU479" s="174" t="s">
        <v>84</v>
      </c>
      <c r="AV479" s="15" t="s">
        <v>130</v>
      </c>
      <c r="AW479" s="15" t="s">
        <v>36</v>
      </c>
      <c r="AX479" s="15" t="s">
        <v>82</v>
      </c>
      <c r="AY479" s="174" t="s">
        <v>123</v>
      </c>
    </row>
    <row r="480" spans="2:51" s="14" customFormat="1" ht="11.25">
      <c r="B480" s="165"/>
      <c r="D480" s="158" t="s">
        <v>134</v>
      </c>
      <c r="F480" s="167" t="s">
        <v>523</v>
      </c>
      <c r="H480" s="168">
        <v>0.819</v>
      </c>
      <c r="I480" s="169"/>
      <c r="L480" s="165"/>
      <c r="M480" s="170"/>
      <c r="N480" s="171"/>
      <c r="O480" s="171"/>
      <c r="P480" s="171"/>
      <c r="Q480" s="171"/>
      <c r="R480" s="171"/>
      <c r="S480" s="171"/>
      <c r="T480" s="172"/>
      <c r="AT480" s="166" t="s">
        <v>134</v>
      </c>
      <c r="AU480" s="166" t="s">
        <v>84</v>
      </c>
      <c r="AV480" s="14" t="s">
        <v>84</v>
      </c>
      <c r="AW480" s="14" t="s">
        <v>4</v>
      </c>
      <c r="AX480" s="14" t="s">
        <v>82</v>
      </c>
      <c r="AY480" s="166" t="s">
        <v>123</v>
      </c>
    </row>
    <row r="481" spans="2:63" s="12" customFormat="1" ht="22.9" customHeight="1">
      <c r="B481" s="125"/>
      <c r="D481" s="126" t="s">
        <v>73</v>
      </c>
      <c r="E481" s="136" t="s">
        <v>179</v>
      </c>
      <c r="F481" s="136" t="s">
        <v>749</v>
      </c>
      <c r="I481" s="128"/>
      <c r="J481" s="137">
        <f>BK481</f>
        <v>0</v>
      </c>
      <c r="L481" s="125"/>
      <c r="M481" s="130"/>
      <c r="N481" s="131"/>
      <c r="O481" s="131"/>
      <c r="P481" s="132">
        <f>SUM(P482:P643)</f>
        <v>0</v>
      </c>
      <c r="Q481" s="131"/>
      <c r="R481" s="132">
        <f>SUM(R482:R643)</f>
        <v>7.46667368</v>
      </c>
      <c r="S481" s="131"/>
      <c r="T481" s="133">
        <f>SUM(T482:T643)</f>
        <v>0.0735</v>
      </c>
      <c r="AR481" s="126" t="s">
        <v>82</v>
      </c>
      <c r="AT481" s="134" t="s">
        <v>73</v>
      </c>
      <c r="AU481" s="134" t="s">
        <v>82</v>
      </c>
      <c r="AY481" s="126" t="s">
        <v>123</v>
      </c>
      <c r="BK481" s="135">
        <f>SUM(BK482:BK643)</f>
        <v>0</v>
      </c>
    </row>
    <row r="482" spans="1:65" s="2" customFormat="1" ht="37.9" customHeight="1">
      <c r="A482" s="33"/>
      <c r="B482" s="138"/>
      <c r="C482" s="139" t="s">
        <v>750</v>
      </c>
      <c r="D482" s="139" t="s">
        <v>125</v>
      </c>
      <c r="E482" s="140" t="s">
        <v>751</v>
      </c>
      <c r="F482" s="141" t="s">
        <v>752</v>
      </c>
      <c r="G482" s="142" t="s">
        <v>128</v>
      </c>
      <c r="H482" s="143">
        <v>16.236</v>
      </c>
      <c r="I482" s="144"/>
      <c r="J482" s="145">
        <f>ROUND(I482*H482,2)</f>
        <v>0</v>
      </c>
      <c r="K482" s="141" t="s">
        <v>129</v>
      </c>
      <c r="L482" s="34"/>
      <c r="M482" s="146" t="s">
        <v>3</v>
      </c>
      <c r="N482" s="147" t="s">
        <v>45</v>
      </c>
      <c r="O482" s="54"/>
      <c r="P482" s="148">
        <f>O482*H482</f>
        <v>0</v>
      </c>
      <c r="Q482" s="148">
        <v>0.00494</v>
      </c>
      <c r="R482" s="148">
        <f>Q482*H482</f>
        <v>0.08020584</v>
      </c>
      <c r="S482" s="148">
        <v>0</v>
      </c>
      <c r="T482" s="149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0" t="s">
        <v>130</v>
      </c>
      <c r="AT482" s="150" t="s">
        <v>125</v>
      </c>
      <c r="AU482" s="150" t="s">
        <v>84</v>
      </c>
      <c r="AY482" s="18" t="s">
        <v>123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8" t="s">
        <v>82</v>
      </c>
      <c r="BK482" s="151">
        <f>ROUND(I482*H482,2)</f>
        <v>0</v>
      </c>
      <c r="BL482" s="18" t="s">
        <v>130</v>
      </c>
      <c r="BM482" s="150" t="s">
        <v>753</v>
      </c>
    </row>
    <row r="483" spans="1:47" s="2" customFormat="1" ht="11.25">
      <c r="A483" s="33"/>
      <c r="B483" s="34"/>
      <c r="C483" s="33"/>
      <c r="D483" s="152" t="s">
        <v>132</v>
      </c>
      <c r="E483" s="33"/>
      <c r="F483" s="153" t="s">
        <v>754</v>
      </c>
      <c r="G483" s="33"/>
      <c r="H483" s="33"/>
      <c r="I483" s="154"/>
      <c r="J483" s="33"/>
      <c r="K483" s="33"/>
      <c r="L483" s="34"/>
      <c r="M483" s="155"/>
      <c r="N483" s="156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132</v>
      </c>
      <c r="AU483" s="18" t="s">
        <v>84</v>
      </c>
    </row>
    <row r="484" spans="2:51" s="13" customFormat="1" ht="11.25">
      <c r="B484" s="157"/>
      <c r="D484" s="158" t="s">
        <v>134</v>
      </c>
      <c r="E484" s="159" t="s">
        <v>3</v>
      </c>
      <c r="F484" s="160" t="s">
        <v>161</v>
      </c>
      <c r="H484" s="159" t="s">
        <v>3</v>
      </c>
      <c r="I484" s="161"/>
      <c r="L484" s="157"/>
      <c r="M484" s="162"/>
      <c r="N484" s="163"/>
      <c r="O484" s="163"/>
      <c r="P484" s="163"/>
      <c r="Q484" s="163"/>
      <c r="R484" s="163"/>
      <c r="S484" s="163"/>
      <c r="T484" s="164"/>
      <c r="AT484" s="159" t="s">
        <v>134</v>
      </c>
      <c r="AU484" s="159" t="s">
        <v>84</v>
      </c>
      <c r="AV484" s="13" t="s">
        <v>82</v>
      </c>
      <c r="AW484" s="13" t="s">
        <v>36</v>
      </c>
      <c r="AX484" s="13" t="s">
        <v>74</v>
      </c>
      <c r="AY484" s="159" t="s">
        <v>123</v>
      </c>
    </row>
    <row r="485" spans="2:51" s="14" customFormat="1" ht="11.25">
      <c r="B485" s="165"/>
      <c r="D485" s="158" t="s">
        <v>134</v>
      </c>
      <c r="E485" s="166" t="s">
        <v>3</v>
      </c>
      <c r="F485" s="167" t="s">
        <v>755</v>
      </c>
      <c r="H485" s="168">
        <v>7.9</v>
      </c>
      <c r="I485" s="169"/>
      <c r="L485" s="165"/>
      <c r="M485" s="170"/>
      <c r="N485" s="171"/>
      <c r="O485" s="171"/>
      <c r="P485" s="171"/>
      <c r="Q485" s="171"/>
      <c r="R485" s="171"/>
      <c r="S485" s="171"/>
      <c r="T485" s="172"/>
      <c r="AT485" s="166" t="s">
        <v>134</v>
      </c>
      <c r="AU485" s="166" t="s">
        <v>84</v>
      </c>
      <c r="AV485" s="14" t="s">
        <v>84</v>
      </c>
      <c r="AW485" s="14" t="s">
        <v>36</v>
      </c>
      <c r="AX485" s="14" t="s">
        <v>74</v>
      </c>
      <c r="AY485" s="166" t="s">
        <v>123</v>
      </c>
    </row>
    <row r="486" spans="2:51" s="13" customFormat="1" ht="11.25">
      <c r="B486" s="157"/>
      <c r="D486" s="158" t="s">
        <v>134</v>
      </c>
      <c r="E486" s="159" t="s">
        <v>3</v>
      </c>
      <c r="F486" s="160" t="s">
        <v>166</v>
      </c>
      <c r="H486" s="159" t="s">
        <v>3</v>
      </c>
      <c r="I486" s="161"/>
      <c r="L486" s="157"/>
      <c r="M486" s="162"/>
      <c r="N486" s="163"/>
      <c r="O486" s="163"/>
      <c r="P486" s="163"/>
      <c r="Q486" s="163"/>
      <c r="R486" s="163"/>
      <c r="S486" s="163"/>
      <c r="T486" s="164"/>
      <c r="AT486" s="159" t="s">
        <v>134</v>
      </c>
      <c r="AU486" s="159" t="s">
        <v>84</v>
      </c>
      <c r="AV486" s="13" t="s">
        <v>82</v>
      </c>
      <c r="AW486" s="13" t="s">
        <v>36</v>
      </c>
      <c r="AX486" s="13" t="s">
        <v>74</v>
      </c>
      <c r="AY486" s="159" t="s">
        <v>123</v>
      </c>
    </row>
    <row r="487" spans="2:51" s="14" customFormat="1" ht="11.25">
      <c r="B487" s="165"/>
      <c r="D487" s="158" t="s">
        <v>134</v>
      </c>
      <c r="E487" s="166" t="s">
        <v>3</v>
      </c>
      <c r="F487" s="167" t="s">
        <v>756</v>
      </c>
      <c r="H487" s="168">
        <v>7.563</v>
      </c>
      <c r="I487" s="169"/>
      <c r="L487" s="165"/>
      <c r="M487" s="170"/>
      <c r="N487" s="171"/>
      <c r="O487" s="171"/>
      <c r="P487" s="171"/>
      <c r="Q487" s="171"/>
      <c r="R487" s="171"/>
      <c r="S487" s="171"/>
      <c r="T487" s="172"/>
      <c r="AT487" s="166" t="s">
        <v>134</v>
      </c>
      <c r="AU487" s="166" t="s">
        <v>84</v>
      </c>
      <c r="AV487" s="14" t="s">
        <v>84</v>
      </c>
      <c r="AW487" s="14" t="s">
        <v>36</v>
      </c>
      <c r="AX487" s="14" t="s">
        <v>74</v>
      </c>
      <c r="AY487" s="166" t="s">
        <v>123</v>
      </c>
    </row>
    <row r="488" spans="2:51" s="15" customFormat="1" ht="11.25">
      <c r="B488" s="173"/>
      <c r="D488" s="158" t="s">
        <v>134</v>
      </c>
      <c r="E488" s="174" t="s">
        <v>3</v>
      </c>
      <c r="F488" s="175" t="s">
        <v>138</v>
      </c>
      <c r="H488" s="176">
        <v>15.463000000000001</v>
      </c>
      <c r="I488" s="177"/>
      <c r="L488" s="173"/>
      <c r="M488" s="178"/>
      <c r="N488" s="179"/>
      <c r="O488" s="179"/>
      <c r="P488" s="179"/>
      <c r="Q488" s="179"/>
      <c r="R488" s="179"/>
      <c r="S488" s="179"/>
      <c r="T488" s="180"/>
      <c r="AT488" s="174" t="s">
        <v>134</v>
      </c>
      <c r="AU488" s="174" t="s">
        <v>84</v>
      </c>
      <c r="AV488" s="15" t="s">
        <v>130</v>
      </c>
      <c r="AW488" s="15" t="s">
        <v>36</v>
      </c>
      <c r="AX488" s="15" t="s">
        <v>82</v>
      </c>
      <c r="AY488" s="174" t="s">
        <v>123</v>
      </c>
    </row>
    <row r="489" spans="2:51" s="14" customFormat="1" ht="11.25">
      <c r="B489" s="165"/>
      <c r="D489" s="158" t="s">
        <v>134</v>
      </c>
      <c r="F489" s="167" t="s">
        <v>757</v>
      </c>
      <c r="H489" s="168">
        <v>16.236</v>
      </c>
      <c r="I489" s="169"/>
      <c r="L489" s="165"/>
      <c r="M489" s="170"/>
      <c r="N489" s="171"/>
      <c r="O489" s="171"/>
      <c r="P489" s="171"/>
      <c r="Q489" s="171"/>
      <c r="R489" s="171"/>
      <c r="S489" s="171"/>
      <c r="T489" s="172"/>
      <c r="AT489" s="166" t="s">
        <v>134</v>
      </c>
      <c r="AU489" s="166" t="s">
        <v>84</v>
      </c>
      <c r="AV489" s="14" t="s">
        <v>84</v>
      </c>
      <c r="AW489" s="14" t="s">
        <v>4</v>
      </c>
      <c r="AX489" s="14" t="s">
        <v>82</v>
      </c>
      <c r="AY489" s="166" t="s">
        <v>123</v>
      </c>
    </row>
    <row r="490" spans="1:65" s="2" customFormat="1" ht="37.9" customHeight="1">
      <c r="A490" s="33"/>
      <c r="B490" s="138"/>
      <c r="C490" s="139" t="s">
        <v>758</v>
      </c>
      <c r="D490" s="139" t="s">
        <v>125</v>
      </c>
      <c r="E490" s="140" t="s">
        <v>759</v>
      </c>
      <c r="F490" s="141" t="s">
        <v>760</v>
      </c>
      <c r="G490" s="142" t="s">
        <v>128</v>
      </c>
      <c r="H490" s="143">
        <v>6.521</v>
      </c>
      <c r="I490" s="144"/>
      <c r="J490" s="145">
        <f>ROUND(I490*H490,2)</f>
        <v>0</v>
      </c>
      <c r="K490" s="141" t="s">
        <v>129</v>
      </c>
      <c r="L490" s="34"/>
      <c r="M490" s="146" t="s">
        <v>3</v>
      </c>
      <c r="N490" s="147" t="s">
        <v>45</v>
      </c>
      <c r="O490" s="54"/>
      <c r="P490" s="148">
        <f>O490*H490</f>
        <v>0</v>
      </c>
      <c r="Q490" s="148">
        <v>0.00405</v>
      </c>
      <c r="R490" s="148">
        <f>Q490*H490</f>
        <v>0.026410049999999997</v>
      </c>
      <c r="S490" s="148">
        <v>0</v>
      </c>
      <c r="T490" s="149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0" t="s">
        <v>130</v>
      </c>
      <c r="AT490" s="150" t="s">
        <v>125</v>
      </c>
      <c r="AU490" s="150" t="s">
        <v>84</v>
      </c>
      <c r="AY490" s="18" t="s">
        <v>123</v>
      </c>
      <c r="BE490" s="151">
        <f>IF(N490="základní",J490,0)</f>
        <v>0</v>
      </c>
      <c r="BF490" s="151">
        <f>IF(N490="snížená",J490,0)</f>
        <v>0</v>
      </c>
      <c r="BG490" s="151">
        <f>IF(N490="zákl. přenesená",J490,0)</f>
        <v>0</v>
      </c>
      <c r="BH490" s="151">
        <f>IF(N490="sníž. přenesená",J490,0)</f>
        <v>0</v>
      </c>
      <c r="BI490" s="151">
        <f>IF(N490="nulová",J490,0)</f>
        <v>0</v>
      </c>
      <c r="BJ490" s="18" t="s">
        <v>82</v>
      </c>
      <c r="BK490" s="151">
        <f>ROUND(I490*H490,2)</f>
        <v>0</v>
      </c>
      <c r="BL490" s="18" t="s">
        <v>130</v>
      </c>
      <c r="BM490" s="150" t="s">
        <v>761</v>
      </c>
    </row>
    <row r="491" spans="1:47" s="2" customFormat="1" ht="11.25">
      <c r="A491" s="33"/>
      <c r="B491" s="34"/>
      <c r="C491" s="33"/>
      <c r="D491" s="152" t="s">
        <v>132</v>
      </c>
      <c r="E491" s="33"/>
      <c r="F491" s="153" t="s">
        <v>762</v>
      </c>
      <c r="G491" s="33"/>
      <c r="H491" s="33"/>
      <c r="I491" s="154"/>
      <c r="J491" s="33"/>
      <c r="K491" s="33"/>
      <c r="L491" s="34"/>
      <c r="M491" s="155"/>
      <c r="N491" s="156"/>
      <c r="O491" s="54"/>
      <c r="P491" s="54"/>
      <c r="Q491" s="54"/>
      <c r="R491" s="54"/>
      <c r="S491" s="54"/>
      <c r="T491" s="55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132</v>
      </c>
      <c r="AU491" s="18" t="s">
        <v>84</v>
      </c>
    </row>
    <row r="492" spans="2:51" s="13" customFormat="1" ht="11.25">
      <c r="B492" s="157"/>
      <c r="D492" s="158" t="s">
        <v>134</v>
      </c>
      <c r="E492" s="159" t="s">
        <v>3</v>
      </c>
      <c r="F492" s="160" t="s">
        <v>227</v>
      </c>
      <c r="H492" s="159" t="s">
        <v>3</v>
      </c>
      <c r="I492" s="161"/>
      <c r="L492" s="157"/>
      <c r="M492" s="162"/>
      <c r="N492" s="163"/>
      <c r="O492" s="163"/>
      <c r="P492" s="163"/>
      <c r="Q492" s="163"/>
      <c r="R492" s="163"/>
      <c r="S492" s="163"/>
      <c r="T492" s="164"/>
      <c r="AT492" s="159" t="s">
        <v>134</v>
      </c>
      <c r="AU492" s="159" t="s">
        <v>84</v>
      </c>
      <c r="AV492" s="13" t="s">
        <v>82</v>
      </c>
      <c r="AW492" s="13" t="s">
        <v>36</v>
      </c>
      <c r="AX492" s="13" t="s">
        <v>74</v>
      </c>
      <c r="AY492" s="159" t="s">
        <v>123</v>
      </c>
    </row>
    <row r="493" spans="2:51" s="14" customFormat="1" ht="11.25">
      <c r="B493" s="165"/>
      <c r="D493" s="158" t="s">
        <v>134</v>
      </c>
      <c r="E493" s="166" t="s">
        <v>3</v>
      </c>
      <c r="F493" s="167" t="s">
        <v>250</v>
      </c>
      <c r="H493" s="168">
        <v>6.21</v>
      </c>
      <c r="I493" s="169"/>
      <c r="L493" s="165"/>
      <c r="M493" s="170"/>
      <c r="N493" s="171"/>
      <c r="O493" s="171"/>
      <c r="P493" s="171"/>
      <c r="Q493" s="171"/>
      <c r="R493" s="171"/>
      <c r="S493" s="171"/>
      <c r="T493" s="172"/>
      <c r="AT493" s="166" t="s">
        <v>134</v>
      </c>
      <c r="AU493" s="166" t="s">
        <v>84</v>
      </c>
      <c r="AV493" s="14" t="s">
        <v>84</v>
      </c>
      <c r="AW493" s="14" t="s">
        <v>36</v>
      </c>
      <c r="AX493" s="14" t="s">
        <v>74</v>
      </c>
      <c r="AY493" s="166" t="s">
        <v>123</v>
      </c>
    </row>
    <row r="494" spans="2:51" s="15" customFormat="1" ht="11.25">
      <c r="B494" s="173"/>
      <c r="D494" s="158" t="s">
        <v>134</v>
      </c>
      <c r="E494" s="174" t="s">
        <v>3</v>
      </c>
      <c r="F494" s="175" t="s">
        <v>138</v>
      </c>
      <c r="H494" s="176">
        <v>6.21</v>
      </c>
      <c r="I494" s="177"/>
      <c r="L494" s="173"/>
      <c r="M494" s="178"/>
      <c r="N494" s="179"/>
      <c r="O494" s="179"/>
      <c r="P494" s="179"/>
      <c r="Q494" s="179"/>
      <c r="R494" s="179"/>
      <c r="S494" s="179"/>
      <c r="T494" s="180"/>
      <c r="AT494" s="174" t="s">
        <v>134</v>
      </c>
      <c r="AU494" s="174" t="s">
        <v>84</v>
      </c>
      <c r="AV494" s="15" t="s">
        <v>130</v>
      </c>
      <c r="AW494" s="15" t="s">
        <v>36</v>
      </c>
      <c r="AX494" s="15" t="s">
        <v>82</v>
      </c>
      <c r="AY494" s="174" t="s">
        <v>123</v>
      </c>
    </row>
    <row r="495" spans="2:51" s="14" customFormat="1" ht="11.25">
      <c r="B495" s="165"/>
      <c r="D495" s="158" t="s">
        <v>134</v>
      </c>
      <c r="F495" s="167" t="s">
        <v>763</v>
      </c>
      <c r="H495" s="168">
        <v>6.521</v>
      </c>
      <c r="I495" s="169"/>
      <c r="L495" s="165"/>
      <c r="M495" s="170"/>
      <c r="N495" s="171"/>
      <c r="O495" s="171"/>
      <c r="P495" s="171"/>
      <c r="Q495" s="171"/>
      <c r="R495" s="171"/>
      <c r="S495" s="171"/>
      <c r="T495" s="172"/>
      <c r="AT495" s="166" t="s">
        <v>134</v>
      </c>
      <c r="AU495" s="166" t="s">
        <v>84</v>
      </c>
      <c r="AV495" s="14" t="s">
        <v>84</v>
      </c>
      <c r="AW495" s="14" t="s">
        <v>4</v>
      </c>
      <c r="AX495" s="14" t="s">
        <v>82</v>
      </c>
      <c r="AY495" s="166" t="s">
        <v>123</v>
      </c>
    </row>
    <row r="496" spans="1:65" s="2" customFormat="1" ht="44.25" customHeight="1">
      <c r="A496" s="33"/>
      <c r="B496" s="138"/>
      <c r="C496" s="139" t="s">
        <v>764</v>
      </c>
      <c r="D496" s="139" t="s">
        <v>125</v>
      </c>
      <c r="E496" s="140" t="s">
        <v>765</v>
      </c>
      <c r="F496" s="141" t="s">
        <v>766</v>
      </c>
      <c r="G496" s="142" t="s">
        <v>128</v>
      </c>
      <c r="H496" s="143">
        <v>6.521</v>
      </c>
      <c r="I496" s="144"/>
      <c r="J496" s="145">
        <f>ROUND(I496*H496,2)</f>
        <v>0</v>
      </c>
      <c r="K496" s="141" t="s">
        <v>129</v>
      </c>
      <c r="L496" s="34"/>
      <c r="M496" s="146" t="s">
        <v>3</v>
      </c>
      <c r="N496" s="147" t="s">
        <v>45</v>
      </c>
      <c r="O496" s="54"/>
      <c r="P496" s="148">
        <f>O496*H496</f>
        <v>0</v>
      </c>
      <c r="Q496" s="148">
        <v>0.02</v>
      </c>
      <c r="R496" s="148">
        <f>Q496*H496</f>
        <v>0.13042</v>
      </c>
      <c r="S496" s="148">
        <v>0</v>
      </c>
      <c r="T496" s="149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0" t="s">
        <v>130</v>
      </c>
      <c r="AT496" s="150" t="s">
        <v>125</v>
      </c>
      <c r="AU496" s="150" t="s">
        <v>84</v>
      </c>
      <c r="AY496" s="18" t="s">
        <v>123</v>
      </c>
      <c r="BE496" s="151">
        <f>IF(N496="základní",J496,0)</f>
        <v>0</v>
      </c>
      <c r="BF496" s="151">
        <f>IF(N496="snížená",J496,0)</f>
        <v>0</v>
      </c>
      <c r="BG496" s="151">
        <f>IF(N496="zákl. přenesená",J496,0)</f>
        <v>0</v>
      </c>
      <c r="BH496" s="151">
        <f>IF(N496="sníž. přenesená",J496,0)</f>
        <v>0</v>
      </c>
      <c r="BI496" s="151">
        <f>IF(N496="nulová",J496,0)</f>
        <v>0</v>
      </c>
      <c r="BJ496" s="18" t="s">
        <v>82</v>
      </c>
      <c r="BK496" s="151">
        <f>ROUND(I496*H496,2)</f>
        <v>0</v>
      </c>
      <c r="BL496" s="18" t="s">
        <v>130</v>
      </c>
      <c r="BM496" s="150" t="s">
        <v>767</v>
      </c>
    </row>
    <row r="497" spans="1:47" s="2" customFormat="1" ht="11.25">
      <c r="A497" s="33"/>
      <c r="B497" s="34"/>
      <c r="C497" s="33"/>
      <c r="D497" s="152" t="s">
        <v>132</v>
      </c>
      <c r="E497" s="33"/>
      <c r="F497" s="153" t="s">
        <v>768</v>
      </c>
      <c r="G497" s="33"/>
      <c r="H497" s="33"/>
      <c r="I497" s="154"/>
      <c r="J497" s="33"/>
      <c r="K497" s="33"/>
      <c r="L497" s="34"/>
      <c r="M497" s="155"/>
      <c r="N497" s="156"/>
      <c r="O497" s="54"/>
      <c r="P497" s="54"/>
      <c r="Q497" s="54"/>
      <c r="R497" s="54"/>
      <c r="S497" s="54"/>
      <c r="T497" s="55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132</v>
      </c>
      <c r="AU497" s="18" t="s">
        <v>84</v>
      </c>
    </row>
    <row r="498" spans="2:51" s="13" customFormat="1" ht="11.25">
      <c r="B498" s="157"/>
      <c r="D498" s="158" t="s">
        <v>134</v>
      </c>
      <c r="E498" s="159" t="s">
        <v>3</v>
      </c>
      <c r="F498" s="160" t="s">
        <v>227</v>
      </c>
      <c r="H498" s="159" t="s">
        <v>3</v>
      </c>
      <c r="I498" s="161"/>
      <c r="L498" s="157"/>
      <c r="M498" s="162"/>
      <c r="N498" s="163"/>
      <c r="O498" s="163"/>
      <c r="P498" s="163"/>
      <c r="Q498" s="163"/>
      <c r="R498" s="163"/>
      <c r="S498" s="163"/>
      <c r="T498" s="164"/>
      <c r="AT498" s="159" t="s">
        <v>134</v>
      </c>
      <c r="AU498" s="159" t="s">
        <v>84</v>
      </c>
      <c r="AV498" s="13" t="s">
        <v>82</v>
      </c>
      <c r="AW498" s="13" t="s">
        <v>36</v>
      </c>
      <c r="AX498" s="13" t="s">
        <v>74</v>
      </c>
      <c r="AY498" s="159" t="s">
        <v>123</v>
      </c>
    </row>
    <row r="499" spans="2:51" s="14" customFormat="1" ht="11.25">
      <c r="B499" s="165"/>
      <c r="D499" s="158" t="s">
        <v>134</v>
      </c>
      <c r="E499" s="166" t="s">
        <v>3</v>
      </c>
      <c r="F499" s="167" t="s">
        <v>250</v>
      </c>
      <c r="H499" s="168">
        <v>6.21</v>
      </c>
      <c r="I499" s="169"/>
      <c r="L499" s="165"/>
      <c r="M499" s="170"/>
      <c r="N499" s="171"/>
      <c r="O499" s="171"/>
      <c r="P499" s="171"/>
      <c r="Q499" s="171"/>
      <c r="R499" s="171"/>
      <c r="S499" s="171"/>
      <c r="T499" s="172"/>
      <c r="AT499" s="166" t="s">
        <v>134</v>
      </c>
      <c r="AU499" s="166" t="s">
        <v>84</v>
      </c>
      <c r="AV499" s="14" t="s">
        <v>84</v>
      </c>
      <c r="AW499" s="14" t="s">
        <v>36</v>
      </c>
      <c r="AX499" s="14" t="s">
        <v>74</v>
      </c>
      <c r="AY499" s="166" t="s">
        <v>123</v>
      </c>
    </row>
    <row r="500" spans="2:51" s="15" customFormat="1" ht="11.25">
      <c r="B500" s="173"/>
      <c r="D500" s="158" t="s">
        <v>134</v>
      </c>
      <c r="E500" s="174" t="s">
        <v>3</v>
      </c>
      <c r="F500" s="175" t="s">
        <v>138</v>
      </c>
      <c r="H500" s="176">
        <v>6.21</v>
      </c>
      <c r="I500" s="177"/>
      <c r="L500" s="173"/>
      <c r="M500" s="178"/>
      <c r="N500" s="179"/>
      <c r="O500" s="179"/>
      <c r="P500" s="179"/>
      <c r="Q500" s="179"/>
      <c r="R500" s="179"/>
      <c r="S500" s="179"/>
      <c r="T500" s="180"/>
      <c r="AT500" s="174" t="s">
        <v>134</v>
      </c>
      <c r="AU500" s="174" t="s">
        <v>84</v>
      </c>
      <c r="AV500" s="15" t="s">
        <v>130</v>
      </c>
      <c r="AW500" s="15" t="s">
        <v>36</v>
      </c>
      <c r="AX500" s="15" t="s">
        <v>82</v>
      </c>
      <c r="AY500" s="174" t="s">
        <v>123</v>
      </c>
    </row>
    <row r="501" spans="2:51" s="14" customFormat="1" ht="11.25">
      <c r="B501" s="165"/>
      <c r="D501" s="158" t="s">
        <v>134</v>
      </c>
      <c r="F501" s="167" t="s">
        <v>763</v>
      </c>
      <c r="H501" s="168">
        <v>6.521</v>
      </c>
      <c r="I501" s="169"/>
      <c r="L501" s="165"/>
      <c r="M501" s="170"/>
      <c r="N501" s="171"/>
      <c r="O501" s="171"/>
      <c r="P501" s="171"/>
      <c r="Q501" s="171"/>
      <c r="R501" s="171"/>
      <c r="S501" s="171"/>
      <c r="T501" s="172"/>
      <c r="AT501" s="166" t="s">
        <v>134</v>
      </c>
      <c r="AU501" s="166" t="s">
        <v>84</v>
      </c>
      <c r="AV501" s="14" t="s">
        <v>84</v>
      </c>
      <c r="AW501" s="14" t="s">
        <v>4</v>
      </c>
      <c r="AX501" s="14" t="s">
        <v>82</v>
      </c>
      <c r="AY501" s="166" t="s">
        <v>123</v>
      </c>
    </row>
    <row r="502" spans="1:65" s="2" customFormat="1" ht="49.15" customHeight="1">
      <c r="A502" s="33"/>
      <c r="B502" s="138"/>
      <c r="C502" s="139" t="s">
        <v>769</v>
      </c>
      <c r="D502" s="139" t="s">
        <v>125</v>
      </c>
      <c r="E502" s="140" t="s">
        <v>770</v>
      </c>
      <c r="F502" s="141" t="s">
        <v>771</v>
      </c>
      <c r="G502" s="142" t="s">
        <v>128</v>
      </c>
      <c r="H502" s="143">
        <v>16.236</v>
      </c>
      <c r="I502" s="144"/>
      <c r="J502" s="145">
        <f>ROUND(I502*H502,2)</f>
        <v>0</v>
      </c>
      <c r="K502" s="141" t="s">
        <v>129</v>
      </c>
      <c r="L502" s="34"/>
      <c r="M502" s="146" t="s">
        <v>3</v>
      </c>
      <c r="N502" s="147" t="s">
        <v>45</v>
      </c>
      <c r="O502" s="54"/>
      <c r="P502" s="148">
        <f>O502*H502</f>
        <v>0</v>
      </c>
      <c r="Q502" s="148">
        <v>0.01838</v>
      </c>
      <c r="R502" s="148">
        <f>Q502*H502</f>
        <v>0.29841768</v>
      </c>
      <c r="S502" s="148">
        <v>0</v>
      </c>
      <c r="T502" s="149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0" t="s">
        <v>130</v>
      </c>
      <c r="AT502" s="150" t="s">
        <v>125</v>
      </c>
      <c r="AU502" s="150" t="s">
        <v>84</v>
      </c>
      <c r="AY502" s="18" t="s">
        <v>123</v>
      </c>
      <c r="BE502" s="151">
        <f>IF(N502="základní",J502,0)</f>
        <v>0</v>
      </c>
      <c r="BF502" s="151">
        <f>IF(N502="snížená",J502,0)</f>
        <v>0</v>
      </c>
      <c r="BG502" s="151">
        <f>IF(N502="zákl. přenesená",J502,0)</f>
        <v>0</v>
      </c>
      <c r="BH502" s="151">
        <f>IF(N502="sníž. přenesená",J502,0)</f>
        <v>0</v>
      </c>
      <c r="BI502" s="151">
        <f>IF(N502="nulová",J502,0)</f>
        <v>0</v>
      </c>
      <c r="BJ502" s="18" t="s">
        <v>82</v>
      </c>
      <c r="BK502" s="151">
        <f>ROUND(I502*H502,2)</f>
        <v>0</v>
      </c>
      <c r="BL502" s="18" t="s">
        <v>130</v>
      </c>
      <c r="BM502" s="150" t="s">
        <v>772</v>
      </c>
    </row>
    <row r="503" spans="1:47" s="2" customFormat="1" ht="11.25">
      <c r="A503" s="33"/>
      <c r="B503" s="34"/>
      <c r="C503" s="33"/>
      <c r="D503" s="152" t="s">
        <v>132</v>
      </c>
      <c r="E503" s="33"/>
      <c r="F503" s="153" t="s">
        <v>773</v>
      </c>
      <c r="G503" s="33"/>
      <c r="H503" s="33"/>
      <c r="I503" s="154"/>
      <c r="J503" s="33"/>
      <c r="K503" s="33"/>
      <c r="L503" s="34"/>
      <c r="M503" s="155"/>
      <c r="N503" s="156"/>
      <c r="O503" s="54"/>
      <c r="P503" s="54"/>
      <c r="Q503" s="54"/>
      <c r="R503" s="54"/>
      <c r="S503" s="54"/>
      <c r="T503" s="55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8" t="s">
        <v>132</v>
      </c>
      <c r="AU503" s="18" t="s">
        <v>84</v>
      </c>
    </row>
    <row r="504" spans="2:51" s="13" customFormat="1" ht="11.25">
      <c r="B504" s="157"/>
      <c r="D504" s="158" t="s">
        <v>134</v>
      </c>
      <c r="E504" s="159" t="s">
        <v>3</v>
      </c>
      <c r="F504" s="160" t="s">
        <v>161</v>
      </c>
      <c r="H504" s="159" t="s">
        <v>3</v>
      </c>
      <c r="I504" s="161"/>
      <c r="L504" s="157"/>
      <c r="M504" s="162"/>
      <c r="N504" s="163"/>
      <c r="O504" s="163"/>
      <c r="P504" s="163"/>
      <c r="Q504" s="163"/>
      <c r="R504" s="163"/>
      <c r="S504" s="163"/>
      <c r="T504" s="164"/>
      <c r="AT504" s="159" t="s">
        <v>134</v>
      </c>
      <c r="AU504" s="159" t="s">
        <v>84</v>
      </c>
      <c r="AV504" s="13" t="s">
        <v>82</v>
      </c>
      <c r="AW504" s="13" t="s">
        <v>36</v>
      </c>
      <c r="AX504" s="13" t="s">
        <v>74</v>
      </c>
      <c r="AY504" s="159" t="s">
        <v>123</v>
      </c>
    </row>
    <row r="505" spans="2:51" s="14" customFormat="1" ht="11.25">
      <c r="B505" s="165"/>
      <c r="D505" s="158" t="s">
        <v>134</v>
      </c>
      <c r="E505" s="166" t="s">
        <v>3</v>
      </c>
      <c r="F505" s="167" t="s">
        <v>755</v>
      </c>
      <c r="H505" s="168">
        <v>7.9</v>
      </c>
      <c r="I505" s="169"/>
      <c r="L505" s="165"/>
      <c r="M505" s="170"/>
      <c r="N505" s="171"/>
      <c r="O505" s="171"/>
      <c r="P505" s="171"/>
      <c r="Q505" s="171"/>
      <c r="R505" s="171"/>
      <c r="S505" s="171"/>
      <c r="T505" s="172"/>
      <c r="AT505" s="166" t="s">
        <v>134</v>
      </c>
      <c r="AU505" s="166" t="s">
        <v>84</v>
      </c>
      <c r="AV505" s="14" t="s">
        <v>84</v>
      </c>
      <c r="AW505" s="14" t="s">
        <v>36</v>
      </c>
      <c r="AX505" s="14" t="s">
        <v>74</v>
      </c>
      <c r="AY505" s="166" t="s">
        <v>123</v>
      </c>
    </row>
    <row r="506" spans="2:51" s="13" customFormat="1" ht="11.25">
      <c r="B506" s="157"/>
      <c r="D506" s="158" t="s">
        <v>134</v>
      </c>
      <c r="E506" s="159" t="s">
        <v>3</v>
      </c>
      <c r="F506" s="160" t="s">
        <v>166</v>
      </c>
      <c r="H506" s="159" t="s">
        <v>3</v>
      </c>
      <c r="I506" s="161"/>
      <c r="L506" s="157"/>
      <c r="M506" s="162"/>
      <c r="N506" s="163"/>
      <c r="O506" s="163"/>
      <c r="P506" s="163"/>
      <c r="Q506" s="163"/>
      <c r="R506" s="163"/>
      <c r="S506" s="163"/>
      <c r="T506" s="164"/>
      <c r="AT506" s="159" t="s">
        <v>134</v>
      </c>
      <c r="AU506" s="159" t="s">
        <v>84</v>
      </c>
      <c r="AV506" s="13" t="s">
        <v>82</v>
      </c>
      <c r="AW506" s="13" t="s">
        <v>36</v>
      </c>
      <c r="AX506" s="13" t="s">
        <v>74</v>
      </c>
      <c r="AY506" s="159" t="s">
        <v>123</v>
      </c>
    </row>
    <row r="507" spans="2:51" s="14" customFormat="1" ht="11.25">
      <c r="B507" s="165"/>
      <c r="D507" s="158" t="s">
        <v>134</v>
      </c>
      <c r="E507" s="166" t="s">
        <v>3</v>
      </c>
      <c r="F507" s="167" t="s">
        <v>756</v>
      </c>
      <c r="H507" s="168">
        <v>7.563</v>
      </c>
      <c r="I507" s="169"/>
      <c r="L507" s="165"/>
      <c r="M507" s="170"/>
      <c r="N507" s="171"/>
      <c r="O507" s="171"/>
      <c r="P507" s="171"/>
      <c r="Q507" s="171"/>
      <c r="R507" s="171"/>
      <c r="S507" s="171"/>
      <c r="T507" s="172"/>
      <c r="AT507" s="166" t="s">
        <v>134</v>
      </c>
      <c r="AU507" s="166" t="s">
        <v>84</v>
      </c>
      <c r="AV507" s="14" t="s">
        <v>84</v>
      </c>
      <c r="AW507" s="14" t="s">
        <v>36</v>
      </c>
      <c r="AX507" s="14" t="s">
        <v>74</v>
      </c>
      <c r="AY507" s="166" t="s">
        <v>123</v>
      </c>
    </row>
    <row r="508" spans="2:51" s="15" customFormat="1" ht="11.25">
      <c r="B508" s="173"/>
      <c r="D508" s="158" t="s">
        <v>134</v>
      </c>
      <c r="E508" s="174" t="s">
        <v>3</v>
      </c>
      <c r="F508" s="175" t="s">
        <v>138</v>
      </c>
      <c r="H508" s="176">
        <v>15.463000000000001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134</v>
      </c>
      <c r="AU508" s="174" t="s">
        <v>84</v>
      </c>
      <c r="AV508" s="15" t="s">
        <v>130</v>
      </c>
      <c r="AW508" s="15" t="s">
        <v>36</v>
      </c>
      <c r="AX508" s="15" t="s">
        <v>82</v>
      </c>
      <c r="AY508" s="174" t="s">
        <v>123</v>
      </c>
    </row>
    <row r="509" spans="2:51" s="14" customFormat="1" ht="11.25">
      <c r="B509" s="165"/>
      <c r="D509" s="158" t="s">
        <v>134</v>
      </c>
      <c r="F509" s="167" t="s">
        <v>757</v>
      </c>
      <c r="H509" s="168">
        <v>16.236</v>
      </c>
      <c r="I509" s="169"/>
      <c r="L509" s="165"/>
      <c r="M509" s="170"/>
      <c r="N509" s="171"/>
      <c r="O509" s="171"/>
      <c r="P509" s="171"/>
      <c r="Q509" s="171"/>
      <c r="R509" s="171"/>
      <c r="S509" s="171"/>
      <c r="T509" s="172"/>
      <c r="AT509" s="166" t="s">
        <v>134</v>
      </c>
      <c r="AU509" s="166" t="s">
        <v>84</v>
      </c>
      <c r="AV509" s="14" t="s">
        <v>84</v>
      </c>
      <c r="AW509" s="14" t="s">
        <v>4</v>
      </c>
      <c r="AX509" s="14" t="s">
        <v>82</v>
      </c>
      <c r="AY509" s="166" t="s">
        <v>123</v>
      </c>
    </row>
    <row r="510" spans="1:65" s="2" customFormat="1" ht="33" customHeight="1">
      <c r="A510" s="33"/>
      <c r="B510" s="138"/>
      <c r="C510" s="139" t="s">
        <v>774</v>
      </c>
      <c r="D510" s="139" t="s">
        <v>125</v>
      </c>
      <c r="E510" s="140" t="s">
        <v>775</v>
      </c>
      <c r="F510" s="141" t="s">
        <v>776</v>
      </c>
      <c r="G510" s="142" t="s">
        <v>128</v>
      </c>
      <c r="H510" s="143">
        <v>6.521</v>
      </c>
      <c r="I510" s="144"/>
      <c r="J510" s="145">
        <f>ROUND(I510*H510,2)</f>
        <v>0</v>
      </c>
      <c r="K510" s="141" t="s">
        <v>129</v>
      </c>
      <c r="L510" s="34"/>
      <c r="M510" s="146" t="s">
        <v>3</v>
      </c>
      <c r="N510" s="147" t="s">
        <v>45</v>
      </c>
      <c r="O510" s="54"/>
      <c r="P510" s="148">
        <f>O510*H510</f>
        <v>0</v>
      </c>
      <c r="Q510" s="148">
        <v>0.004</v>
      </c>
      <c r="R510" s="148">
        <f>Q510*H510</f>
        <v>0.026084</v>
      </c>
      <c r="S510" s="148">
        <v>0</v>
      </c>
      <c r="T510" s="149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0" t="s">
        <v>130</v>
      </c>
      <c r="AT510" s="150" t="s">
        <v>125</v>
      </c>
      <c r="AU510" s="150" t="s">
        <v>84</v>
      </c>
      <c r="AY510" s="18" t="s">
        <v>123</v>
      </c>
      <c r="BE510" s="151">
        <f>IF(N510="základní",J510,0)</f>
        <v>0</v>
      </c>
      <c r="BF510" s="151">
        <f>IF(N510="snížená",J510,0)</f>
        <v>0</v>
      </c>
      <c r="BG510" s="151">
        <f>IF(N510="zákl. přenesená",J510,0)</f>
        <v>0</v>
      </c>
      <c r="BH510" s="151">
        <f>IF(N510="sníž. přenesená",J510,0)</f>
        <v>0</v>
      </c>
      <c r="BI510" s="151">
        <f>IF(N510="nulová",J510,0)</f>
        <v>0</v>
      </c>
      <c r="BJ510" s="18" t="s">
        <v>82</v>
      </c>
      <c r="BK510" s="151">
        <f>ROUND(I510*H510,2)</f>
        <v>0</v>
      </c>
      <c r="BL510" s="18" t="s">
        <v>130</v>
      </c>
      <c r="BM510" s="150" t="s">
        <v>777</v>
      </c>
    </row>
    <row r="511" spans="1:47" s="2" customFormat="1" ht="11.25">
      <c r="A511" s="33"/>
      <c r="B511" s="34"/>
      <c r="C511" s="33"/>
      <c r="D511" s="152" t="s">
        <v>132</v>
      </c>
      <c r="E511" s="33"/>
      <c r="F511" s="153" t="s">
        <v>778</v>
      </c>
      <c r="G511" s="33"/>
      <c r="H511" s="33"/>
      <c r="I511" s="154"/>
      <c r="J511" s="33"/>
      <c r="K511" s="33"/>
      <c r="L511" s="34"/>
      <c r="M511" s="155"/>
      <c r="N511" s="156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132</v>
      </c>
      <c r="AU511" s="18" t="s">
        <v>84</v>
      </c>
    </row>
    <row r="512" spans="2:51" s="13" customFormat="1" ht="11.25">
      <c r="B512" s="157"/>
      <c r="D512" s="158" t="s">
        <v>134</v>
      </c>
      <c r="E512" s="159" t="s">
        <v>3</v>
      </c>
      <c r="F512" s="160" t="s">
        <v>227</v>
      </c>
      <c r="H512" s="159" t="s">
        <v>3</v>
      </c>
      <c r="I512" s="161"/>
      <c r="L512" s="157"/>
      <c r="M512" s="162"/>
      <c r="N512" s="163"/>
      <c r="O512" s="163"/>
      <c r="P512" s="163"/>
      <c r="Q512" s="163"/>
      <c r="R512" s="163"/>
      <c r="S512" s="163"/>
      <c r="T512" s="164"/>
      <c r="AT512" s="159" t="s">
        <v>134</v>
      </c>
      <c r="AU512" s="159" t="s">
        <v>84</v>
      </c>
      <c r="AV512" s="13" t="s">
        <v>82</v>
      </c>
      <c r="AW512" s="13" t="s">
        <v>36</v>
      </c>
      <c r="AX512" s="13" t="s">
        <v>74</v>
      </c>
      <c r="AY512" s="159" t="s">
        <v>123</v>
      </c>
    </row>
    <row r="513" spans="2:51" s="13" customFormat="1" ht="11.25">
      <c r="B513" s="157"/>
      <c r="D513" s="158" t="s">
        <v>134</v>
      </c>
      <c r="E513" s="159" t="s">
        <v>3</v>
      </c>
      <c r="F513" s="160" t="s">
        <v>779</v>
      </c>
      <c r="H513" s="159" t="s">
        <v>3</v>
      </c>
      <c r="I513" s="161"/>
      <c r="L513" s="157"/>
      <c r="M513" s="162"/>
      <c r="N513" s="163"/>
      <c r="O513" s="163"/>
      <c r="P513" s="163"/>
      <c r="Q513" s="163"/>
      <c r="R513" s="163"/>
      <c r="S513" s="163"/>
      <c r="T513" s="164"/>
      <c r="AT513" s="159" t="s">
        <v>134</v>
      </c>
      <c r="AU513" s="159" t="s">
        <v>84</v>
      </c>
      <c r="AV513" s="13" t="s">
        <v>82</v>
      </c>
      <c r="AW513" s="13" t="s">
        <v>36</v>
      </c>
      <c r="AX513" s="13" t="s">
        <v>74</v>
      </c>
      <c r="AY513" s="159" t="s">
        <v>123</v>
      </c>
    </row>
    <row r="514" spans="2:51" s="14" customFormat="1" ht="11.25">
      <c r="B514" s="165"/>
      <c r="D514" s="158" t="s">
        <v>134</v>
      </c>
      <c r="E514" s="166" t="s">
        <v>3</v>
      </c>
      <c r="F514" s="167" t="s">
        <v>250</v>
      </c>
      <c r="H514" s="168">
        <v>6.21</v>
      </c>
      <c r="I514" s="169"/>
      <c r="L514" s="165"/>
      <c r="M514" s="170"/>
      <c r="N514" s="171"/>
      <c r="O514" s="171"/>
      <c r="P514" s="171"/>
      <c r="Q514" s="171"/>
      <c r="R514" s="171"/>
      <c r="S514" s="171"/>
      <c r="T514" s="172"/>
      <c r="AT514" s="166" t="s">
        <v>134</v>
      </c>
      <c r="AU514" s="166" t="s">
        <v>84</v>
      </c>
      <c r="AV514" s="14" t="s">
        <v>84</v>
      </c>
      <c r="AW514" s="14" t="s">
        <v>36</v>
      </c>
      <c r="AX514" s="14" t="s">
        <v>74</v>
      </c>
      <c r="AY514" s="166" t="s">
        <v>123</v>
      </c>
    </row>
    <row r="515" spans="2:51" s="15" customFormat="1" ht="11.25">
      <c r="B515" s="173"/>
      <c r="D515" s="158" t="s">
        <v>134</v>
      </c>
      <c r="E515" s="174" t="s">
        <v>3</v>
      </c>
      <c r="F515" s="175" t="s">
        <v>138</v>
      </c>
      <c r="H515" s="176">
        <v>6.21</v>
      </c>
      <c r="I515" s="177"/>
      <c r="L515" s="173"/>
      <c r="M515" s="178"/>
      <c r="N515" s="179"/>
      <c r="O515" s="179"/>
      <c r="P515" s="179"/>
      <c r="Q515" s="179"/>
      <c r="R515" s="179"/>
      <c r="S515" s="179"/>
      <c r="T515" s="180"/>
      <c r="AT515" s="174" t="s">
        <v>134</v>
      </c>
      <c r="AU515" s="174" t="s">
        <v>84</v>
      </c>
      <c r="AV515" s="15" t="s">
        <v>130</v>
      </c>
      <c r="AW515" s="15" t="s">
        <v>36</v>
      </c>
      <c r="AX515" s="15" t="s">
        <v>82</v>
      </c>
      <c r="AY515" s="174" t="s">
        <v>123</v>
      </c>
    </row>
    <row r="516" spans="2:51" s="14" customFormat="1" ht="11.25">
      <c r="B516" s="165"/>
      <c r="D516" s="158" t="s">
        <v>134</v>
      </c>
      <c r="F516" s="167" t="s">
        <v>763</v>
      </c>
      <c r="H516" s="168">
        <v>6.521</v>
      </c>
      <c r="I516" s="169"/>
      <c r="L516" s="165"/>
      <c r="M516" s="170"/>
      <c r="N516" s="171"/>
      <c r="O516" s="171"/>
      <c r="P516" s="171"/>
      <c r="Q516" s="171"/>
      <c r="R516" s="171"/>
      <c r="S516" s="171"/>
      <c r="T516" s="172"/>
      <c r="AT516" s="166" t="s">
        <v>134</v>
      </c>
      <c r="AU516" s="166" t="s">
        <v>84</v>
      </c>
      <c r="AV516" s="14" t="s">
        <v>84</v>
      </c>
      <c r="AW516" s="14" t="s">
        <v>4</v>
      </c>
      <c r="AX516" s="14" t="s">
        <v>82</v>
      </c>
      <c r="AY516" s="166" t="s">
        <v>123</v>
      </c>
    </row>
    <row r="517" spans="1:65" s="2" customFormat="1" ht="37.9" customHeight="1">
      <c r="A517" s="33"/>
      <c r="B517" s="138"/>
      <c r="C517" s="139" t="s">
        <v>780</v>
      </c>
      <c r="D517" s="139" t="s">
        <v>125</v>
      </c>
      <c r="E517" s="140" t="s">
        <v>781</v>
      </c>
      <c r="F517" s="141" t="s">
        <v>782</v>
      </c>
      <c r="G517" s="142" t="s">
        <v>128</v>
      </c>
      <c r="H517" s="143">
        <v>48.276</v>
      </c>
      <c r="I517" s="144"/>
      <c r="J517" s="145">
        <f>ROUND(I517*H517,2)</f>
        <v>0</v>
      </c>
      <c r="K517" s="141" t="s">
        <v>129</v>
      </c>
      <c r="L517" s="34"/>
      <c r="M517" s="146" t="s">
        <v>3</v>
      </c>
      <c r="N517" s="147" t="s">
        <v>45</v>
      </c>
      <c r="O517" s="54"/>
      <c r="P517" s="148">
        <f>O517*H517</f>
        <v>0</v>
      </c>
      <c r="Q517" s="148">
        <v>0.00494</v>
      </c>
      <c r="R517" s="148">
        <f>Q517*H517</f>
        <v>0.23848344000000002</v>
      </c>
      <c r="S517" s="148">
        <v>0</v>
      </c>
      <c r="T517" s="149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0" t="s">
        <v>130</v>
      </c>
      <c r="AT517" s="150" t="s">
        <v>125</v>
      </c>
      <c r="AU517" s="150" t="s">
        <v>84</v>
      </c>
      <c r="AY517" s="18" t="s">
        <v>123</v>
      </c>
      <c r="BE517" s="151">
        <f>IF(N517="základní",J517,0)</f>
        <v>0</v>
      </c>
      <c r="BF517" s="151">
        <f>IF(N517="snížená",J517,0)</f>
        <v>0</v>
      </c>
      <c r="BG517" s="151">
        <f>IF(N517="zákl. přenesená",J517,0)</f>
        <v>0</v>
      </c>
      <c r="BH517" s="151">
        <f>IF(N517="sníž. přenesená",J517,0)</f>
        <v>0</v>
      </c>
      <c r="BI517" s="151">
        <f>IF(N517="nulová",J517,0)</f>
        <v>0</v>
      </c>
      <c r="BJ517" s="18" t="s">
        <v>82</v>
      </c>
      <c r="BK517" s="151">
        <f>ROUND(I517*H517,2)</f>
        <v>0</v>
      </c>
      <c r="BL517" s="18" t="s">
        <v>130</v>
      </c>
      <c r="BM517" s="150" t="s">
        <v>783</v>
      </c>
    </row>
    <row r="518" spans="1:47" s="2" customFormat="1" ht="11.25">
      <c r="A518" s="33"/>
      <c r="B518" s="34"/>
      <c r="C518" s="33"/>
      <c r="D518" s="152" t="s">
        <v>132</v>
      </c>
      <c r="E518" s="33"/>
      <c r="F518" s="153" t="s">
        <v>784</v>
      </c>
      <c r="G518" s="33"/>
      <c r="H518" s="33"/>
      <c r="I518" s="154"/>
      <c r="J518" s="33"/>
      <c r="K518" s="33"/>
      <c r="L518" s="34"/>
      <c r="M518" s="155"/>
      <c r="N518" s="156"/>
      <c r="O518" s="54"/>
      <c r="P518" s="54"/>
      <c r="Q518" s="54"/>
      <c r="R518" s="54"/>
      <c r="S518" s="54"/>
      <c r="T518" s="55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132</v>
      </c>
      <c r="AU518" s="18" t="s">
        <v>84</v>
      </c>
    </row>
    <row r="519" spans="2:51" s="13" customFormat="1" ht="11.25">
      <c r="B519" s="157"/>
      <c r="D519" s="158" t="s">
        <v>134</v>
      </c>
      <c r="E519" s="159" t="s">
        <v>3</v>
      </c>
      <c r="F519" s="160" t="s">
        <v>161</v>
      </c>
      <c r="H519" s="159" t="s">
        <v>3</v>
      </c>
      <c r="I519" s="161"/>
      <c r="L519" s="157"/>
      <c r="M519" s="162"/>
      <c r="N519" s="163"/>
      <c r="O519" s="163"/>
      <c r="P519" s="163"/>
      <c r="Q519" s="163"/>
      <c r="R519" s="163"/>
      <c r="S519" s="163"/>
      <c r="T519" s="164"/>
      <c r="AT519" s="159" t="s">
        <v>134</v>
      </c>
      <c r="AU519" s="159" t="s">
        <v>84</v>
      </c>
      <c r="AV519" s="13" t="s">
        <v>82</v>
      </c>
      <c r="AW519" s="13" t="s">
        <v>36</v>
      </c>
      <c r="AX519" s="13" t="s">
        <v>74</v>
      </c>
      <c r="AY519" s="159" t="s">
        <v>123</v>
      </c>
    </row>
    <row r="520" spans="2:51" s="14" customFormat="1" ht="11.25">
      <c r="B520" s="165"/>
      <c r="D520" s="158" t="s">
        <v>134</v>
      </c>
      <c r="E520" s="166" t="s">
        <v>3</v>
      </c>
      <c r="F520" s="167" t="s">
        <v>785</v>
      </c>
      <c r="H520" s="168">
        <v>13.894</v>
      </c>
      <c r="I520" s="169"/>
      <c r="L520" s="165"/>
      <c r="M520" s="170"/>
      <c r="N520" s="171"/>
      <c r="O520" s="171"/>
      <c r="P520" s="171"/>
      <c r="Q520" s="171"/>
      <c r="R520" s="171"/>
      <c r="S520" s="171"/>
      <c r="T520" s="172"/>
      <c r="AT520" s="166" t="s">
        <v>134</v>
      </c>
      <c r="AU520" s="166" t="s">
        <v>84</v>
      </c>
      <c r="AV520" s="14" t="s">
        <v>84</v>
      </c>
      <c r="AW520" s="14" t="s">
        <v>36</v>
      </c>
      <c r="AX520" s="14" t="s">
        <v>74</v>
      </c>
      <c r="AY520" s="166" t="s">
        <v>123</v>
      </c>
    </row>
    <row r="521" spans="2:51" s="14" customFormat="1" ht="11.25">
      <c r="B521" s="165"/>
      <c r="D521" s="158" t="s">
        <v>134</v>
      </c>
      <c r="E521" s="166" t="s">
        <v>3</v>
      </c>
      <c r="F521" s="167" t="s">
        <v>786</v>
      </c>
      <c r="H521" s="168">
        <v>5.745</v>
      </c>
      <c r="I521" s="169"/>
      <c r="L521" s="165"/>
      <c r="M521" s="170"/>
      <c r="N521" s="171"/>
      <c r="O521" s="171"/>
      <c r="P521" s="171"/>
      <c r="Q521" s="171"/>
      <c r="R521" s="171"/>
      <c r="S521" s="171"/>
      <c r="T521" s="172"/>
      <c r="AT521" s="166" t="s">
        <v>134</v>
      </c>
      <c r="AU521" s="166" t="s">
        <v>84</v>
      </c>
      <c r="AV521" s="14" t="s">
        <v>84</v>
      </c>
      <c r="AW521" s="14" t="s">
        <v>36</v>
      </c>
      <c r="AX521" s="14" t="s">
        <v>74</v>
      </c>
      <c r="AY521" s="166" t="s">
        <v>123</v>
      </c>
    </row>
    <row r="522" spans="2:51" s="14" customFormat="1" ht="11.25">
      <c r="B522" s="165"/>
      <c r="D522" s="158" t="s">
        <v>134</v>
      </c>
      <c r="E522" s="166" t="s">
        <v>3</v>
      </c>
      <c r="F522" s="167" t="s">
        <v>787</v>
      </c>
      <c r="H522" s="168">
        <v>3.34</v>
      </c>
      <c r="I522" s="169"/>
      <c r="L522" s="165"/>
      <c r="M522" s="170"/>
      <c r="N522" s="171"/>
      <c r="O522" s="171"/>
      <c r="P522" s="171"/>
      <c r="Q522" s="171"/>
      <c r="R522" s="171"/>
      <c r="S522" s="171"/>
      <c r="T522" s="172"/>
      <c r="AT522" s="166" t="s">
        <v>134</v>
      </c>
      <c r="AU522" s="166" t="s">
        <v>84</v>
      </c>
      <c r="AV522" s="14" t="s">
        <v>84</v>
      </c>
      <c r="AW522" s="14" t="s">
        <v>36</v>
      </c>
      <c r="AX522" s="14" t="s">
        <v>74</v>
      </c>
      <c r="AY522" s="166" t="s">
        <v>123</v>
      </c>
    </row>
    <row r="523" spans="2:51" s="13" customFormat="1" ht="11.25">
      <c r="B523" s="157"/>
      <c r="D523" s="158" t="s">
        <v>134</v>
      </c>
      <c r="E523" s="159" t="s">
        <v>3</v>
      </c>
      <c r="F523" s="160" t="s">
        <v>166</v>
      </c>
      <c r="H523" s="159" t="s">
        <v>3</v>
      </c>
      <c r="I523" s="161"/>
      <c r="L523" s="157"/>
      <c r="M523" s="162"/>
      <c r="N523" s="163"/>
      <c r="O523" s="163"/>
      <c r="P523" s="163"/>
      <c r="Q523" s="163"/>
      <c r="R523" s="163"/>
      <c r="S523" s="163"/>
      <c r="T523" s="164"/>
      <c r="AT523" s="159" t="s">
        <v>134</v>
      </c>
      <c r="AU523" s="159" t="s">
        <v>84</v>
      </c>
      <c r="AV523" s="13" t="s">
        <v>82</v>
      </c>
      <c r="AW523" s="13" t="s">
        <v>36</v>
      </c>
      <c r="AX523" s="13" t="s">
        <v>74</v>
      </c>
      <c r="AY523" s="159" t="s">
        <v>123</v>
      </c>
    </row>
    <row r="524" spans="2:51" s="14" customFormat="1" ht="11.25">
      <c r="B524" s="165"/>
      <c r="D524" s="158" t="s">
        <v>134</v>
      </c>
      <c r="E524" s="166" t="s">
        <v>3</v>
      </c>
      <c r="F524" s="167" t="s">
        <v>788</v>
      </c>
      <c r="H524" s="168">
        <v>22.248</v>
      </c>
      <c r="I524" s="169"/>
      <c r="L524" s="165"/>
      <c r="M524" s="170"/>
      <c r="N524" s="171"/>
      <c r="O524" s="171"/>
      <c r="P524" s="171"/>
      <c r="Q524" s="171"/>
      <c r="R524" s="171"/>
      <c r="S524" s="171"/>
      <c r="T524" s="172"/>
      <c r="AT524" s="166" t="s">
        <v>134</v>
      </c>
      <c r="AU524" s="166" t="s">
        <v>84</v>
      </c>
      <c r="AV524" s="14" t="s">
        <v>84</v>
      </c>
      <c r="AW524" s="14" t="s">
        <v>36</v>
      </c>
      <c r="AX524" s="14" t="s">
        <v>74</v>
      </c>
      <c r="AY524" s="166" t="s">
        <v>123</v>
      </c>
    </row>
    <row r="525" spans="2:51" s="14" customFormat="1" ht="11.25">
      <c r="B525" s="165"/>
      <c r="D525" s="158" t="s">
        <v>134</v>
      </c>
      <c r="E525" s="166" t="s">
        <v>3</v>
      </c>
      <c r="F525" s="167" t="s">
        <v>789</v>
      </c>
      <c r="H525" s="168">
        <v>-1.302</v>
      </c>
      <c r="I525" s="169"/>
      <c r="L525" s="165"/>
      <c r="M525" s="170"/>
      <c r="N525" s="171"/>
      <c r="O525" s="171"/>
      <c r="P525" s="171"/>
      <c r="Q525" s="171"/>
      <c r="R525" s="171"/>
      <c r="S525" s="171"/>
      <c r="T525" s="172"/>
      <c r="AT525" s="166" t="s">
        <v>134</v>
      </c>
      <c r="AU525" s="166" t="s">
        <v>84</v>
      </c>
      <c r="AV525" s="14" t="s">
        <v>84</v>
      </c>
      <c r="AW525" s="14" t="s">
        <v>36</v>
      </c>
      <c r="AX525" s="14" t="s">
        <v>74</v>
      </c>
      <c r="AY525" s="166" t="s">
        <v>123</v>
      </c>
    </row>
    <row r="526" spans="2:51" s="14" customFormat="1" ht="11.25">
      <c r="B526" s="165"/>
      <c r="D526" s="158" t="s">
        <v>134</v>
      </c>
      <c r="E526" s="166" t="s">
        <v>3</v>
      </c>
      <c r="F526" s="167" t="s">
        <v>790</v>
      </c>
      <c r="H526" s="168">
        <v>-0.93</v>
      </c>
      <c r="I526" s="169"/>
      <c r="L526" s="165"/>
      <c r="M526" s="170"/>
      <c r="N526" s="171"/>
      <c r="O526" s="171"/>
      <c r="P526" s="171"/>
      <c r="Q526" s="171"/>
      <c r="R526" s="171"/>
      <c r="S526" s="171"/>
      <c r="T526" s="172"/>
      <c r="AT526" s="166" t="s">
        <v>134</v>
      </c>
      <c r="AU526" s="166" t="s">
        <v>84</v>
      </c>
      <c r="AV526" s="14" t="s">
        <v>84</v>
      </c>
      <c r="AW526" s="14" t="s">
        <v>36</v>
      </c>
      <c r="AX526" s="14" t="s">
        <v>74</v>
      </c>
      <c r="AY526" s="166" t="s">
        <v>123</v>
      </c>
    </row>
    <row r="527" spans="2:51" s="14" customFormat="1" ht="11.25">
      <c r="B527" s="165"/>
      <c r="D527" s="158" t="s">
        <v>134</v>
      </c>
      <c r="E527" s="166" t="s">
        <v>3</v>
      </c>
      <c r="F527" s="167" t="s">
        <v>791</v>
      </c>
      <c r="H527" s="168">
        <v>1.194</v>
      </c>
      <c r="I527" s="169"/>
      <c r="L527" s="165"/>
      <c r="M527" s="170"/>
      <c r="N527" s="171"/>
      <c r="O527" s="171"/>
      <c r="P527" s="171"/>
      <c r="Q527" s="171"/>
      <c r="R527" s="171"/>
      <c r="S527" s="171"/>
      <c r="T527" s="172"/>
      <c r="AT527" s="166" t="s">
        <v>134</v>
      </c>
      <c r="AU527" s="166" t="s">
        <v>84</v>
      </c>
      <c r="AV527" s="14" t="s">
        <v>84</v>
      </c>
      <c r="AW527" s="14" t="s">
        <v>36</v>
      </c>
      <c r="AX527" s="14" t="s">
        <v>74</v>
      </c>
      <c r="AY527" s="166" t="s">
        <v>123</v>
      </c>
    </row>
    <row r="528" spans="2:51" s="14" customFormat="1" ht="11.25">
      <c r="B528" s="165"/>
      <c r="D528" s="158" t="s">
        <v>134</v>
      </c>
      <c r="E528" s="166" t="s">
        <v>3</v>
      </c>
      <c r="F528" s="167" t="s">
        <v>792</v>
      </c>
      <c r="H528" s="168">
        <v>1.788</v>
      </c>
      <c r="I528" s="169"/>
      <c r="L528" s="165"/>
      <c r="M528" s="170"/>
      <c r="N528" s="171"/>
      <c r="O528" s="171"/>
      <c r="P528" s="171"/>
      <c r="Q528" s="171"/>
      <c r="R528" s="171"/>
      <c r="S528" s="171"/>
      <c r="T528" s="172"/>
      <c r="AT528" s="166" t="s">
        <v>134</v>
      </c>
      <c r="AU528" s="166" t="s">
        <v>84</v>
      </c>
      <c r="AV528" s="14" t="s">
        <v>84</v>
      </c>
      <c r="AW528" s="14" t="s">
        <v>36</v>
      </c>
      <c r="AX528" s="14" t="s">
        <v>74</v>
      </c>
      <c r="AY528" s="166" t="s">
        <v>123</v>
      </c>
    </row>
    <row r="529" spans="2:51" s="15" customFormat="1" ht="11.25">
      <c r="B529" s="173"/>
      <c r="D529" s="158" t="s">
        <v>134</v>
      </c>
      <c r="E529" s="174" t="s">
        <v>3</v>
      </c>
      <c r="F529" s="175" t="s">
        <v>138</v>
      </c>
      <c r="H529" s="176">
        <v>45.977000000000004</v>
      </c>
      <c r="I529" s="177"/>
      <c r="L529" s="173"/>
      <c r="M529" s="178"/>
      <c r="N529" s="179"/>
      <c r="O529" s="179"/>
      <c r="P529" s="179"/>
      <c r="Q529" s="179"/>
      <c r="R529" s="179"/>
      <c r="S529" s="179"/>
      <c r="T529" s="180"/>
      <c r="AT529" s="174" t="s">
        <v>134</v>
      </c>
      <c r="AU529" s="174" t="s">
        <v>84</v>
      </c>
      <c r="AV529" s="15" t="s">
        <v>130</v>
      </c>
      <c r="AW529" s="15" t="s">
        <v>36</v>
      </c>
      <c r="AX529" s="15" t="s">
        <v>82</v>
      </c>
      <c r="AY529" s="174" t="s">
        <v>123</v>
      </c>
    </row>
    <row r="530" spans="2:51" s="14" customFormat="1" ht="11.25">
      <c r="B530" s="165"/>
      <c r="D530" s="158" t="s">
        <v>134</v>
      </c>
      <c r="F530" s="167" t="s">
        <v>793</v>
      </c>
      <c r="H530" s="168">
        <v>48.276</v>
      </c>
      <c r="I530" s="169"/>
      <c r="L530" s="165"/>
      <c r="M530" s="170"/>
      <c r="N530" s="171"/>
      <c r="O530" s="171"/>
      <c r="P530" s="171"/>
      <c r="Q530" s="171"/>
      <c r="R530" s="171"/>
      <c r="S530" s="171"/>
      <c r="T530" s="172"/>
      <c r="AT530" s="166" t="s">
        <v>134</v>
      </c>
      <c r="AU530" s="166" t="s">
        <v>84</v>
      </c>
      <c r="AV530" s="14" t="s">
        <v>84</v>
      </c>
      <c r="AW530" s="14" t="s">
        <v>4</v>
      </c>
      <c r="AX530" s="14" t="s">
        <v>82</v>
      </c>
      <c r="AY530" s="166" t="s">
        <v>123</v>
      </c>
    </row>
    <row r="531" spans="1:65" s="2" customFormat="1" ht="37.9" customHeight="1">
      <c r="A531" s="33"/>
      <c r="B531" s="138"/>
      <c r="C531" s="139" t="s">
        <v>794</v>
      </c>
      <c r="D531" s="139" t="s">
        <v>125</v>
      </c>
      <c r="E531" s="140" t="s">
        <v>795</v>
      </c>
      <c r="F531" s="141" t="s">
        <v>796</v>
      </c>
      <c r="G531" s="142" t="s">
        <v>128</v>
      </c>
      <c r="H531" s="143">
        <v>22.83</v>
      </c>
      <c r="I531" s="144"/>
      <c r="J531" s="145">
        <f>ROUND(I531*H531,2)</f>
        <v>0</v>
      </c>
      <c r="K531" s="141" t="s">
        <v>129</v>
      </c>
      <c r="L531" s="34"/>
      <c r="M531" s="146" t="s">
        <v>3</v>
      </c>
      <c r="N531" s="147" t="s">
        <v>45</v>
      </c>
      <c r="O531" s="54"/>
      <c r="P531" s="148">
        <f>O531*H531</f>
        <v>0</v>
      </c>
      <c r="Q531" s="148">
        <v>0.00405</v>
      </c>
      <c r="R531" s="148">
        <f>Q531*H531</f>
        <v>0.09246149999999999</v>
      </c>
      <c r="S531" s="148">
        <v>0</v>
      </c>
      <c r="T531" s="149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0" t="s">
        <v>130</v>
      </c>
      <c r="AT531" s="150" t="s">
        <v>125</v>
      </c>
      <c r="AU531" s="150" t="s">
        <v>84</v>
      </c>
      <c r="AY531" s="18" t="s">
        <v>123</v>
      </c>
      <c r="BE531" s="151">
        <f>IF(N531="základní",J531,0)</f>
        <v>0</v>
      </c>
      <c r="BF531" s="151">
        <f>IF(N531="snížená",J531,0)</f>
        <v>0</v>
      </c>
      <c r="BG531" s="151">
        <f>IF(N531="zákl. přenesená",J531,0)</f>
        <v>0</v>
      </c>
      <c r="BH531" s="151">
        <f>IF(N531="sníž. přenesená",J531,0)</f>
        <v>0</v>
      </c>
      <c r="BI531" s="151">
        <f>IF(N531="nulová",J531,0)</f>
        <v>0</v>
      </c>
      <c r="BJ531" s="18" t="s">
        <v>82</v>
      </c>
      <c r="BK531" s="151">
        <f>ROUND(I531*H531,2)</f>
        <v>0</v>
      </c>
      <c r="BL531" s="18" t="s">
        <v>130</v>
      </c>
      <c r="BM531" s="150" t="s">
        <v>797</v>
      </c>
    </row>
    <row r="532" spans="1:47" s="2" customFormat="1" ht="11.25">
      <c r="A532" s="33"/>
      <c r="B532" s="34"/>
      <c r="C532" s="33"/>
      <c r="D532" s="152" t="s">
        <v>132</v>
      </c>
      <c r="E532" s="33"/>
      <c r="F532" s="153" t="s">
        <v>798</v>
      </c>
      <c r="G532" s="33"/>
      <c r="H532" s="33"/>
      <c r="I532" s="154"/>
      <c r="J532" s="33"/>
      <c r="K532" s="33"/>
      <c r="L532" s="34"/>
      <c r="M532" s="155"/>
      <c r="N532" s="156"/>
      <c r="O532" s="54"/>
      <c r="P532" s="54"/>
      <c r="Q532" s="54"/>
      <c r="R532" s="54"/>
      <c r="S532" s="54"/>
      <c r="T532" s="55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132</v>
      </c>
      <c r="AU532" s="18" t="s">
        <v>84</v>
      </c>
    </row>
    <row r="533" spans="2:51" s="13" customFormat="1" ht="11.25">
      <c r="B533" s="157"/>
      <c r="D533" s="158" t="s">
        <v>134</v>
      </c>
      <c r="E533" s="159" t="s">
        <v>3</v>
      </c>
      <c r="F533" s="160" t="s">
        <v>227</v>
      </c>
      <c r="H533" s="159" t="s">
        <v>3</v>
      </c>
      <c r="I533" s="161"/>
      <c r="L533" s="157"/>
      <c r="M533" s="162"/>
      <c r="N533" s="163"/>
      <c r="O533" s="163"/>
      <c r="P533" s="163"/>
      <c r="Q533" s="163"/>
      <c r="R533" s="163"/>
      <c r="S533" s="163"/>
      <c r="T533" s="164"/>
      <c r="AT533" s="159" t="s">
        <v>134</v>
      </c>
      <c r="AU533" s="159" t="s">
        <v>84</v>
      </c>
      <c r="AV533" s="13" t="s">
        <v>82</v>
      </c>
      <c r="AW533" s="13" t="s">
        <v>36</v>
      </c>
      <c r="AX533" s="13" t="s">
        <v>74</v>
      </c>
      <c r="AY533" s="159" t="s">
        <v>123</v>
      </c>
    </row>
    <row r="534" spans="2:51" s="14" customFormat="1" ht="11.25">
      <c r="B534" s="165"/>
      <c r="D534" s="158" t="s">
        <v>134</v>
      </c>
      <c r="E534" s="166" t="s">
        <v>3</v>
      </c>
      <c r="F534" s="167" t="s">
        <v>258</v>
      </c>
      <c r="H534" s="168">
        <v>21.503</v>
      </c>
      <c r="I534" s="169"/>
      <c r="L534" s="165"/>
      <c r="M534" s="170"/>
      <c r="N534" s="171"/>
      <c r="O534" s="171"/>
      <c r="P534" s="171"/>
      <c r="Q534" s="171"/>
      <c r="R534" s="171"/>
      <c r="S534" s="171"/>
      <c r="T534" s="172"/>
      <c r="AT534" s="166" t="s">
        <v>134</v>
      </c>
      <c r="AU534" s="166" t="s">
        <v>84</v>
      </c>
      <c r="AV534" s="14" t="s">
        <v>84</v>
      </c>
      <c r="AW534" s="14" t="s">
        <v>36</v>
      </c>
      <c r="AX534" s="14" t="s">
        <v>74</v>
      </c>
      <c r="AY534" s="166" t="s">
        <v>123</v>
      </c>
    </row>
    <row r="535" spans="2:51" s="14" customFormat="1" ht="11.25">
      <c r="B535" s="165"/>
      <c r="D535" s="158" t="s">
        <v>134</v>
      </c>
      <c r="E535" s="166" t="s">
        <v>3</v>
      </c>
      <c r="F535" s="167" t="s">
        <v>799</v>
      </c>
      <c r="H535" s="168">
        <v>-0.9</v>
      </c>
      <c r="I535" s="169"/>
      <c r="L535" s="165"/>
      <c r="M535" s="170"/>
      <c r="N535" s="171"/>
      <c r="O535" s="171"/>
      <c r="P535" s="171"/>
      <c r="Q535" s="171"/>
      <c r="R535" s="171"/>
      <c r="S535" s="171"/>
      <c r="T535" s="172"/>
      <c r="AT535" s="166" t="s">
        <v>134</v>
      </c>
      <c r="AU535" s="166" t="s">
        <v>84</v>
      </c>
      <c r="AV535" s="14" t="s">
        <v>84</v>
      </c>
      <c r="AW535" s="14" t="s">
        <v>36</v>
      </c>
      <c r="AX535" s="14" t="s">
        <v>74</v>
      </c>
      <c r="AY535" s="166" t="s">
        <v>123</v>
      </c>
    </row>
    <row r="536" spans="2:51" s="14" customFormat="1" ht="11.25">
      <c r="B536" s="165"/>
      <c r="D536" s="158" t="s">
        <v>134</v>
      </c>
      <c r="E536" s="166" t="s">
        <v>3</v>
      </c>
      <c r="F536" s="167" t="s">
        <v>800</v>
      </c>
      <c r="H536" s="168">
        <v>1.14</v>
      </c>
      <c r="I536" s="169"/>
      <c r="L536" s="165"/>
      <c r="M536" s="170"/>
      <c r="N536" s="171"/>
      <c r="O536" s="171"/>
      <c r="P536" s="171"/>
      <c r="Q536" s="171"/>
      <c r="R536" s="171"/>
      <c r="S536" s="171"/>
      <c r="T536" s="172"/>
      <c r="AT536" s="166" t="s">
        <v>134</v>
      </c>
      <c r="AU536" s="166" t="s">
        <v>84</v>
      </c>
      <c r="AV536" s="14" t="s">
        <v>84</v>
      </c>
      <c r="AW536" s="14" t="s">
        <v>36</v>
      </c>
      <c r="AX536" s="14" t="s">
        <v>74</v>
      </c>
      <c r="AY536" s="166" t="s">
        <v>123</v>
      </c>
    </row>
    <row r="537" spans="2:51" s="15" customFormat="1" ht="11.25">
      <c r="B537" s="173"/>
      <c r="D537" s="158" t="s">
        <v>134</v>
      </c>
      <c r="E537" s="174" t="s">
        <v>3</v>
      </c>
      <c r="F537" s="175" t="s">
        <v>138</v>
      </c>
      <c r="H537" s="176">
        <v>21.743000000000002</v>
      </c>
      <c r="I537" s="177"/>
      <c r="L537" s="173"/>
      <c r="M537" s="178"/>
      <c r="N537" s="179"/>
      <c r="O537" s="179"/>
      <c r="P537" s="179"/>
      <c r="Q537" s="179"/>
      <c r="R537" s="179"/>
      <c r="S537" s="179"/>
      <c r="T537" s="180"/>
      <c r="AT537" s="174" t="s">
        <v>134</v>
      </c>
      <c r="AU537" s="174" t="s">
        <v>84</v>
      </c>
      <c r="AV537" s="15" t="s">
        <v>130</v>
      </c>
      <c r="AW537" s="15" t="s">
        <v>36</v>
      </c>
      <c r="AX537" s="15" t="s">
        <v>82</v>
      </c>
      <c r="AY537" s="174" t="s">
        <v>123</v>
      </c>
    </row>
    <row r="538" spans="2:51" s="14" customFormat="1" ht="11.25">
      <c r="B538" s="165"/>
      <c r="D538" s="158" t="s">
        <v>134</v>
      </c>
      <c r="F538" s="167" t="s">
        <v>801</v>
      </c>
      <c r="H538" s="168">
        <v>22.83</v>
      </c>
      <c r="I538" s="169"/>
      <c r="L538" s="165"/>
      <c r="M538" s="170"/>
      <c r="N538" s="171"/>
      <c r="O538" s="171"/>
      <c r="P538" s="171"/>
      <c r="Q538" s="171"/>
      <c r="R538" s="171"/>
      <c r="S538" s="171"/>
      <c r="T538" s="172"/>
      <c r="AT538" s="166" t="s">
        <v>134</v>
      </c>
      <c r="AU538" s="166" t="s">
        <v>84</v>
      </c>
      <c r="AV538" s="14" t="s">
        <v>84</v>
      </c>
      <c r="AW538" s="14" t="s">
        <v>4</v>
      </c>
      <c r="AX538" s="14" t="s">
        <v>82</v>
      </c>
      <c r="AY538" s="166" t="s">
        <v>123</v>
      </c>
    </row>
    <row r="539" spans="1:65" s="2" customFormat="1" ht="37.9" customHeight="1">
      <c r="A539" s="33"/>
      <c r="B539" s="138"/>
      <c r="C539" s="139" t="s">
        <v>802</v>
      </c>
      <c r="D539" s="139" t="s">
        <v>125</v>
      </c>
      <c r="E539" s="140" t="s">
        <v>803</v>
      </c>
      <c r="F539" s="141" t="s">
        <v>804</v>
      </c>
      <c r="G539" s="142" t="s">
        <v>128</v>
      </c>
      <c r="H539" s="143">
        <v>22.83</v>
      </c>
      <c r="I539" s="144"/>
      <c r="J539" s="145">
        <f>ROUND(I539*H539,2)</f>
        <v>0</v>
      </c>
      <c r="K539" s="141" t="s">
        <v>129</v>
      </c>
      <c r="L539" s="34"/>
      <c r="M539" s="146" t="s">
        <v>3</v>
      </c>
      <c r="N539" s="147" t="s">
        <v>45</v>
      </c>
      <c r="O539" s="54"/>
      <c r="P539" s="148">
        <f>O539*H539</f>
        <v>0</v>
      </c>
      <c r="Q539" s="148">
        <v>0.02</v>
      </c>
      <c r="R539" s="148">
        <f>Q539*H539</f>
        <v>0.45659999999999995</v>
      </c>
      <c r="S539" s="148">
        <v>0</v>
      </c>
      <c r="T539" s="149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130</v>
      </c>
      <c r="AT539" s="150" t="s">
        <v>125</v>
      </c>
      <c r="AU539" s="150" t="s">
        <v>84</v>
      </c>
      <c r="AY539" s="18" t="s">
        <v>123</v>
      </c>
      <c r="BE539" s="151">
        <f>IF(N539="základní",J539,0)</f>
        <v>0</v>
      </c>
      <c r="BF539" s="151">
        <f>IF(N539="snížená",J539,0)</f>
        <v>0</v>
      </c>
      <c r="BG539" s="151">
        <f>IF(N539="zákl. přenesená",J539,0)</f>
        <v>0</v>
      </c>
      <c r="BH539" s="151">
        <f>IF(N539="sníž. přenesená",J539,0)</f>
        <v>0</v>
      </c>
      <c r="BI539" s="151">
        <f>IF(N539="nulová",J539,0)</f>
        <v>0</v>
      </c>
      <c r="BJ539" s="18" t="s">
        <v>82</v>
      </c>
      <c r="BK539" s="151">
        <f>ROUND(I539*H539,2)</f>
        <v>0</v>
      </c>
      <c r="BL539" s="18" t="s">
        <v>130</v>
      </c>
      <c r="BM539" s="150" t="s">
        <v>805</v>
      </c>
    </row>
    <row r="540" spans="1:47" s="2" customFormat="1" ht="11.25">
      <c r="A540" s="33"/>
      <c r="B540" s="34"/>
      <c r="C540" s="33"/>
      <c r="D540" s="152" t="s">
        <v>132</v>
      </c>
      <c r="E540" s="33"/>
      <c r="F540" s="153" t="s">
        <v>806</v>
      </c>
      <c r="G540" s="33"/>
      <c r="H540" s="33"/>
      <c r="I540" s="154"/>
      <c r="J540" s="33"/>
      <c r="K540" s="33"/>
      <c r="L540" s="34"/>
      <c r="M540" s="155"/>
      <c r="N540" s="156"/>
      <c r="O540" s="54"/>
      <c r="P540" s="54"/>
      <c r="Q540" s="54"/>
      <c r="R540" s="54"/>
      <c r="S540" s="54"/>
      <c r="T540" s="55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8" t="s">
        <v>132</v>
      </c>
      <c r="AU540" s="18" t="s">
        <v>84</v>
      </c>
    </row>
    <row r="541" spans="2:51" s="13" customFormat="1" ht="11.25">
      <c r="B541" s="157"/>
      <c r="D541" s="158" t="s">
        <v>134</v>
      </c>
      <c r="E541" s="159" t="s">
        <v>3</v>
      </c>
      <c r="F541" s="160" t="s">
        <v>227</v>
      </c>
      <c r="H541" s="159" t="s">
        <v>3</v>
      </c>
      <c r="I541" s="161"/>
      <c r="L541" s="157"/>
      <c r="M541" s="162"/>
      <c r="N541" s="163"/>
      <c r="O541" s="163"/>
      <c r="P541" s="163"/>
      <c r="Q541" s="163"/>
      <c r="R541" s="163"/>
      <c r="S541" s="163"/>
      <c r="T541" s="164"/>
      <c r="AT541" s="159" t="s">
        <v>134</v>
      </c>
      <c r="AU541" s="159" t="s">
        <v>84</v>
      </c>
      <c r="AV541" s="13" t="s">
        <v>82</v>
      </c>
      <c r="AW541" s="13" t="s">
        <v>36</v>
      </c>
      <c r="AX541" s="13" t="s">
        <v>74</v>
      </c>
      <c r="AY541" s="159" t="s">
        <v>123</v>
      </c>
    </row>
    <row r="542" spans="2:51" s="14" customFormat="1" ht="11.25">
      <c r="B542" s="165"/>
      <c r="D542" s="158" t="s">
        <v>134</v>
      </c>
      <c r="E542" s="166" t="s">
        <v>3</v>
      </c>
      <c r="F542" s="167" t="s">
        <v>258</v>
      </c>
      <c r="H542" s="168">
        <v>21.503</v>
      </c>
      <c r="I542" s="169"/>
      <c r="L542" s="165"/>
      <c r="M542" s="170"/>
      <c r="N542" s="171"/>
      <c r="O542" s="171"/>
      <c r="P542" s="171"/>
      <c r="Q542" s="171"/>
      <c r="R542" s="171"/>
      <c r="S542" s="171"/>
      <c r="T542" s="172"/>
      <c r="AT542" s="166" t="s">
        <v>134</v>
      </c>
      <c r="AU542" s="166" t="s">
        <v>84</v>
      </c>
      <c r="AV542" s="14" t="s">
        <v>84</v>
      </c>
      <c r="AW542" s="14" t="s">
        <v>36</v>
      </c>
      <c r="AX542" s="14" t="s">
        <v>74</v>
      </c>
      <c r="AY542" s="166" t="s">
        <v>123</v>
      </c>
    </row>
    <row r="543" spans="2:51" s="14" customFormat="1" ht="11.25">
      <c r="B543" s="165"/>
      <c r="D543" s="158" t="s">
        <v>134</v>
      </c>
      <c r="E543" s="166" t="s">
        <v>3</v>
      </c>
      <c r="F543" s="167" t="s">
        <v>799</v>
      </c>
      <c r="H543" s="168">
        <v>-0.9</v>
      </c>
      <c r="I543" s="169"/>
      <c r="L543" s="165"/>
      <c r="M543" s="170"/>
      <c r="N543" s="171"/>
      <c r="O543" s="171"/>
      <c r="P543" s="171"/>
      <c r="Q543" s="171"/>
      <c r="R543" s="171"/>
      <c r="S543" s="171"/>
      <c r="T543" s="172"/>
      <c r="AT543" s="166" t="s">
        <v>134</v>
      </c>
      <c r="AU543" s="166" t="s">
        <v>84</v>
      </c>
      <c r="AV543" s="14" t="s">
        <v>84</v>
      </c>
      <c r="AW543" s="14" t="s">
        <v>36</v>
      </c>
      <c r="AX543" s="14" t="s">
        <v>74</v>
      </c>
      <c r="AY543" s="166" t="s">
        <v>123</v>
      </c>
    </row>
    <row r="544" spans="2:51" s="14" customFormat="1" ht="11.25">
      <c r="B544" s="165"/>
      <c r="D544" s="158" t="s">
        <v>134</v>
      </c>
      <c r="E544" s="166" t="s">
        <v>3</v>
      </c>
      <c r="F544" s="167" t="s">
        <v>800</v>
      </c>
      <c r="H544" s="168">
        <v>1.14</v>
      </c>
      <c r="I544" s="169"/>
      <c r="L544" s="165"/>
      <c r="M544" s="170"/>
      <c r="N544" s="171"/>
      <c r="O544" s="171"/>
      <c r="P544" s="171"/>
      <c r="Q544" s="171"/>
      <c r="R544" s="171"/>
      <c r="S544" s="171"/>
      <c r="T544" s="172"/>
      <c r="AT544" s="166" t="s">
        <v>134</v>
      </c>
      <c r="AU544" s="166" t="s">
        <v>84</v>
      </c>
      <c r="AV544" s="14" t="s">
        <v>84</v>
      </c>
      <c r="AW544" s="14" t="s">
        <v>36</v>
      </c>
      <c r="AX544" s="14" t="s">
        <v>74</v>
      </c>
      <c r="AY544" s="166" t="s">
        <v>123</v>
      </c>
    </row>
    <row r="545" spans="2:51" s="15" customFormat="1" ht="11.25">
      <c r="B545" s="173"/>
      <c r="D545" s="158" t="s">
        <v>134</v>
      </c>
      <c r="E545" s="174" t="s">
        <v>3</v>
      </c>
      <c r="F545" s="175" t="s">
        <v>138</v>
      </c>
      <c r="H545" s="176">
        <v>21.743000000000002</v>
      </c>
      <c r="I545" s="177"/>
      <c r="L545" s="173"/>
      <c r="M545" s="178"/>
      <c r="N545" s="179"/>
      <c r="O545" s="179"/>
      <c r="P545" s="179"/>
      <c r="Q545" s="179"/>
      <c r="R545" s="179"/>
      <c r="S545" s="179"/>
      <c r="T545" s="180"/>
      <c r="AT545" s="174" t="s">
        <v>134</v>
      </c>
      <c r="AU545" s="174" t="s">
        <v>84</v>
      </c>
      <c r="AV545" s="15" t="s">
        <v>130</v>
      </c>
      <c r="AW545" s="15" t="s">
        <v>36</v>
      </c>
      <c r="AX545" s="15" t="s">
        <v>82</v>
      </c>
      <c r="AY545" s="174" t="s">
        <v>123</v>
      </c>
    </row>
    <row r="546" spans="2:51" s="14" customFormat="1" ht="11.25">
      <c r="B546" s="165"/>
      <c r="D546" s="158" t="s">
        <v>134</v>
      </c>
      <c r="F546" s="167" t="s">
        <v>801</v>
      </c>
      <c r="H546" s="168">
        <v>22.83</v>
      </c>
      <c r="I546" s="169"/>
      <c r="L546" s="165"/>
      <c r="M546" s="170"/>
      <c r="N546" s="171"/>
      <c r="O546" s="171"/>
      <c r="P546" s="171"/>
      <c r="Q546" s="171"/>
      <c r="R546" s="171"/>
      <c r="S546" s="171"/>
      <c r="T546" s="172"/>
      <c r="AT546" s="166" t="s">
        <v>134</v>
      </c>
      <c r="AU546" s="166" t="s">
        <v>84</v>
      </c>
      <c r="AV546" s="14" t="s">
        <v>84</v>
      </c>
      <c r="AW546" s="14" t="s">
        <v>4</v>
      </c>
      <c r="AX546" s="14" t="s">
        <v>82</v>
      </c>
      <c r="AY546" s="166" t="s">
        <v>123</v>
      </c>
    </row>
    <row r="547" spans="1:65" s="2" customFormat="1" ht="44.25" customHeight="1">
      <c r="A547" s="33"/>
      <c r="B547" s="138"/>
      <c r="C547" s="139" t="s">
        <v>807</v>
      </c>
      <c r="D547" s="139" t="s">
        <v>125</v>
      </c>
      <c r="E547" s="140" t="s">
        <v>808</v>
      </c>
      <c r="F547" s="141" t="s">
        <v>809</v>
      </c>
      <c r="G547" s="142" t="s">
        <v>128</v>
      </c>
      <c r="H547" s="143">
        <v>48.276</v>
      </c>
      <c r="I547" s="144"/>
      <c r="J547" s="145">
        <f>ROUND(I547*H547,2)</f>
        <v>0</v>
      </c>
      <c r="K547" s="141" t="s">
        <v>129</v>
      </c>
      <c r="L547" s="34"/>
      <c r="M547" s="146" t="s">
        <v>3</v>
      </c>
      <c r="N547" s="147" t="s">
        <v>45</v>
      </c>
      <c r="O547" s="54"/>
      <c r="P547" s="148">
        <f>O547*H547</f>
        <v>0</v>
      </c>
      <c r="Q547" s="148">
        <v>0.01838</v>
      </c>
      <c r="R547" s="148">
        <f>Q547*H547</f>
        <v>0.8873128800000001</v>
      </c>
      <c r="S547" s="148">
        <v>0</v>
      </c>
      <c r="T547" s="149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50" t="s">
        <v>130</v>
      </c>
      <c r="AT547" s="150" t="s">
        <v>125</v>
      </c>
      <c r="AU547" s="150" t="s">
        <v>84</v>
      </c>
      <c r="AY547" s="18" t="s">
        <v>123</v>
      </c>
      <c r="BE547" s="151">
        <f>IF(N547="základní",J547,0)</f>
        <v>0</v>
      </c>
      <c r="BF547" s="151">
        <f>IF(N547="snížená",J547,0)</f>
        <v>0</v>
      </c>
      <c r="BG547" s="151">
        <f>IF(N547="zákl. přenesená",J547,0)</f>
        <v>0</v>
      </c>
      <c r="BH547" s="151">
        <f>IF(N547="sníž. přenesená",J547,0)</f>
        <v>0</v>
      </c>
      <c r="BI547" s="151">
        <f>IF(N547="nulová",J547,0)</f>
        <v>0</v>
      </c>
      <c r="BJ547" s="18" t="s">
        <v>82</v>
      </c>
      <c r="BK547" s="151">
        <f>ROUND(I547*H547,2)</f>
        <v>0</v>
      </c>
      <c r="BL547" s="18" t="s">
        <v>130</v>
      </c>
      <c r="BM547" s="150" t="s">
        <v>810</v>
      </c>
    </row>
    <row r="548" spans="1:47" s="2" customFormat="1" ht="11.25">
      <c r="A548" s="33"/>
      <c r="B548" s="34"/>
      <c r="C548" s="33"/>
      <c r="D548" s="152" t="s">
        <v>132</v>
      </c>
      <c r="E548" s="33"/>
      <c r="F548" s="153" t="s">
        <v>811</v>
      </c>
      <c r="G548" s="33"/>
      <c r="H548" s="33"/>
      <c r="I548" s="154"/>
      <c r="J548" s="33"/>
      <c r="K548" s="33"/>
      <c r="L548" s="34"/>
      <c r="M548" s="155"/>
      <c r="N548" s="156"/>
      <c r="O548" s="54"/>
      <c r="P548" s="54"/>
      <c r="Q548" s="54"/>
      <c r="R548" s="54"/>
      <c r="S548" s="54"/>
      <c r="T548" s="55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T548" s="18" t="s">
        <v>132</v>
      </c>
      <c r="AU548" s="18" t="s">
        <v>84</v>
      </c>
    </row>
    <row r="549" spans="2:51" s="13" customFormat="1" ht="11.25">
      <c r="B549" s="157"/>
      <c r="D549" s="158" t="s">
        <v>134</v>
      </c>
      <c r="E549" s="159" t="s">
        <v>3</v>
      </c>
      <c r="F549" s="160" t="s">
        <v>161</v>
      </c>
      <c r="H549" s="159" t="s">
        <v>3</v>
      </c>
      <c r="I549" s="161"/>
      <c r="L549" s="157"/>
      <c r="M549" s="162"/>
      <c r="N549" s="163"/>
      <c r="O549" s="163"/>
      <c r="P549" s="163"/>
      <c r="Q549" s="163"/>
      <c r="R549" s="163"/>
      <c r="S549" s="163"/>
      <c r="T549" s="164"/>
      <c r="AT549" s="159" t="s">
        <v>134</v>
      </c>
      <c r="AU549" s="159" t="s">
        <v>84</v>
      </c>
      <c r="AV549" s="13" t="s">
        <v>82</v>
      </c>
      <c r="AW549" s="13" t="s">
        <v>36</v>
      </c>
      <c r="AX549" s="13" t="s">
        <v>74</v>
      </c>
      <c r="AY549" s="159" t="s">
        <v>123</v>
      </c>
    </row>
    <row r="550" spans="2:51" s="14" customFormat="1" ht="11.25">
      <c r="B550" s="165"/>
      <c r="D550" s="158" t="s">
        <v>134</v>
      </c>
      <c r="E550" s="166" t="s">
        <v>3</v>
      </c>
      <c r="F550" s="167" t="s">
        <v>785</v>
      </c>
      <c r="H550" s="168">
        <v>13.894</v>
      </c>
      <c r="I550" s="169"/>
      <c r="L550" s="165"/>
      <c r="M550" s="170"/>
      <c r="N550" s="171"/>
      <c r="O550" s="171"/>
      <c r="P550" s="171"/>
      <c r="Q550" s="171"/>
      <c r="R550" s="171"/>
      <c r="S550" s="171"/>
      <c r="T550" s="172"/>
      <c r="AT550" s="166" t="s">
        <v>134</v>
      </c>
      <c r="AU550" s="166" t="s">
        <v>84</v>
      </c>
      <c r="AV550" s="14" t="s">
        <v>84</v>
      </c>
      <c r="AW550" s="14" t="s">
        <v>36</v>
      </c>
      <c r="AX550" s="14" t="s">
        <v>74</v>
      </c>
      <c r="AY550" s="166" t="s">
        <v>123</v>
      </c>
    </row>
    <row r="551" spans="2:51" s="14" customFormat="1" ht="11.25">
      <c r="B551" s="165"/>
      <c r="D551" s="158" t="s">
        <v>134</v>
      </c>
      <c r="E551" s="166" t="s">
        <v>3</v>
      </c>
      <c r="F551" s="167" t="s">
        <v>786</v>
      </c>
      <c r="H551" s="168">
        <v>5.745</v>
      </c>
      <c r="I551" s="169"/>
      <c r="L551" s="165"/>
      <c r="M551" s="170"/>
      <c r="N551" s="171"/>
      <c r="O551" s="171"/>
      <c r="P551" s="171"/>
      <c r="Q551" s="171"/>
      <c r="R551" s="171"/>
      <c r="S551" s="171"/>
      <c r="T551" s="172"/>
      <c r="AT551" s="166" t="s">
        <v>134</v>
      </c>
      <c r="AU551" s="166" t="s">
        <v>84</v>
      </c>
      <c r="AV551" s="14" t="s">
        <v>84</v>
      </c>
      <c r="AW551" s="14" t="s">
        <v>36</v>
      </c>
      <c r="AX551" s="14" t="s">
        <v>74</v>
      </c>
      <c r="AY551" s="166" t="s">
        <v>123</v>
      </c>
    </row>
    <row r="552" spans="2:51" s="14" customFormat="1" ht="11.25">
      <c r="B552" s="165"/>
      <c r="D552" s="158" t="s">
        <v>134</v>
      </c>
      <c r="E552" s="166" t="s">
        <v>3</v>
      </c>
      <c r="F552" s="167" t="s">
        <v>787</v>
      </c>
      <c r="H552" s="168">
        <v>3.34</v>
      </c>
      <c r="I552" s="169"/>
      <c r="L552" s="165"/>
      <c r="M552" s="170"/>
      <c r="N552" s="171"/>
      <c r="O552" s="171"/>
      <c r="P552" s="171"/>
      <c r="Q552" s="171"/>
      <c r="R552" s="171"/>
      <c r="S552" s="171"/>
      <c r="T552" s="172"/>
      <c r="AT552" s="166" t="s">
        <v>134</v>
      </c>
      <c r="AU552" s="166" t="s">
        <v>84</v>
      </c>
      <c r="AV552" s="14" t="s">
        <v>84</v>
      </c>
      <c r="AW552" s="14" t="s">
        <v>36</v>
      </c>
      <c r="AX552" s="14" t="s">
        <v>74</v>
      </c>
      <c r="AY552" s="166" t="s">
        <v>123</v>
      </c>
    </row>
    <row r="553" spans="2:51" s="13" customFormat="1" ht="11.25">
      <c r="B553" s="157"/>
      <c r="D553" s="158" t="s">
        <v>134</v>
      </c>
      <c r="E553" s="159" t="s">
        <v>3</v>
      </c>
      <c r="F553" s="160" t="s">
        <v>166</v>
      </c>
      <c r="H553" s="159" t="s">
        <v>3</v>
      </c>
      <c r="I553" s="161"/>
      <c r="L553" s="157"/>
      <c r="M553" s="162"/>
      <c r="N553" s="163"/>
      <c r="O553" s="163"/>
      <c r="P553" s="163"/>
      <c r="Q553" s="163"/>
      <c r="R553" s="163"/>
      <c r="S553" s="163"/>
      <c r="T553" s="164"/>
      <c r="AT553" s="159" t="s">
        <v>134</v>
      </c>
      <c r="AU553" s="159" t="s">
        <v>84</v>
      </c>
      <c r="AV553" s="13" t="s">
        <v>82</v>
      </c>
      <c r="AW553" s="13" t="s">
        <v>36</v>
      </c>
      <c r="AX553" s="13" t="s">
        <v>74</v>
      </c>
      <c r="AY553" s="159" t="s">
        <v>123</v>
      </c>
    </row>
    <row r="554" spans="2:51" s="14" customFormat="1" ht="11.25">
      <c r="B554" s="165"/>
      <c r="D554" s="158" t="s">
        <v>134</v>
      </c>
      <c r="E554" s="166" t="s">
        <v>3</v>
      </c>
      <c r="F554" s="167" t="s">
        <v>788</v>
      </c>
      <c r="H554" s="168">
        <v>22.248</v>
      </c>
      <c r="I554" s="169"/>
      <c r="L554" s="165"/>
      <c r="M554" s="170"/>
      <c r="N554" s="171"/>
      <c r="O554" s="171"/>
      <c r="P554" s="171"/>
      <c r="Q554" s="171"/>
      <c r="R554" s="171"/>
      <c r="S554" s="171"/>
      <c r="T554" s="172"/>
      <c r="AT554" s="166" t="s">
        <v>134</v>
      </c>
      <c r="AU554" s="166" t="s">
        <v>84</v>
      </c>
      <c r="AV554" s="14" t="s">
        <v>84</v>
      </c>
      <c r="AW554" s="14" t="s">
        <v>36</v>
      </c>
      <c r="AX554" s="14" t="s">
        <v>74</v>
      </c>
      <c r="AY554" s="166" t="s">
        <v>123</v>
      </c>
    </row>
    <row r="555" spans="2:51" s="14" customFormat="1" ht="11.25">
      <c r="B555" s="165"/>
      <c r="D555" s="158" t="s">
        <v>134</v>
      </c>
      <c r="E555" s="166" t="s">
        <v>3</v>
      </c>
      <c r="F555" s="167" t="s">
        <v>789</v>
      </c>
      <c r="H555" s="168">
        <v>-1.302</v>
      </c>
      <c r="I555" s="169"/>
      <c r="L555" s="165"/>
      <c r="M555" s="170"/>
      <c r="N555" s="171"/>
      <c r="O555" s="171"/>
      <c r="P555" s="171"/>
      <c r="Q555" s="171"/>
      <c r="R555" s="171"/>
      <c r="S555" s="171"/>
      <c r="T555" s="172"/>
      <c r="AT555" s="166" t="s">
        <v>134</v>
      </c>
      <c r="AU555" s="166" t="s">
        <v>84</v>
      </c>
      <c r="AV555" s="14" t="s">
        <v>84</v>
      </c>
      <c r="AW555" s="14" t="s">
        <v>36</v>
      </c>
      <c r="AX555" s="14" t="s">
        <v>74</v>
      </c>
      <c r="AY555" s="166" t="s">
        <v>123</v>
      </c>
    </row>
    <row r="556" spans="2:51" s="14" customFormat="1" ht="11.25">
      <c r="B556" s="165"/>
      <c r="D556" s="158" t="s">
        <v>134</v>
      </c>
      <c r="E556" s="166" t="s">
        <v>3</v>
      </c>
      <c r="F556" s="167" t="s">
        <v>790</v>
      </c>
      <c r="H556" s="168">
        <v>-0.93</v>
      </c>
      <c r="I556" s="169"/>
      <c r="L556" s="165"/>
      <c r="M556" s="170"/>
      <c r="N556" s="171"/>
      <c r="O556" s="171"/>
      <c r="P556" s="171"/>
      <c r="Q556" s="171"/>
      <c r="R556" s="171"/>
      <c r="S556" s="171"/>
      <c r="T556" s="172"/>
      <c r="AT556" s="166" t="s">
        <v>134</v>
      </c>
      <c r="AU556" s="166" t="s">
        <v>84</v>
      </c>
      <c r="AV556" s="14" t="s">
        <v>84</v>
      </c>
      <c r="AW556" s="14" t="s">
        <v>36</v>
      </c>
      <c r="AX556" s="14" t="s">
        <v>74</v>
      </c>
      <c r="AY556" s="166" t="s">
        <v>123</v>
      </c>
    </row>
    <row r="557" spans="2:51" s="14" customFormat="1" ht="11.25">
      <c r="B557" s="165"/>
      <c r="D557" s="158" t="s">
        <v>134</v>
      </c>
      <c r="E557" s="166" t="s">
        <v>3</v>
      </c>
      <c r="F557" s="167" t="s">
        <v>791</v>
      </c>
      <c r="H557" s="168">
        <v>1.194</v>
      </c>
      <c r="I557" s="169"/>
      <c r="L557" s="165"/>
      <c r="M557" s="170"/>
      <c r="N557" s="171"/>
      <c r="O557" s="171"/>
      <c r="P557" s="171"/>
      <c r="Q557" s="171"/>
      <c r="R557" s="171"/>
      <c r="S557" s="171"/>
      <c r="T557" s="172"/>
      <c r="AT557" s="166" t="s">
        <v>134</v>
      </c>
      <c r="AU557" s="166" t="s">
        <v>84</v>
      </c>
      <c r="AV557" s="14" t="s">
        <v>84</v>
      </c>
      <c r="AW557" s="14" t="s">
        <v>36</v>
      </c>
      <c r="AX557" s="14" t="s">
        <v>74</v>
      </c>
      <c r="AY557" s="166" t="s">
        <v>123</v>
      </c>
    </row>
    <row r="558" spans="2:51" s="14" customFormat="1" ht="11.25">
      <c r="B558" s="165"/>
      <c r="D558" s="158" t="s">
        <v>134</v>
      </c>
      <c r="E558" s="166" t="s">
        <v>3</v>
      </c>
      <c r="F558" s="167" t="s">
        <v>792</v>
      </c>
      <c r="H558" s="168">
        <v>1.788</v>
      </c>
      <c r="I558" s="169"/>
      <c r="L558" s="165"/>
      <c r="M558" s="170"/>
      <c r="N558" s="171"/>
      <c r="O558" s="171"/>
      <c r="P558" s="171"/>
      <c r="Q558" s="171"/>
      <c r="R558" s="171"/>
      <c r="S558" s="171"/>
      <c r="T558" s="172"/>
      <c r="AT558" s="166" t="s">
        <v>134</v>
      </c>
      <c r="AU558" s="166" t="s">
        <v>84</v>
      </c>
      <c r="AV558" s="14" t="s">
        <v>84</v>
      </c>
      <c r="AW558" s="14" t="s">
        <v>36</v>
      </c>
      <c r="AX558" s="14" t="s">
        <v>74</v>
      </c>
      <c r="AY558" s="166" t="s">
        <v>123</v>
      </c>
    </row>
    <row r="559" spans="2:51" s="15" customFormat="1" ht="11.25">
      <c r="B559" s="173"/>
      <c r="D559" s="158" t="s">
        <v>134</v>
      </c>
      <c r="E559" s="174" t="s">
        <v>3</v>
      </c>
      <c r="F559" s="175" t="s">
        <v>138</v>
      </c>
      <c r="H559" s="176">
        <v>45.977000000000004</v>
      </c>
      <c r="I559" s="177"/>
      <c r="L559" s="173"/>
      <c r="M559" s="178"/>
      <c r="N559" s="179"/>
      <c r="O559" s="179"/>
      <c r="P559" s="179"/>
      <c r="Q559" s="179"/>
      <c r="R559" s="179"/>
      <c r="S559" s="179"/>
      <c r="T559" s="180"/>
      <c r="AT559" s="174" t="s">
        <v>134</v>
      </c>
      <c r="AU559" s="174" t="s">
        <v>84</v>
      </c>
      <c r="AV559" s="15" t="s">
        <v>130</v>
      </c>
      <c r="AW559" s="15" t="s">
        <v>36</v>
      </c>
      <c r="AX559" s="15" t="s">
        <v>82</v>
      </c>
      <c r="AY559" s="174" t="s">
        <v>123</v>
      </c>
    </row>
    <row r="560" spans="2:51" s="14" customFormat="1" ht="11.25">
      <c r="B560" s="165"/>
      <c r="D560" s="158" t="s">
        <v>134</v>
      </c>
      <c r="F560" s="167" t="s">
        <v>793</v>
      </c>
      <c r="H560" s="168">
        <v>48.276</v>
      </c>
      <c r="I560" s="169"/>
      <c r="L560" s="165"/>
      <c r="M560" s="170"/>
      <c r="N560" s="171"/>
      <c r="O560" s="171"/>
      <c r="P560" s="171"/>
      <c r="Q560" s="171"/>
      <c r="R560" s="171"/>
      <c r="S560" s="171"/>
      <c r="T560" s="172"/>
      <c r="AT560" s="166" t="s">
        <v>134</v>
      </c>
      <c r="AU560" s="166" t="s">
        <v>84</v>
      </c>
      <c r="AV560" s="14" t="s">
        <v>84</v>
      </c>
      <c r="AW560" s="14" t="s">
        <v>4</v>
      </c>
      <c r="AX560" s="14" t="s">
        <v>82</v>
      </c>
      <c r="AY560" s="166" t="s">
        <v>123</v>
      </c>
    </row>
    <row r="561" spans="1:65" s="2" customFormat="1" ht="44.25" customHeight="1">
      <c r="A561" s="33"/>
      <c r="B561" s="138"/>
      <c r="C561" s="139" t="s">
        <v>812</v>
      </c>
      <c r="D561" s="139" t="s">
        <v>125</v>
      </c>
      <c r="E561" s="140" t="s">
        <v>813</v>
      </c>
      <c r="F561" s="141" t="s">
        <v>814</v>
      </c>
      <c r="G561" s="142" t="s">
        <v>128</v>
      </c>
      <c r="H561" s="143">
        <v>48.276</v>
      </c>
      <c r="I561" s="144"/>
      <c r="J561" s="145">
        <f>ROUND(I561*H561,2)</f>
        <v>0</v>
      </c>
      <c r="K561" s="141" t="s">
        <v>129</v>
      </c>
      <c r="L561" s="34"/>
      <c r="M561" s="146" t="s">
        <v>3</v>
      </c>
      <c r="N561" s="147" t="s">
        <v>45</v>
      </c>
      <c r="O561" s="54"/>
      <c r="P561" s="148">
        <f>O561*H561</f>
        <v>0</v>
      </c>
      <c r="Q561" s="148">
        <v>0.0079</v>
      </c>
      <c r="R561" s="148">
        <f>Q561*H561</f>
        <v>0.38138040000000006</v>
      </c>
      <c r="S561" s="148">
        <v>0</v>
      </c>
      <c r="T561" s="149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0" t="s">
        <v>130</v>
      </c>
      <c r="AT561" s="150" t="s">
        <v>125</v>
      </c>
      <c r="AU561" s="150" t="s">
        <v>84</v>
      </c>
      <c r="AY561" s="18" t="s">
        <v>123</v>
      </c>
      <c r="BE561" s="151">
        <f>IF(N561="základní",J561,0)</f>
        <v>0</v>
      </c>
      <c r="BF561" s="151">
        <f>IF(N561="snížená",J561,0)</f>
        <v>0</v>
      </c>
      <c r="BG561" s="151">
        <f>IF(N561="zákl. přenesená",J561,0)</f>
        <v>0</v>
      </c>
      <c r="BH561" s="151">
        <f>IF(N561="sníž. přenesená",J561,0)</f>
        <v>0</v>
      </c>
      <c r="BI561" s="151">
        <f>IF(N561="nulová",J561,0)</f>
        <v>0</v>
      </c>
      <c r="BJ561" s="18" t="s">
        <v>82</v>
      </c>
      <c r="BK561" s="151">
        <f>ROUND(I561*H561,2)</f>
        <v>0</v>
      </c>
      <c r="BL561" s="18" t="s">
        <v>130</v>
      </c>
      <c r="BM561" s="150" t="s">
        <v>815</v>
      </c>
    </row>
    <row r="562" spans="1:47" s="2" customFormat="1" ht="11.25">
      <c r="A562" s="33"/>
      <c r="B562" s="34"/>
      <c r="C562" s="33"/>
      <c r="D562" s="152" t="s">
        <v>132</v>
      </c>
      <c r="E562" s="33"/>
      <c r="F562" s="153" t="s">
        <v>816</v>
      </c>
      <c r="G562" s="33"/>
      <c r="H562" s="33"/>
      <c r="I562" s="154"/>
      <c r="J562" s="33"/>
      <c r="K562" s="33"/>
      <c r="L562" s="34"/>
      <c r="M562" s="155"/>
      <c r="N562" s="156"/>
      <c r="O562" s="54"/>
      <c r="P562" s="54"/>
      <c r="Q562" s="54"/>
      <c r="R562" s="54"/>
      <c r="S562" s="54"/>
      <c r="T562" s="55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T562" s="18" t="s">
        <v>132</v>
      </c>
      <c r="AU562" s="18" t="s">
        <v>84</v>
      </c>
    </row>
    <row r="563" spans="2:51" s="13" customFormat="1" ht="11.25">
      <c r="B563" s="157"/>
      <c r="D563" s="158" t="s">
        <v>134</v>
      </c>
      <c r="E563" s="159" t="s">
        <v>3</v>
      </c>
      <c r="F563" s="160" t="s">
        <v>161</v>
      </c>
      <c r="H563" s="159" t="s">
        <v>3</v>
      </c>
      <c r="I563" s="161"/>
      <c r="L563" s="157"/>
      <c r="M563" s="162"/>
      <c r="N563" s="163"/>
      <c r="O563" s="163"/>
      <c r="P563" s="163"/>
      <c r="Q563" s="163"/>
      <c r="R563" s="163"/>
      <c r="S563" s="163"/>
      <c r="T563" s="164"/>
      <c r="AT563" s="159" t="s">
        <v>134</v>
      </c>
      <c r="AU563" s="159" t="s">
        <v>84</v>
      </c>
      <c r="AV563" s="13" t="s">
        <v>82</v>
      </c>
      <c r="AW563" s="13" t="s">
        <v>36</v>
      </c>
      <c r="AX563" s="13" t="s">
        <v>74</v>
      </c>
      <c r="AY563" s="159" t="s">
        <v>123</v>
      </c>
    </row>
    <row r="564" spans="2:51" s="14" customFormat="1" ht="11.25">
      <c r="B564" s="165"/>
      <c r="D564" s="158" t="s">
        <v>134</v>
      </c>
      <c r="E564" s="166" t="s">
        <v>3</v>
      </c>
      <c r="F564" s="167" t="s">
        <v>785</v>
      </c>
      <c r="H564" s="168">
        <v>13.894</v>
      </c>
      <c r="I564" s="169"/>
      <c r="L564" s="165"/>
      <c r="M564" s="170"/>
      <c r="N564" s="171"/>
      <c r="O564" s="171"/>
      <c r="P564" s="171"/>
      <c r="Q564" s="171"/>
      <c r="R564" s="171"/>
      <c r="S564" s="171"/>
      <c r="T564" s="172"/>
      <c r="AT564" s="166" t="s">
        <v>134</v>
      </c>
      <c r="AU564" s="166" t="s">
        <v>84</v>
      </c>
      <c r="AV564" s="14" t="s">
        <v>84</v>
      </c>
      <c r="AW564" s="14" t="s">
        <v>36</v>
      </c>
      <c r="AX564" s="14" t="s">
        <v>74</v>
      </c>
      <c r="AY564" s="166" t="s">
        <v>123</v>
      </c>
    </row>
    <row r="565" spans="2:51" s="14" customFormat="1" ht="11.25">
      <c r="B565" s="165"/>
      <c r="D565" s="158" t="s">
        <v>134</v>
      </c>
      <c r="E565" s="166" t="s">
        <v>3</v>
      </c>
      <c r="F565" s="167" t="s">
        <v>786</v>
      </c>
      <c r="H565" s="168">
        <v>5.745</v>
      </c>
      <c r="I565" s="169"/>
      <c r="L565" s="165"/>
      <c r="M565" s="170"/>
      <c r="N565" s="171"/>
      <c r="O565" s="171"/>
      <c r="P565" s="171"/>
      <c r="Q565" s="171"/>
      <c r="R565" s="171"/>
      <c r="S565" s="171"/>
      <c r="T565" s="172"/>
      <c r="AT565" s="166" t="s">
        <v>134</v>
      </c>
      <c r="AU565" s="166" t="s">
        <v>84</v>
      </c>
      <c r="AV565" s="14" t="s">
        <v>84</v>
      </c>
      <c r="AW565" s="14" t="s">
        <v>36</v>
      </c>
      <c r="AX565" s="14" t="s">
        <v>74</v>
      </c>
      <c r="AY565" s="166" t="s">
        <v>123</v>
      </c>
    </row>
    <row r="566" spans="2:51" s="14" customFormat="1" ht="11.25">
      <c r="B566" s="165"/>
      <c r="D566" s="158" t="s">
        <v>134</v>
      </c>
      <c r="E566" s="166" t="s">
        <v>3</v>
      </c>
      <c r="F566" s="167" t="s">
        <v>787</v>
      </c>
      <c r="H566" s="168">
        <v>3.34</v>
      </c>
      <c r="I566" s="169"/>
      <c r="L566" s="165"/>
      <c r="M566" s="170"/>
      <c r="N566" s="171"/>
      <c r="O566" s="171"/>
      <c r="P566" s="171"/>
      <c r="Q566" s="171"/>
      <c r="R566" s="171"/>
      <c r="S566" s="171"/>
      <c r="T566" s="172"/>
      <c r="AT566" s="166" t="s">
        <v>134</v>
      </c>
      <c r="AU566" s="166" t="s">
        <v>84</v>
      </c>
      <c r="AV566" s="14" t="s">
        <v>84</v>
      </c>
      <c r="AW566" s="14" t="s">
        <v>36</v>
      </c>
      <c r="AX566" s="14" t="s">
        <v>74</v>
      </c>
      <c r="AY566" s="166" t="s">
        <v>123</v>
      </c>
    </row>
    <row r="567" spans="2:51" s="13" customFormat="1" ht="11.25">
      <c r="B567" s="157"/>
      <c r="D567" s="158" t="s">
        <v>134</v>
      </c>
      <c r="E567" s="159" t="s">
        <v>3</v>
      </c>
      <c r="F567" s="160" t="s">
        <v>166</v>
      </c>
      <c r="H567" s="159" t="s">
        <v>3</v>
      </c>
      <c r="I567" s="161"/>
      <c r="L567" s="157"/>
      <c r="M567" s="162"/>
      <c r="N567" s="163"/>
      <c r="O567" s="163"/>
      <c r="P567" s="163"/>
      <c r="Q567" s="163"/>
      <c r="R567" s="163"/>
      <c r="S567" s="163"/>
      <c r="T567" s="164"/>
      <c r="AT567" s="159" t="s">
        <v>134</v>
      </c>
      <c r="AU567" s="159" t="s">
        <v>84</v>
      </c>
      <c r="AV567" s="13" t="s">
        <v>82</v>
      </c>
      <c r="AW567" s="13" t="s">
        <v>36</v>
      </c>
      <c r="AX567" s="13" t="s">
        <v>74</v>
      </c>
      <c r="AY567" s="159" t="s">
        <v>123</v>
      </c>
    </row>
    <row r="568" spans="2:51" s="14" customFormat="1" ht="11.25">
      <c r="B568" s="165"/>
      <c r="D568" s="158" t="s">
        <v>134</v>
      </c>
      <c r="E568" s="166" t="s">
        <v>3</v>
      </c>
      <c r="F568" s="167" t="s">
        <v>788</v>
      </c>
      <c r="H568" s="168">
        <v>22.248</v>
      </c>
      <c r="I568" s="169"/>
      <c r="L568" s="165"/>
      <c r="M568" s="170"/>
      <c r="N568" s="171"/>
      <c r="O568" s="171"/>
      <c r="P568" s="171"/>
      <c r="Q568" s="171"/>
      <c r="R568" s="171"/>
      <c r="S568" s="171"/>
      <c r="T568" s="172"/>
      <c r="AT568" s="166" t="s">
        <v>134</v>
      </c>
      <c r="AU568" s="166" t="s">
        <v>84</v>
      </c>
      <c r="AV568" s="14" t="s">
        <v>84</v>
      </c>
      <c r="AW568" s="14" t="s">
        <v>36</v>
      </c>
      <c r="AX568" s="14" t="s">
        <v>74</v>
      </c>
      <c r="AY568" s="166" t="s">
        <v>123</v>
      </c>
    </row>
    <row r="569" spans="2:51" s="14" customFormat="1" ht="11.25">
      <c r="B569" s="165"/>
      <c r="D569" s="158" t="s">
        <v>134</v>
      </c>
      <c r="E569" s="166" t="s">
        <v>3</v>
      </c>
      <c r="F569" s="167" t="s">
        <v>789</v>
      </c>
      <c r="H569" s="168">
        <v>-1.302</v>
      </c>
      <c r="I569" s="169"/>
      <c r="L569" s="165"/>
      <c r="M569" s="170"/>
      <c r="N569" s="171"/>
      <c r="O569" s="171"/>
      <c r="P569" s="171"/>
      <c r="Q569" s="171"/>
      <c r="R569" s="171"/>
      <c r="S569" s="171"/>
      <c r="T569" s="172"/>
      <c r="AT569" s="166" t="s">
        <v>134</v>
      </c>
      <c r="AU569" s="166" t="s">
        <v>84</v>
      </c>
      <c r="AV569" s="14" t="s">
        <v>84</v>
      </c>
      <c r="AW569" s="14" t="s">
        <v>36</v>
      </c>
      <c r="AX569" s="14" t="s">
        <v>74</v>
      </c>
      <c r="AY569" s="166" t="s">
        <v>123</v>
      </c>
    </row>
    <row r="570" spans="2:51" s="14" customFormat="1" ht="11.25">
      <c r="B570" s="165"/>
      <c r="D570" s="158" t="s">
        <v>134</v>
      </c>
      <c r="E570" s="166" t="s">
        <v>3</v>
      </c>
      <c r="F570" s="167" t="s">
        <v>790</v>
      </c>
      <c r="H570" s="168">
        <v>-0.93</v>
      </c>
      <c r="I570" s="169"/>
      <c r="L570" s="165"/>
      <c r="M570" s="170"/>
      <c r="N570" s="171"/>
      <c r="O570" s="171"/>
      <c r="P570" s="171"/>
      <c r="Q570" s="171"/>
      <c r="R570" s="171"/>
      <c r="S570" s="171"/>
      <c r="T570" s="172"/>
      <c r="AT570" s="166" t="s">
        <v>134</v>
      </c>
      <c r="AU570" s="166" t="s">
        <v>84</v>
      </c>
      <c r="AV570" s="14" t="s">
        <v>84</v>
      </c>
      <c r="AW570" s="14" t="s">
        <v>36</v>
      </c>
      <c r="AX570" s="14" t="s">
        <v>74</v>
      </c>
      <c r="AY570" s="166" t="s">
        <v>123</v>
      </c>
    </row>
    <row r="571" spans="2:51" s="14" customFormat="1" ht="11.25">
      <c r="B571" s="165"/>
      <c r="D571" s="158" t="s">
        <v>134</v>
      </c>
      <c r="E571" s="166" t="s">
        <v>3</v>
      </c>
      <c r="F571" s="167" t="s">
        <v>791</v>
      </c>
      <c r="H571" s="168">
        <v>1.194</v>
      </c>
      <c r="I571" s="169"/>
      <c r="L571" s="165"/>
      <c r="M571" s="170"/>
      <c r="N571" s="171"/>
      <c r="O571" s="171"/>
      <c r="P571" s="171"/>
      <c r="Q571" s="171"/>
      <c r="R571" s="171"/>
      <c r="S571" s="171"/>
      <c r="T571" s="172"/>
      <c r="AT571" s="166" t="s">
        <v>134</v>
      </c>
      <c r="AU571" s="166" t="s">
        <v>84</v>
      </c>
      <c r="AV571" s="14" t="s">
        <v>84</v>
      </c>
      <c r="AW571" s="14" t="s">
        <v>36</v>
      </c>
      <c r="AX571" s="14" t="s">
        <v>74</v>
      </c>
      <c r="AY571" s="166" t="s">
        <v>123</v>
      </c>
    </row>
    <row r="572" spans="2:51" s="14" customFormat="1" ht="11.25">
      <c r="B572" s="165"/>
      <c r="D572" s="158" t="s">
        <v>134</v>
      </c>
      <c r="E572" s="166" t="s">
        <v>3</v>
      </c>
      <c r="F572" s="167" t="s">
        <v>792</v>
      </c>
      <c r="H572" s="168">
        <v>1.788</v>
      </c>
      <c r="I572" s="169"/>
      <c r="L572" s="165"/>
      <c r="M572" s="170"/>
      <c r="N572" s="171"/>
      <c r="O572" s="171"/>
      <c r="P572" s="171"/>
      <c r="Q572" s="171"/>
      <c r="R572" s="171"/>
      <c r="S572" s="171"/>
      <c r="T572" s="172"/>
      <c r="AT572" s="166" t="s">
        <v>134</v>
      </c>
      <c r="AU572" s="166" t="s">
        <v>84</v>
      </c>
      <c r="AV572" s="14" t="s">
        <v>84</v>
      </c>
      <c r="AW572" s="14" t="s">
        <v>36</v>
      </c>
      <c r="AX572" s="14" t="s">
        <v>74</v>
      </c>
      <c r="AY572" s="166" t="s">
        <v>123</v>
      </c>
    </row>
    <row r="573" spans="2:51" s="15" customFormat="1" ht="11.25">
      <c r="B573" s="173"/>
      <c r="D573" s="158" t="s">
        <v>134</v>
      </c>
      <c r="E573" s="174" t="s">
        <v>3</v>
      </c>
      <c r="F573" s="175" t="s">
        <v>138</v>
      </c>
      <c r="H573" s="176">
        <v>45.977000000000004</v>
      </c>
      <c r="I573" s="177"/>
      <c r="L573" s="173"/>
      <c r="M573" s="178"/>
      <c r="N573" s="179"/>
      <c r="O573" s="179"/>
      <c r="P573" s="179"/>
      <c r="Q573" s="179"/>
      <c r="R573" s="179"/>
      <c r="S573" s="179"/>
      <c r="T573" s="180"/>
      <c r="AT573" s="174" t="s">
        <v>134</v>
      </c>
      <c r="AU573" s="174" t="s">
        <v>84</v>
      </c>
      <c r="AV573" s="15" t="s">
        <v>130</v>
      </c>
      <c r="AW573" s="15" t="s">
        <v>36</v>
      </c>
      <c r="AX573" s="15" t="s">
        <v>82</v>
      </c>
      <c r="AY573" s="174" t="s">
        <v>123</v>
      </c>
    </row>
    <row r="574" spans="2:51" s="14" customFormat="1" ht="11.25">
      <c r="B574" s="165"/>
      <c r="D574" s="158" t="s">
        <v>134</v>
      </c>
      <c r="F574" s="167" t="s">
        <v>793</v>
      </c>
      <c r="H574" s="168">
        <v>48.276</v>
      </c>
      <c r="I574" s="169"/>
      <c r="L574" s="165"/>
      <c r="M574" s="170"/>
      <c r="N574" s="171"/>
      <c r="O574" s="171"/>
      <c r="P574" s="171"/>
      <c r="Q574" s="171"/>
      <c r="R574" s="171"/>
      <c r="S574" s="171"/>
      <c r="T574" s="172"/>
      <c r="AT574" s="166" t="s">
        <v>134</v>
      </c>
      <c r="AU574" s="166" t="s">
        <v>84</v>
      </c>
      <c r="AV574" s="14" t="s">
        <v>84</v>
      </c>
      <c r="AW574" s="14" t="s">
        <v>4</v>
      </c>
      <c r="AX574" s="14" t="s">
        <v>82</v>
      </c>
      <c r="AY574" s="166" t="s">
        <v>123</v>
      </c>
    </row>
    <row r="575" spans="1:65" s="2" customFormat="1" ht="24.2" customHeight="1">
      <c r="A575" s="33"/>
      <c r="B575" s="138"/>
      <c r="C575" s="139" t="s">
        <v>817</v>
      </c>
      <c r="D575" s="139" t="s">
        <v>125</v>
      </c>
      <c r="E575" s="140" t="s">
        <v>818</v>
      </c>
      <c r="F575" s="141" t="s">
        <v>819</v>
      </c>
      <c r="G575" s="142" t="s">
        <v>128</v>
      </c>
      <c r="H575" s="143">
        <v>22.83</v>
      </c>
      <c r="I575" s="144"/>
      <c r="J575" s="145">
        <f>ROUND(I575*H575,2)</f>
        <v>0</v>
      </c>
      <c r="K575" s="141" t="s">
        <v>129</v>
      </c>
      <c r="L575" s="34"/>
      <c r="M575" s="146" t="s">
        <v>3</v>
      </c>
      <c r="N575" s="147" t="s">
        <v>45</v>
      </c>
      <c r="O575" s="54"/>
      <c r="P575" s="148">
        <f>O575*H575</f>
        <v>0</v>
      </c>
      <c r="Q575" s="148">
        <v>0.004</v>
      </c>
      <c r="R575" s="148">
        <f>Q575*H575</f>
        <v>0.09132</v>
      </c>
      <c r="S575" s="148">
        <v>0</v>
      </c>
      <c r="T575" s="149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0" t="s">
        <v>130</v>
      </c>
      <c r="AT575" s="150" t="s">
        <v>125</v>
      </c>
      <c r="AU575" s="150" t="s">
        <v>84</v>
      </c>
      <c r="AY575" s="18" t="s">
        <v>123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8" t="s">
        <v>82</v>
      </c>
      <c r="BK575" s="151">
        <f>ROUND(I575*H575,2)</f>
        <v>0</v>
      </c>
      <c r="BL575" s="18" t="s">
        <v>130</v>
      </c>
      <c r="BM575" s="150" t="s">
        <v>820</v>
      </c>
    </row>
    <row r="576" spans="1:47" s="2" customFormat="1" ht="11.25">
      <c r="A576" s="33"/>
      <c r="B576" s="34"/>
      <c r="C576" s="33"/>
      <c r="D576" s="152" t="s">
        <v>132</v>
      </c>
      <c r="E576" s="33"/>
      <c r="F576" s="153" t="s">
        <v>821</v>
      </c>
      <c r="G576" s="33"/>
      <c r="H576" s="33"/>
      <c r="I576" s="154"/>
      <c r="J576" s="33"/>
      <c r="K576" s="33"/>
      <c r="L576" s="34"/>
      <c r="M576" s="155"/>
      <c r="N576" s="156"/>
      <c r="O576" s="54"/>
      <c r="P576" s="54"/>
      <c r="Q576" s="54"/>
      <c r="R576" s="54"/>
      <c r="S576" s="54"/>
      <c r="T576" s="55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132</v>
      </c>
      <c r="AU576" s="18" t="s">
        <v>84</v>
      </c>
    </row>
    <row r="577" spans="2:51" s="13" customFormat="1" ht="11.25">
      <c r="B577" s="157"/>
      <c r="D577" s="158" t="s">
        <v>134</v>
      </c>
      <c r="E577" s="159" t="s">
        <v>3</v>
      </c>
      <c r="F577" s="160" t="s">
        <v>227</v>
      </c>
      <c r="H577" s="159" t="s">
        <v>3</v>
      </c>
      <c r="I577" s="161"/>
      <c r="L577" s="157"/>
      <c r="M577" s="162"/>
      <c r="N577" s="163"/>
      <c r="O577" s="163"/>
      <c r="P577" s="163"/>
      <c r="Q577" s="163"/>
      <c r="R577" s="163"/>
      <c r="S577" s="163"/>
      <c r="T577" s="164"/>
      <c r="AT577" s="159" t="s">
        <v>134</v>
      </c>
      <c r="AU577" s="159" t="s">
        <v>84</v>
      </c>
      <c r="AV577" s="13" t="s">
        <v>82</v>
      </c>
      <c r="AW577" s="13" t="s">
        <v>36</v>
      </c>
      <c r="AX577" s="13" t="s">
        <v>74</v>
      </c>
      <c r="AY577" s="159" t="s">
        <v>123</v>
      </c>
    </row>
    <row r="578" spans="2:51" s="14" customFormat="1" ht="11.25">
      <c r="B578" s="165"/>
      <c r="D578" s="158" t="s">
        <v>134</v>
      </c>
      <c r="E578" s="166" t="s">
        <v>3</v>
      </c>
      <c r="F578" s="167" t="s">
        <v>258</v>
      </c>
      <c r="H578" s="168">
        <v>21.503</v>
      </c>
      <c r="I578" s="169"/>
      <c r="L578" s="165"/>
      <c r="M578" s="170"/>
      <c r="N578" s="171"/>
      <c r="O578" s="171"/>
      <c r="P578" s="171"/>
      <c r="Q578" s="171"/>
      <c r="R578" s="171"/>
      <c r="S578" s="171"/>
      <c r="T578" s="172"/>
      <c r="AT578" s="166" t="s">
        <v>134</v>
      </c>
      <c r="AU578" s="166" t="s">
        <v>84</v>
      </c>
      <c r="AV578" s="14" t="s">
        <v>84</v>
      </c>
      <c r="AW578" s="14" t="s">
        <v>36</v>
      </c>
      <c r="AX578" s="14" t="s">
        <v>74</v>
      </c>
      <c r="AY578" s="166" t="s">
        <v>123</v>
      </c>
    </row>
    <row r="579" spans="2:51" s="14" customFormat="1" ht="11.25">
      <c r="B579" s="165"/>
      <c r="D579" s="158" t="s">
        <v>134</v>
      </c>
      <c r="E579" s="166" t="s">
        <v>3</v>
      </c>
      <c r="F579" s="167" t="s">
        <v>799</v>
      </c>
      <c r="H579" s="168">
        <v>-0.9</v>
      </c>
      <c r="I579" s="169"/>
      <c r="L579" s="165"/>
      <c r="M579" s="170"/>
      <c r="N579" s="171"/>
      <c r="O579" s="171"/>
      <c r="P579" s="171"/>
      <c r="Q579" s="171"/>
      <c r="R579" s="171"/>
      <c r="S579" s="171"/>
      <c r="T579" s="172"/>
      <c r="AT579" s="166" t="s">
        <v>134</v>
      </c>
      <c r="AU579" s="166" t="s">
        <v>84</v>
      </c>
      <c r="AV579" s="14" t="s">
        <v>84</v>
      </c>
      <c r="AW579" s="14" t="s">
        <v>36</v>
      </c>
      <c r="AX579" s="14" t="s">
        <v>74</v>
      </c>
      <c r="AY579" s="166" t="s">
        <v>123</v>
      </c>
    </row>
    <row r="580" spans="2:51" s="14" customFormat="1" ht="11.25">
      <c r="B580" s="165"/>
      <c r="D580" s="158" t="s">
        <v>134</v>
      </c>
      <c r="E580" s="166" t="s">
        <v>3</v>
      </c>
      <c r="F580" s="167" t="s">
        <v>800</v>
      </c>
      <c r="H580" s="168">
        <v>1.14</v>
      </c>
      <c r="I580" s="169"/>
      <c r="L580" s="165"/>
      <c r="M580" s="170"/>
      <c r="N580" s="171"/>
      <c r="O580" s="171"/>
      <c r="P580" s="171"/>
      <c r="Q580" s="171"/>
      <c r="R580" s="171"/>
      <c r="S580" s="171"/>
      <c r="T580" s="172"/>
      <c r="AT580" s="166" t="s">
        <v>134</v>
      </c>
      <c r="AU580" s="166" t="s">
        <v>84</v>
      </c>
      <c r="AV580" s="14" t="s">
        <v>84</v>
      </c>
      <c r="AW580" s="14" t="s">
        <v>36</v>
      </c>
      <c r="AX580" s="14" t="s">
        <v>74</v>
      </c>
      <c r="AY580" s="166" t="s">
        <v>123</v>
      </c>
    </row>
    <row r="581" spans="2:51" s="15" customFormat="1" ht="11.25">
      <c r="B581" s="173"/>
      <c r="D581" s="158" t="s">
        <v>134</v>
      </c>
      <c r="E581" s="174" t="s">
        <v>3</v>
      </c>
      <c r="F581" s="175" t="s">
        <v>138</v>
      </c>
      <c r="H581" s="176">
        <v>21.743000000000002</v>
      </c>
      <c r="I581" s="177"/>
      <c r="L581" s="173"/>
      <c r="M581" s="178"/>
      <c r="N581" s="179"/>
      <c r="O581" s="179"/>
      <c r="P581" s="179"/>
      <c r="Q581" s="179"/>
      <c r="R581" s="179"/>
      <c r="S581" s="179"/>
      <c r="T581" s="180"/>
      <c r="AT581" s="174" t="s">
        <v>134</v>
      </c>
      <c r="AU581" s="174" t="s">
        <v>84</v>
      </c>
      <c r="AV581" s="15" t="s">
        <v>130</v>
      </c>
      <c r="AW581" s="15" t="s">
        <v>36</v>
      </c>
      <c r="AX581" s="15" t="s">
        <v>82</v>
      </c>
      <c r="AY581" s="174" t="s">
        <v>123</v>
      </c>
    </row>
    <row r="582" spans="2:51" s="14" customFormat="1" ht="11.25">
      <c r="B582" s="165"/>
      <c r="D582" s="158" t="s">
        <v>134</v>
      </c>
      <c r="F582" s="167" t="s">
        <v>801</v>
      </c>
      <c r="H582" s="168">
        <v>22.83</v>
      </c>
      <c r="I582" s="169"/>
      <c r="L582" s="165"/>
      <c r="M582" s="170"/>
      <c r="N582" s="171"/>
      <c r="O582" s="171"/>
      <c r="P582" s="171"/>
      <c r="Q582" s="171"/>
      <c r="R582" s="171"/>
      <c r="S582" s="171"/>
      <c r="T582" s="172"/>
      <c r="AT582" s="166" t="s">
        <v>134</v>
      </c>
      <c r="AU582" s="166" t="s">
        <v>84</v>
      </c>
      <c r="AV582" s="14" t="s">
        <v>84</v>
      </c>
      <c r="AW582" s="14" t="s">
        <v>4</v>
      </c>
      <c r="AX582" s="14" t="s">
        <v>82</v>
      </c>
      <c r="AY582" s="166" t="s">
        <v>123</v>
      </c>
    </row>
    <row r="583" spans="1:65" s="2" customFormat="1" ht="37.9" customHeight="1">
      <c r="A583" s="33"/>
      <c r="B583" s="138"/>
      <c r="C583" s="139" t="s">
        <v>822</v>
      </c>
      <c r="D583" s="139" t="s">
        <v>125</v>
      </c>
      <c r="E583" s="140" t="s">
        <v>823</v>
      </c>
      <c r="F583" s="141" t="s">
        <v>824</v>
      </c>
      <c r="G583" s="142" t="s">
        <v>128</v>
      </c>
      <c r="H583" s="143">
        <v>36.75</v>
      </c>
      <c r="I583" s="144"/>
      <c r="J583" s="145">
        <f>ROUND(I583*H583,2)</f>
        <v>0</v>
      </c>
      <c r="K583" s="141" t="s">
        <v>129</v>
      </c>
      <c r="L583" s="34"/>
      <c r="M583" s="146" t="s">
        <v>3</v>
      </c>
      <c r="N583" s="147" t="s">
        <v>45</v>
      </c>
      <c r="O583" s="54"/>
      <c r="P583" s="148">
        <f>O583*H583</f>
        <v>0</v>
      </c>
      <c r="Q583" s="148">
        <v>0.00022</v>
      </c>
      <c r="R583" s="148">
        <f>Q583*H583</f>
        <v>0.008085</v>
      </c>
      <c r="S583" s="148">
        <v>0.002</v>
      </c>
      <c r="T583" s="149">
        <f>S583*H583</f>
        <v>0.0735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50" t="s">
        <v>130</v>
      </c>
      <c r="AT583" s="150" t="s">
        <v>125</v>
      </c>
      <c r="AU583" s="150" t="s">
        <v>84</v>
      </c>
      <c r="AY583" s="18" t="s">
        <v>123</v>
      </c>
      <c r="BE583" s="151">
        <f>IF(N583="základní",J583,0)</f>
        <v>0</v>
      </c>
      <c r="BF583" s="151">
        <f>IF(N583="snížená",J583,0)</f>
        <v>0</v>
      </c>
      <c r="BG583" s="151">
        <f>IF(N583="zákl. přenesená",J583,0)</f>
        <v>0</v>
      </c>
      <c r="BH583" s="151">
        <f>IF(N583="sníž. přenesená",J583,0)</f>
        <v>0</v>
      </c>
      <c r="BI583" s="151">
        <f>IF(N583="nulová",J583,0)</f>
        <v>0</v>
      </c>
      <c r="BJ583" s="18" t="s">
        <v>82</v>
      </c>
      <c r="BK583" s="151">
        <f>ROUND(I583*H583,2)</f>
        <v>0</v>
      </c>
      <c r="BL583" s="18" t="s">
        <v>130</v>
      </c>
      <c r="BM583" s="150" t="s">
        <v>825</v>
      </c>
    </row>
    <row r="584" spans="1:47" s="2" customFormat="1" ht="11.25">
      <c r="A584" s="33"/>
      <c r="B584" s="34"/>
      <c r="C584" s="33"/>
      <c r="D584" s="152" t="s">
        <v>132</v>
      </c>
      <c r="E584" s="33"/>
      <c r="F584" s="153" t="s">
        <v>826</v>
      </c>
      <c r="G584" s="33"/>
      <c r="H584" s="33"/>
      <c r="I584" s="154"/>
      <c r="J584" s="33"/>
      <c r="K584" s="33"/>
      <c r="L584" s="34"/>
      <c r="M584" s="155"/>
      <c r="N584" s="156"/>
      <c r="O584" s="54"/>
      <c r="P584" s="54"/>
      <c r="Q584" s="54"/>
      <c r="R584" s="54"/>
      <c r="S584" s="54"/>
      <c r="T584" s="55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T584" s="18" t="s">
        <v>132</v>
      </c>
      <c r="AU584" s="18" t="s">
        <v>84</v>
      </c>
    </row>
    <row r="585" spans="2:51" s="13" customFormat="1" ht="11.25">
      <c r="B585" s="157"/>
      <c r="D585" s="158" t="s">
        <v>134</v>
      </c>
      <c r="E585" s="159" t="s">
        <v>3</v>
      </c>
      <c r="F585" s="160" t="s">
        <v>227</v>
      </c>
      <c r="H585" s="159" t="s">
        <v>3</v>
      </c>
      <c r="I585" s="161"/>
      <c r="L585" s="157"/>
      <c r="M585" s="162"/>
      <c r="N585" s="163"/>
      <c r="O585" s="163"/>
      <c r="P585" s="163"/>
      <c r="Q585" s="163"/>
      <c r="R585" s="163"/>
      <c r="S585" s="163"/>
      <c r="T585" s="164"/>
      <c r="AT585" s="159" t="s">
        <v>134</v>
      </c>
      <c r="AU585" s="159" t="s">
        <v>84</v>
      </c>
      <c r="AV585" s="13" t="s">
        <v>82</v>
      </c>
      <c r="AW585" s="13" t="s">
        <v>36</v>
      </c>
      <c r="AX585" s="13" t="s">
        <v>74</v>
      </c>
      <c r="AY585" s="159" t="s">
        <v>123</v>
      </c>
    </row>
    <row r="586" spans="2:51" s="14" customFormat="1" ht="11.25">
      <c r="B586" s="165"/>
      <c r="D586" s="158" t="s">
        <v>134</v>
      </c>
      <c r="E586" s="166" t="s">
        <v>3</v>
      </c>
      <c r="F586" s="167" t="s">
        <v>230</v>
      </c>
      <c r="H586" s="168">
        <v>12</v>
      </c>
      <c r="I586" s="169"/>
      <c r="L586" s="165"/>
      <c r="M586" s="170"/>
      <c r="N586" s="171"/>
      <c r="O586" s="171"/>
      <c r="P586" s="171"/>
      <c r="Q586" s="171"/>
      <c r="R586" s="171"/>
      <c r="S586" s="171"/>
      <c r="T586" s="172"/>
      <c r="AT586" s="166" t="s">
        <v>134</v>
      </c>
      <c r="AU586" s="166" t="s">
        <v>84</v>
      </c>
      <c r="AV586" s="14" t="s">
        <v>84</v>
      </c>
      <c r="AW586" s="14" t="s">
        <v>36</v>
      </c>
      <c r="AX586" s="14" t="s">
        <v>74</v>
      </c>
      <c r="AY586" s="166" t="s">
        <v>123</v>
      </c>
    </row>
    <row r="587" spans="2:51" s="13" customFormat="1" ht="11.25">
      <c r="B587" s="157"/>
      <c r="D587" s="158" t="s">
        <v>134</v>
      </c>
      <c r="E587" s="159" t="s">
        <v>3</v>
      </c>
      <c r="F587" s="160" t="s">
        <v>827</v>
      </c>
      <c r="H587" s="159" t="s">
        <v>3</v>
      </c>
      <c r="I587" s="161"/>
      <c r="L587" s="157"/>
      <c r="M587" s="162"/>
      <c r="N587" s="163"/>
      <c r="O587" s="163"/>
      <c r="P587" s="163"/>
      <c r="Q587" s="163"/>
      <c r="R587" s="163"/>
      <c r="S587" s="163"/>
      <c r="T587" s="164"/>
      <c r="AT587" s="159" t="s">
        <v>134</v>
      </c>
      <c r="AU587" s="159" t="s">
        <v>84</v>
      </c>
      <c r="AV587" s="13" t="s">
        <v>82</v>
      </c>
      <c r="AW587" s="13" t="s">
        <v>36</v>
      </c>
      <c r="AX587" s="13" t="s">
        <v>74</v>
      </c>
      <c r="AY587" s="159" t="s">
        <v>123</v>
      </c>
    </row>
    <row r="588" spans="2:51" s="14" customFormat="1" ht="11.25">
      <c r="B588" s="165"/>
      <c r="D588" s="158" t="s">
        <v>134</v>
      </c>
      <c r="E588" s="166" t="s">
        <v>3</v>
      </c>
      <c r="F588" s="167" t="s">
        <v>230</v>
      </c>
      <c r="H588" s="168">
        <v>12</v>
      </c>
      <c r="I588" s="169"/>
      <c r="L588" s="165"/>
      <c r="M588" s="170"/>
      <c r="N588" s="171"/>
      <c r="O588" s="171"/>
      <c r="P588" s="171"/>
      <c r="Q588" s="171"/>
      <c r="R588" s="171"/>
      <c r="S588" s="171"/>
      <c r="T588" s="172"/>
      <c r="AT588" s="166" t="s">
        <v>134</v>
      </c>
      <c r="AU588" s="166" t="s">
        <v>84</v>
      </c>
      <c r="AV588" s="14" t="s">
        <v>84</v>
      </c>
      <c r="AW588" s="14" t="s">
        <v>36</v>
      </c>
      <c r="AX588" s="14" t="s">
        <v>74</v>
      </c>
      <c r="AY588" s="166" t="s">
        <v>123</v>
      </c>
    </row>
    <row r="589" spans="2:51" s="13" customFormat="1" ht="11.25">
      <c r="B589" s="157"/>
      <c r="D589" s="158" t="s">
        <v>134</v>
      </c>
      <c r="E589" s="159" t="s">
        <v>3</v>
      </c>
      <c r="F589" s="160" t="s">
        <v>828</v>
      </c>
      <c r="H589" s="159" t="s">
        <v>3</v>
      </c>
      <c r="I589" s="161"/>
      <c r="L589" s="157"/>
      <c r="M589" s="162"/>
      <c r="N589" s="163"/>
      <c r="O589" s="163"/>
      <c r="P589" s="163"/>
      <c r="Q589" s="163"/>
      <c r="R589" s="163"/>
      <c r="S589" s="163"/>
      <c r="T589" s="164"/>
      <c r="AT589" s="159" t="s">
        <v>134</v>
      </c>
      <c r="AU589" s="159" t="s">
        <v>84</v>
      </c>
      <c r="AV589" s="13" t="s">
        <v>82</v>
      </c>
      <c r="AW589" s="13" t="s">
        <v>36</v>
      </c>
      <c r="AX589" s="13" t="s">
        <v>74</v>
      </c>
      <c r="AY589" s="159" t="s">
        <v>123</v>
      </c>
    </row>
    <row r="590" spans="2:51" s="14" customFormat="1" ht="11.25">
      <c r="B590" s="165"/>
      <c r="D590" s="158" t="s">
        <v>134</v>
      </c>
      <c r="E590" s="166" t="s">
        <v>3</v>
      </c>
      <c r="F590" s="167" t="s">
        <v>222</v>
      </c>
      <c r="H590" s="168">
        <v>11</v>
      </c>
      <c r="I590" s="169"/>
      <c r="L590" s="165"/>
      <c r="M590" s="170"/>
      <c r="N590" s="171"/>
      <c r="O590" s="171"/>
      <c r="P590" s="171"/>
      <c r="Q590" s="171"/>
      <c r="R590" s="171"/>
      <c r="S590" s="171"/>
      <c r="T590" s="172"/>
      <c r="AT590" s="166" t="s">
        <v>134</v>
      </c>
      <c r="AU590" s="166" t="s">
        <v>84</v>
      </c>
      <c r="AV590" s="14" t="s">
        <v>84</v>
      </c>
      <c r="AW590" s="14" t="s">
        <v>36</v>
      </c>
      <c r="AX590" s="14" t="s">
        <v>74</v>
      </c>
      <c r="AY590" s="166" t="s">
        <v>123</v>
      </c>
    </row>
    <row r="591" spans="2:51" s="15" customFormat="1" ht="11.25">
      <c r="B591" s="173"/>
      <c r="D591" s="158" t="s">
        <v>134</v>
      </c>
      <c r="E591" s="174" t="s">
        <v>3</v>
      </c>
      <c r="F591" s="175" t="s">
        <v>138</v>
      </c>
      <c r="H591" s="176">
        <v>35</v>
      </c>
      <c r="I591" s="177"/>
      <c r="L591" s="173"/>
      <c r="M591" s="178"/>
      <c r="N591" s="179"/>
      <c r="O591" s="179"/>
      <c r="P591" s="179"/>
      <c r="Q591" s="179"/>
      <c r="R591" s="179"/>
      <c r="S591" s="179"/>
      <c r="T591" s="180"/>
      <c r="AT591" s="174" t="s">
        <v>134</v>
      </c>
      <c r="AU591" s="174" t="s">
        <v>84</v>
      </c>
      <c r="AV591" s="15" t="s">
        <v>130</v>
      </c>
      <c r="AW591" s="15" t="s">
        <v>36</v>
      </c>
      <c r="AX591" s="15" t="s">
        <v>82</v>
      </c>
      <c r="AY591" s="174" t="s">
        <v>123</v>
      </c>
    </row>
    <row r="592" spans="2:51" s="14" customFormat="1" ht="11.25">
      <c r="B592" s="165"/>
      <c r="D592" s="158" t="s">
        <v>134</v>
      </c>
      <c r="F592" s="167" t="s">
        <v>829</v>
      </c>
      <c r="H592" s="168">
        <v>36.75</v>
      </c>
      <c r="I592" s="169"/>
      <c r="L592" s="165"/>
      <c r="M592" s="170"/>
      <c r="N592" s="171"/>
      <c r="O592" s="171"/>
      <c r="P592" s="171"/>
      <c r="Q592" s="171"/>
      <c r="R592" s="171"/>
      <c r="S592" s="171"/>
      <c r="T592" s="172"/>
      <c r="AT592" s="166" t="s">
        <v>134</v>
      </c>
      <c r="AU592" s="166" t="s">
        <v>84</v>
      </c>
      <c r="AV592" s="14" t="s">
        <v>84</v>
      </c>
      <c r="AW592" s="14" t="s">
        <v>4</v>
      </c>
      <c r="AX592" s="14" t="s">
        <v>82</v>
      </c>
      <c r="AY592" s="166" t="s">
        <v>123</v>
      </c>
    </row>
    <row r="593" spans="1:65" s="2" customFormat="1" ht="37.9" customHeight="1">
      <c r="A593" s="33"/>
      <c r="B593" s="138"/>
      <c r="C593" s="139" t="s">
        <v>830</v>
      </c>
      <c r="D593" s="139" t="s">
        <v>125</v>
      </c>
      <c r="E593" s="140" t="s">
        <v>831</v>
      </c>
      <c r="F593" s="141" t="s">
        <v>832</v>
      </c>
      <c r="G593" s="142" t="s">
        <v>128</v>
      </c>
      <c r="H593" s="143">
        <v>9.45</v>
      </c>
      <c r="I593" s="144"/>
      <c r="J593" s="145">
        <f>ROUND(I593*H593,2)</f>
        <v>0</v>
      </c>
      <c r="K593" s="141" t="s">
        <v>129</v>
      </c>
      <c r="L593" s="34"/>
      <c r="M593" s="146" t="s">
        <v>3</v>
      </c>
      <c r="N593" s="147" t="s">
        <v>45</v>
      </c>
      <c r="O593" s="54"/>
      <c r="P593" s="148">
        <f>O593*H593</f>
        <v>0</v>
      </c>
      <c r="Q593" s="148">
        <v>0.02078</v>
      </c>
      <c r="R593" s="148">
        <f>Q593*H593</f>
        <v>0.196371</v>
      </c>
      <c r="S593" s="148">
        <v>0</v>
      </c>
      <c r="T593" s="149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50" t="s">
        <v>130</v>
      </c>
      <c r="AT593" s="150" t="s">
        <v>125</v>
      </c>
      <c r="AU593" s="150" t="s">
        <v>84</v>
      </c>
      <c r="AY593" s="18" t="s">
        <v>123</v>
      </c>
      <c r="BE593" s="151">
        <f>IF(N593="základní",J593,0)</f>
        <v>0</v>
      </c>
      <c r="BF593" s="151">
        <f>IF(N593="snížená",J593,0)</f>
        <v>0</v>
      </c>
      <c r="BG593" s="151">
        <f>IF(N593="zákl. přenesená",J593,0)</f>
        <v>0</v>
      </c>
      <c r="BH593" s="151">
        <f>IF(N593="sníž. přenesená",J593,0)</f>
        <v>0</v>
      </c>
      <c r="BI593" s="151">
        <f>IF(N593="nulová",J593,0)</f>
        <v>0</v>
      </c>
      <c r="BJ593" s="18" t="s">
        <v>82</v>
      </c>
      <c r="BK593" s="151">
        <f>ROUND(I593*H593,2)</f>
        <v>0</v>
      </c>
      <c r="BL593" s="18" t="s">
        <v>130</v>
      </c>
      <c r="BM593" s="150" t="s">
        <v>833</v>
      </c>
    </row>
    <row r="594" spans="1:47" s="2" customFormat="1" ht="11.25">
      <c r="A594" s="33"/>
      <c r="B594" s="34"/>
      <c r="C594" s="33"/>
      <c r="D594" s="152" t="s">
        <v>132</v>
      </c>
      <c r="E594" s="33"/>
      <c r="F594" s="153" t="s">
        <v>834</v>
      </c>
      <c r="G594" s="33"/>
      <c r="H594" s="33"/>
      <c r="I594" s="154"/>
      <c r="J594" s="33"/>
      <c r="K594" s="33"/>
      <c r="L594" s="34"/>
      <c r="M594" s="155"/>
      <c r="N594" s="156"/>
      <c r="O594" s="54"/>
      <c r="P594" s="54"/>
      <c r="Q594" s="54"/>
      <c r="R594" s="54"/>
      <c r="S594" s="54"/>
      <c r="T594" s="55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T594" s="18" t="s">
        <v>132</v>
      </c>
      <c r="AU594" s="18" t="s">
        <v>84</v>
      </c>
    </row>
    <row r="595" spans="2:51" s="13" customFormat="1" ht="11.25">
      <c r="B595" s="157"/>
      <c r="D595" s="158" t="s">
        <v>134</v>
      </c>
      <c r="E595" s="159" t="s">
        <v>3</v>
      </c>
      <c r="F595" s="160" t="s">
        <v>835</v>
      </c>
      <c r="H595" s="159" t="s">
        <v>3</v>
      </c>
      <c r="I595" s="161"/>
      <c r="L595" s="157"/>
      <c r="M595" s="162"/>
      <c r="N595" s="163"/>
      <c r="O595" s="163"/>
      <c r="P595" s="163"/>
      <c r="Q595" s="163"/>
      <c r="R595" s="163"/>
      <c r="S595" s="163"/>
      <c r="T595" s="164"/>
      <c r="AT595" s="159" t="s">
        <v>134</v>
      </c>
      <c r="AU595" s="159" t="s">
        <v>84</v>
      </c>
      <c r="AV595" s="13" t="s">
        <v>82</v>
      </c>
      <c r="AW595" s="13" t="s">
        <v>36</v>
      </c>
      <c r="AX595" s="13" t="s">
        <v>74</v>
      </c>
      <c r="AY595" s="159" t="s">
        <v>123</v>
      </c>
    </row>
    <row r="596" spans="2:51" s="14" customFormat="1" ht="11.25">
      <c r="B596" s="165"/>
      <c r="D596" s="158" t="s">
        <v>134</v>
      </c>
      <c r="E596" s="166" t="s">
        <v>3</v>
      </c>
      <c r="F596" s="167" t="s">
        <v>836</v>
      </c>
      <c r="H596" s="168">
        <v>9</v>
      </c>
      <c r="I596" s="169"/>
      <c r="L596" s="165"/>
      <c r="M596" s="170"/>
      <c r="N596" s="171"/>
      <c r="O596" s="171"/>
      <c r="P596" s="171"/>
      <c r="Q596" s="171"/>
      <c r="R596" s="171"/>
      <c r="S596" s="171"/>
      <c r="T596" s="172"/>
      <c r="AT596" s="166" t="s">
        <v>134</v>
      </c>
      <c r="AU596" s="166" t="s">
        <v>84</v>
      </c>
      <c r="AV596" s="14" t="s">
        <v>84</v>
      </c>
      <c r="AW596" s="14" t="s">
        <v>36</v>
      </c>
      <c r="AX596" s="14" t="s">
        <v>74</v>
      </c>
      <c r="AY596" s="166" t="s">
        <v>123</v>
      </c>
    </row>
    <row r="597" spans="2:51" s="15" customFormat="1" ht="11.25">
      <c r="B597" s="173"/>
      <c r="D597" s="158" t="s">
        <v>134</v>
      </c>
      <c r="E597" s="174" t="s">
        <v>3</v>
      </c>
      <c r="F597" s="175" t="s">
        <v>138</v>
      </c>
      <c r="H597" s="176">
        <v>9</v>
      </c>
      <c r="I597" s="177"/>
      <c r="L597" s="173"/>
      <c r="M597" s="178"/>
      <c r="N597" s="179"/>
      <c r="O597" s="179"/>
      <c r="P597" s="179"/>
      <c r="Q597" s="179"/>
      <c r="R597" s="179"/>
      <c r="S597" s="179"/>
      <c r="T597" s="180"/>
      <c r="AT597" s="174" t="s">
        <v>134</v>
      </c>
      <c r="AU597" s="174" t="s">
        <v>84</v>
      </c>
      <c r="AV597" s="15" t="s">
        <v>130</v>
      </c>
      <c r="AW597" s="15" t="s">
        <v>36</v>
      </c>
      <c r="AX597" s="15" t="s">
        <v>82</v>
      </c>
      <c r="AY597" s="174" t="s">
        <v>123</v>
      </c>
    </row>
    <row r="598" spans="2:51" s="14" customFormat="1" ht="11.25">
      <c r="B598" s="165"/>
      <c r="D598" s="158" t="s">
        <v>134</v>
      </c>
      <c r="F598" s="167" t="s">
        <v>837</v>
      </c>
      <c r="H598" s="168">
        <v>9.45</v>
      </c>
      <c r="I598" s="169"/>
      <c r="L598" s="165"/>
      <c r="M598" s="170"/>
      <c r="N598" s="171"/>
      <c r="O598" s="171"/>
      <c r="P598" s="171"/>
      <c r="Q598" s="171"/>
      <c r="R598" s="171"/>
      <c r="S598" s="171"/>
      <c r="T598" s="172"/>
      <c r="AT598" s="166" t="s">
        <v>134</v>
      </c>
      <c r="AU598" s="166" t="s">
        <v>84</v>
      </c>
      <c r="AV598" s="14" t="s">
        <v>84</v>
      </c>
      <c r="AW598" s="14" t="s">
        <v>4</v>
      </c>
      <c r="AX598" s="14" t="s">
        <v>82</v>
      </c>
      <c r="AY598" s="166" t="s">
        <v>123</v>
      </c>
    </row>
    <row r="599" spans="1:65" s="2" customFormat="1" ht="33" customHeight="1">
      <c r="A599" s="33"/>
      <c r="B599" s="138"/>
      <c r="C599" s="139" t="s">
        <v>838</v>
      </c>
      <c r="D599" s="139" t="s">
        <v>125</v>
      </c>
      <c r="E599" s="140" t="s">
        <v>839</v>
      </c>
      <c r="F599" s="141" t="s">
        <v>840</v>
      </c>
      <c r="G599" s="142" t="s">
        <v>128</v>
      </c>
      <c r="H599" s="143">
        <v>19.355</v>
      </c>
      <c r="I599" s="144"/>
      <c r="J599" s="145">
        <f>ROUND(I599*H599,2)</f>
        <v>0</v>
      </c>
      <c r="K599" s="141" t="s">
        <v>129</v>
      </c>
      <c r="L599" s="34"/>
      <c r="M599" s="146" t="s">
        <v>3</v>
      </c>
      <c r="N599" s="147" t="s">
        <v>45</v>
      </c>
      <c r="O599" s="54"/>
      <c r="P599" s="148">
        <f>O599*H599</f>
        <v>0</v>
      </c>
      <c r="Q599" s="148">
        <v>0.0315</v>
      </c>
      <c r="R599" s="148">
        <f>Q599*H599</f>
        <v>0.6096825</v>
      </c>
      <c r="S599" s="148">
        <v>0</v>
      </c>
      <c r="T599" s="149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0" t="s">
        <v>130</v>
      </c>
      <c r="AT599" s="150" t="s">
        <v>125</v>
      </c>
      <c r="AU599" s="150" t="s">
        <v>84</v>
      </c>
      <c r="AY599" s="18" t="s">
        <v>123</v>
      </c>
      <c r="BE599" s="151">
        <f>IF(N599="základní",J599,0)</f>
        <v>0</v>
      </c>
      <c r="BF599" s="151">
        <f>IF(N599="snížená",J599,0)</f>
        <v>0</v>
      </c>
      <c r="BG599" s="151">
        <f>IF(N599="zákl. přenesená",J599,0)</f>
        <v>0</v>
      </c>
      <c r="BH599" s="151">
        <f>IF(N599="sníž. přenesená",J599,0)</f>
        <v>0</v>
      </c>
      <c r="BI599" s="151">
        <f>IF(N599="nulová",J599,0)</f>
        <v>0</v>
      </c>
      <c r="BJ599" s="18" t="s">
        <v>82</v>
      </c>
      <c r="BK599" s="151">
        <f>ROUND(I599*H599,2)</f>
        <v>0</v>
      </c>
      <c r="BL599" s="18" t="s">
        <v>130</v>
      </c>
      <c r="BM599" s="150" t="s">
        <v>841</v>
      </c>
    </row>
    <row r="600" spans="1:47" s="2" customFormat="1" ht="11.25">
      <c r="A600" s="33"/>
      <c r="B600" s="34"/>
      <c r="C600" s="33"/>
      <c r="D600" s="152" t="s">
        <v>132</v>
      </c>
      <c r="E600" s="33"/>
      <c r="F600" s="153" t="s">
        <v>842</v>
      </c>
      <c r="G600" s="33"/>
      <c r="H600" s="33"/>
      <c r="I600" s="154"/>
      <c r="J600" s="33"/>
      <c r="K600" s="33"/>
      <c r="L600" s="34"/>
      <c r="M600" s="155"/>
      <c r="N600" s="156"/>
      <c r="O600" s="54"/>
      <c r="P600" s="54"/>
      <c r="Q600" s="54"/>
      <c r="R600" s="54"/>
      <c r="S600" s="54"/>
      <c r="T600" s="55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T600" s="18" t="s">
        <v>132</v>
      </c>
      <c r="AU600" s="18" t="s">
        <v>84</v>
      </c>
    </row>
    <row r="601" spans="2:51" s="13" customFormat="1" ht="11.25">
      <c r="B601" s="157"/>
      <c r="D601" s="158" t="s">
        <v>134</v>
      </c>
      <c r="E601" s="159" t="s">
        <v>3</v>
      </c>
      <c r="F601" s="160" t="s">
        <v>843</v>
      </c>
      <c r="H601" s="159" t="s">
        <v>3</v>
      </c>
      <c r="I601" s="161"/>
      <c r="L601" s="157"/>
      <c r="M601" s="162"/>
      <c r="N601" s="163"/>
      <c r="O601" s="163"/>
      <c r="P601" s="163"/>
      <c r="Q601" s="163"/>
      <c r="R601" s="163"/>
      <c r="S601" s="163"/>
      <c r="T601" s="164"/>
      <c r="AT601" s="159" t="s">
        <v>134</v>
      </c>
      <c r="AU601" s="159" t="s">
        <v>84</v>
      </c>
      <c r="AV601" s="13" t="s">
        <v>82</v>
      </c>
      <c r="AW601" s="13" t="s">
        <v>36</v>
      </c>
      <c r="AX601" s="13" t="s">
        <v>74</v>
      </c>
      <c r="AY601" s="159" t="s">
        <v>123</v>
      </c>
    </row>
    <row r="602" spans="2:51" s="14" customFormat="1" ht="11.25">
      <c r="B602" s="165"/>
      <c r="D602" s="158" t="s">
        <v>134</v>
      </c>
      <c r="E602" s="166" t="s">
        <v>3</v>
      </c>
      <c r="F602" s="167" t="s">
        <v>844</v>
      </c>
      <c r="H602" s="168">
        <v>20.67</v>
      </c>
      <c r="I602" s="169"/>
      <c r="L602" s="165"/>
      <c r="M602" s="170"/>
      <c r="N602" s="171"/>
      <c r="O602" s="171"/>
      <c r="P602" s="171"/>
      <c r="Q602" s="171"/>
      <c r="R602" s="171"/>
      <c r="S602" s="171"/>
      <c r="T602" s="172"/>
      <c r="AT602" s="166" t="s">
        <v>134</v>
      </c>
      <c r="AU602" s="166" t="s">
        <v>84</v>
      </c>
      <c r="AV602" s="14" t="s">
        <v>84</v>
      </c>
      <c r="AW602" s="14" t="s">
        <v>36</v>
      </c>
      <c r="AX602" s="14" t="s">
        <v>74</v>
      </c>
      <c r="AY602" s="166" t="s">
        <v>123</v>
      </c>
    </row>
    <row r="603" spans="2:51" s="14" customFormat="1" ht="11.25">
      <c r="B603" s="165"/>
      <c r="D603" s="158" t="s">
        <v>134</v>
      </c>
      <c r="E603" s="166" t="s">
        <v>3</v>
      </c>
      <c r="F603" s="167" t="s">
        <v>845</v>
      </c>
      <c r="H603" s="168">
        <v>-0.93</v>
      </c>
      <c r="I603" s="169"/>
      <c r="L603" s="165"/>
      <c r="M603" s="170"/>
      <c r="N603" s="171"/>
      <c r="O603" s="171"/>
      <c r="P603" s="171"/>
      <c r="Q603" s="171"/>
      <c r="R603" s="171"/>
      <c r="S603" s="171"/>
      <c r="T603" s="172"/>
      <c r="AT603" s="166" t="s">
        <v>134</v>
      </c>
      <c r="AU603" s="166" t="s">
        <v>84</v>
      </c>
      <c r="AV603" s="14" t="s">
        <v>84</v>
      </c>
      <c r="AW603" s="14" t="s">
        <v>36</v>
      </c>
      <c r="AX603" s="14" t="s">
        <v>74</v>
      </c>
      <c r="AY603" s="166" t="s">
        <v>123</v>
      </c>
    </row>
    <row r="604" spans="2:51" s="14" customFormat="1" ht="11.25">
      <c r="B604" s="165"/>
      <c r="D604" s="158" t="s">
        <v>134</v>
      </c>
      <c r="E604" s="166" t="s">
        <v>3</v>
      </c>
      <c r="F604" s="167" t="s">
        <v>846</v>
      </c>
      <c r="H604" s="168">
        <v>-1.307</v>
      </c>
      <c r="I604" s="169"/>
      <c r="L604" s="165"/>
      <c r="M604" s="170"/>
      <c r="N604" s="171"/>
      <c r="O604" s="171"/>
      <c r="P604" s="171"/>
      <c r="Q604" s="171"/>
      <c r="R604" s="171"/>
      <c r="S604" s="171"/>
      <c r="T604" s="172"/>
      <c r="AT604" s="166" t="s">
        <v>134</v>
      </c>
      <c r="AU604" s="166" t="s">
        <v>84</v>
      </c>
      <c r="AV604" s="14" t="s">
        <v>84</v>
      </c>
      <c r="AW604" s="14" t="s">
        <v>36</v>
      </c>
      <c r="AX604" s="14" t="s">
        <v>74</v>
      </c>
      <c r="AY604" s="166" t="s">
        <v>123</v>
      </c>
    </row>
    <row r="605" spans="2:51" s="15" customFormat="1" ht="11.25">
      <c r="B605" s="173"/>
      <c r="D605" s="158" t="s">
        <v>134</v>
      </c>
      <c r="E605" s="174" t="s">
        <v>3</v>
      </c>
      <c r="F605" s="175" t="s">
        <v>138</v>
      </c>
      <c r="H605" s="176">
        <v>18.433000000000003</v>
      </c>
      <c r="I605" s="177"/>
      <c r="L605" s="173"/>
      <c r="M605" s="178"/>
      <c r="N605" s="179"/>
      <c r="O605" s="179"/>
      <c r="P605" s="179"/>
      <c r="Q605" s="179"/>
      <c r="R605" s="179"/>
      <c r="S605" s="179"/>
      <c r="T605" s="180"/>
      <c r="AT605" s="174" t="s">
        <v>134</v>
      </c>
      <c r="AU605" s="174" t="s">
        <v>84</v>
      </c>
      <c r="AV605" s="15" t="s">
        <v>130</v>
      </c>
      <c r="AW605" s="15" t="s">
        <v>36</v>
      </c>
      <c r="AX605" s="15" t="s">
        <v>82</v>
      </c>
      <c r="AY605" s="174" t="s">
        <v>123</v>
      </c>
    </row>
    <row r="606" spans="2:51" s="14" customFormat="1" ht="11.25">
      <c r="B606" s="165"/>
      <c r="D606" s="158" t="s">
        <v>134</v>
      </c>
      <c r="F606" s="167" t="s">
        <v>847</v>
      </c>
      <c r="H606" s="168">
        <v>19.355</v>
      </c>
      <c r="I606" s="169"/>
      <c r="L606" s="165"/>
      <c r="M606" s="170"/>
      <c r="N606" s="171"/>
      <c r="O606" s="171"/>
      <c r="P606" s="171"/>
      <c r="Q606" s="171"/>
      <c r="R606" s="171"/>
      <c r="S606" s="171"/>
      <c r="T606" s="172"/>
      <c r="AT606" s="166" t="s">
        <v>134</v>
      </c>
      <c r="AU606" s="166" t="s">
        <v>84</v>
      </c>
      <c r="AV606" s="14" t="s">
        <v>84</v>
      </c>
      <c r="AW606" s="14" t="s">
        <v>4</v>
      </c>
      <c r="AX606" s="14" t="s">
        <v>82</v>
      </c>
      <c r="AY606" s="166" t="s">
        <v>123</v>
      </c>
    </row>
    <row r="607" spans="1:65" s="2" customFormat="1" ht="33" customHeight="1">
      <c r="A607" s="33"/>
      <c r="B607" s="138"/>
      <c r="C607" s="139" t="s">
        <v>848</v>
      </c>
      <c r="D607" s="139" t="s">
        <v>125</v>
      </c>
      <c r="E607" s="140" t="s">
        <v>849</v>
      </c>
      <c r="F607" s="141" t="s">
        <v>850</v>
      </c>
      <c r="G607" s="142" t="s">
        <v>151</v>
      </c>
      <c r="H607" s="143">
        <v>0.441</v>
      </c>
      <c r="I607" s="144"/>
      <c r="J607" s="145">
        <f>ROUND(I607*H607,2)</f>
        <v>0</v>
      </c>
      <c r="K607" s="141" t="s">
        <v>129</v>
      </c>
      <c r="L607" s="34"/>
      <c r="M607" s="146" t="s">
        <v>3</v>
      </c>
      <c r="N607" s="147" t="s">
        <v>45</v>
      </c>
      <c r="O607" s="54"/>
      <c r="P607" s="148">
        <f>O607*H607</f>
        <v>0</v>
      </c>
      <c r="Q607" s="148">
        <v>2.50187</v>
      </c>
      <c r="R607" s="148">
        <f>Q607*H607</f>
        <v>1.10332467</v>
      </c>
      <c r="S607" s="148">
        <v>0</v>
      </c>
      <c r="T607" s="149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50" t="s">
        <v>130</v>
      </c>
      <c r="AT607" s="150" t="s">
        <v>125</v>
      </c>
      <c r="AU607" s="150" t="s">
        <v>84</v>
      </c>
      <c r="AY607" s="18" t="s">
        <v>123</v>
      </c>
      <c r="BE607" s="151">
        <f>IF(N607="základní",J607,0)</f>
        <v>0</v>
      </c>
      <c r="BF607" s="151">
        <f>IF(N607="snížená",J607,0)</f>
        <v>0</v>
      </c>
      <c r="BG607" s="151">
        <f>IF(N607="zákl. přenesená",J607,0)</f>
        <v>0</v>
      </c>
      <c r="BH607" s="151">
        <f>IF(N607="sníž. přenesená",J607,0)</f>
        <v>0</v>
      </c>
      <c r="BI607" s="151">
        <f>IF(N607="nulová",J607,0)</f>
        <v>0</v>
      </c>
      <c r="BJ607" s="18" t="s">
        <v>82</v>
      </c>
      <c r="BK607" s="151">
        <f>ROUND(I607*H607,2)</f>
        <v>0</v>
      </c>
      <c r="BL607" s="18" t="s">
        <v>130</v>
      </c>
      <c r="BM607" s="150" t="s">
        <v>851</v>
      </c>
    </row>
    <row r="608" spans="1:47" s="2" customFormat="1" ht="11.25">
      <c r="A608" s="33"/>
      <c r="B608" s="34"/>
      <c r="C608" s="33"/>
      <c r="D608" s="152" t="s">
        <v>132</v>
      </c>
      <c r="E608" s="33"/>
      <c r="F608" s="153" t="s">
        <v>852</v>
      </c>
      <c r="G608" s="33"/>
      <c r="H608" s="33"/>
      <c r="I608" s="154"/>
      <c r="J608" s="33"/>
      <c r="K608" s="33"/>
      <c r="L608" s="34"/>
      <c r="M608" s="155"/>
      <c r="N608" s="156"/>
      <c r="O608" s="54"/>
      <c r="P608" s="54"/>
      <c r="Q608" s="54"/>
      <c r="R608" s="54"/>
      <c r="S608" s="54"/>
      <c r="T608" s="55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T608" s="18" t="s">
        <v>132</v>
      </c>
      <c r="AU608" s="18" t="s">
        <v>84</v>
      </c>
    </row>
    <row r="609" spans="2:51" s="13" customFormat="1" ht="11.25">
      <c r="B609" s="157"/>
      <c r="D609" s="158" t="s">
        <v>134</v>
      </c>
      <c r="E609" s="159" t="s">
        <v>3</v>
      </c>
      <c r="F609" s="160" t="s">
        <v>853</v>
      </c>
      <c r="H609" s="159" t="s">
        <v>3</v>
      </c>
      <c r="I609" s="161"/>
      <c r="L609" s="157"/>
      <c r="M609" s="162"/>
      <c r="N609" s="163"/>
      <c r="O609" s="163"/>
      <c r="P609" s="163"/>
      <c r="Q609" s="163"/>
      <c r="R609" s="163"/>
      <c r="S609" s="163"/>
      <c r="T609" s="164"/>
      <c r="AT609" s="159" t="s">
        <v>134</v>
      </c>
      <c r="AU609" s="159" t="s">
        <v>84</v>
      </c>
      <c r="AV609" s="13" t="s">
        <v>82</v>
      </c>
      <c r="AW609" s="13" t="s">
        <v>36</v>
      </c>
      <c r="AX609" s="13" t="s">
        <v>74</v>
      </c>
      <c r="AY609" s="159" t="s">
        <v>123</v>
      </c>
    </row>
    <row r="610" spans="2:51" s="14" customFormat="1" ht="11.25">
      <c r="B610" s="165"/>
      <c r="D610" s="158" t="s">
        <v>134</v>
      </c>
      <c r="E610" s="166" t="s">
        <v>3</v>
      </c>
      <c r="F610" s="167" t="s">
        <v>854</v>
      </c>
      <c r="H610" s="168">
        <v>0.42</v>
      </c>
      <c r="I610" s="169"/>
      <c r="L610" s="165"/>
      <c r="M610" s="170"/>
      <c r="N610" s="171"/>
      <c r="O610" s="171"/>
      <c r="P610" s="171"/>
      <c r="Q610" s="171"/>
      <c r="R610" s="171"/>
      <c r="S610" s="171"/>
      <c r="T610" s="172"/>
      <c r="AT610" s="166" t="s">
        <v>134</v>
      </c>
      <c r="AU610" s="166" t="s">
        <v>84</v>
      </c>
      <c r="AV610" s="14" t="s">
        <v>84</v>
      </c>
      <c r="AW610" s="14" t="s">
        <v>36</v>
      </c>
      <c r="AX610" s="14" t="s">
        <v>74</v>
      </c>
      <c r="AY610" s="166" t="s">
        <v>123</v>
      </c>
    </row>
    <row r="611" spans="2:51" s="15" customFormat="1" ht="11.25">
      <c r="B611" s="173"/>
      <c r="D611" s="158" t="s">
        <v>134</v>
      </c>
      <c r="E611" s="174" t="s">
        <v>3</v>
      </c>
      <c r="F611" s="175" t="s">
        <v>138</v>
      </c>
      <c r="H611" s="176">
        <v>0.42</v>
      </c>
      <c r="I611" s="177"/>
      <c r="L611" s="173"/>
      <c r="M611" s="178"/>
      <c r="N611" s="179"/>
      <c r="O611" s="179"/>
      <c r="P611" s="179"/>
      <c r="Q611" s="179"/>
      <c r="R611" s="179"/>
      <c r="S611" s="179"/>
      <c r="T611" s="180"/>
      <c r="AT611" s="174" t="s">
        <v>134</v>
      </c>
      <c r="AU611" s="174" t="s">
        <v>84</v>
      </c>
      <c r="AV611" s="15" t="s">
        <v>130</v>
      </c>
      <c r="AW611" s="15" t="s">
        <v>36</v>
      </c>
      <c r="AX611" s="15" t="s">
        <v>82</v>
      </c>
      <c r="AY611" s="174" t="s">
        <v>123</v>
      </c>
    </row>
    <row r="612" spans="2:51" s="14" customFormat="1" ht="11.25">
      <c r="B612" s="165"/>
      <c r="D612" s="158" t="s">
        <v>134</v>
      </c>
      <c r="F612" s="167" t="s">
        <v>855</v>
      </c>
      <c r="H612" s="168">
        <v>0.441</v>
      </c>
      <c r="I612" s="169"/>
      <c r="L612" s="165"/>
      <c r="M612" s="170"/>
      <c r="N612" s="171"/>
      <c r="O612" s="171"/>
      <c r="P612" s="171"/>
      <c r="Q612" s="171"/>
      <c r="R612" s="171"/>
      <c r="S612" s="171"/>
      <c r="T612" s="172"/>
      <c r="AT612" s="166" t="s">
        <v>134</v>
      </c>
      <c r="AU612" s="166" t="s">
        <v>84</v>
      </c>
      <c r="AV612" s="14" t="s">
        <v>84</v>
      </c>
      <c r="AW612" s="14" t="s">
        <v>4</v>
      </c>
      <c r="AX612" s="14" t="s">
        <v>82</v>
      </c>
      <c r="AY612" s="166" t="s">
        <v>123</v>
      </c>
    </row>
    <row r="613" spans="1:65" s="2" customFormat="1" ht="37.9" customHeight="1">
      <c r="A613" s="33"/>
      <c r="B613" s="138"/>
      <c r="C613" s="139" t="s">
        <v>856</v>
      </c>
      <c r="D613" s="139" t="s">
        <v>125</v>
      </c>
      <c r="E613" s="140" t="s">
        <v>857</v>
      </c>
      <c r="F613" s="141" t="s">
        <v>858</v>
      </c>
      <c r="G613" s="142" t="s">
        <v>151</v>
      </c>
      <c r="H613" s="143">
        <v>0.441</v>
      </c>
      <c r="I613" s="144"/>
      <c r="J613" s="145">
        <f>ROUND(I613*H613,2)</f>
        <v>0</v>
      </c>
      <c r="K613" s="141" t="s">
        <v>129</v>
      </c>
      <c r="L613" s="34"/>
      <c r="M613" s="146" t="s">
        <v>3</v>
      </c>
      <c r="N613" s="147" t="s">
        <v>45</v>
      </c>
      <c r="O613" s="54"/>
      <c r="P613" s="148">
        <f>O613*H613</f>
        <v>0</v>
      </c>
      <c r="Q613" s="148">
        <v>0</v>
      </c>
      <c r="R613" s="148">
        <f>Q613*H613</f>
        <v>0</v>
      </c>
      <c r="S613" s="148">
        <v>0</v>
      </c>
      <c r="T613" s="149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50" t="s">
        <v>130</v>
      </c>
      <c r="AT613" s="150" t="s">
        <v>125</v>
      </c>
      <c r="AU613" s="150" t="s">
        <v>84</v>
      </c>
      <c r="AY613" s="18" t="s">
        <v>123</v>
      </c>
      <c r="BE613" s="151">
        <f>IF(N613="základní",J613,0)</f>
        <v>0</v>
      </c>
      <c r="BF613" s="151">
        <f>IF(N613="snížená",J613,0)</f>
        <v>0</v>
      </c>
      <c r="BG613" s="151">
        <f>IF(N613="zákl. přenesená",J613,0)</f>
        <v>0</v>
      </c>
      <c r="BH613" s="151">
        <f>IF(N613="sníž. přenesená",J613,0)</f>
        <v>0</v>
      </c>
      <c r="BI613" s="151">
        <f>IF(N613="nulová",J613,0)</f>
        <v>0</v>
      </c>
      <c r="BJ613" s="18" t="s">
        <v>82</v>
      </c>
      <c r="BK613" s="151">
        <f>ROUND(I613*H613,2)</f>
        <v>0</v>
      </c>
      <c r="BL613" s="18" t="s">
        <v>130</v>
      </c>
      <c r="BM613" s="150" t="s">
        <v>859</v>
      </c>
    </row>
    <row r="614" spans="1:47" s="2" customFormat="1" ht="11.25">
      <c r="A614" s="33"/>
      <c r="B614" s="34"/>
      <c r="C614" s="33"/>
      <c r="D614" s="152" t="s">
        <v>132</v>
      </c>
      <c r="E614" s="33"/>
      <c r="F614" s="153" t="s">
        <v>860</v>
      </c>
      <c r="G614" s="33"/>
      <c r="H614" s="33"/>
      <c r="I614" s="154"/>
      <c r="J614" s="33"/>
      <c r="K614" s="33"/>
      <c r="L614" s="34"/>
      <c r="M614" s="155"/>
      <c r="N614" s="156"/>
      <c r="O614" s="54"/>
      <c r="P614" s="54"/>
      <c r="Q614" s="54"/>
      <c r="R614" s="54"/>
      <c r="S614" s="54"/>
      <c r="T614" s="55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T614" s="18" t="s">
        <v>132</v>
      </c>
      <c r="AU614" s="18" t="s">
        <v>84</v>
      </c>
    </row>
    <row r="615" spans="2:51" s="13" customFormat="1" ht="11.25">
      <c r="B615" s="157"/>
      <c r="D615" s="158" t="s">
        <v>134</v>
      </c>
      <c r="E615" s="159" t="s">
        <v>3</v>
      </c>
      <c r="F615" s="160" t="s">
        <v>853</v>
      </c>
      <c r="H615" s="159" t="s">
        <v>3</v>
      </c>
      <c r="I615" s="161"/>
      <c r="L615" s="157"/>
      <c r="M615" s="162"/>
      <c r="N615" s="163"/>
      <c r="O615" s="163"/>
      <c r="P615" s="163"/>
      <c r="Q615" s="163"/>
      <c r="R615" s="163"/>
      <c r="S615" s="163"/>
      <c r="T615" s="164"/>
      <c r="AT615" s="159" t="s">
        <v>134</v>
      </c>
      <c r="AU615" s="159" t="s">
        <v>84</v>
      </c>
      <c r="AV615" s="13" t="s">
        <v>82</v>
      </c>
      <c r="AW615" s="13" t="s">
        <v>36</v>
      </c>
      <c r="AX615" s="13" t="s">
        <v>74</v>
      </c>
      <c r="AY615" s="159" t="s">
        <v>123</v>
      </c>
    </row>
    <row r="616" spans="2:51" s="14" customFormat="1" ht="11.25">
      <c r="B616" s="165"/>
      <c r="D616" s="158" t="s">
        <v>134</v>
      </c>
      <c r="E616" s="166" t="s">
        <v>3</v>
      </c>
      <c r="F616" s="167" t="s">
        <v>854</v>
      </c>
      <c r="H616" s="168">
        <v>0.42</v>
      </c>
      <c r="I616" s="169"/>
      <c r="L616" s="165"/>
      <c r="M616" s="170"/>
      <c r="N616" s="171"/>
      <c r="O616" s="171"/>
      <c r="P616" s="171"/>
      <c r="Q616" s="171"/>
      <c r="R616" s="171"/>
      <c r="S616" s="171"/>
      <c r="T616" s="172"/>
      <c r="AT616" s="166" t="s">
        <v>134</v>
      </c>
      <c r="AU616" s="166" t="s">
        <v>84</v>
      </c>
      <c r="AV616" s="14" t="s">
        <v>84</v>
      </c>
      <c r="AW616" s="14" t="s">
        <v>36</v>
      </c>
      <c r="AX616" s="14" t="s">
        <v>74</v>
      </c>
      <c r="AY616" s="166" t="s">
        <v>123</v>
      </c>
    </row>
    <row r="617" spans="2:51" s="15" customFormat="1" ht="11.25">
      <c r="B617" s="173"/>
      <c r="D617" s="158" t="s">
        <v>134</v>
      </c>
      <c r="E617" s="174" t="s">
        <v>3</v>
      </c>
      <c r="F617" s="175" t="s">
        <v>138</v>
      </c>
      <c r="H617" s="176">
        <v>0.42</v>
      </c>
      <c r="I617" s="177"/>
      <c r="L617" s="173"/>
      <c r="M617" s="178"/>
      <c r="N617" s="179"/>
      <c r="O617" s="179"/>
      <c r="P617" s="179"/>
      <c r="Q617" s="179"/>
      <c r="R617" s="179"/>
      <c r="S617" s="179"/>
      <c r="T617" s="180"/>
      <c r="AT617" s="174" t="s">
        <v>134</v>
      </c>
      <c r="AU617" s="174" t="s">
        <v>84</v>
      </c>
      <c r="AV617" s="15" t="s">
        <v>130</v>
      </c>
      <c r="AW617" s="15" t="s">
        <v>36</v>
      </c>
      <c r="AX617" s="15" t="s">
        <v>82</v>
      </c>
      <c r="AY617" s="174" t="s">
        <v>123</v>
      </c>
    </row>
    <row r="618" spans="2:51" s="14" customFormat="1" ht="11.25">
      <c r="B618" s="165"/>
      <c r="D618" s="158" t="s">
        <v>134</v>
      </c>
      <c r="F618" s="167" t="s">
        <v>855</v>
      </c>
      <c r="H618" s="168">
        <v>0.441</v>
      </c>
      <c r="I618" s="169"/>
      <c r="L618" s="165"/>
      <c r="M618" s="170"/>
      <c r="N618" s="171"/>
      <c r="O618" s="171"/>
      <c r="P618" s="171"/>
      <c r="Q618" s="171"/>
      <c r="R618" s="171"/>
      <c r="S618" s="171"/>
      <c r="T618" s="172"/>
      <c r="AT618" s="166" t="s">
        <v>134</v>
      </c>
      <c r="AU618" s="166" t="s">
        <v>84</v>
      </c>
      <c r="AV618" s="14" t="s">
        <v>84</v>
      </c>
      <c r="AW618" s="14" t="s">
        <v>4</v>
      </c>
      <c r="AX618" s="14" t="s">
        <v>82</v>
      </c>
      <c r="AY618" s="166" t="s">
        <v>123</v>
      </c>
    </row>
    <row r="619" spans="1:65" s="2" customFormat="1" ht="24.2" customHeight="1">
      <c r="A619" s="33"/>
      <c r="B619" s="138"/>
      <c r="C619" s="139" t="s">
        <v>861</v>
      </c>
      <c r="D619" s="139" t="s">
        <v>125</v>
      </c>
      <c r="E619" s="140" t="s">
        <v>862</v>
      </c>
      <c r="F619" s="141" t="s">
        <v>863</v>
      </c>
      <c r="G619" s="142" t="s">
        <v>151</v>
      </c>
      <c r="H619" s="143">
        <v>1.503</v>
      </c>
      <c r="I619" s="144"/>
      <c r="J619" s="145">
        <f>ROUND(I619*H619,2)</f>
        <v>0</v>
      </c>
      <c r="K619" s="141" t="s">
        <v>129</v>
      </c>
      <c r="L619" s="34"/>
      <c r="M619" s="146" t="s">
        <v>3</v>
      </c>
      <c r="N619" s="147" t="s">
        <v>45</v>
      </c>
      <c r="O619" s="54"/>
      <c r="P619" s="148">
        <f>O619*H619</f>
        <v>0</v>
      </c>
      <c r="Q619" s="148">
        <v>1.854</v>
      </c>
      <c r="R619" s="148">
        <f>Q619*H619</f>
        <v>2.786562</v>
      </c>
      <c r="S619" s="148">
        <v>0</v>
      </c>
      <c r="T619" s="149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50" t="s">
        <v>130</v>
      </c>
      <c r="AT619" s="150" t="s">
        <v>125</v>
      </c>
      <c r="AU619" s="150" t="s">
        <v>84</v>
      </c>
      <c r="AY619" s="18" t="s">
        <v>123</v>
      </c>
      <c r="BE619" s="151">
        <f>IF(N619="základní",J619,0)</f>
        <v>0</v>
      </c>
      <c r="BF619" s="151">
        <f>IF(N619="snížená",J619,0)</f>
        <v>0</v>
      </c>
      <c r="BG619" s="151">
        <f>IF(N619="zákl. přenesená",J619,0)</f>
        <v>0</v>
      </c>
      <c r="BH619" s="151">
        <f>IF(N619="sníž. přenesená",J619,0)</f>
        <v>0</v>
      </c>
      <c r="BI619" s="151">
        <f>IF(N619="nulová",J619,0)</f>
        <v>0</v>
      </c>
      <c r="BJ619" s="18" t="s">
        <v>82</v>
      </c>
      <c r="BK619" s="151">
        <f>ROUND(I619*H619,2)</f>
        <v>0</v>
      </c>
      <c r="BL619" s="18" t="s">
        <v>130</v>
      </c>
      <c r="BM619" s="150" t="s">
        <v>864</v>
      </c>
    </row>
    <row r="620" spans="1:47" s="2" customFormat="1" ht="11.25">
      <c r="A620" s="33"/>
      <c r="B620" s="34"/>
      <c r="C620" s="33"/>
      <c r="D620" s="152" t="s">
        <v>132</v>
      </c>
      <c r="E620" s="33"/>
      <c r="F620" s="153" t="s">
        <v>865</v>
      </c>
      <c r="G620" s="33"/>
      <c r="H620" s="33"/>
      <c r="I620" s="154"/>
      <c r="J620" s="33"/>
      <c r="K620" s="33"/>
      <c r="L620" s="34"/>
      <c r="M620" s="155"/>
      <c r="N620" s="156"/>
      <c r="O620" s="54"/>
      <c r="P620" s="54"/>
      <c r="Q620" s="54"/>
      <c r="R620" s="54"/>
      <c r="S620" s="54"/>
      <c r="T620" s="55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T620" s="18" t="s">
        <v>132</v>
      </c>
      <c r="AU620" s="18" t="s">
        <v>84</v>
      </c>
    </row>
    <row r="621" spans="2:51" s="13" customFormat="1" ht="11.25">
      <c r="B621" s="157"/>
      <c r="D621" s="158" t="s">
        <v>134</v>
      </c>
      <c r="E621" s="159" t="s">
        <v>3</v>
      </c>
      <c r="F621" s="160" t="s">
        <v>866</v>
      </c>
      <c r="H621" s="159" t="s">
        <v>3</v>
      </c>
      <c r="I621" s="161"/>
      <c r="L621" s="157"/>
      <c r="M621" s="162"/>
      <c r="N621" s="163"/>
      <c r="O621" s="163"/>
      <c r="P621" s="163"/>
      <c r="Q621" s="163"/>
      <c r="R621" s="163"/>
      <c r="S621" s="163"/>
      <c r="T621" s="164"/>
      <c r="AT621" s="159" t="s">
        <v>134</v>
      </c>
      <c r="AU621" s="159" t="s">
        <v>84</v>
      </c>
      <c r="AV621" s="13" t="s">
        <v>82</v>
      </c>
      <c r="AW621" s="13" t="s">
        <v>36</v>
      </c>
      <c r="AX621" s="13" t="s">
        <v>74</v>
      </c>
      <c r="AY621" s="159" t="s">
        <v>123</v>
      </c>
    </row>
    <row r="622" spans="2:51" s="14" customFormat="1" ht="11.25">
      <c r="B622" s="165"/>
      <c r="D622" s="158" t="s">
        <v>134</v>
      </c>
      <c r="E622" s="166" t="s">
        <v>3</v>
      </c>
      <c r="F622" s="167" t="s">
        <v>867</v>
      </c>
      <c r="H622" s="168">
        <v>1.179</v>
      </c>
      <c r="I622" s="169"/>
      <c r="L622" s="165"/>
      <c r="M622" s="170"/>
      <c r="N622" s="171"/>
      <c r="O622" s="171"/>
      <c r="P622" s="171"/>
      <c r="Q622" s="171"/>
      <c r="R622" s="171"/>
      <c r="S622" s="171"/>
      <c r="T622" s="172"/>
      <c r="AT622" s="166" t="s">
        <v>134</v>
      </c>
      <c r="AU622" s="166" t="s">
        <v>84</v>
      </c>
      <c r="AV622" s="14" t="s">
        <v>84</v>
      </c>
      <c r="AW622" s="14" t="s">
        <v>36</v>
      </c>
      <c r="AX622" s="14" t="s">
        <v>74</v>
      </c>
      <c r="AY622" s="166" t="s">
        <v>123</v>
      </c>
    </row>
    <row r="623" spans="2:51" s="14" customFormat="1" ht="11.25">
      <c r="B623" s="165"/>
      <c r="D623" s="158" t="s">
        <v>134</v>
      </c>
      <c r="E623" s="166" t="s">
        <v>3</v>
      </c>
      <c r="F623" s="167" t="s">
        <v>868</v>
      </c>
      <c r="H623" s="168">
        <v>0.252</v>
      </c>
      <c r="I623" s="169"/>
      <c r="L623" s="165"/>
      <c r="M623" s="170"/>
      <c r="N623" s="171"/>
      <c r="O623" s="171"/>
      <c r="P623" s="171"/>
      <c r="Q623" s="171"/>
      <c r="R623" s="171"/>
      <c r="S623" s="171"/>
      <c r="T623" s="172"/>
      <c r="AT623" s="166" t="s">
        <v>134</v>
      </c>
      <c r="AU623" s="166" t="s">
        <v>84</v>
      </c>
      <c r="AV623" s="14" t="s">
        <v>84</v>
      </c>
      <c r="AW623" s="14" t="s">
        <v>36</v>
      </c>
      <c r="AX623" s="14" t="s">
        <v>74</v>
      </c>
      <c r="AY623" s="166" t="s">
        <v>123</v>
      </c>
    </row>
    <row r="624" spans="2:51" s="15" customFormat="1" ht="11.25">
      <c r="B624" s="173"/>
      <c r="D624" s="158" t="s">
        <v>134</v>
      </c>
      <c r="E624" s="174" t="s">
        <v>3</v>
      </c>
      <c r="F624" s="175" t="s">
        <v>138</v>
      </c>
      <c r="H624" s="176">
        <v>1.431</v>
      </c>
      <c r="I624" s="177"/>
      <c r="L624" s="173"/>
      <c r="M624" s="178"/>
      <c r="N624" s="179"/>
      <c r="O624" s="179"/>
      <c r="P624" s="179"/>
      <c r="Q624" s="179"/>
      <c r="R624" s="179"/>
      <c r="S624" s="179"/>
      <c r="T624" s="180"/>
      <c r="AT624" s="174" t="s">
        <v>134</v>
      </c>
      <c r="AU624" s="174" t="s">
        <v>84</v>
      </c>
      <c r="AV624" s="15" t="s">
        <v>130</v>
      </c>
      <c r="AW624" s="15" t="s">
        <v>36</v>
      </c>
      <c r="AX624" s="15" t="s">
        <v>82</v>
      </c>
      <c r="AY624" s="174" t="s">
        <v>123</v>
      </c>
    </row>
    <row r="625" spans="2:51" s="14" customFormat="1" ht="11.25">
      <c r="B625" s="165"/>
      <c r="D625" s="158" t="s">
        <v>134</v>
      </c>
      <c r="F625" s="167" t="s">
        <v>869</v>
      </c>
      <c r="H625" s="168">
        <v>1.503</v>
      </c>
      <c r="I625" s="169"/>
      <c r="L625" s="165"/>
      <c r="M625" s="170"/>
      <c r="N625" s="171"/>
      <c r="O625" s="171"/>
      <c r="P625" s="171"/>
      <c r="Q625" s="171"/>
      <c r="R625" s="171"/>
      <c r="S625" s="171"/>
      <c r="T625" s="172"/>
      <c r="AT625" s="166" t="s">
        <v>134</v>
      </c>
      <c r="AU625" s="166" t="s">
        <v>84</v>
      </c>
      <c r="AV625" s="14" t="s">
        <v>84</v>
      </c>
      <c r="AW625" s="14" t="s">
        <v>4</v>
      </c>
      <c r="AX625" s="14" t="s">
        <v>82</v>
      </c>
      <c r="AY625" s="166" t="s">
        <v>123</v>
      </c>
    </row>
    <row r="626" spans="1:65" s="2" customFormat="1" ht="16.5" customHeight="1">
      <c r="A626" s="33"/>
      <c r="B626" s="138"/>
      <c r="C626" s="139" t="s">
        <v>870</v>
      </c>
      <c r="D626" s="139" t="s">
        <v>125</v>
      </c>
      <c r="E626" s="140" t="s">
        <v>871</v>
      </c>
      <c r="F626" s="141" t="s">
        <v>872</v>
      </c>
      <c r="G626" s="142" t="s">
        <v>128</v>
      </c>
      <c r="H626" s="143">
        <v>3.961</v>
      </c>
      <c r="I626" s="144"/>
      <c r="J626" s="145">
        <f>ROUND(I626*H626,2)</f>
        <v>0</v>
      </c>
      <c r="K626" s="141" t="s">
        <v>129</v>
      </c>
      <c r="L626" s="34"/>
      <c r="M626" s="146" t="s">
        <v>3</v>
      </c>
      <c r="N626" s="147" t="s">
        <v>45</v>
      </c>
      <c r="O626" s="54"/>
      <c r="P626" s="148">
        <f>O626*H626</f>
        <v>0</v>
      </c>
      <c r="Q626" s="148">
        <v>0.01352</v>
      </c>
      <c r="R626" s="148">
        <f>Q626*H626</f>
        <v>0.05355272</v>
      </c>
      <c r="S626" s="148">
        <v>0</v>
      </c>
      <c r="T626" s="149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50" t="s">
        <v>130</v>
      </c>
      <c r="AT626" s="150" t="s">
        <v>125</v>
      </c>
      <c r="AU626" s="150" t="s">
        <v>84</v>
      </c>
      <c r="AY626" s="18" t="s">
        <v>123</v>
      </c>
      <c r="BE626" s="151">
        <f>IF(N626="základní",J626,0)</f>
        <v>0</v>
      </c>
      <c r="BF626" s="151">
        <f>IF(N626="snížená",J626,0)</f>
        <v>0</v>
      </c>
      <c r="BG626" s="151">
        <f>IF(N626="zákl. přenesená",J626,0)</f>
        <v>0</v>
      </c>
      <c r="BH626" s="151">
        <f>IF(N626="sníž. přenesená",J626,0)</f>
        <v>0</v>
      </c>
      <c r="BI626" s="151">
        <f>IF(N626="nulová",J626,0)</f>
        <v>0</v>
      </c>
      <c r="BJ626" s="18" t="s">
        <v>82</v>
      </c>
      <c r="BK626" s="151">
        <f>ROUND(I626*H626,2)</f>
        <v>0</v>
      </c>
      <c r="BL626" s="18" t="s">
        <v>130</v>
      </c>
      <c r="BM626" s="150" t="s">
        <v>873</v>
      </c>
    </row>
    <row r="627" spans="1:47" s="2" customFormat="1" ht="11.25">
      <c r="A627" s="33"/>
      <c r="B627" s="34"/>
      <c r="C627" s="33"/>
      <c r="D627" s="152" t="s">
        <v>132</v>
      </c>
      <c r="E627" s="33"/>
      <c r="F627" s="153" t="s">
        <v>874</v>
      </c>
      <c r="G627" s="33"/>
      <c r="H627" s="33"/>
      <c r="I627" s="154"/>
      <c r="J627" s="33"/>
      <c r="K627" s="33"/>
      <c r="L627" s="34"/>
      <c r="M627" s="155"/>
      <c r="N627" s="156"/>
      <c r="O627" s="54"/>
      <c r="P627" s="54"/>
      <c r="Q627" s="54"/>
      <c r="R627" s="54"/>
      <c r="S627" s="54"/>
      <c r="T627" s="55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T627" s="18" t="s">
        <v>132</v>
      </c>
      <c r="AU627" s="18" t="s">
        <v>84</v>
      </c>
    </row>
    <row r="628" spans="2:51" s="13" customFormat="1" ht="11.25">
      <c r="B628" s="157"/>
      <c r="D628" s="158" t="s">
        <v>134</v>
      </c>
      <c r="E628" s="159" t="s">
        <v>3</v>
      </c>
      <c r="F628" s="160" t="s">
        <v>853</v>
      </c>
      <c r="H628" s="159" t="s">
        <v>3</v>
      </c>
      <c r="I628" s="161"/>
      <c r="L628" s="157"/>
      <c r="M628" s="162"/>
      <c r="N628" s="163"/>
      <c r="O628" s="163"/>
      <c r="P628" s="163"/>
      <c r="Q628" s="163"/>
      <c r="R628" s="163"/>
      <c r="S628" s="163"/>
      <c r="T628" s="164"/>
      <c r="AT628" s="159" t="s">
        <v>134</v>
      </c>
      <c r="AU628" s="159" t="s">
        <v>84</v>
      </c>
      <c r="AV628" s="13" t="s">
        <v>82</v>
      </c>
      <c r="AW628" s="13" t="s">
        <v>36</v>
      </c>
      <c r="AX628" s="13" t="s">
        <v>74</v>
      </c>
      <c r="AY628" s="159" t="s">
        <v>123</v>
      </c>
    </row>
    <row r="629" spans="2:51" s="14" customFormat="1" ht="11.25">
      <c r="B629" s="165"/>
      <c r="D629" s="158" t="s">
        <v>134</v>
      </c>
      <c r="E629" s="166" t="s">
        <v>3</v>
      </c>
      <c r="F629" s="167" t="s">
        <v>875</v>
      </c>
      <c r="H629" s="168">
        <v>2.1</v>
      </c>
      <c r="I629" s="169"/>
      <c r="L629" s="165"/>
      <c r="M629" s="170"/>
      <c r="N629" s="171"/>
      <c r="O629" s="171"/>
      <c r="P629" s="171"/>
      <c r="Q629" s="171"/>
      <c r="R629" s="171"/>
      <c r="S629" s="171"/>
      <c r="T629" s="172"/>
      <c r="AT629" s="166" t="s">
        <v>134</v>
      </c>
      <c r="AU629" s="166" t="s">
        <v>84</v>
      </c>
      <c r="AV629" s="14" t="s">
        <v>84</v>
      </c>
      <c r="AW629" s="14" t="s">
        <v>36</v>
      </c>
      <c r="AX629" s="14" t="s">
        <v>74</v>
      </c>
      <c r="AY629" s="166" t="s">
        <v>123</v>
      </c>
    </row>
    <row r="630" spans="2:51" s="14" customFormat="1" ht="11.25">
      <c r="B630" s="165"/>
      <c r="D630" s="158" t="s">
        <v>134</v>
      </c>
      <c r="E630" s="166" t="s">
        <v>3</v>
      </c>
      <c r="F630" s="167" t="s">
        <v>876</v>
      </c>
      <c r="H630" s="168">
        <v>1.428</v>
      </c>
      <c r="I630" s="169"/>
      <c r="L630" s="165"/>
      <c r="M630" s="170"/>
      <c r="N630" s="171"/>
      <c r="O630" s="171"/>
      <c r="P630" s="171"/>
      <c r="Q630" s="171"/>
      <c r="R630" s="171"/>
      <c r="S630" s="171"/>
      <c r="T630" s="172"/>
      <c r="AT630" s="166" t="s">
        <v>134</v>
      </c>
      <c r="AU630" s="166" t="s">
        <v>84</v>
      </c>
      <c r="AV630" s="14" t="s">
        <v>84</v>
      </c>
      <c r="AW630" s="14" t="s">
        <v>36</v>
      </c>
      <c r="AX630" s="14" t="s">
        <v>74</v>
      </c>
      <c r="AY630" s="166" t="s">
        <v>123</v>
      </c>
    </row>
    <row r="631" spans="2:51" s="13" customFormat="1" ht="11.25">
      <c r="B631" s="157"/>
      <c r="D631" s="158" t="s">
        <v>134</v>
      </c>
      <c r="E631" s="159" t="s">
        <v>3</v>
      </c>
      <c r="F631" s="160" t="s">
        <v>866</v>
      </c>
      <c r="H631" s="159" t="s">
        <v>3</v>
      </c>
      <c r="I631" s="161"/>
      <c r="L631" s="157"/>
      <c r="M631" s="162"/>
      <c r="N631" s="163"/>
      <c r="O631" s="163"/>
      <c r="P631" s="163"/>
      <c r="Q631" s="163"/>
      <c r="R631" s="163"/>
      <c r="S631" s="163"/>
      <c r="T631" s="164"/>
      <c r="AT631" s="159" t="s">
        <v>134</v>
      </c>
      <c r="AU631" s="159" t="s">
        <v>84</v>
      </c>
      <c r="AV631" s="13" t="s">
        <v>82</v>
      </c>
      <c r="AW631" s="13" t="s">
        <v>36</v>
      </c>
      <c r="AX631" s="13" t="s">
        <v>74</v>
      </c>
      <c r="AY631" s="159" t="s">
        <v>123</v>
      </c>
    </row>
    <row r="632" spans="2:51" s="14" customFormat="1" ht="11.25">
      <c r="B632" s="165"/>
      <c r="D632" s="158" t="s">
        <v>134</v>
      </c>
      <c r="E632" s="166" t="s">
        <v>3</v>
      </c>
      <c r="F632" s="167" t="s">
        <v>877</v>
      </c>
      <c r="H632" s="168">
        <v>0.244</v>
      </c>
      <c r="I632" s="169"/>
      <c r="L632" s="165"/>
      <c r="M632" s="170"/>
      <c r="N632" s="171"/>
      <c r="O632" s="171"/>
      <c r="P632" s="171"/>
      <c r="Q632" s="171"/>
      <c r="R632" s="171"/>
      <c r="S632" s="171"/>
      <c r="T632" s="172"/>
      <c r="AT632" s="166" t="s">
        <v>134</v>
      </c>
      <c r="AU632" s="166" t="s">
        <v>84</v>
      </c>
      <c r="AV632" s="14" t="s">
        <v>84</v>
      </c>
      <c r="AW632" s="14" t="s">
        <v>36</v>
      </c>
      <c r="AX632" s="14" t="s">
        <v>74</v>
      </c>
      <c r="AY632" s="166" t="s">
        <v>123</v>
      </c>
    </row>
    <row r="633" spans="2:51" s="15" customFormat="1" ht="11.25">
      <c r="B633" s="173"/>
      <c r="D633" s="158" t="s">
        <v>134</v>
      </c>
      <c r="E633" s="174" t="s">
        <v>3</v>
      </c>
      <c r="F633" s="175" t="s">
        <v>138</v>
      </c>
      <c r="H633" s="176">
        <v>3.7720000000000002</v>
      </c>
      <c r="I633" s="177"/>
      <c r="L633" s="173"/>
      <c r="M633" s="178"/>
      <c r="N633" s="179"/>
      <c r="O633" s="179"/>
      <c r="P633" s="179"/>
      <c r="Q633" s="179"/>
      <c r="R633" s="179"/>
      <c r="S633" s="179"/>
      <c r="T633" s="180"/>
      <c r="AT633" s="174" t="s">
        <v>134</v>
      </c>
      <c r="AU633" s="174" t="s">
        <v>84</v>
      </c>
      <c r="AV633" s="15" t="s">
        <v>130</v>
      </c>
      <c r="AW633" s="15" t="s">
        <v>36</v>
      </c>
      <c r="AX633" s="15" t="s">
        <v>82</v>
      </c>
      <c r="AY633" s="174" t="s">
        <v>123</v>
      </c>
    </row>
    <row r="634" spans="2:51" s="14" customFormat="1" ht="11.25">
      <c r="B634" s="165"/>
      <c r="D634" s="158" t="s">
        <v>134</v>
      </c>
      <c r="F634" s="167" t="s">
        <v>878</v>
      </c>
      <c r="H634" s="168">
        <v>3.961</v>
      </c>
      <c r="I634" s="169"/>
      <c r="L634" s="165"/>
      <c r="M634" s="170"/>
      <c r="N634" s="171"/>
      <c r="O634" s="171"/>
      <c r="P634" s="171"/>
      <c r="Q634" s="171"/>
      <c r="R634" s="171"/>
      <c r="S634" s="171"/>
      <c r="T634" s="172"/>
      <c r="AT634" s="166" t="s">
        <v>134</v>
      </c>
      <c r="AU634" s="166" t="s">
        <v>84</v>
      </c>
      <c r="AV634" s="14" t="s">
        <v>84</v>
      </c>
      <c r="AW634" s="14" t="s">
        <v>4</v>
      </c>
      <c r="AX634" s="14" t="s">
        <v>82</v>
      </c>
      <c r="AY634" s="166" t="s">
        <v>123</v>
      </c>
    </row>
    <row r="635" spans="1:65" s="2" customFormat="1" ht="16.5" customHeight="1">
      <c r="A635" s="33"/>
      <c r="B635" s="138"/>
      <c r="C635" s="139" t="s">
        <v>879</v>
      </c>
      <c r="D635" s="139" t="s">
        <v>125</v>
      </c>
      <c r="E635" s="140" t="s">
        <v>880</v>
      </c>
      <c r="F635" s="141" t="s">
        <v>881</v>
      </c>
      <c r="G635" s="142" t="s">
        <v>128</v>
      </c>
      <c r="H635" s="143">
        <v>3.961</v>
      </c>
      <c r="I635" s="144"/>
      <c r="J635" s="145">
        <f>ROUND(I635*H635,2)</f>
        <v>0</v>
      </c>
      <c r="K635" s="141" t="s">
        <v>129</v>
      </c>
      <c r="L635" s="34"/>
      <c r="M635" s="146" t="s">
        <v>3</v>
      </c>
      <c r="N635" s="147" t="s">
        <v>45</v>
      </c>
      <c r="O635" s="54"/>
      <c r="P635" s="148">
        <f>O635*H635</f>
        <v>0</v>
      </c>
      <c r="Q635" s="148">
        <v>0</v>
      </c>
      <c r="R635" s="148">
        <f>Q635*H635</f>
        <v>0</v>
      </c>
      <c r="S635" s="148">
        <v>0</v>
      </c>
      <c r="T635" s="149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50" t="s">
        <v>130</v>
      </c>
      <c r="AT635" s="150" t="s">
        <v>125</v>
      </c>
      <c r="AU635" s="150" t="s">
        <v>84</v>
      </c>
      <c r="AY635" s="18" t="s">
        <v>123</v>
      </c>
      <c r="BE635" s="151">
        <f>IF(N635="základní",J635,0)</f>
        <v>0</v>
      </c>
      <c r="BF635" s="151">
        <f>IF(N635="snížená",J635,0)</f>
        <v>0</v>
      </c>
      <c r="BG635" s="151">
        <f>IF(N635="zákl. přenesená",J635,0)</f>
        <v>0</v>
      </c>
      <c r="BH635" s="151">
        <f>IF(N635="sníž. přenesená",J635,0)</f>
        <v>0</v>
      </c>
      <c r="BI635" s="151">
        <f>IF(N635="nulová",J635,0)</f>
        <v>0</v>
      </c>
      <c r="BJ635" s="18" t="s">
        <v>82</v>
      </c>
      <c r="BK635" s="151">
        <f>ROUND(I635*H635,2)</f>
        <v>0</v>
      </c>
      <c r="BL635" s="18" t="s">
        <v>130</v>
      </c>
      <c r="BM635" s="150" t="s">
        <v>882</v>
      </c>
    </row>
    <row r="636" spans="1:47" s="2" customFormat="1" ht="11.25">
      <c r="A636" s="33"/>
      <c r="B636" s="34"/>
      <c r="C636" s="33"/>
      <c r="D636" s="152" t="s">
        <v>132</v>
      </c>
      <c r="E636" s="33"/>
      <c r="F636" s="153" t="s">
        <v>883</v>
      </c>
      <c r="G636" s="33"/>
      <c r="H636" s="33"/>
      <c r="I636" s="154"/>
      <c r="J636" s="33"/>
      <c r="K636" s="33"/>
      <c r="L636" s="34"/>
      <c r="M636" s="155"/>
      <c r="N636" s="156"/>
      <c r="O636" s="54"/>
      <c r="P636" s="54"/>
      <c r="Q636" s="54"/>
      <c r="R636" s="54"/>
      <c r="S636" s="54"/>
      <c r="T636" s="55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T636" s="18" t="s">
        <v>132</v>
      </c>
      <c r="AU636" s="18" t="s">
        <v>84</v>
      </c>
    </row>
    <row r="637" spans="2:51" s="13" customFormat="1" ht="11.25">
      <c r="B637" s="157"/>
      <c r="D637" s="158" t="s">
        <v>134</v>
      </c>
      <c r="E637" s="159" t="s">
        <v>3</v>
      </c>
      <c r="F637" s="160" t="s">
        <v>853</v>
      </c>
      <c r="H637" s="159" t="s">
        <v>3</v>
      </c>
      <c r="I637" s="161"/>
      <c r="L637" s="157"/>
      <c r="M637" s="162"/>
      <c r="N637" s="163"/>
      <c r="O637" s="163"/>
      <c r="P637" s="163"/>
      <c r="Q637" s="163"/>
      <c r="R637" s="163"/>
      <c r="S637" s="163"/>
      <c r="T637" s="164"/>
      <c r="AT637" s="159" t="s">
        <v>134</v>
      </c>
      <c r="AU637" s="159" t="s">
        <v>84</v>
      </c>
      <c r="AV637" s="13" t="s">
        <v>82</v>
      </c>
      <c r="AW637" s="13" t="s">
        <v>36</v>
      </c>
      <c r="AX637" s="13" t="s">
        <v>74</v>
      </c>
      <c r="AY637" s="159" t="s">
        <v>123</v>
      </c>
    </row>
    <row r="638" spans="2:51" s="14" customFormat="1" ht="11.25">
      <c r="B638" s="165"/>
      <c r="D638" s="158" t="s">
        <v>134</v>
      </c>
      <c r="E638" s="166" t="s">
        <v>3</v>
      </c>
      <c r="F638" s="167" t="s">
        <v>875</v>
      </c>
      <c r="H638" s="168">
        <v>2.1</v>
      </c>
      <c r="I638" s="169"/>
      <c r="L638" s="165"/>
      <c r="M638" s="170"/>
      <c r="N638" s="171"/>
      <c r="O638" s="171"/>
      <c r="P638" s="171"/>
      <c r="Q638" s="171"/>
      <c r="R638" s="171"/>
      <c r="S638" s="171"/>
      <c r="T638" s="172"/>
      <c r="AT638" s="166" t="s">
        <v>134</v>
      </c>
      <c r="AU638" s="166" t="s">
        <v>84</v>
      </c>
      <c r="AV638" s="14" t="s">
        <v>84</v>
      </c>
      <c r="AW638" s="14" t="s">
        <v>36</v>
      </c>
      <c r="AX638" s="14" t="s">
        <v>74</v>
      </c>
      <c r="AY638" s="166" t="s">
        <v>123</v>
      </c>
    </row>
    <row r="639" spans="2:51" s="14" customFormat="1" ht="11.25">
      <c r="B639" s="165"/>
      <c r="D639" s="158" t="s">
        <v>134</v>
      </c>
      <c r="E639" s="166" t="s">
        <v>3</v>
      </c>
      <c r="F639" s="167" t="s">
        <v>876</v>
      </c>
      <c r="H639" s="168">
        <v>1.428</v>
      </c>
      <c r="I639" s="169"/>
      <c r="L639" s="165"/>
      <c r="M639" s="170"/>
      <c r="N639" s="171"/>
      <c r="O639" s="171"/>
      <c r="P639" s="171"/>
      <c r="Q639" s="171"/>
      <c r="R639" s="171"/>
      <c r="S639" s="171"/>
      <c r="T639" s="172"/>
      <c r="AT639" s="166" t="s">
        <v>134</v>
      </c>
      <c r="AU639" s="166" t="s">
        <v>84</v>
      </c>
      <c r="AV639" s="14" t="s">
        <v>84</v>
      </c>
      <c r="AW639" s="14" t="s">
        <v>36</v>
      </c>
      <c r="AX639" s="14" t="s">
        <v>74</v>
      </c>
      <c r="AY639" s="166" t="s">
        <v>123</v>
      </c>
    </row>
    <row r="640" spans="2:51" s="13" customFormat="1" ht="11.25">
      <c r="B640" s="157"/>
      <c r="D640" s="158" t="s">
        <v>134</v>
      </c>
      <c r="E640" s="159" t="s">
        <v>3</v>
      </c>
      <c r="F640" s="160" t="s">
        <v>866</v>
      </c>
      <c r="H640" s="159" t="s">
        <v>3</v>
      </c>
      <c r="I640" s="161"/>
      <c r="L640" s="157"/>
      <c r="M640" s="162"/>
      <c r="N640" s="163"/>
      <c r="O640" s="163"/>
      <c r="P640" s="163"/>
      <c r="Q640" s="163"/>
      <c r="R640" s="163"/>
      <c r="S640" s="163"/>
      <c r="T640" s="164"/>
      <c r="AT640" s="159" t="s">
        <v>134</v>
      </c>
      <c r="AU640" s="159" t="s">
        <v>84</v>
      </c>
      <c r="AV640" s="13" t="s">
        <v>82</v>
      </c>
      <c r="AW640" s="13" t="s">
        <v>36</v>
      </c>
      <c r="AX640" s="13" t="s">
        <v>74</v>
      </c>
      <c r="AY640" s="159" t="s">
        <v>123</v>
      </c>
    </row>
    <row r="641" spans="2:51" s="14" customFormat="1" ht="11.25">
      <c r="B641" s="165"/>
      <c r="D641" s="158" t="s">
        <v>134</v>
      </c>
      <c r="E641" s="166" t="s">
        <v>3</v>
      </c>
      <c r="F641" s="167" t="s">
        <v>877</v>
      </c>
      <c r="H641" s="168">
        <v>0.244</v>
      </c>
      <c r="I641" s="169"/>
      <c r="L641" s="165"/>
      <c r="M641" s="170"/>
      <c r="N641" s="171"/>
      <c r="O641" s="171"/>
      <c r="P641" s="171"/>
      <c r="Q641" s="171"/>
      <c r="R641" s="171"/>
      <c r="S641" s="171"/>
      <c r="T641" s="172"/>
      <c r="AT641" s="166" t="s">
        <v>134</v>
      </c>
      <c r="AU641" s="166" t="s">
        <v>84</v>
      </c>
      <c r="AV641" s="14" t="s">
        <v>84</v>
      </c>
      <c r="AW641" s="14" t="s">
        <v>36</v>
      </c>
      <c r="AX641" s="14" t="s">
        <v>74</v>
      </c>
      <c r="AY641" s="166" t="s">
        <v>123</v>
      </c>
    </row>
    <row r="642" spans="2:51" s="15" customFormat="1" ht="11.25">
      <c r="B642" s="173"/>
      <c r="D642" s="158" t="s">
        <v>134</v>
      </c>
      <c r="E642" s="174" t="s">
        <v>3</v>
      </c>
      <c r="F642" s="175" t="s">
        <v>138</v>
      </c>
      <c r="H642" s="176">
        <v>3.7720000000000002</v>
      </c>
      <c r="I642" s="177"/>
      <c r="L642" s="173"/>
      <c r="M642" s="178"/>
      <c r="N642" s="179"/>
      <c r="O642" s="179"/>
      <c r="P642" s="179"/>
      <c r="Q642" s="179"/>
      <c r="R642" s="179"/>
      <c r="S642" s="179"/>
      <c r="T642" s="180"/>
      <c r="AT642" s="174" t="s">
        <v>134</v>
      </c>
      <c r="AU642" s="174" t="s">
        <v>84</v>
      </c>
      <c r="AV642" s="15" t="s">
        <v>130</v>
      </c>
      <c r="AW642" s="15" t="s">
        <v>36</v>
      </c>
      <c r="AX642" s="15" t="s">
        <v>82</v>
      </c>
      <c r="AY642" s="174" t="s">
        <v>123</v>
      </c>
    </row>
    <row r="643" spans="2:51" s="14" customFormat="1" ht="11.25">
      <c r="B643" s="165"/>
      <c r="D643" s="158" t="s">
        <v>134</v>
      </c>
      <c r="F643" s="167" t="s">
        <v>878</v>
      </c>
      <c r="H643" s="168">
        <v>3.961</v>
      </c>
      <c r="I643" s="169"/>
      <c r="L643" s="165"/>
      <c r="M643" s="170"/>
      <c r="N643" s="171"/>
      <c r="O643" s="171"/>
      <c r="P643" s="171"/>
      <c r="Q643" s="171"/>
      <c r="R643" s="171"/>
      <c r="S643" s="171"/>
      <c r="T643" s="172"/>
      <c r="AT643" s="166" t="s">
        <v>134</v>
      </c>
      <c r="AU643" s="166" t="s">
        <v>84</v>
      </c>
      <c r="AV643" s="14" t="s">
        <v>84</v>
      </c>
      <c r="AW643" s="14" t="s">
        <v>4</v>
      </c>
      <c r="AX643" s="14" t="s">
        <v>82</v>
      </c>
      <c r="AY643" s="166" t="s">
        <v>123</v>
      </c>
    </row>
    <row r="644" spans="2:63" s="12" customFormat="1" ht="22.9" customHeight="1">
      <c r="B644" s="125"/>
      <c r="D644" s="126" t="s">
        <v>73</v>
      </c>
      <c r="E644" s="136" t="s">
        <v>146</v>
      </c>
      <c r="F644" s="136" t="s">
        <v>147</v>
      </c>
      <c r="I644" s="128"/>
      <c r="J644" s="137">
        <f>BK644</f>
        <v>0</v>
      </c>
      <c r="L644" s="125"/>
      <c r="M644" s="130"/>
      <c r="N644" s="131"/>
      <c r="O644" s="131"/>
      <c r="P644" s="132">
        <f>SUM(P645:P691)</f>
        <v>0</v>
      </c>
      <c r="Q644" s="131"/>
      <c r="R644" s="132">
        <f>SUM(R645:R691)</f>
        <v>0.071092</v>
      </c>
      <c r="S644" s="131"/>
      <c r="T644" s="133">
        <f>SUM(T645:T691)</f>
        <v>0</v>
      </c>
      <c r="AR644" s="126" t="s">
        <v>82</v>
      </c>
      <c r="AT644" s="134" t="s">
        <v>73</v>
      </c>
      <c r="AU644" s="134" t="s">
        <v>82</v>
      </c>
      <c r="AY644" s="126" t="s">
        <v>123</v>
      </c>
      <c r="BK644" s="135">
        <f>SUM(BK645:BK691)</f>
        <v>0</v>
      </c>
    </row>
    <row r="645" spans="1:65" s="2" customFormat="1" ht="37.9" customHeight="1">
      <c r="A645" s="33"/>
      <c r="B645" s="138"/>
      <c r="C645" s="139" t="s">
        <v>884</v>
      </c>
      <c r="D645" s="139" t="s">
        <v>125</v>
      </c>
      <c r="E645" s="140" t="s">
        <v>885</v>
      </c>
      <c r="F645" s="141" t="s">
        <v>886</v>
      </c>
      <c r="G645" s="142" t="s">
        <v>128</v>
      </c>
      <c r="H645" s="143">
        <v>35</v>
      </c>
      <c r="I645" s="144"/>
      <c r="J645" s="145">
        <f>ROUND(I645*H645,2)</f>
        <v>0</v>
      </c>
      <c r="K645" s="141" t="s">
        <v>129</v>
      </c>
      <c r="L645" s="34"/>
      <c r="M645" s="146" t="s">
        <v>3</v>
      </c>
      <c r="N645" s="147" t="s">
        <v>45</v>
      </c>
      <c r="O645" s="54"/>
      <c r="P645" s="148">
        <f>O645*H645</f>
        <v>0</v>
      </c>
      <c r="Q645" s="148">
        <v>0.00013</v>
      </c>
      <c r="R645" s="148">
        <f>Q645*H645</f>
        <v>0.004549999999999999</v>
      </c>
      <c r="S645" s="148">
        <v>0</v>
      </c>
      <c r="T645" s="149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50" t="s">
        <v>130</v>
      </c>
      <c r="AT645" s="150" t="s">
        <v>125</v>
      </c>
      <c r="AU645" s="150" t="s">
        <v>84</v>
      </c>
      <c r="AY645" s="18" t="s">
        <v>123</v>
      </c>
      <c r="BE645" s="151">
        <f>IF(N645="základní",J645,0)</f>
        <v>0</v>
      </c>
      <c r="BF645" s="151">
        <f>IF(N645="snížená",J645,0)</f>
        <v>0</v>
      </c>
      <c r="BG645" s="151">
        <f>IF(N645="zákl. přenesená",J645,0)</f>
        <v>0</v>
      </c>
      <c r="BH645" s="151">
        <f>IF(N645="sníž. přenesená",J645,0)</f>
        <v>0</v>
      </c>
      <c r="BI645" s="151">
        <f>IF(N645="nulová",J645,0)</f>
        <v>0</v>
      </c>
      <c r="BJ645" s="18" t="s">
        <v>82</v>
      </c>
      <c r="BK645" s="151">
        <f>ROUND(I645*H645,2)</f>
        <v>0</v>
      </c>
      <c r="BL645" s="18" t="s">
        <v>130</v>
      </c>
      <c r="BM645" s="150" t="s">
        <v>887</v>
      </c>
    </row>
    <row r="646" spans="1:47" s="2" customFormat="1" ht="11.25">
      <c r="A646" s="33"/>
      <c r="B646" s="34"/>
      <c r="C646" s="33"/>
      <c r="D646" s="152" t="s">
        <v>132</v>
      </c>
      <c r="E646" s="33"/>
      <c r="F646" s="153" t="s">
        <v>888</v>
      </c>
      <c r="G646" s="33"/>
      <c r="H646" s="33"/>
      <c r="I646" s="154"/>
      <c r="J646" s="33"/>
      <c r="K646" s="33"/>
      <c r="L646" s="34"/>
      <c r="M646" s="155"/>
      <c r="N646" s="156"/>
      <c r="O646" s="54"/>
      <c r="P646" s="54"/>
      <c r="Q646" s="54"/>
      <c r="R646" s="54"/>
      <c r="S646" s="54"/>
      <c r="T646" s="55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T646" s="18" t="s">
        <v>132</v>
      </c>
      <c r="AU646" s="18" t="s">
        <v>84</v>
      </c>
    </row>
    <row r="647" spans="2:51" s="13" customFormat="1" ht="11.25">
      <c r="B647" s="157"/>
      <c r="D647" s="158" t="s">
        <v>134</v>
      </c>
      <c r="E647" s="159" t="s">
        <v>3</v>
      </c>
      <c r="F647" s="160" t="s">
        <v>227</v>
      </c>
      <c r="H647" s="159" t="s">
        <v>3</v>
      </c>
      <c r="I647" s="161"/>
      <c r="L647" s="157"/>
      <c r="M647" s="162"/>
      <c r="N647" s="163"/>
      <c r="O647" s="163"/>
      <c r="P647" s="163"/>
      <c r="Q647" s="163"/>
      <c r="R647" s="163"/>
      <c r="S647" s="163"/>
      <c r="T647" s="164"/>
      <c r="AT647" s="159" t="s">
        <v>134</v>
      </c>
      <c r="AU647" s="159" t="s">
        <v>84</v>
      </c>
      <c r="AV647" s="13" t="s">
        <v>82</v>
      </c>
      <c r="AW647" s="13" t="s">
        <v>36</v>
      </c>
      <c r="AX647" s="13" t="s">
        <v>74</v>
      </c>
      <c r="AY647" s="159" t="s">
        <v>123</v>
      </c>
    </row>
    <row r="648" spans="2:51" s="14" customFormat="1" ht="11.25">
      <c r="B648" s="165"/>
      <c r="D648" s="158" t="s">
        <v>134</v>
      </c>
      <c r="E648" s="166" t="s">
        <v>3</v>
      </c>
      <c r="F648" s="167" t="s">
        <v>230</v>
      </c>
      <c r="H648" s="168">
        <v>12</v>
      </c>
      <c r="I648" s="169"/>
      <c r="L648" s="165"/>
      <c r="M648" s="170"/>
      <c r="N648" s="171"/>
      <c r="O648" s="171"/>
      <c r="P648" s="171"/>
      <c r="Q648" s="171"/>
      <c r="R648" s="171"/>
      <c r="S648" s="171"/>
      <c r="T648" s="172"/>
      <c r="AT648" s="166" t="s">
        <v>134</v>
      </c>
      <c r="AU648" s="166" t="s">
        <v>84</v>
      </c>
      <c r="AV648" s="14" t="s">
        <v>84</v>
      </c>
      <c r="AW648" s="14" t="s">
        <v>36</v>
      </c>
      <c r="AX648" s="14" t="s">
        <v>74</v>
      </c>
      <c r="AY648" s="166" t="s">
        <v>123</v>
      </c>
    </row>
    <row r="649" spans="2:51" s="13" customFormat="1" ht="11.25">
      <c r="B649" s="157"/>
      <c r="D649" s="158" t="s">
        <v>134</v>
      </c>
      <c r="E649" s="159" t="s">
        <v>3</v>
      </c>
      <c r="F649" s="160" t="s">
        <v>827</v>
      </c>
      <c r="H649" s="159" t="s">
        <v>3</v>
      </c>
      <c r="I649" s="161"/>
      <c r="L649" s="157"/>
      <c r="M649" s="162"/>
      <c r="N649" s="163"/>
      <c r="O649" s="163"/>
      <c r="P649" s="163"/>
      <c r="Q649" s="163"/>
      <c r="R649" s="163"/>
      <c r="S649" s="163"/>
      <c r="T649" s="164"/>
      <c r="AT649" s="159" t="s">
        <v>134</v>
      </c>
      <c r="AU649" s="159" t="s">
        <v>84</v>
      </c>
      <c r="AV649" s="13" t="s">
        <v>82</v>
      </c>
      <c r="AW649" s="13" t="s">
        <v>36</v>
      </c>
      <c r="AX649" s="13" t="s">
        <v>74</v>
      </c>
      <c r="AY649" s="159" t="s">
        <v>123</v>
      </c>
    </row>
    <row r="650" spans="2:51" s="14" customFormat="1" ht="11.25">
      <c r="B650" s="165"/>
      <c r="D650" s="158" t="s">
        <v>134</v>
      </c>
      <c r="E650" s="166" t="s">
        <v>3</v>
      </c>
      <c r="F650" s="167" t="s">
        <v>230</v>
      </c>
      <c r="H650" s="168">
        <v>12</v>
      </c>
      <c r="I650" s="169"/>
      <c r="L650" s="165"/>
      <c r="M650" s="170"/>
      <c r="N650" s="171"/>
      <c r="O650" s="171"/>
      <c r="P650" s="171"/>
      <c r="Q650" s="171"/>
      <c r="R650" s="171"/>
      <c r="S650" s="171"/>
      <c r="T650" s="172"/>
      <c r="AT650" s="166" t="s">
        <v>134</v>
      </c>
      <c r="AU650" s="166" t="s">
        <v>84</v>
      </c>
      <c r="AV650" s="14" t="s">
        <v>84</v>
      </c>
      <c r="AW650" s="14" t="s">
        <v>36</v>
      </c>
      <c r="AX650" s="14" t="s">
        <v>74</v>
      </c>
      <c r="AY650" s="166" t="s">
        <v>123</v>
      </c>
    </row>
    <row r="651" spans="2:51" s="13" customFormat="1" ht="11.25">
      <c r="B651" s="157"/>
      <c r="D651" s="158" t="s">
        <v>134</v>
      </c>
      <c r="E651" s="159" t="s">
        <v>3</v>
      </c>
      <c r="F651" s="160" t="s">
        <v>828</v>
      </c>
      <c r="H651" s="159" t="s">
        <v>3</v>
      </c>
      <c r="I651" s="161"/>
      <c r="L651" s="157"/>
      <c r="M651" s="162"/>
      <c r="N651" s="163"/>
      <c r="O651" s="163"/>
      <c r="P651" s="163"/>
      <c r="Q651" s="163"/>
      <c r="R651" s="163"/>
      <c r="S651" s="163"/>
      <c r="T651" s="164"/>
      <c r="AT651" s="159" t="s">
        <v>134</v>
      </c>
      <c r="AU651" s="159" t="s">
        <v>84</v>
      </c>
      <c r="AV651" s="13" t="s">
        <v>82</v>
      </c>
      <c r="AW651" s="13" t="s">
        <v>36</v>
      </c>
      <c r="AX651" s="13" t="s">
        <v>74</v>
      </c>
      <c r="AY651" s="159" t="s">
        <v>123</v>
      </c>
    </row>
    <row r="652" spans="2:51" s="14" customFormat="1" ht="11.25">
      <c r="B652" s="165"/>
      <c r="D652" s="158" t="s">
        <v>134</v>
      </c>
      <c r="E652" s="166" t="s">
        <v>3</v>
      </c>
      <c r="F652" s="167" t="s">
        <v>222</v>
      </c>
      <c r="H652" s="168">
        <v>11</v>
      </c>
      <c r="I652" s="169"/>
      <c r="L652" s="165"/>
      <c r="M652" s="170"/>
      <c r="N652" s="171"/>
      <c r="O652" s="171"/>
      <c r="P652" s="171"/>
      <c r="Q652" s="171"/>
      <c r="R652" s="171"/>
      <c r="S652" s="171"/>
      <c r="T652" s="172"/>
      <c r="AT652" s="166" t="s">
        <v>134</v>
      </c>
      <c r="AU652" s="166" t="s">
        <v>84</v>
      </c>
      <c r="AV652" s="14" t="s">
        <v>84</v>
      </c>
      <c r="AW652" s="14" t="s">
        <v>36</v>
      </c>
      <c r="AX652" s="14" t="s">
        <v>74</v>
      </c>
      <c r="AY652" s="166" t="s">
        <v>123</v>
      </c>
    </row>
    <row r="653" spans="2:51" s="15" customFormat="1" ht="11.25">
      <c r="B653" s="173"/>
      <c r="D653" s="158" t="s">
        <v>134</v>
      </c>
      <c r="E653" s="174" t="s">
        <v>3</v>
      </c>
      <c r="F653" s="175" t="s">
        <v>138</v>
      </c>
      <c r="H653" s="176">
        <v>35</v>
      </c>
      <c r="I653" s="177"/>
      <c r="L653" s="173"/>
      <c r="M653" s="178"/>
      <c r="N653" s="179"/>
      <c r="O653" s="179"/>
      <c r="P653" s="179"/>
      <c r="Q653" s="179"/>
      <c r="R653" s="179"/>
      <c r="S653" s="179"/>
      <c r="T653" s="180"/>
      <c r="AT653" s="174" t="s">
        <v>134</v>
      </c>
      <c r="AU653" s="174" t="s">
        <v>84</v>
      </c>
      <c r="AV653" s="15" t="s">
        <v>130</v>
      </c>
      <c r="AW653" s="15" t="s">
        <v>36</v>
      </c>
      <c r="AX653" s="15" t="s">
        <v>82</v>
      </c>
      <c r="AY653" s="174" t="s">
        <v>123</v>
      </c>
    </row>
    <row r="654" spans="1:65" s="2" customFormat="1" ht="37.9" customHeight="1">
      <c r="A654" s="33"/>
      <c r="B654" s="138"/>
      <c r="C654" s="139" t="s">
        <v>889</v>
      </c>
      <c r="D654" s="139" t="s">
        <v>125</v>
      </c>
      <c r="E654" s="140" t="s">
        <v>890</v>
      </c>
      <c r="F654" s="141" t="s">
        <v>891</v>
      </c>
      <c r="G654" s="142" t="s">
        <v>128</v>
      </c>
      <c r="H654" s="143">
        <v>35</v>
      </c>
      <c r="I654" s="144"/>
      <c r="J654" s="145">
        <f>ROUND(I654*H654,2)</f>
        <v>0</v>
      </c>
      <c r="K654" s="141" t="s">
        <v>129</v>
      </c>
      <c r="L654" s="34"/>
      <c r="M654" s="146" t="s">
        <v>3</v>
      </c>
      <c r="N654" s="147" t="s">
        <v>45</v>
      </c>
      <c r="O654" s="54"/>
      <c r="P654" s="148">
        <f>O654*H654</f>
        <v>0</v>
      </c>
      <c r="Q654" s="148">
        <v>4E-05</v>
      </c>
      <c r="R654" s="148">
        <f>Q654*H654</f>
        <v>0.0014000000000000002</v>
      </c>
      <c r="S654" s="148">
        <v>0</v>
      </c>
      <c r="T654" s="149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50" t="s">
        <v>130</v>
      </c>
      <c r="AT654" s="150" t="s">
        <v>125</v>
      </c>
      <c r="AU654" s="150" t="s">
        <v>84</v>
      </c>
      <c r="AY654" s="18" t="s">
        <v>123</v>
      </c>
      <c r="BE654" s="151">
        <f>IF(N654="základní",J654,0)</f>
        <v>0</v>
      </c>
      <c r="BF654" s="151">
        <f>IF(N654="snížená",J654,0)</f>
        <v>0</v>
      </c>
      <c r="BG654" s="151">
        <f>IF(N654="zákl. přenesená",J654,0)</f>
        <v>0</v>
      </c>
      <c r="BH654" s="151">
        <f>IF(N654="sníž. přenesená",J654,0)</f>
        <v>0</v>
      </c>
      <c r="BI654" s="151">
        <f>IF(N654="nulová",J654,0)</f>
        <v>0</v>
      </c>
      <c r="BJ654" s="18" t="s">
        <v>82</v>
      </c>
      <c r="BK654" s="151">
        <f>ROUND(I654*H654,2)</f>
        <v>0</v>
      </c>
      <c r="BL654" s="18" t="s">
        <v>130</v>
      </c>
      <c r="BM654" s="150" t="s">
        <v>892</v>
      </c>
    </row>
    <row r="655" spans="1:47" s="2" customFormat="1" ht="11.25">
      <c r="A655" s="33"/>
      <c r="B655" s="34"/>
      <c r="C655" s="33"/>
      <c r="D655" s="152" t="s">
        <v>132</v>
      </c>
      <c r="E655" s="33"/>
      <c r="F655" s="153" t="s">
        <v>893</v>
      </c>
      <c r="G655" s="33"/>
      <c r="H655" s="33"/>
      <c r="I655" s="154"/>
      <c r="J655" s="33"/>
      <c r="K655" s="33"/>
      <c r="L655" s="34"/>
      <c r="M655" s="155"/>
      <c r="N655" s="156"/>
      <c r="O655" s="54"/>
      <c r="P655" s="54"/>
      <c r="Q655" s="54"/>
      <c r="R655" s="54"/>
      <c r="S655" s="54"/>
      <c r="T655" s="55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T655" s="18" t="s">
        <v>132</v>
      </c>
      <c r="AU655" s="18" t="s">
        <v>84</v>
      </c>
    </row>
    <row r="656" spans="2:51" s="13" customFormat="1" ht="11.25">
      <c r="B656" s="157"/>
      <c r="D656" s="158" t="s">
        <v>134</v>
      </c>
      <c r="E656" s="159" t="s">
        <v>3</v>
      </c>
      <c r="F656" s="160" t="s">
        <v>227</v>
      </c>
      <c r="H656" s="159" t="s">
        <v>3</v>
      </c>
      <c r="I656" s="161"/>
      <c r="L656" s="157"/>
      <c r="M656" s="162"/>
      <c r="N656" s="163"/>
      <c r="O656" s="163"/>
      <c r="P656" s="163"/>
      <c r="Q656" s="163"/>
      <c r="R656" s="163"/>
      <c r="S656" s="163"/>
      <c r="T656" s="164"/>
      <c r="AT656" s="159" t="s">
        <v>134</v>
      </c>
      <c r="AU656" s="159" t="s">
        <v>84</v>
      </c>
      <c r="AV656" s="13" t="s">
        <v>82</v>
      </c>
      <c r="AW656" s="13" t="s">
        <v>36</v>
      </c>
      <c r="AX656" s="13" t="s">
        <v>74</v>
      </c>
      <c r="AY656" s="159" t="s">
        <v>123</v>
      </c>
    </row>
    <row r="657" spans="2:51" s="14" customFormat="1" ht="11.25">
      <c r="B657" s="165"/>
      <c r="D657" s="158" t="s">
        <v>134</v>
      </c>
      <c r="E657" s="166" t="s">
        <v>3</v>
      </c>
      <c r="F657" s="167" t="s">
        <v>230</v>
      </c>
      <c r="H657" s="168">
        <v>12</v>
      </c>
      <c r="I657" s="169"/>
      <c r="L657" s="165"/>
      <c r="M657" s="170"/>
      <c r="N657" s="171"/>
      <c r="O657" s="171"/>
      <c r="P657" s="171"/>
      <c r="Q657" s="171"/>
      <c r="R657" s="171"/>
      <c r="S657" s="171"/>
      <c r="T657" s="172"/>
      <c r="AT657" s="166" t="s">
        <v>134</v>
      </c>
      <c r="AU657" s="166" t="s">
        <v>84</v>
      </c>
      <c r="AV657" s="14" t="s">
        <v>84</v>
      </c>
      <c r="AW657" s="14" t="s">
        <v>36</v>
      </c>
      <c r="AX657" s="14" t="s">
        <v>74</v>
      </c>
      <c r="AY657" s="166" t="s">
        <v>123</v>
      </c>
    </row>
    <row r="658" spans="2:51" s="13" customFormat="1" ht="11.25">
      <c r="B658" s="157"/>
      <c r="D658" s="158" t="s">
        <v>134</v>
      </c>
      <c r="E658" s="159" t="s">
        <v>3</v>
      </c>
      <c r="F658" s="160" t="s">
        <v>827</v>
      </c>
      <c r="H658" s="159" t="s">
        <v>3</v>
      </c>
      <c r="I658" s="161"/>
      <c r="L658" s="157"/>
      <c r="M658" s="162"/>
      <c r="N658" s="163"/>
      <c r="O658" s="163"/>
      <c r="P658" s="163"/>
      <c r="Q658" s="163"/>
      <c r="R658" s="163"/>
      <c r="S658" s="163"/>
      <c r="T658" s="164"/>
      <c r="AT658" s="159" t="s">
        <v>134</v>
      </c>
      <c r="AU658" s="159" t="s">
        <v>84</v>
      </c>
      <c r="AV658" s="13" t="s">
        <v>82</v>
      </c>
      <c r="AW658" s="13" t="s">
        <v>36</v>
      </c>
      <c r="AX658" s="13" t="s">
        <v>74</v>
      </c>
      <c r="AY658" s="159" t="s">
        <v>123</v>
      </c>
    </row>
    <row r="659" spans="2:51" s="14" customFormat="1" ht="11.25">
      <c r="B659" s="165"/>
      <c r="D659" s="158" t="s">
        <v>134</v>
      </c>
      <c r="E659" s="166" t="s">
        <v>3</v>
      </c>
      <c r="F659" s="167" t="s">
        <v>230</v>
      </c>
      <c r="H659" s="168">
        <v>12</v>
      </c>
      <c r="I659" s="169"/>
      <c r="L659" s="165"/>
      <c r="M659" s="170"/>
      <c r="N659" s="171"/>
      <c r="O659" s="171"/>
      <c r="P659" s="171"/>
      <c r="Q659" s="171"/>
      <c r="R659" s="171"/>
      <c r="S659" s="171"/>
      <c r="T659" s="172"/>
      <c r="AT659" s="166" t="s">
        <v>134</v>
      </c>
      <c r="AU659" s="166" t="s">
        <v>84</v>
      </c>
      <c r="AV659" s="14" t="s">
        <v>84</v>
      </c>
      <c r="AW659" s="14" t="s">
        <v>36</v>
      </c>
      <c r="AX659" s="14" t="s">
        <v>74</v>
      </c>
      <c r="AY659" s="166" t="s">
        <v>123</v>
      </c>
    </row>
    <row r="660" spans="2:51" s="13" customFormat="1" ht="11.25">
      <c r="B660" s="157"/>
      <c r="D660" s="158" t="s">
        <v>134</v>
      </c>
      <c r="E660" s="159" t="s">
        <v>3</v>
      </c>
      <c r="F660" s="160" t="s">
        <v>828</v>
      </c>
      <c r="H660" s="159" t="s">
        <v>3</v>
      </c>
      <c r="I660" s="161"/>
      <c r="L660" s="157"/>
      <c r="M660" s="162"/>
      <c r="N660" s="163"/>
      <c r="O660" s="163"/>
      <c r="P660" s="163"/>
      <c r="Q660" s="163"/>
      <c r="R660" s="163"/>
      <c r="S660" s="163"/>
      <c r="T660" s="164"/>
      <c r="AT660" s="159" t="s">
        <v>134</v>
      </c>
      <c r="AU660" s="159" t="s">
        <v>84</v>
      </c>
      <c r="AV660" s="13" t="s">
        <v>82</v>
      </c>
      <c r="AW660" s="13" t="s">
        <v>36</v>
      </c>
      <c r="AX660" s="13" t="s">
        <v>74</v>
      </c>
      <c r="AY660" s="159" t="s">
        <v>123</v>
      </c>
    </row>
    <row r="661" spans="2:51" s="14" customFormat="1" ht="11.25">
      <c r="B661" s="165"/>
      <c r="D661" s="158" t="s">
        <v>134</v>
      </c>
      <c r="E661" s="166" t="s">
        <v>3</v>
      </c>
      <c r="F661" s="167" t="s">
        <v>222</v>
      </c>
      <c r="H661" s="168">
        <v>11</v>
      </c>
      <c r="I661" s="169"/>
      <c r="L661" s="165"/>
      <c r="M661" s="170"/>
      <c r="N661" s="171"/>
      <c r="O661" s="171"/>
      <c r="P661" s="171"/>
      <c r="Q661" s="171"/>
      <c r="R661" s="171"/>
      <c r="S661" s="171"/>
      <c r="T661" s="172"/>
      <c r="AT661" s="166" t="s">
        <v>134</v>
      </c>
      <c r="AU661" s="166" t="s">
        <v>84</v>
      </c>
      <c r="AV661" s="14" t="s">
        <v>84</v>
      </c>
      <c r="AW661" s="14" t="s">
        <v>36</v>
      </c>
      <c r="AX661" s="14" t="s">
        <v>74</v>
      </c>
      <c r="AY661" s="166" t="s">
        <v>123</v>
      </c>
    </row>
    <row r="662" spans="2:51" s="15" customFormat="1" ht="11.25">
      <c r="B662" s="173"/>
      <c r="D662" s="158" t="s">
        <v>134</v>
      </c>
      <c r="E662" s="174" t="s">
        <v>3</v>
      </c>
      <c r="F662" s="175" t="s">
        <v>138</v>
      </c>
      <c r="H662" s="176">
        <v>35</v>
      </c>
      <c r="I662" s="177"/>
      <c r="L662" s="173"/>
      <c r="M662" s="178"/>
      <c r="N662" s="179"/>
      <c r="O662" s="179"/>
      <c r="P662" s="179"/>
      <c r="Q662" s="179"/>
      <c r="R662" s="179"/>
      <c r="S662" s="179"/>
      <c r="T662" s="180"/>
      <c r="AT662" s="174" t="s">
        <v>134</v>
      </c>
      <c r="AU662" s="174" t="s">
        <v>84</v>
      </c>
      <c r="AV662" s="15" t="s">
        <v>130</v>
      </c>
      <c r="AW662" s="15" t="s">
        <v>36</v>
      </c>
      <c r="AX662" s="15" t="s">
        <v>82</v>
      </c>
      <c r="AY662" s="174" t="s">
        <v>123</v>
      </c>
    </row>
    <row r="663" spans="1:65" s="2" customFormat="1" ht="37.9" customHeight="1">
      <c r="A663" s="33"/>
      <c r="B663" s="138"/>
      <c r="C663" s="139" t="s">
        <v>894</v>
      </c>
      <c r="D663" s="139" t="s">
        <v>125</v>
      </c>
      <c r="E663" s="140" t="s">
        <v>895</v>
      </c>
      <c r="F663" s="141" t="s">
        <v>896</v>
      </c>
      <c r="G663" s="142" t="s">
        <v>182</v>
      </c>
      <c r="H663" s="143">
        <v>15.4</v>
      </c>
      <c r="I663" s="144"/>
      <c r="J663" s="145">
        <f>ROUND(I663*H663,2)</f>
        <v>0</v>
      </c>
      <c r="K663" s="141" t="s">
        <v>129</v>
      </c>
      <c r="L663" s="34"/>
      <c r="M663" s="146" t="s">
        <v>3</v>
      </c>
      <c r="N663" s="147" t="s">
        <v>45</v>
      </c>
      <c r="O663" s="54"/>
      <c r="P663" s="148">
        <f>O663*H663</f>
        <v>0</v>
      </c>
      <c r="Q663" s="148">
        <v>0.00043</v>
      </c>
      <c r="R663" s="148">
        <f>Q663*H663</f>
        <v>0.006622</v>
      </c>
      <c r="S663" s="148">
        <v>0</v>
      </c>
      <c r="T663" s="149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50" t="s">
        <v>130</v>
      </c>
      <c r="AT663" s="150" t="s">
        <v>125</v>
      </c>
      <c r="AU663" s="150" t="s">
        <v>84</v>
      </c>
      <c r="AY663" s="18" t="s">
        <v>123</v>
      </c>
      <c r="BE663" s="151">
        <f>IF(N663="základní",J663,0)</f>
        <v>0</v>
      </c>
      <c r="BF663" s="151">
        <f>IF(N663="snížená",J663,0)</f>
        <v>0</v>
      </c>
      <c r="BG663" s="151">
        <f>IF(N663="zákl. přenesená",J663,0)</f>
        <v>0</v>
      </c>
      <c r="BH663" s="151">
        <f>IF(N663="sníž. přenesená",J663,0)</f>
        <v>0</v>
      </c>
      <c r="BI663" s="151">
        <f>IF(N663="nulová",J663,0)</f>
        <v>0</v>
      </c>
      <c r="BJ663" s="18" t="s">
        <v>82</v>
      </c>
      <c r="BK663" s="151">
        <f>ROUND(I663*H663,2)</f>
        <v>0</v>
      </c>
      <c r="BL663" s="18" t="s">
        <v>130</v>
      </c>
      <c r="BM663" s="150" t="s">
        <v>897</v>
      </c>
    </row>
    <row r="664" spans="1:47" s="2" customFormat="1" ht="11.25">
      <c r="A664" s="33"/>
      <c r="B664" s="34"/>
      <c r="C664" s="33"/>
      <c r="D664" s="152" t="s">
        <v>132</v>
      </c>
      <c r="E664" s="33"/>
      <c r="F664" s="153" t="s">
        <v>898</v>
      </c>
      <c r="G664" s="33"/>
      <c r="H664" s="33"/>
      <c r="I664" s="154"/>
      <c r="J664" s="33"/>
      <c r="K664" s="33"/>
      <c r="L664" s="34"/>
      <c r="M664" s="155"/>
      <c r="N664" s="156"/>
      <c r="O664" s="54"/>
      <c r="P664" s="54"/>
      <c r="Q664" s="54"/>
      <c r="R664" s="54"/>
      <c r="S664" s="54"/>
      <c r="T664" s="55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T664" s="18" t="s">
        <v>132</v>
      </c>
      <c r="AU664" s="18" t="s">
        <v>84</v>
      </c>
    </row>
    <row r="665" spans="2:51" s="13" customFormat="1" ht="11.25">
      <c r="B665" s="157"/>
      <c r="D665" s="158" t="s">
        <v>134</v>
      </c>
      <c r="E665" s="159" t="s">
        <v>3</v>
      </c>
      <c r="F665" s="160" t="s">
        <v>899</v>
      </c>
      <c r="H665" s="159" t="s">
        <v>3</v>
      </c>
      <c r="I665" s="161"/>
      <c r="L665" s="157"/>
      <c r="M665" s="162"/>
      <c r="N665" s="163"/>
      <c r="O665" s="163"/>
      <c r="P665" s="163"/>
      <c r="Q665" s="163"/>
      <c r="R665" s="163"/>
      <c r="S665" s="163"/>
      <c r="T665" s="164"/>
      <c r="AT665" s="159" t="s">
        <v>134</v>
      </c>
      <c r="AU665" s="159" t="s">
        <v>84</v>
      </c>
      <c r="AV665" s="13" t="s">
        <v>82</v>
      </c>
      <c r="AW665" s="13" t="s">
        <v>36</v>
      </c>
      <c r="AX665" s="13" t="s">
        <v>74</v>
      </c>
      <c r="AY665" s="159" t="s">
        <v>123</v>
      </c>
    </row>
    <row r="666" spans="2:51" s="13" customFormat="1" ht="11.25">
      <c r="B666" s="157"/>
      <c r="D666" s="158" t="s">
        <v>134</v>
      </c>
      <c r="E666" s="159" t="s">
        <v>3</v>
      </c>
      <c r="F666" s="160" t="s">
        <v>161</v>
      </c>
      <c r="H666" s="159" t="s">
        <v>3</v>
      </c>
      <c r="I666" s="161"/>
      <c r="L666" s="157"/>
      <c r="M666" s="162"/>
      <c r="N666" s="163"/>
      <c r="O666" s="163"/>
      <c r="P666" s="163"/>
      <c r="Q666" s="163"/>
      <c r="R666" s="163"/>
      <c r="S666" s="163"/>
      <c r="T666" s="164"/>
      <c r="AT666" s="159" t="s">
        <v>134</v>
      </c>
      <c r="AU666" s="159" t="s">
        <v>84</v>
      </c>
      <c r="AV666" s="13" t="s">
        <v>82</v>
      </c>
      <c r="AW666" s="13" t="s">
        <v>36</v>
      </c>
      <c r="AX666" s="13" t="s">
        <v>74</v>
      </c>
      <c r="AY666" s="159" t="s">
        <v>123</v>
      </c>
    </row>
    <row r="667" spans="2:51" s="14" customFormat="1" ht="11.25">
      <c r="B667" s="165"/>
      <c r="D667" s="158" t="s">
        <v>134</v>
      </c>
      <c r="E667" s="166" t="s">
        <v>3</v>
      </c>
      <c r="F667" s="167" t="s">
        <v>900</v>
      </c>
      <c r="H667" s="168">
        <v>4.6</v>
      </c>
      <c r="I667" s="169"/>
      <c r="L667" s="165"/>
      <c r="M667" s="170"/>
      <c r="N667" s="171"/>
      <c r="O667" s="171"/>
      <c r="P667" s="171"/>
      <c r="Q667" s="171"/>
      <c r="R667" s="171"/>
      <c r="S667" s="171"/>
      <c r="T667" s="172"/>
      <c r="AT667" s="166" t="s">
        <v>134</v>
      </c>
      <c r="AU667" s="166" t="s">
        <v>84</v>
      </c>
      <c r="AV667" s="14" t="s">
        <v>84</v>
      </c>
      <c r="AW667" s="14" t="s">
        <v>36</v>
      </c>
      <c r="AX667" s="14" t="s">
        <v>74</v>
      </c>
      <c r="AY667" s="166" t="s">
        <v>123</v>
      </c>
    </row>
    <row r="668" spans="2:51" s="13" customFormat="1" ht="11.25">
      <c r="B668" s="157"/>
      <c r="D668" s="158" t="s">
        <v>134</v>
      </c>
      <c r="E668" s="159" t="s">
        <v>3</v>
      </c>
      <c r="F668" s="160" t="s">
        <v>166</v>
      </c>
      <c r="H668" s="159" t="s">
        <v>3</v>
      </c>
      <c r="I668" s="161"/>
      <c r="L668" s="157"/>
      <c r="M668" s="162"/>
      <c r="N668" s="163"/>
      <c r="O668" s="163"/>
      <c r="P668" s="163"/>
      <c r="Q668" s="163"/>
      <c r="R668" s="163"/>
      <c r="S668" s="163"/>
      <c r="T668" s="164"/>
      <c r="AT668" s="159" t="s">
        <v>134</v>
      </c>
      <c r="AU668" s="159" t="s">
        <v>84</v>
      </c>
      <c r="AV668" s="13" t="s">
        <v>82</v>
      </c>
      <c r="AW668" s="13" t="s">
        <v>36</v>
      </c>
      <c r="AX668" s="13" t="s">
        <v>74</v>
      </c>
      <c r="AY668" s="159" t="s">
        <v>123</v>
      </c>
    </row>
    <row r="669" spans="2:51" s="14" customFormat="1" ht="11.25">
      <c r="B669" s="165"/>
      <c r="D669" s="158" t="s">
        <v>134</v>
      </c>
      <c r="E669" s="166" t="s">
        <v>3</v>
      </c>
      <c r="F669" s="167" t="s">
        <v>901</v>
      </c>
      <c r="H669" s="168">
        <v>8</v>
      </c>
      <c r="I669" s="169"/>
      <c r="L669" s="165"/>
      <c r="M669" s="170"/>
      <c r="N669" s="171"/>
      <c r="O669" s="171"/>
      <c r="P669" s="171"/>
      <c r="Q669" s="171"/>
      <c r="R669" s="171"/>
      <c r="S669" s="171"/>
      <c r="T669" s="172"/>
      <c r="AT669" s="166" t="s">
        <v>134</v>
      </c>
      <c r="AU669" s="166" t="s">
        <v>84</v>
      </c>
      <c r="AV669" s="14" t="s">
        <v>84</v>
      </c>
      <c r="AW669" s="14" t="s">
        <v>36</v>
      </c>
      <c r="AX669" s="14" t="s">
        <v>74</v>
      </c>
      <c r="AY669" s="166" t="s">
        <v>123</v>
      </c>
    </row>
    <row r="670" spans="2:51" s="13" customFormat="1" ht="11.25">
      <c r="B670" s="157"/>
      <c r="D670" s="158" t="s">
        <v>134</v>
      </c>
      <c r="E670" s="159" t="s">
        <v>3</v>
      </c>
      <c r="F670" s="160" t="s">
        <v>902</v>
      </c>
      <c r="H670" s="159" t="s">
        <v>3</v>
      </c>
      <c r="I670" s="161"/>
      <c r="L670" s="157"/>
      <c r="M670" s="162"/>
      <c r="N670" s="163"/>
      <c r="O670" s="163"/>
      <c r="P670" s="163"/>
      <c r="Q670" s="163"/>
      <c r="R670" s="163"/>
      <c r="S670" s="163"/>
      <c r="T670" s="164"/>
      <c r="AT670" s="159" t="s">
        <v>134</v>
      </c>
      <c r="AU670" s="159" t="s">
        <v>84</v>
      </c>
      <c r="AV670" s="13" t="s">
        <v>82</v>
      </c>
      <c r="AW670" s="13" t="s">
        <v>36</v>
      </c>
      <c r="AX670" s="13" t="s">
        <v>74</v>
      </c>
      <c r="AY670" s="159" t="s">
        <v>123</v>
      </c>
    </row>
    <row r="671" spans="2:51" s="14" customFormat="1" ht="11.25">
      <c r="B671" s="165"/>
      <c r="D671" s="158" t="s">
        <v>134</v>
      </c>
      <c r="E671" s="166" t="s">
        <v>3</v>
      </c>
      <c r="F671" s="167" t="s">
        <v>903</v>
      </c>
      <c r="H671" s="168">
        <v>2.8</v>
      </c>
      <c r="I671" s="169"/>
      <c r="L671" s="165"/>
      <c r="M671" s="170"/>
      <c r="N671" s="171"/>
      <c r="O671" s="171"/>
      <c r="P671" s="171"/>
      <c r="Q671" s="171"/>
      <c r="R671" s="171"/>
      <c r="S671" s="171"/>
      <c r="T671" s="172"/>
      <c r="AT671" s="166" t="s">
        <v>134</v>
      </c>
      <c r="AU671" s="166" t="s">
        <v>84</v>
      </c>
      <c r="AV671" s="14" t="s">
        <v>84</v>
      </c>
      <c r="AW671" s="14" t="s">
        <v>36</v>
      </c>
      <c r="AX671" s="14" t="s">
        <v>74</v>
      </c>
      <c r="AY671" s="166" t="s">
        <v>123</v>
      </c>
    </row>
    <row r="672" spans="2:51" s="15" customFormat="1" ht="11.25">
      <c r="B672" s="173"/>
      <c r="D672" s="158" t="s">
        <v>134</v>
      </c>
      <c r="E672" s="174" t="s">
        <v>3</v>
      </c>
      <c r="F672" s="175" t="s">
        <v>138</v>
      </c>
      <c r="H672" s="176">
        <v>15.4</v>
      </c>
      <c r="I672" s="177"/>
      <c r="L672" s="173"/>
      <c r="M672" s="178"/>
      <c r="N672" s="179"/>
      <c r="O672" s="179"/>
      <c r="P672" s="179"/>
      <c r="Q672" s="179"/>
      <c r="R672" s="179"/>
      <c r="S672" s="179"/>
      <c r="T672" s="180"/>
      <c r="AT672" s="174" t="s">
        <v>134</v>
      </c>
      <c r="AU672" s="174" t="s">
        <v>84</v>
      </c>
      <c r="AV672" s="15" t="s">
        <v>130</v>
      </c>
      <c r="AW672" s="15" t="s">
        <v>36</v>
      </c>
      <c r="AX672" s="15" t="s">
        <v>82</v>
      </c>
      <c r="AY672" s="174" t="s">
        <v>123</v>
      </c>
    </row>
    <row r="673" spans="1:65" s="2" customFormat="1" ht="24.2" customHeight="1">
      <c r="A673" s="33"/>
      <c r="B673" s="138"/>
      <c r="C673" s="184" t="s">
        <v>904</v>
      </c>
      <c r="D673" s="184" t="s">
        <v>466</v>
      </c>
      <c r="E673" s="185" t="s">
        <v>905</v>
      </c>
      <c r="F673" s="186" t="s">
        <v>906</v>
      </c>
      <c r="G673" s="187" t="s">
        <v>321</v>
      </c>
      <c r="H673" s="188">
        <v>77</v>
      </c>
      <c r="I673" s="189"/>
      <c r="J673" s="190">
        <f>ROUND(I673*H673,2)</f>
        <v>0</v>
      </c>
      <c r="K673" s="186" t="s">
        <v>129</v>
      </c>
      <c r="L673" s="191"/>
      <c r="M673" s="192" t="s">
        <v>3</v>
      </c>
      <c r="N673" s="193" t="s">
        <v>45</v>
      </c>
      <c r="O673" s="54"/>
      <c r="P673" s="148">
        <f>O673*H673</f>
        <v>0</v>
      </c>
      <c r="Q673" s="148">
        <v>0.00076</v>
      </c>
      <c r="R673" s="148">
        <f>Q673*H673</f>
        <v>0.05852</v>
      </c>
      <c r="S673" s="148">
        <v>0</v>
      </c>
      <c r="T673" s="149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50" t="s">
        <v>199</v>
      </c>
      <c r="AT673" s="150" t="s">
        <v>466</v>
      </c>
      <c r="AU673" s="150" t="s">
        <v>84</v>
      </c>
      <c r="AY673" s="18" t="s">
        <v>123</v>
      </c>
      <c r="BE673" s="151">
        <f>IF(N673="základní",J673,0)</f>
        <v>0</v>
      </c>
      <c r="BF673" s="151">
        <f>IF(N673="snížená",J673,0)</f>
        <v>0</v>
      </c>
      <c r="BG673" s="151">
        <f>IF(N673="zákl. přenesená",J673,0)</f>
        <v>0</v>
      </c>
      <c r="BH673" s="151">
        <f>IF(N673="sníž. přenesená",J673,0)</f>
        <v>0</v>
      </c>
      <c r="BI673" s="151">
        <f>IF(N673="nulová",J673,0)</f>
        <v>0</v>
      </c>
      <c r="BJ673" s="18" t="s">
        <v>82</v>
      </c>
      <c r="BK673" s="151">
        <f>ROUND(I673*H673,2)</f>
        <v>0</v>
      </c>
      <c r="BL673" s="18" t="s">
        <v>130</v>
      </c>
      <c r="BM673" s="150" t="s">
        <v>907</v>
      </c>
    </row>
    <row r="674" spans="2:51" s="13" customFormat="1" ht="11.25">
      <c r="B674" s="157"/>
      <c r="D674" s="158" t="s">
        <v>134</v>
      </c>
      <c r="E674" s="159" t="s">
        <v>3</v>
      </c>
      <c r="F674" s="160" t="s">
        <v>899</v>
      </c>
      <c r="H674" s="159" t="s">
        <v>3</v>
      </c>
      <c r="I674" s="161"/>
      <c r="L674" s="157"/>
      <c r="M674" s="162"/>
      <c r="N674" s="163"/>
      <c r="O674" s="163"/>
      <c r="P674" s="163"/>
      <c r="Q674" s="163"/>
      <c r="R674" s="163"/>
      <c r="S674" s="163"/>
      <c r="T674" s="164"/>
      <c r="AT674" s="159" t="s">
        <v>134</v>
      </c>
      <c r="AU674" s="159" t="s">
        <v>84</v>
      </c>
      <c r="AV674" s="13" t="s">
        <v>82</v>
      </c>
      <c r="AW674" s="13" t="s">
        <v>36</v>
      </c>
      <c r="AX674" s="13" t="s">
        <v>74</v>
      </c>
      <c r="AY674" s="159" t="s">
        <v>123</v>
      </c>
    </row>
    <row r="675" spans="2:51" s="13" customFormat="1" ht="11.25">
      <c r="B675" s="157"/>
      <c r="D675" s="158" t="s">
        <v>134</v>
      </c>
      <c r="E675" s="159" t="s">
        <v>3</v>
      </c>
      <c r="F675" s="160" t="s">
        <v>161</v>
      </c>
      <c r="H675" s="159" t="s">
        <v>3</v>
      </c>
      <c r="I675" s="161"/>
      <c r="L675" s="157"/>
      <c r="M675" s="162"/>
      <c r="N675" s="163"/>
      <c r="O675" s="163"/>
      <c r="P675" s="163"/>
      <c r="Q675" s="163"/>
      <c r="R675" s="163"/>
      <c r="S675" s="163"/>
      <c r="T675" s="164"/>
      <c r="AT675" s="159" t="s">
        <v>134</v>
      </c>
      <c r="AU675" s="159" t="s">
        <v>84</v>
      </c>
      <c r="AV675" s="13" t="s">
        <v>82</v>
      </c>
      <c r="AW675" s="13" t="s">
        <v>36</v>
      </c>
      <c r="AX675" s="13" t="s">
        <v>74</v>
      </c>
      <c r="AY675" s="159" t="s">
        <v>123</v>
      </c>
    </row>
    <row r="676" spans="2:51" s="14" customFormat="1" ht="11.25">
      <c r="B676" s="165"/>
      <c r="D676" s="158" t="s">
        <v>134</v>
      </c>
      <c r="E676" s="166" t="s">
        <v>3</v>
      </c>
      <c r="F676" s="167" t="s">
        <v>908</v>
      </c>
      <c r="H676" s="168">
        <v>23</v>
      </c>
      <c r="I676" s="169"/>
      <c r="L676" s="165"/>
      <c r="M676" s="170"/>
      <c r="N676" s="171"/>
      <c r="O676" s="171"/>
      <c r="P676" s="171"/>
      <c r="Q676" s="171"/>
      <c r="R676" s="171"/>
      <c r="S676" s="171"/>
      <c r="T676" s="172"/>
      <c r="AT676" s="166" t="s">
        <v>134</v>
      </c>
      <c r="AU676" s="166" t="s">
        <v>84</v>
      </c>
      <c r="AV676" s="14" t="s">
        <v>84</v>
      </c>
      <c r="AW676" s="14" t="s">
        <v>36</v>
      </c>
      <c r="AX676" s="14" t="s">
        <v>74</v>
      </c>
      <c r="AY676" s="166" t="s">
        <v>123</v>
      </c>
    </row>
    <row r="677" spans="2:51" s="13" customFormat="1" ht="11.25">
      <c r="B677" s="157"/>
      <c r="D677" s="158" t="s">
        <v>134</v>
      </c>
      <c r="E677" s="159" t="s">
        <v>3</v>
      </c>
      <c r="F677" s="160" t="s">
        <v>166</v>
      </c>
      <c r="H677" s="159" t="s">
        <v>3</v>
      </c>
      <c r="I677" s="161"/>
      <c r="L677" s="157"/>
      <c r="M677" s="162"/>
      <c r="N677" s="163"/>
      <c r="O677" s="163"/>
      <c r="P677" s="163"/>
      <c r="Q677" s="163"/>
      <c r="R677" s="163"/>
      <c r="S677" s="163"/>
      <c r="T677" s="164"/>
      <c r="AT677" s="159" t="s">
        <v>134</v>
      </c>
      <c r="AU677" s="159" t="s">
        <v>84</v>
      </c>
      <c r="AV677" s="13" t="s">
        <v>82</v>
      </c>
      <c r="AW677" s="13" t="s">
        <v>36</v>
      </c>
      <c r="AX677" s="13" t="s">
        <v>74</v>
      </c>
      <c r="AY677" s="159" t="s">
        <v>123</v>
      </c>
    </row>
    <row r="678" spans="2:51" s="14" customFormat="1" ht="11.25">
      <c r="B678" s="165"/>
      <c r="D678" s="158" t="s">
        <v>134</v>
      </c>
      <c r="E678" s="166" t="s">
        <v>3</v>
      </c>
      <c r="F678" s="167" t="s">
        <v>909</v>
      </c>
      <c r="H678" s="168">
        <v>40</v>
      </c>
      <c r="I678" s="169"/>
      <c r="L678" s="165"/>
      <c r="M678" s="170"/>
      <c r="N678" s="171"/>
      <c r="O678" s="171"/>
      <c r="P678" s="171"/>
      <c r="Q678" s="171"/>
      <c r="R678" s="171"/>
      <c r="S678" s="171"/>
      <c r="T678" s="172"/>
      <c r="AT678" s="166" t="s">
        <v>134</v>
      </c>
      <c r="AU678" s="166" t="s">
        <v>84</v>
      </c>
      <c r="AV678" s="14" t="s">
        <v>84</v>
      </c>
      <c r="AW678" s="14" t="s">
        <v>36</v>
      </c>
      <c r="AX678" s="14" t="s">
        <v>74</v>
      </c>
      <c r="AY678" s="166" t="s">
        <v>123</v>
      </c>
    </row>
    <row r="679" spans="2:51" s="13" customFormat="1" ht="11.25">
      <c r="B679" s="157"/>
      <c r="D679" s="158" t="s">
        <v>134</v>
      </c>
      <c r="E679" s="159" t="s">
        <v>3</v>
      </c>
      <c r="F679" s="160" t="s">
        <v>902</v>
      </c>
      <c r="H679" s="159" t="s">
        <v>3</v>
      </c>
      <c r="I679" s="161"/>
      <c r="L679" s="157"/>
      <c r="M679" s="162"/>
      <c r="N679" s="163"/>
      <c r="O679" s="163"/>
      <c r="P679" s="163"/>
      <c r="Q679" s="163"/>
      <c r="R679" s="163"/>
      <c r="S679" s="163"/>
      <c r="T679" s="164"/>
      <c r="AT679" s="159" t="s">
        <v>134</v>
      </c>
      <c r="AU679" s="159" t="s">
        <v>84</v>
      </c>
      <c r="AV679" s="13" t="s">
        <v>82</v>
      </c>
      <c r="AW679" s="13" t="s">
        <v>36</v>
      </c>
      <c r="AX679" s="13" t="s">
        <v>74</v>
      </c>
      <c r="AY679" s="159" t="s">
        <v>123</v>
      </c>
    </row>
    <row r="680" spans="2:51" s="14" customFormat="1" ht="11.25">
      <c r="B680" s="165"/>
      <c r="D680" s="158" t="s">
        <v>134</v>
      </c>
      <c r="E680" s="166" t="s">
        <v>3</v>
      </c>
      <c r="F680" s="167" t="s">
        <v>910</v>
      </c>
      <c r="H680" s="168">
        <v>14</v>
      </c>
      <c r="I680" s="169"/>
      <c r="L680" s="165"/>
      <c r="M680" s="170"/>
      <c r="N680" s="171"/>
      <c r="O680" s="171"/>
      <c r="P680" s="171"/>
      <c r="Q680" s="171"/>
      <c r="R680" s="171"/>
      <c r="S680" s="171"/>
      <c r="T680" s="172"/>
      <c r="AT680" s="166" t="s">
        <v>134</v>
      </c>
      <c r="AU680" s="166" t="s">
        <v>84</v>
      </c>
      <c r="AV680" s="14" t="s">
        <v>84</v>
      </c>
      <c r="AW680" s="14" t="s">
        <v>36</v>
      </c>
      <c r="AX680" s="14" t="s">
        <v>74</v>
      </c>
      <c r="AY680" s="166" t="s">
        <v>123</v>
      </c>
    </row>
    <row r="681" spans="2:51" s="15" customFormat="1" ht="11.25">
      <c r="B681" s="173"/>
      <c r="D681" s="158" t="s">
        <v>134</v>
      </c>
      <c r="E681" s="174" t="s">
        <v>3</v>
      </c>
      <c r="F681" s="175" t="s">
        <v>138</v>
      </c>
      <c r="H681" s="176">
        <v>77</v>
      </c>
      <c r="I681" s="177"/>
      <c r="L681" s="173"/>
      <c r="M681" s="178"/>
      <c r="N681" s="179"/>
      <c r="O681" s="179"/>
      <c r="P681" s="179"/>
      <c r="Q681" s="179"/>
      <c r="R681" s="179"/>
      <c r="S681" s="179"/>
      <c r="T681" s="180"/>
      <c r="AT681" s="174" t="s">
        <v>134</v>
      </c>
      <c r="AU681" s="174" t="s">
        <v>84</v>
      </c>
      <c r="AV681" s="15" t="s">
        <v>130</v>
      </c>
      <c r="AW681" s="15" t="s">
        <v>36</v>
      </c>
      <c r="AX681" s="15" t="s">
        <v>82</v>
      </c>
      <c r="AY681" s="174" t="s">
        <v>123</v>
      </c>
    </row>
    <row r="682" spans="1:65" s="2" customFormat="1" ht="24.2" customHeight="1">
      <c r="A682" s="33"/>
      <c r="B682" s="138"/>
      <c r="C682" s="139" t="s">
        <v>911</v>
      </c>
      <c r="D682" s="139" t="s">
        <v>125</v>
      </c>
      <c r="E682" s="140" t="s">
        <v>912</v>
      </c>
      <c r="F682" s="141" t="s">
        <v>913</v>
      </c>
      <c r="G682" s="142" t="s">
        <v>182</v>
      </c>
      <c r="H682" s="143">
        <v>15.4</v>
      </c>
      <c r="I682" s="144"/>
      <c r="J682" s="145">
        <f>ROUND(I682*H682,2)</f>
        <v>0</v>
      </c>
      <c r="K682" s="141" t="s">
        <v>129</v>
      </c>
      <c r="L682" s="34"/>
      <c r="M682" s="146" t="s">
        <v>3</v>
      </c>
      <c r="N682" s="147" t="s">
        <v>45</v>
      </c>
      <c r="O682" s="54"/>
      <c r="P682" s="148">
        <f>O682*H682</f>
        <v>0</v>
      </c>
      <c r="Q682" s="148">
        <v>0</v>
      </c>
      <c r="R682" s="148">
        <f>Q682*H682</f>
        <v>0</v>
      </c>
      <c r="S682" s="148">
        <v>0</v>
      </c>
      <c r="T682" s="149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50" t="s">
        <v>130</v>
      </c>
      <c r="AT682" s="150" t="s">
        <v>125</v>
      </c>
      <c r="AU682" s="150" t="s">
        <v>84</v>
      </c>
      <c r="AY682" s="18" t="s">
        <v>123</v>
      </c>
      <c r="BE682" s="151">
        <f>IF(N682="základní",J682,0)</f>
        <v>0</v>
      </c>
      <c r="BF682" s="151">
        <f>IF(N682="snížená",J682,0)</f>
        <v>0</v>
      </c>
      <c r="BG682" s="151">
        <f>IF(N682="zákl. přenesená",J682,0)</f>
        <v>0</v>
      </c>
      <c r="BH682" s="151">
        <f>IF(N682="sníž. přenesená",J682,0)</f>
        <v>0</v>
      </c>
      <c r="BI682" s="151">
        <f>IF(N682="nulová",J682,0)</f>
        <v>0</v>
      </c>
      <c r="BJ682" s="18" t="s">
        <v>82</v>
      </c>
      <c r="BK682" s="151">
        <f>ROUND(I682*H682,2)</f>
        <v>0</v>
      </c>
      <c r="BL682" s="18" t="s">
        <v>130</v>
      </c>
      <c r="BM682" s="150" t="s">
        <v>914</v>
      </c>
    </row>
    <row r="683" spans="1:47" s="2" customFormat="1" ht="11.25">
      <c r="A683" s="33"/>
      <c r="B683" s="34"/>
      <c r="C683" s="33"/>
      <c r="D683" s="152" t="s">
        <v>132</v>
      </c>
      <c r="E683" s="33"/>
      <c r="F683" s="153" t="s">
        <v>915</v>
      </c>
      <c r="G683" s="33"/>
      <c r="H683" s="33"/>
      <c r="I683" s="154"/>
      <c r="J683" s="33"/>
      <c r="K683" s="33"/>
      <c r="L683" s="34"/>
      <c r="M683" s="155"/>
      <c r="N683" s="156"/>
      <c r="O683" s="54"/>
      <c r="P683" s="54"/>
      <c r="Q683" s="54"/>
      <c r="R683" s="54"/>
      <c r="S683" s="54"/>
      <c r="T683" s="55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T683" s="18" t="s">
        <v>132</v>
      </c>
      <c r="AU683" s="18" t="s">
        <v>84</v>
      </c>
    </row>
    <row r="684" spans="2:51" s="13" customFormat="1" ht="11.25">
      <c r="B684" s="157"/>
      <c r="D684" s="158" t="s">
        <v>134</v>
      </c>
      <c r="E684" s="159" t="s">
        <v>3</v>
      </c>
      <c r="F684" s="160" t="s">
        <v>899</v>
      </c>
      <c r="H684" s="159" t="s">
        <v>3</v>
      </c>
      <c r="I684" s="161"/>
      <c r="L684" s="157"/>
      <c r="M684" s="162"/>
      <c r="N684" s="163"/>
      <c r="O684" s="163"/>
      <c r="P684" s="163"/>
      <c r="Q684" s="163"/>
      <c r="R684" s="163"/>
      <c r="S684" s="163"/>
      <c r="T684" s="164"/>
      <c r="AT684" s="159" t="s">
        <v>134</v>
      </c>
      <c r="AU684" s="159" t="s">
        <v>84</v>
      </c>
      <c r="AV684" s="13" t="s">
        <v>82</v>
      </c>
      <c r="AW684" s="13" t="s">
        <v>36</v>
      </c>
      <c r="AX684" s="13" t="s">
        <v>74</v>
      </c>
      <c r="AY684" s="159" t="s">
        <v>123</v>
      </c>
    </row>
    <row r="685" spans="2:51" s="13" customFormat="1" ht="11.25">
      <c r="B685" s="157"/>
      <c r="D685" s="158" t="s">
        <v>134</v>
      </c>
      <c r="E685" s="159" t="s">
        <v>3</v>
      </c>
      <c r="F685" s="160" t="s">
        <v>161</v>
      </c>
      <c r="H685" s="159" t="s">
        <v>3</v>
      </c>
      <c r="I685" s="161"/>
      <c r="L685" s="157"/>
      <c r="M685" s="162"/>
      <c r="N685" s="163"/>
      <c r="O685" s="163"/>
      <c r="P685" s="163"/>
      <c r="Q685" s="163"/>
      <c r="R685" s="163"/>
      <c r="S685" s="163"/>
      <c r="T685" s="164"/>
      <c r="AT685" s="159" t="s">
        <v>134</v>
      </c>
      <c r="AU685" s="159" t="s">
        <v>84</v>
      </c>
      <c r="AV685" s="13" t="s">
        <v>82</v>
      </c>
      <c r="AW685" s="13" t="s">
        <v>36</v>
      </c>
      <c r="AX685" s="13" t="s">
        <v>74</v>
      </c>
      <c r="AY685" s="159" t="s">
        <v>123</v>
      </c>
    </row>
    <row r="686" spans="2:51" s="14" customFormat="1" ht="11.25">
      <c r="B686" s="165"/>
      <c r="D686" s="158" t="s">
        <v>134</v>
      </c>
      <c r="E686" s="166" t="s">
        <v>3</v>
      </c>
      <c r="F686" s="167" t="s">
        <v>900</v>
      </c>
      <c r="H686" s="168">
        <v>4.6</v>
      </c>
      <c r="I686" s="169"/>
      <c r="L686" s="165"/>
      <c r="M686" s="170"/>
      <c r="N686" s="171"/>
      <c r="O686" s="171"/>
      <c r="P686" s="171"/>
      <c r="Q686" s="171"/>
      <c r="R686" s="171"/>
      <c r="S686" s="171"/>
      <c r="T686" s="172"/>
      <c r="AT686" s="166" t="s">
        <v>134</v>
      </c>
      <c r="AU686" s="166" t="s">
        <v>84</v>
      </c>
      <c r="AV686" s="14" t="s">
        <v>84</v>
      </c>
      <c r="AW686" s="14" t="s">
        <v>36</v>
      </c>
      <c r="AX686" s="14" t="s">
        <v>74</v>
      </c>
      <c r="AY686" s="166" t="s">
        <v>123</v>
      </c>
    </row>
    <row r="687" spans="2:51" s="13" customFormat="1" ht="11.25">
      <c r="B687" s="157"/>
      <c r="D687" s="158" t="s">
        <v>134</v>
      </c>
      <c r="E687" s="159" t="s">
        <v>3</v>
      </c>
      <c r="F687" s="160" t="s">
        <v>166</v>
      </c>
      <c r="H687" s="159" t="s">
        <v>3</v>
      </c>
      <c r="I687" s="161"/>
      <c r="L687" s="157"/>
      <c r="M687" s="162"/>
      <c r="N687" s="163"/>
      <c r="O687" s="163"/>
      <c r="P687" s="163"/>
      <c r="Q687" s="163"/>
      <c r="R687" s="163"/>
      <c r="S687" s="163"/>
      <c r="T687" s="164"/>
      <c r="AT687" s="159" t="s">
        <v>134</v>
      </c>
      <c r="AU687" s="159" t="s">
        <v>84</v>
      </c>
      <c r="AV687" s="13" t="s">
        <v>82</v>
      </c>
      <c r="AW687" s="13" t="s">
        <v>36</v>
      </c>
      <c r="AX687" s="13" t="s">
        <v>74</v>
      </c>
      <c r="AY687" s="159" t="s">
        <v>123</v>
      </c>
    </row>
    <row r="688" spans="2:51" s="14" customFormat="1" ht="11.25">
      <c r="B688" s="165"/>
      <c r="D688" s="158" t="s">
        <v>134</v>
      </c>
      <c r="E688" s="166" t="s">
        <v>3</v>
      </c>
      <c r="F688" s="167" t="s">
        <v>901</v>
      </c>
      <c r="H688" s="168">
        <v>8</v>
      </c>
      <c r="I688" s="169"/>
      <c r="L688" s="165"/>
      <c r="M688" s="170"/>
      <c r="N688" s="171"/>
      <c r="O688" s="171"/>
      <c r="P688" s="171"/>
      <c r="Q688" s="171"/>
      <c r="R688" s="171"/>
      <c r="S688" s="171"/>
      <c r="T688" s="172"/>
      <c r="AT688" s="166" t="s">
        <v>134</v>
      </c>
      <c r="AU688" s="166" t="s">
        <v>84</v>
      </c>
      <c r="AV688" s="14" t="s">
        <v>84</v>
      </c>
      <c r="AW688" s="14" t="s">
        <v>36</v>
      </c>
      <c r="AX688" s="14" t="s">
        <v>74</v>
      </c>
      <c r="AY688" s="166" t="s">
        <v>123</v>
      </c>
    </row>
    <row r="689" spans="2:51" s="13" customFormat="1" ht="11.25">
      <c r="B689" s="157"/>
      <c r="D689" s="158" t="s">
        <v>134</v>
      </c>
      <c r="E689" s="159" t="s">
        <v>3</v>
      </c>
      <c r="F689" s="160" t="s">
        <v>902</v>
      </c>
      <c r="H689" s="159" t="s">
        <v>3</v>
      </c>
      <c r="I689" s="161"/>
      <c r="L689" s="157"/>
      <c r="M689" s="162"/>
      <c r="N689" s="163"/>
      <c r="O689" s="163"/>
      <c r="P689" s="163"/>
      <c r="Q689" s="163"/>
      <c r="R689" s="163"/>
      <c r="S689" s="163"/>
      <c r="T689" s="164"/>
      <c r="AT689" s="159" t="s">
        <v>134</v>
      </c>
      <c r="AU689" s="159" t="s">
        <v>84</v>
      </c>
      <c r="AV689" s="13" t="s">
        <v>82</v>
      </c>
      <c r="AW689" s="13" t="s">
        <v>36</v>
      </c>
      <c r="AX689" s="13" t="s">
        <v>74</v>
      </c>
      <c r="AY689" s="159" t="s">
        <v>123</v>
      </c>
    </row>
    <row r="690" spans="2:51" s="14" customFormat="1" ht="11.25">
      <c r="B690" s="165"/>
      <c r="D690" s="158" t="s">
        <v>134</v>
      </c>
      <c r="E690" s="166" t="s">
        <v>3</v>
      </c>
      <c r="F690" s="167" t="s">
        <v>903</v>
      </c>
      <c r="H690" s="168">
        <v>2.8</v>
      </c>
      <c r="I690" s="169"/>
      <c r="L690" s="165"/>
      <c r="M690" s="170"/>
      <c r="N690" s="171"/>
      <c r="O690" s="171"/>
      <c r="P690" s="171"/>
      <c r="Q690" s="171"/>
      <c r="R690" s="171"/>
      <c r="S690" s="171"/>
      <c r="T690" s="172"/>
      <c r="AT690" s="166" t="s">
        <v>134</v>
      </c>
      <c r="AU690" s="166" t="s">
        <v>84</v>
      </c>
      <c r="AV690" s="14" t="s">
        <v>84</v>
      </c>
      <c r="AW690" s="14" t="s">
        <v>36</v>
      </c>
      <c r="AX690" s="14" t="s">
        <v>74</v>
      </c>
      <c r="AY690" s="166" t="s">
        <v>123</v>
      </c>
    </row>
    <row r="691" spans="2:51" s="15" customFormat="1" ht="11.25">
      <c r="B691" s="173"/>
      <c r="D691" s="158" t="s">
        <v>134</v>
      </c>
      <c r="E691" s="174" t="s">
        <v>3</v>
      </c>
      <c r="F691" s="175" t="s">
        <v>138</v>
      </c>
      <c r="H691" s="176">
        <v>15.4</v>
      </c>
      <c r="I691" s="177"/>
      <c r="L691" s="173"/>
      <c r="M691" s="178"/>
      <c r="N691" s="179"/>
      <c r="O691" s="179"/>
      <c r="P691" s="179"/>
      <c r="Q691" s="179"/>
      <c r="R691" s="179"/>
      <c r="S691" s="179"/>
      <c r="T691" s="180"/>
      <c r="AT691" s="174" t="s">
        <v>134</v>
      </c>
      <c r="AU691" s="174" t="s">
        <v>84</v>
      </c>
      <c r="AV691" s="15" t="s">
        <v>130</v>
      </c>
      <c r="AW691" s="15" t="s">
        <v>36</v>
      </c>
      <c r="AX691" s="15" t="s">
        <v>82</v>
      </c>
      <c r="AY691" s="174" t="s">
        <v>123</v>
      </c>
    </row>
    <row r="692" spans="2:63" s="12" customFormat="1" ht="22.9" customHeight="1">
      <c r="B692" s="125"/>
      <c r="D692" s="126" t="s">
        <v>73</v>
      </c>
      <c r="E692" s="136" t="s">
        <v>916</v>
      </c>
      <c r="F692" s="136" t="s">
        <v>917</v>
      </c>
      <c r="I692" s="128"/>
      <c r="J692" s="137">
        <f>BK692</f>
        <v>0</v>
      </c>
      <c r="L692" s="125"/>
      <c r="M692" s="130"/>
      <c r="N692" s="131"/>
      <c r="O692" s="131"/>
      <c r="P692" s="132">
        <f>SUM(P693:P694)</f>
        <v>0</v>
      </c>
      <c r="Q692" s="131"/>
      <c r="R692" s="132">
        <f>SUM(R693:R694)</f>
        <v>0</v>
      </c>
      <c r="S692" s="131"/>
      <c r="T692" s="133">
        <f>SUM(T693:T694)</f>
        <v>0</v>
      </c>
      <c r="AR692" s="126" t="s">
        <v>82</v>
      </c>
      <c r="AT692" s="134" t="s">
        <v>73</v>
      </c>
      <c r="AU692" s="134" t="s">
        <v>82</v>
      </c>
      <c r="AY692" s="126" t="s">
        <v>123</v>
      </c>
      <c r="BK692" s="135">
        <f>SUM(BK693:BK694)</f>
        <v>0</v>
      </c>
    </row>
    <row r="693" spans="1:65" s="2" customFormat="1" ht="55.5" customHeight="1">
      <c r="A693" s="33"/>
      <c r="B693" s="138"/>
      <c r="C693" s="139" t="s">
        <v>918</v>
      </c>
      <c r="D693" s="139" t="s">
        <v>125</v>
      </c>
      <c r="E693" s="140" t="s">
        <v>919</v>
      </c>
      <c r="F693" s="141" t="s">
        <v>920</v>
      </c>
      <c r="G693" s="142" t="s">
        <v>193</v>
      </c>
      <c r="H693" s="143">
        <v>143.814</v>
      </c>
      <c r="I693" s="144"/>
      <c r="J693" s="145">
        <f>ROUND(I693*H693,2)</f>
        <v>0</v>
      </c>
      <c r="K693" s="141" t="s">
        <v>129</v>
      </c>
      <c r="L693" s="34"/>
      <c r="M693" s="146" t="s">
        <v>3</v>
      </c>
      <c r="N693" s="147" t="s">
        <v>45</v>
      </c>
      <c r="O693" s="54"/>
      <c r="P693" s="148">
        <f>O693*H693</f>
        <v>0</v>
      </c>
      <c r="Q693" s="148">
        <v>0</v>
      </c>
      <c r="R693" s="148">
        <f>Q693*H693</f>
        <v>0</v>
      </c>
      <c r="S693" s="148">
        <v>0</v>
      </c>
      <c r="T693" s="149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50" t="s">
        <v>130</v>
      </c>
      <c r="AT693" s="150" t="s">
        <v>125</v>
      </c>
      <c r="AU693" s="150" t="s">
        <v>84</v>
      </c>
      <c r="AY693" s="18" t="s">
        <v>123</v>
      </c>
      <c r="BE693" s="151">
        <f>IF(N693="základní",J693,0)</f>
        <v>0</v>
      </c>
      <c r="BF693" s="151">
        <f>IF(N693="snížená",J693,0)</f>
        <v>0</v>
      </c>
      <c r="BG693" s="151">
        <f>IF(N693="zákl. přenesená",J693,0)</f>
        <v>0</v>
      </c>
      <c r="BH693" s="151">
        <f>IF(N693="sníž. přenesená",J693,0)</f>
        <v>0</v>
      </c>
      <c r="BI693" s="151">
        <f>IF(N693="nulová",J693,0)</f>
        <v>0</v>
      </c>
      <c r="BJ693" s="18" t="s">
        <v>82</v>
      </c>
      <c r="BK693" s="151">
        <f>ROUND(I693*H693,2)</f>
        <v>0</v>
      </c>
      <c r="BL693" s="18" t="s">
        <v>130</v>
      </c>
      <c r="BM693" s="150" t="s">
        <v>921</v>
      </c>
    </row>
    <row r="694" spans="1:47" s="2" customFormat="1" ht="11.25">
      <c r="A694" s="33"/>
      <c r="B694" s="34"/>
      <c r="C694" s="33"/>
      <c r="D694" s="152" t="s">
        <v>132</v>
      </c>
      <c r="E694" s="33"/>
      <c r="F694" s="153" t="s">
        <v>922</v>
      </c>
      <c r="G694" s="33"/>
      <c r="H694" s="33"/>
      <c r="I694" s="154"/>
      <c r="J694" s="33"/>
      <c r="K694" s="33"/>
      <c r="L694" s="34"/>
      <c r="M694" s="155"/>
      <c r="N694" s="156"/>
      <c r="O694" s="54"/>
      <c r="P694" s="54"/>
      <c r="Q694" s="54"/>
      <c r="R694" s="54"/>
      <c r="S694" s="54"/>
      <c r="T694" s="55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T694" s="18" t="s">
        <v>132</v>
      </c>
      <c r="AU694" s="18" t="s">
        <v>84</v>
      </c>
    </row>
    <row r="695" spans="2:63" s="12" customFormat="1" ht="25.9" customHeight="1">
      <c r="B695" s="125"/>
      <c r="D695" s="126" t="s">
        <v>73</v>
      </c>
      <c r="E695" s="127" t="s">
        <v>314</v>
      </c>
      <c r="F695" s="127" t="s">
        <v>315</v>
      </c>
      <c r="I695" s="128"/>
      <c r="J695" s="129">
        <f>BK695</f>
        <v>0</v>
      </c>
      <c r="L695" s="125"/>
      <c r="M695" s="130"/>
      <c r="N695" s="131"/>
      <c r="O695" s="131"/>
      <c r="P695" s="132">
        <f>P696+P730+P743+P750+P761+P769+P782+P813+P839+P867+P894+P906+P940</f>
        <v>0</v>
      </c>
      <c r="Q695" s="131"/>
      <c r="R695" s="132">
        <f>R696+R730+R743+R750+R761+R769+R782+R813+R839+R867+R894+R906+R940</f>
        <v>2.37722662</v>
      </c>
      <c r="S695" s="131"/>
      <c r="T695" s="133">
        <f>T696+T730+T743+T750+T761+T769+T782+T813+T839+T867+T894+T906+T940</f>
        <v>0</v>
      </c>
      <c r="AR695" s="126" t="s">
        <v>84</v>
      </c>
      <c r="AT695" s="134" t="s">
        <v>73</v>
      </c>
      <c r="AU695" s="134" t="s">
        <v>74</v>
      </c>
      <c r="AY695" s="126" t="s">
        <v>123</v>
      </c>
      <c r="BK695" s="135">
        <f>BK696+BK730+BK743+BK750+BK761+BK769+BK782+BK813+BK839+BK867+BK894+BK906+BK940</f>
        <v>0</v>
      </c>
    </row>
    <row r="696" spans="2:63" s="12" customFormat="1" ht="22.9" customHeight="1">
      <c r="B696" s="125"/>
      <c r="D696" s="126" t="s">
        <v>73</v>
      </c>
      <c r="E696" s="136" t="s">
        <v>923</v>
      </c>
      <c r="F696" s="136" t="s">
        <v>924</v>
      </c>
      <c r="I696" s="128"/>
      <c r="J696" s="137">
        <f>BK696</f>
        <v>0</v>
      </c>
      <c r="L696" s="125"/>
      <c r="M696" s="130"/>
      <c r="N696" s="131"/>
      <c r="O696" s="131"/>
      <c r="P696" s="132">
        <f>SUM(P697:P729)</f>
        <v>0</v>
      </c>
      <c r="Q696" s="131"/>
      <c r="R696" s="132">
        <f>SUM(R697:R729)</f>
        <v>0.19786550000000003</v>
      </c>
      <c r="S696" s="131"/>
      <c r="T696" s="133">
        <f>SUM(T697:T729)</f>
        <v>0</v>
      </c>
      <c r="AR696" s="126" t="s">
        <v>84</v>
      </c>
      <c r="AT696" s="134" t="s">
        <v>73</v>
      </c>
      <c r="AU696" s="134" t="s">
        <v>82</v>
      </c>
      <c r="AY696" s="126" t="s">
        <v>123</v>
      </c>
      <c r="BK696" s="135">
        <f>SUM(BK697:BK729)</f>
        <v>0</v>
      </c>
    </row>
    <row r="697" spans="1:65" s="2" customFormat="1" ht="37.9" customHeight="1">
      <c r="A697" s="33"/>
      <c r="B697" s="138"/>
      <c r="C697" s="139" t="s">
        <v>925</v>
      </c>
      <c r="D697" s="139" t="s">
        <v>125</v>
      </c>
      <c r="E697" s="140" t="s">
        <v>926</v>
      </c>
      <c r="F697" s="141" t="s">
        <v>927</v>
      </c>
      <c r="G697" s="142" t="s">
        <v>128</v>
      </c>
      <c r="H697" s="143">
        <v>14.69</v>
      </c>
      <c r="I697" s="144"/>
      <c r="J697" s="145">
        <f>ROUND(I697*H697,2)</f>
        <v>0</v>
      </c>
      <c r="K697" s="141" t="s">
        <v>129</v>
      </c>
      <c r="L697" s="34"/>
      <c r="M697" s="146" t="s">
        <v>3</v>
      </c>
      <c r="N697" s="147" t="s">
        <v>45</v>
      </c>
      <c r="O697" s="54"/>
      <c r="P697" s="148">
        <f>O697*H697</f>
        <v>0</v>
      </c>
      <c r="Q697" s="148">
        <v>0.0035</v>
      </c>
      <c r="R697" s="148">
        <f>Q697*H697</f>
        <v>0.051415</v>
      </c>
      <c r="S697" s="148">
        <v>0</v>
      </c>
      <c r="T697" s="149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50" t="s">
        <v>264</v>
      </c>
      <c r="AT697" s="150" t="s">
        <v>125</v>
      </c>
      <c r="AU697" s="150" t="s">
        <v>84</v>
      </c>
      <c r="AY697" s="18" t="s">
        <v>123</v>
      </c>
      <c r="BE697" s="151">
        <f>IF(N697="základní",J697,0)</f>
        <v>0</v>
      </c>
      <c r="BF697" s="151">
        <f>IF(N697="snížená",J697,0)</f>
        <v>0</v>
      </c>
      <c r="BG697" s="151">
        <f>IF(N697="zákl. přenesená",J697,0)</f>
        <v>0</v>
      </c>
      <c r="BH697" s="151">
        <f>IF(N697="sníž. přenesená",J697,0)</f>
        <v>0</v>
      </c>
      <c r="BI697" s="151">
        <f>IF(N697="nulová",J697,0)</f>
        <v>0</v>
      </c>
      <c r="BJ697" s="18" t="s">
        <v>82</v>
      </c>
      <c r="BK697" s="151">
        <f>ROUND(I697*H697,2)</f>
        <v>0</v>
      </c>
      <c r="BL697" s="18" t="s">
        <v>264</v>
      </c>
      <c r="BM697" s="150" t="s">
        <v>928</v>
      </c>
    </row>
    <row r="698" spans="1:47" s="2" customFormat="1" ht="11.25">
      <c r="A698" s="33"/>
      <c r="B698" s="34"/>
      <c r="C698" s="33"/>
      <c r="D698" s="152" t="s">
        <v>132</v>
      </c>
      <c r="E698" s="33"/>
      <c r="F698" s="153" t="s">
        <v>929</v>
      </c>
      <c r="G698" s="33"/>
      <c r="H698" s="33"/>
      <c r="I698" s="154"/>
      <c r="J698" s="33"/>
      <c r="K698" s="33"/>
      <c r="L698" s="34"/>
      <c r="M698" s="155"/>
      <c r="N698" s="156"/>
      <c r="O698" s="54"/>
      <c r="P698" s="54"/>
      <c r="Q698" s="54"/>
      <c r="R698" s="54"/>
      <c r="S698" s="54"/>
      <c r="T698" s="55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T698" s="18" t="s">
        <v>132</v>
      </c>
      <c r="AU698" s="18" t="s">
        <v>84</v>
      </c>
    </row>
    <row r="699" spans="2:51" s="13" customFormat="1" ht="11.25">
      <c r="B699" s="157"/>
      <c r="D699" s="158" t="s">
        <v>134</v>
      </c>
      <c r="E699" s="159" t="s">
        <v>3</v>
      </c>
      <c r="F699" s="160" t="s">
        <v>930</v>
      </c>
      <c r="H699" s="159" t="s">
        <v>3</v>
      </c>
      <c r="I699" s="161"/>
      <c r="L699" s="157"/>
      <c r="M699" s="162"/>
      <c r="N699" s="163"/>
      <c r="O699" s="163"/>
      <c r="P699" s="163"/>
      <c r="Q699" s="163"/>
      <c r="R699" s="163"/>
      <c r="S699" s="163"/>
      <c r="T699" s="164"/>
      <c r="AT699" s="159" t="s">
        <v>134</v>
      </c>
      <c r="AU699" s="159" t="s">
        <v>84</v>
      </c>
      <c r="AV699" s="13" t="s">
        <v>82</v>
      </c>
      <c r="AW699" s="13" t="s">
        <v>36</v>
      </c>
      <c r="AX699" s="13" t="s">
        <v>74</v>
      </c>
      <c r="AY699" s="159" t="s">
        <v>123</v>
      </c>
    </row>
    <row r="700" spans="2:51" s="14" customFormat="1" ht="11.25">
      <c r="B700" s="165"/>
      <c r="D700" s="158" t="s">
        <v>134</v>
      </c>
      <c r="E700" s="166" t="s">
        <v>3</v>
      </c>
      <c r="F700" s="167" t="s">
        <v>931</v>
      </c>
      <c r="H700" s="168">
        <v>5.613</v>
      </c>
      <c r="I700" s="169"/>
      <c r="L700" s="165"/>
      <c r="M700" s="170"/>
      <c r="N700" s="171"/>
      <c r="O700" s="171"/>
      <c r="P700" s="171"/>
      <c r="Q700" s="171"/>
      <c r="R700" s="171"/>
      <c r="S700" s="171"/>
      <c r="T700" s="172"/>
      <c r="AT700" s="166" t="s">
        <v>134</v>
      </c>
      <c r="AU700" s="166" t="s">
        <v>84</v>
      </c>
      <c r="AV700" s="14" t="s">
        <v>84</v>
      </c>
      <c r="AW700" s="14" t="s">
        <v>36</v>
      </c>
      <c r="AX700" s="14" t="s">
        <v>74</v>
      </c>
      <c r="AY700" s="166" t="s">
        <v>123</v>
      </c>
    </row>
    <row r="701" spans="2:51" s="14" customFormat="1" ht="11.25">
      <c r="B701" s="165"/>
      <c r="D701" s="158" t="s">
        <v>134</v>
      </c>
      <c r="E701" s="166" t="s">
        <v>3</v>
      </c>
      <c r="F701" s="167" t="s">
        <v>932</v>
      </c>
      <c r="H701" s="168">
        <v>1.59</v>
      </c>
      <c r="I701" s="169"/>
      <c r="L701" s="165"/>
      <c r="M701" s="170"/>
      <c r="N701" s="171"/>
      <c r="O701" s="171"/>
      <c r="P701" s="171"/>
      <c r="Q701" s="171"/>
      <c r="R701" s="171"/>
      <c r="S701" s="171"/>
      <c r="T701" s="172"/>
      <c r="AT701" s="166" t="s">
        <v>134</v>
      </c>
      <c r="AU701" s="166" t="s">
        <v>84</v>
      </c>
      <c r="AV701" s="14" t="s">
        <v>84</v>
      </c>
      <c r="AW701" s="14" t="s">
        <v>36</v>
      </c>
      <c r="AX701" s="14" t="s">
        <v>74</v>
      </c>
      <c r="AY701" s="166" t="s">
        <v>123</v>
      </c>
    </row>
    <row r="702" spans="2:51" s="14" customFormat="1" ht="11.25">
      <c r="B702" s="165"/>
      <c r="D702" s="158" t="s">
        <v>134</v>
      </c>
      <c r="E702" s="166" t="s">
        <v>3</v>
      </c>
      <c r="F702" s="167" t="s">
        <v>933</v>
      </c>
      <c r="H702" s="168">
        <v>1.53</v>
      </c>
      <c r="I702" s="169"/>
      <c r="L702" s="165"/>
      <c r="M702" s="170"/>
      <c r="N702" s="171"/>
      <c r="O702" s="171"/>
      <c r="P702" s="171"/>
      <c r="Q702" s="171"/>
      <c r="R702" s="171"/>
      <c r="S702" s="171"/>
      <c r="T702" s="172"/>
      <c r="AT702" s="166" t="s">
        <v>134</v>
      </c>
      <c r="AU702" s="166" t="s">
        <v>84</v>
      </c>
      <c r="AV702" s="14" t="s">
        <v>84</v>
      </c>
      <c r="AW702" s="14" t="s">
        <v>36</v>
      </c>
      <c r="AX702" s="14" t="s">
        <v>74</v>
      </c>
      <c r="AY702" s="166" t="s">
        <v>123</v>
      </c>
    </row>
    <row r="703" spans="2:51" s="13" customFormat="1" ht="11.25">
      <c r="B703" s="157"/>
      <c r="D703" s="158" t="s">
        <v>134</v>
      </c>
      <c r="E703" s="159" t="s">
        <v>3</v>
      </c>
      <c r="F703" s="160" t="s">
        <v>934</v>
      </c>
      <c r="H703" s="159" t="s">
        <v>3</v>
      </c>
      <c r="I703" s="161"/>
      <c r="L703" s="157"/>
      <c r="M703" s="162"/>
      <c r="N703" s="163"/>
      <c r="O703" s="163"/>
      <c r="P703" s="163"/>
      <c r="Q703" s="163"/>
      <c r="R703" s="163"/>
      <c r="S703" s="163"/>
      <c r="T703" s="164"/>
      <c r="AT703" s="159" t="s">
        <v>134</v>
      </c>
      <c r="AU703" s="159" t="s">
        <v>84</v>
      </c>
      <c r="AV703" s="13" t="s">
        <v>82</v>
      </c>
      <c r="AW703" s="13" t="s">
        <v>36</v>
      </c>
      <c r="AX703" s="13" t="s">
        <v>74</v>
      </c>
      <c r="AY703" s="159" t="s">
        <v>123</v>
      </c>
    </row>
    <row r="704" spans="2:51" s="14" customFormat="1" ht="11.25">
      <c r="B704" s="165"/>
      <c r="D704" s="158" t="s">
        <v>134</v>
      </c>
      <c r="E704" s="166" t="s">
        <v>3</v>
      </c>
      <c r="F704" s="167" t="s">
        <v>670</v>
      </c>
      <c r="H704" s="168">
        <v>3.476</v>
      </c>
      <c r="I704" s="169"/>
      <c r="L704" s="165"/>
      <c r="M704" s="170"/>
      <c r="N704" s="171"/>
      <c r="O704" s="171"/>
      <c r="P704" s="171"/>
      <c r="Q704" s="171"/>
      <c r="R704" s="171"/>
      <c r="S704" s="171"/>
      <c r="T704" s="172"/>
      <c r="AT704" s="166" t="s">
        <v>134</v>
      </c>
      <c r="AU704" s="166" t="s">
        <v>84</v>
      </c>
      <c r="AV704" s="14" t="s">
        <v>84</v>
      </c>
      <c r="AW704" s="14" t="s">
        <v>36</v>
      </c>
      <c r="AX704" s="14" t="s">
        <v>74</v>
      </c>
      <c r="AY704" s="166" t="s">
        <v>123</v>
      </c>
    </row>
    <row r="705" spans="2:51" s="13" customFormat="1" ht="11.25">
      <c r="B705" s="157"/>
      <c r="D705" s="158" t="s">
        <v>134</v>
      </c>
      <c r="E705" s="159" t="s">
        <v>3</v>
      </c>
      <c r="F705" s="160" t="s">
        <v>902</v>
      </c>
      <c r="H705" s="159" t="s">
        <v>3</v>
      </c>
      <c r="I705" s="161"/>
      <c r="L705" s="157"/>
      <c r="M705" s="162"/>
      <c r="N705" s="163"/>
      <c r="O705" s="163"/>
      <c r="P705" s="163"/>
      <c r="Q705" s="163"/>
      <c r="R705" s="163"/>
      <c r="S705" s="163"/>
      <c r="T705" s="164"/>
      <c r="AT705" s="159" t="s">
        <v>134</v>
      </c>
      <c r="AU705" s="159" t="s">
        <v>84</v>
      </c>
      <c r="AV705" s="13" t="s">
        <v>82</v>
      </c>
      <c r="AW705" s="13" t="s">
        <v>36</v>
      </c>
      <c r="AX705" s="13" t="s">
        <v>74</v>
      </c>
      <c r="AY705" s="159" t="s">
        <v>123</v>
      </c>
    </row>
    <row r="706" spans="2:51" s="14" customFormat="1" ht="11.25">
      <c r="B706" s="165"/>
      <c r="D706" s="158" t="s">
        <v>134</v>
      </c>
      <c r="E706" s="166" t="s">
        <v>3</v>
      </c>
      <c r="F706" s="167" t="s">
        <v>935</v>
      </c>
      <c r="H706" s="168">
        <v>1.238</v>
      </c>
      <c r="I706" s="169"/>
      <c r="L706" s="165"/>
      <c r="M706" s="170"/>
      <c r="N706" s="171"/>
      <c r="O706" s="171"/>
      <c r="P706" s="171"/>
      <c r="Q706" s="171"/>
      <c r="R706" s="171"/>
      <c r="S706" s="171"/>
      <c r="T706" s="172"/>
      <c r="AT706" s="166" t="s">
        <v>134</v>
      </c>
      <c r="AU706" s="166" t="s">
        <v>84</v>
      </c>
      <c r="AV706" s="14" t="s">
        <v>84</v>
      </c>
      <c r="AW706" s="14" t="s">
        <v>36</v>
      </c>
      <c r="AX706" s="14" t="s">
        <v>74</v>
      </c>
      <c r="AY706" s="166" t="s">
        <v>123</v>
      </c>
    </row>
    <row r="707" spans="2:51" s="13" customFormat="1" ht="11.25">
      <c r="B707" s="157"/>
      <c r="D707" s="158" t="s">
        <v>134</v>
      </c>
      <c r="E707" s="159" t="s">
        <v>3</v>
      </c>
      <c r="F707" s="160" t="s">
        <v>936</v>
      </c>
      <c r="H707" s="159" t="s">
        <v>3</v>
      </c>
      <c r="I707" s="161"/>
      <c r="L707" s="157"/>
      <c r="M707" s="162"/>
      <c r="N707" s="163"/>
      <c r="O707" s="163"/>
      <c r="P707" s="163"/>
      <c r="Q707" s="163"/>
      <c r="R707" s="163"/>
      <c r="S707" s="163"/>
      <c r="T707" s="164"/>
      <c r="AT707" s="159" t="s">
        <v>134</v>
      </c>
      <c r="AU707" s="159" t="s">
        <v>84</v>
      </c>
      <c r="AV707" s="13" t="s">
        <v>82</v>
      </c>
      <c r="AW707" s="13" t="s">
        <v>36</v>
      </c>
      <c r="AX707" s="13" t="s">
        <v>74</v>
      </c>
      <c r="AY707" s="159" t="s">
        <v>123</v>
      </c>
    </row>
    <row r="708" spans="2:51" s="14" customFormat="1" ht="11.25">
      <c r="B708" s="165"/>
      <c r="D708" s="158" t="s">
        <v>134</v>
      </c>
      <c r="E708" s="166" t="s">
        <v>3</v>
      </c>
      <c r="F708" s="167" t="s">
        <v>937</v>
      </c>
      <c r="H708" s="168">
        <v>0.543</v>
      </c>
      <c r="I708" s="169"/>
      <c r="L708" s="165"/>
      <c r="M708" s="170"/>
      <c r="N708" s="171"/>
      <c r="O708" s="171"/>
      <c r="P708" s="171"/>
      <c r="Q708" s="171"/>
      <c r="R708" s="171"/>
      <c r="S708" s="171"/>
      <c r="T708" s="172"/>
      <c r="AT708" s="166" t="s">
        <v>134</v>
      </c>
      <c r="AU708" s="166" t="s">
        <v>84</v>
      </c>
      <c r="AV708" s="14" t="s">
        <v>84</v>
      </c>
      <c r="AW708" s="14" t="s">
        <v>36</v>
      </c>
      <c r="AX708" s="14" t="s">
        <v>74</v>
      </c>
      <c r="AY708" s="166" t="s">
        <v>123</v>
      </c>
    </row>
    <row r="709" spans="2:51" s="15" customFormat="1" ht="11.25">
      <c r="B709" s="173"/>
      <c r="D709" s="158" t="s">
        <v>134</v>
      </c>
      <c r="E709" s="174" t="s">
        <v>3</v>
      </c>
      <c r="F709" s="175" t="s">
        <v>138</v>
      </c>
      <c r="H709" s="176">
        <v>13.99</v>
      </c>
      <c r="I709" s="177"/>
      <c r="L709" s="173"/>
      <c r="M709" s="178"/>
      <c r="N709" s="179"/>
      <c r="O709" s="179"/>
      <c r="P709" s="179"/>
      <c r="Q709" s="179"/>
      <c r="R709" s="179"/>
      <c r="S709" s="179"/>
      <c r="T709" s="180"/>
      <c r="AT709" s="174" t="s">
        <v>134</v>
      </c>
      <c r="AU709" s="174" t="s">
        <v>84</v>
      </c>
      <c r="AV709" s="15" t="s">
        <v>130</v>
      </c>
      <c r="AW709" s="15" t="s">
        <v>36</v>
      </c>
      <c r="AX709" s="15" t="s">
        <v>82</v>
      </c>
      <c r="AY709" s="174" t="s">
        <v>123</v>
      </c>
    </row>
    <row r="710" spans="2:51" s="14" customFormat="1" ht="11.25">
      <c r="B710" s="165"/>
      <c r="D710" s="158" t="s">
        <v>134</v>
      </c>
      <c r="F710" s="167" t="s">
        <v>938</v>
      </c>
      <c r="H710" s="168">
        <v>14.69</v>
      </c>
      <c r="I710" s="169"/>
      <c r="L710" s="165"/>
      <c r="M710" s="170"/>
      <c r="N710" s="171"/>
      <c r="O710" s="171"/>
      <c r="P710" s="171"/>
      <c r="Q710" s="171"/>
      <c r="R710" s="171"/>
      <c r="S710" s="171"/>
      <c r="T710" s="172"/>
      <c r="AT710" s="166" t="s">
        <v>134</v>
      </c>
      <c r="AU710" s="166" t="s">
        <v>84</v>
      </c>
      <c r="AV710" s="14" t="s">
        <v>84</v>
      </c>
      <c r="AW710" s="14" t="s">
        <v>4</v>
      </c>
      <c r="AX710" s="14" t="s">
        <v>82</v>
      </c>
      <c r="AY710" s="166" t="s">
        <v>123</v>
      </c>
    </row>
    <row r="711" spans="1:65" s="2" customFormat="1" ht="37.9" customHeight="1">
      <c r="A711" s="33"/>
      <c r="B711" s="138"/>
      <c r="C711" s="139" t="s">
        <v>939</v>
      </c>
      <c r="D711" s="139" t="s">
        <v>125</v>
      </c>
      <c r="E711" s="140" t="s">
        <v>940</v>
      </c>
      <c r="F711" s="141" t="s">
        <v>941</v>
      </c>
      <c r="G711" s="142" t="s">
        <v>128</v>
      </c>
      <c r="H711" s="143">
        <v>41.843</v>
      </c>
      <c r="I711" s="144"/>
      <c r="J711" s="145">
        <f>ROUND(I711*H711,2)</f>
        <v>0</v>
      </c>
      <c r="K711" s="141" t="s">
        <v>129</v>
      </c>
      <c r="L711" s="34"/>
      <c r="M711" s="146" t="s">
        <v>3</v>
      </c>
      <c r="N711" s="147" t="s">
        <v>45</v>
      </c>
      <c r="O711" s="54"/>
      <c r="P711" s="148">
        <f>O711*H711</f>
        <v>0</v>
      </c>
      <c r="Q711" s="148">
        <v>0.0035</v>
      </c>
      <c r="R711" s="148">
        <f>Q711*H711</f>
        <v>0.1464505</v>
      </c>
      <c r="S711" s="148">
        <v>0</v>
      </c>
      <c r="T711" s="149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50" t="s">
        <v>264</v>
      </c>
      <c r="AT711" s="150" t="s">
        <v>125</v>
      </c>
      <c r="AU711" s="150" t="s">
        <v>84</v>
      </c>
      <c r="AY711" s="18" t="s">
        <v>123</v>
      </c>
      <c r="BE711" s="151">
        <f>IF(N711="základní",J711,0)</f>
        <v>0</v>
      </c>
      <c r="BF711" s="151">
        <f>IF(N711="snížená",J711,0)</f>
        <v>0</v>
      </c>
      <c r="BG711" s="151">
        <f>IF(N711="zákl. přenesená",J711,0)</f>
        <v>0</v>
      </c>
      <c r="BH711" s="151">
        <f>IF(N711="sníž. přenesená",J711,0)</f>
        <v>0</v>
      </c>
      <c r="BI711" s="151">
        <f>IF(N711="nulová",J711,0)</f>
        <v>0</v>
      </c>
      <c r="BJ711" s="18" t="s">
        <v>82</v>
      </c>
      <c r="BK711" s="151">
        <f>ROUND(I711*H711,2)</f>
        <v>0</v>
      </c>
      <c r="BL711" s="18" t="s">
        <v>264</v>
      </c>
      <c r="BM711" s="150" t="s">
        <v>942</v>
      </c>
    </row>
    <row r="712" spans="1:47" s="2" customFormat="1" ht="11.25">
      <c r="A712" s="33"/>
      <c r="B712" s="34"/>
      <c r="C712" s="33"/>
      <c r="D712" s="152" t="s">
        <v>132</v>
      </c>
      <c r="E712" s="33"/>
      <c r="F712" s="153" t="s">
        <v>943</v>
      </c>
      <c r="G712" s="33"/>
      <c r="H712" s="33"/>
      <c r="I712" s="154"/>
      <c r="J712" s="33"/>
      <c r="K712" s="33"/>
      <c r="L712" s="34"/>
      <c r="M712" s="155"/>
      <c r="N712" s="156"/>
      <c r="O712" s="54"/>
      <c r="P712" s="54"/>
      <c r="Q712" s="54"/>
      <c r="R712" s="54"/>
      <c r="S712" s="54"/>
      <c r="T712" s="55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T712" s="18" t="s">
        <v>132</v>
      </c>
      <c r="AU712" s="18" t="s">
        <v>84</v>
      </c>
    </row>
    <row r="713" spans="2:51" s="13" customFormat="1" ht="11.25">
      <c r="B713" s="157"/>
      <c r="D713" s="158" t="s">
        <v>134</v>
      </c>
      <c r="E713" s="159" t="s">
        <v>3</v>
      </c>
      <c r="F713" s="160" t="s">
        <v>843</v>
      </c>
      <c r="H713" s="159" t="s">
        <v>3</v>
      </c>
      <c r="I713" s="161"/>
      <c r="L713" s="157"/>
      <c r="M713" s="162"/>
      <c r="N713" s="163"/>
      <c r="O713" s="163"/>
      <c r="P713" s="163"/>
      <c r="Q713" s="163"/>
      <c r="R713" s="163"/>
      <c r="S713" s="163"/>
      <c r="T713" s="164"/>
      <c r="AT713" s="159" t="s">
        <v>134</v>
      </c>
      <c r="AU713" s="159" t="s">
        <v>84</v>
      </c>
      <c r="AV713" s="13" t="s">
        <v>82</v>
      </c>
      <c r="AW713" s="13" t="s">
        <v>36</v>
      </c>
      <c r="AX713" s="13" t="s">
        <v>74</v>
      </c>
      <c r="AY713" s="159" t="s">
        <v>123</v>
      </c>
    </row>
    <row r="714" spans="2:51" s="14" customFormat="1" ht="11.25">
      <c r="B714" s="165"/>
      <c r="D714" s="158" t="s">
        <v>134</v>
      </c>
      <c r="E714" s="166" t="s">
        <v>3</v>
      </c>
      <c r="F714" s="167" t="s">
        <v>844</v>
      </c>
      <c r="H714" s="168">
        <v>20.67</v>
      </c>
      <c r="I714" s="169"/>
      <c r="L714" s="165"/>
      <c r="M714" s="170"/>
      <c r="N714" s="171"/>
      <c r="O714" s="171"/>
      <c r="P714" s="171"/>
      <c r="Q714" s="171"/>
      <c r="R714" s="171"/>
      <c r="S714" s="171"/>
      <c r="T714" s="172"/>
      <c r="AT714" s="166" t="s">
        <v>134</v>
      </c>
      <c r="AU714" s="166" t="s">
        <v>84</v>
      </c>
      <c r="AV714" s="14" t="s">
        <v>84</v>
      </c>
      <c r="AW714" s="14" t="s">
        <v>36</v>
      </c>
      <c r="AX714" s="14" t="s">
        <v>74</v>
      </c>
      <c r="AY714" s="166" t="s">
        <v>123</v>
      </c>
    </row>
    <row r="715" spans="2:51" s="14" customFormat="1" ht="11.25">
      <c r="B715" s="165"/>
      <c r="D715" s="158" t="s">
        <v>134</v>
      </c>
      <c r="E715" s="166" t="s">
        <v>3</v>
      </c>
      <c r="F715" s="167" t="s">
        <v>845</v>
      </c>
      <c r="H715" s="168">
        <v>-0.93</v>
      </c>
      <c r="I715" s="169"/>
      <c r="L715" s="165"/>
      <c r="M715" s="170"/>
      <c r="N715" s="171"/>
      <c r="O715" s="171"/>
      <c r="P715" s="171"/>
      <c r="Q715" s="171"/>
      <c r="R715" s="171"/>
      <c r="S715" s="171"/>
      <c r="T715" s="172"/>
      <c r="AT715" s="166" t="s">
        <v>134</v>
      </c>
      <c r="AU715" s="166" t="s">
        <v>84</v>
      </c>
      <c r="AV715" s="14" t="s">
        <v>84</v>
      </c>
      <c r="AW715" s="14" t="s">
        <v>36</v>
      </c>
      <c r="AX715" s="14" t="s">
        <v>74</v>
      </c>
      <c r="AY715" s="166" t="s">
        <v>123</v>
      </c>
    </row>
    <row r="716" spans="2:51" s="14" customFormat="1" ht="11.25">
      <c r="B716" s="165"/>
      <c r="D716" s="158" t="s">
        <v>134</v>
      </c>
      <c r="E716" s="166" t="s">
        <v>3</v>
      </c>
      <c r="F716" s="167" t="s">
        <v>846</v>
      </c>
      <c r="H716" s="168">
        <v>-1.307</v>
      </c>
      <c r="I716" s="169"/>
      <c r="L716" s="165"/>
      <c r="M716" s="170"/>
      <c r="N716" s="171"/>
      <c r="O716" s="171"/>
      <c r="P716" s="171"/>
      <c r="Q716" s="171"/>
      <c r="R716" s="171"/>
      <c r="S716" s="171"/>
      <c r="T716" s="172"/>
      <c r="AT716" s="166" t="s">
        <v>134</v>
      </c>
      <c r="AU716" s="166" t="s">
        <v>84</v>
      </c>
      <c r="AV716" s="14" t="s">
        <v>84</v>
      </c>
      <c r="AW716" s="14" t="s">
        <v>36</v>
      </c>
      <c r="AX716" s="14" t="s">
        <v>74</v>
      </c>
      <c r="AY716" s="166" t="s">
        <v>123</v>
      </c>
    </row>
    <row r="717" spans="2:51" s="13" customFormat="1" ht="11.25">
      <c r="B717" s="157"/>
      <c r="D717" s="158" t="s">
        <v>134</v>
      </c>
      <c r="E717" s="159" t="s">
        <v>3</v>
      </c>
      <c r="F717" s="160" t="s">
        <v>944</v>
      </c>
      <c r="H717" s="159" t="s">
        <v>3</v>
      </c>
      <c r="I717" s="161"/>
      <c r="L717" s="157"/>
      <c r="M717" s="162"/>
      <c r="N717" s="163"/>
      <c r="O717" s="163"/>
      <c r="P717" s="163"/>
      <c r="Q717" s="163"/>
      <c r="R717" s="163"/>
      <c r="S717" s="163"/>
      <c r="T717" s="164"/>
      <c r="AT717" s="159" t="s">
        <v>134</v>
      </c>
      <c r="AU717" s="159" t="s">
        <v>84</v>
      </c>
      <c r="AV717" s="13" t="s">
        <v>82</v>
      </c>
      <c r="AW717" s="13" t="s">
        <v>36</v>
      </c>
      <c r="AX717" s="13" t="s">
        <v>74</v>
      </c>
      <c r="AY717" s="159" t="s">
        <v>123</v>
      </c>
    </row>
    <row r="718" spans="2:51" s="14" customFormat="1" ht="11.25">
      <c r="B718" s="165"/>
      <c r="D718" s="158" t="s">
        <v>134</v>
      </c>
      <c r="E718" s="166" t="s">
        <v>3</v>
      </c>
      <c r="F718" s="167" t="s">
        <v>945</v>
      </c>
      <c r="H718" s="168">
        <v>7.595</v>
      </c>
      <c r="I718" s="169"/>
      <c r="L718" s="165"/>
      <c r="M718" s="170"/>
      <c r="N718" s="171"/>
      <c r="O718" s="171"/>
      <c r="P718" s="171"/>
      <c r="Q718" s="171"/>
      <c r="R718" s="171"/>
      <c r="S718" s="171"/>
      <c r="T718" s="172"/>
      <c r="AT718" s="166" t="s">
        <v>134</v>
      </c>
      <c r="AU718" s="166" t="s">
        <v>84</v>
      </c>
      <c r="AV718" s="14" t="s">
        <v>84</v>
      </c>
      <c r="AW718" s="14" t="s">
        <v>36</v>
      </c>
      <c r="AX718" s="14" t="s">
        <v>74</v>
      </c>
      <c r="AY718" s="166" t="s">
        <v>123</v>
      </c>
    </row>
    <row r="719" spans="2:51" s="14" customFormat="1" ht="11.25">
      <c r="B719" s="165"/>
      <c r="D719" s="158" t="s">
        <v>134</v>
      </c>
      <c r="E719" s="166" t="s">
        <v>3</v>
      </c>
      <c r="F719" s="167" t="s">
        <v>946</v>
      </c>
      <c r="H719" s="168">
        <v>9.22</v>
      </c>
      <c r="I719" s="169"/>
      <c r="L719" s="165"/>
      <c r="M719" s="170"/>
      <c r="N719" s="171"/>
      <c r="O719" s="171"/>
      <c r="P719" s="171"/>
      <c r="Q719" s="171"/>
      <c r="R719" s="171"/>
      <c r="S719" s="171"/>
      <c r="T719" s="172"/>
      <c r="AT719" s="166" t="s">
        <v>134</v>
      </c>
      <c r="AU719" s="166" t="s">
        <v>84</v>
      </c>
      <c r="AV719" s="14" t="s">
        <v>84</v>
      </c>
      <c r="AW719" s="14" t="s">
        <v>36</v>
      </c>
      <c r="AX719" s="14" t="s">
        <v>74</v>
      </c>
      <c r="AY719" s="166" t="s">
        <v>123</v>
      </c>
    </row>
    <row r="720" spans="2:51" s="13" customFormat="1" ht="11.25">
      <c r="B720" s="157"/>
      <c r="D720" s="158" t="s">
        <v>134</v>
      </c>
      <c r="E720" s="159" t="s">
        <v>3</v>
      </c>
      <c r="F720" s="160" t="s">
        <v>934</v>
      </c>
      <c r="H720" s="159" t="s">
        <v>3</v>
      </c>
      <c r="I720" s="161"/>
      <c r="L720" s="157"/>
      <c r="M720" s="162"/>
      <c r="N720" s="163"/>
      <c r="O720" s="163"/>
      <c r="P720" s="163"/>
      <c r="Q720" s="163"/>
      <c r="R720" s="163"/>
      <c r="S720" s="163"/>
      <c r="T720" s="164"/>
      <c r="AT720" s="159" t="s">
        <v>134</v>
      </c>
      <c r="AU720" s="159" t="s">
        <v>84</v>
      </c>
      <c r="AV720" s="13" t="s">
        <v>82</v>
      </c>
      <c r="AW720" s="13" t="s">
        <v>36</v>
      </c>
      <c r="AX720" s="13" t="s">
        <v>74</v>
      </c>
      <c r="AY720" s="159" t="s">
        <v>123</v>
      </c>
    </row>
    <row r="721" spans="2:51" s="14" customFormat="1" ht="11.25">
      <c r="B721" s="165"/>
      <c r="D721" s="158" t="s">
        <v>134</v>
      </c>
      <c r="E721" s="166" t="s">
        <v>3</v>
      </c>
      <c r="F721" s="167" t="s">
        <v>947</v>
      </c>
      <c r="H721" s="168">
        <v>2.884</v>
      </c>
      <c r="I721" s="169"/>
      <c r="L721" s="165"/>
      <c r="M721" s="170"/>
      <c r="N721" s="171"/>
      <c r="O721" s="171"/>
      <c r="P721" s="171"/>
      <c r="Q721" s="171"/>
      <c r="R721" s="171"/>
      <c r="S721" s="171"/>
      <c r="T721" s="172"/>
      <c r="AT721" s="166" t="s">
        <v>134</v>
      </c>
      <c r="AU721" s="166" t="s">
        <v>84</v>
      </c>
      <c r="AV721" s="14" t="s">
        <v>84</v>
      </c>
      <c r="AW721" s="14" t="s">
        <v>36</v>
      </c>
      <c r="AX721" s="14" t="s">
        <v>74</v>
      </c>
      <c r="AY721" s="166" t="s">
        <v>123</v>
      </c>
    </row>
    <row r="722" spans="2:51" s="13" customFormat="1" ht="11.25">
      <c r="B722" s="157"/>
      <c r="D722" s="158" t="s">
        <v>134</v>
      </c>
      <c r="E722" s="159" t="s">
        <v>3</v>
      </c>
      <c r="F722" s="160" t="s">
        <v>948</v>
      </c>
      <c r="H722" s="159" t="s">
        <v>3</v>
      </c>
      <c r="I722" s="161"/>
      <c r="L722" s="157"/>
      <c r="M722" s="162"/>
      <c r="N722" s="163"/>
      <c r="O722" s="163"/>
      <c r="P722" s="163"/>
      <c r="Q722" s="163"/>
      <c r="R722" s="163"/>
      <c r="S722" s="163"/>
      <c r="T722" s="164"/>
      <c r="AT722" s="159" t="s">
        <v>134</v>
      </c>
      <c r="AU722" s="159" t="s">
        <v>84</v>
      </c>
      <c r="AV722" s="13" t="s">
        <v>82</v>
      </c>
      <c r="AW722" s="13" t="s">
        <v>36</v>
      </c>
      <c r="AX722" s="13" t="s">
        <v>74</v>
      </c>
      <c r="AY722" s="159" t="s">
        <v>123</v>
      </c>
    </row>
    <row r="723" spans="2:51" s="14" customFormat="1" ht="11.25">
      <c r="B723" s="165"/>
      <c r="D723" s="158" t="s">
        <v>134</v>
      </c>
      <c r="E723" s="166" t="s">
        <v>3</v>
      </c>
      <c r="F723" s="167" t="s">
        <v>949</v>
      </c>
      <c r="H723" s="168">
        <v>1.335</v>
      </c>
      <c r="I723" s="169"/>
      <c r="L723" s="165"/>
      <c r="M723" s="170"/>
      <c r="N723" s="171"/>
      <c r="O723" s="171"/>
      <c r="P723" s="171"/>
      <c r="Q723" s="171"/>
      <c r="R723" s="171"/>
      <c r="S723" s="171"/>
      <c r="T723" s="172"/>
      <c r="AT723" s="166" t="s">
        <v>134</v>
      </c>
      <c r="AU723" s="166" t="s">
        <v>84</v>
      </c>
      <c r="AV723" s="14" t="s">
        <v>84</v>
      </c>
      <c r="AW723" s="14" t="s">
        <v>36</v>
      </c>
      <c r="AX723" s="14" t="s">
        <v>74</v>
      </c>
      <c r="AY723" s="166" t="s">
        <v>123</v>
      </c>
    </row>
    <row r="724" spans="2:51" s="13" customFormat="1" ht="11.25">
      <c r="B724" s="157"/>
      <c r="D724" s="158" t="s">
        <v>134</v>
      </c>
      <c r="E724" s="159" t="s">
        <v>3</v>
      </c>
      <c r="F724" s="160" t="s">
        <v>936</v>
      </c>
      <c r="H724" s="159" t="s">
        <v>3</v>
      </c>
      <c r="I724" s="161"/>
      <c r="L724" s="157"/>
      <c r="M724" s="162"/>
      <c r="N724" s="163"/>
      <c r="O724" s="163"/>
      <c r="P724" s="163"/>
      <c r="Q724" s="163"/>
      <c r="R724" s="163"/>
      <c r="S724" s="163"/>
      <c r="T724" s="164"/>
      <c r="AT724" s="159" t="s">
        <v>134</v>
      </c>
      <c r="AU724" s="159" t="s">
        <v>84</v>
      </c>
      <c r="AV724" s="13" t="s">
        <v>82</v>
      </c>
      <c r="AW724" s="13" t="s">
        <v>36</v>
      </c>
      <c r="AX724" s="13" t="s">
        <v>74</v>
      </c>
      <c r="AY724" s="159" t="s">
        <v>123</v>
      </c>
    </row>
    <row r="725" spans="2:51" s="14" customFormat="1" ht="11.25">
      <c r="B725" s="165"/>
      <c r="D725" s="158" t="s">
        <v>134</v>
      </c>
      <c r="E725" s="166" t="s">
        <v>3</v>
      </c>
      <c r="F725" s="167" t="s">
        <v>950</v>
      </c>
      <c r="H725" s="168">
        <v>0.383</v>
      </c>
      <c r="I725" s="169"/>
      <c r="L725" s="165"/>
      <c r="M725" s="170"/>
      <c r="N725" s="171"/>
      <c r="O725" s="171"/>
      <c r="P725" s="171"/>
      <c r="Q725" s="171"/>
      <c r="R725" s="171"/>
      <c r="S725" s="171"/>
      <c r="T725" s="172"/>
      <c r="AT725" s="166" t="s">
        <v>134</v>
      </c>
      <c r="AU725" s="166" t="s">
        <v>84</v>
      </c>
      <c r="AV725" s="14" t="s">
        <v>84</v>
      </c>
      <c r="AW725" s="14" t="s">
        <v>36</v>
      </c>
      <c r="AX725" s="14" t="s">
        <v>74</v>
      </c>
      <c r="AY725" s="166" t="s">
        <v>123</v>
      </c>
    </row>
    <row r="726" spans="2:51" s="15" customFormat="1" ht="11.25">
      <c r="B726" s="173"/>
      <c r="D726" s="158" t="s">
        <v>134</v>
      </c>
      <c r="E726" s="174" t="s">
        <v>3</v>
      </c>
      <c r="F726" s="175" t="s">
        <v>138</v>
      </c>
      <c r="H726" s="176">
        <v>39.85</v>
      </c>
      <c r="I726" s="177"/>
      <c r="L726" s="173"/>
      <c r="M726" s="178"/>
      <c r="N726" s="179"/>
      <c r="O726" s="179"/>
      <c r="P726" s="179"/>
      <c r="Q726" s="179"/>
      <c r="R726" s="179"/>
      <c r="S726" s="179"/>
      <c r="T726" s="180"/>
      <c r="AT726" s="174" t="s">
        <v>134</v>
      </c>
      <c r="AU726" s="174" t="s">
        <v>84</v>
      </c>
      <c r="AV726" s="15" t="s">
        <v>130</v>
      </c>
      <c r="AW726" s="15" t="s">
        <v>36</v>
      </c>
      <c r="AX726" s="15" t="s">
        <v>82</v>
      </c>
      <c r="AY726" s="174" t="s">
        <v>123</v>
      </c>
    </row>
    <row r="727" spans="2:51" s="14" customFormat="1" ht="11.25">
      <c r="B727" s="165"/>
      <c r="D727" s="158" t="s">
        <v>134</v>
      </c>
      <c r="F727" s="167" t="s">
        <v>951</v>
      </c>
      <c r="H727" s="168">
        <v>41.843</v>
      </c>
      <c r="I727" s="169"/>
      <c r="L727" s="165"/>
      <c r="M727" s="170"/>
      <c r="N727" s="171"/>
      <c r="O727" s="171"/>
      <c r="P727" s="171"/>
      <c r="Q727" s="171"/>
      <c r="R727" s="171"/>
      <c r="S727" s="171"/>
      <c r="T727" s="172"/>
      <c r="AT727" s="166" t="s">
        <v>134</v>
      </c>
      <c r="AU727" s="166" t="s">
        <v>84</v>
      </c>
      <c r="AV727" s="14" t="s">
        <v>84</v>
      </c>
      <c r="AW727" s="14" t="s">
        <v>4</v>
      </c>
      <c r="AX727" s="14" t="s">
        <v>82</v>
      </c>
      <c r="AY727" s="166" t="s">
        <v>123</v>
      </c>
    </row>
    <row r="728" spans="1:65" s="2" customFormat="1" ht="44.25" customHeight="1">
      <c r="A728" s="33"/>
      <c r="B728" s="138"/>
      <c r="C728" s="139" t="s">
        <v>952</v>
      </c>
      <c r="D728" s="139" t="s">
        <v>125</v>
      </c>
      <c r="E728" s="140" t="s">
        <v>953</v>
      </c>
      <c r="F728" s="141" t="s">
        <v>954</v>
      </c>
      <c r="G728" s="142" t="s">
        <v>955</v>
      </c>
      <c r="H728" s="194"/>
      <c r="I728" s="144"/>
      <c r="J728" s="145">
        <f>ROUND(I728*H728,2)</f>
        <v>0</v>
      </c>
      <c r="K728" s="141" t="s">
        <v>129</v>
      </c>
      <c r="L728" s="34"/>
      <c r="M728" s="146" t="s">
        <v>3</v>
      </c>
      <c r="N728" s="147" t="s">
        <v>45</v>
      </c>
      <c r="O728" s="54"/>
      <c r="P728" s="148">
        <f>O728*H728</f>
        <v>0</v>
      </c>
      <c r="Q728" s="148">
        <v>0</v>
      </c>
      <c r="R728" s="148">
        <f>Q728*H728</f>
        <v>0</v>
      </c>
      <c r="S728" s="148">
        <v>0</v>
      </c>
      <c r="T728" s="149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50" t="s">
        <v>264</v>
      </c>
      <c r="AT728" s="150" t="s">
        <v>125</v>
      </c>
      <c r="AU728" s="150" t="s">
        <v>84</v>
      </c>
      <c r="AY728" s="18" t="s">
        <v>123</v>
      </c>
      <c r="BE728" s="151">
        <f>IF(N728="základní",J728,0)</f>
        <v>0</v>
      </c>
      <c r="BF728" s="151">
        <f>IF(N728="snížená",J728,0)</f>
        <v>0</v>
      </c>
      <c r="BG728" s="151">
        <f>IF(N728="zákl. přenesená",J728,0)</f>
        <v>0</v>
      </c>
      <c r="BH728" s="151">
        <f>IF(N728="sníž. přenesená",J728,0)</f>
        <v>0</v>
      </c>
      <c r="BI728" s="151">
        <f>IF(N728="nulová",J728,0)</f>
        <v>0</v>
      </c>
      <c r="BJ728" s="18" t="s">
        <v>82</v>
      </c>
      <c r="BK728" s="151">
        <f>ROUND(I728*H728,2)</f>
        <v>0</v>
      </c>
      <c r="BL728" s="18" t="s">
        <v>264</v>
      </c>
      <c r="BM728" s="150" t="s">
        <v>956</v>
      </c>
    </row>
    <row r="729" spans="1:47" s="2" customFormat="1" ht="11.25">
      <c r="A729" s="33"/>
      <c r="B729" s="34"/>
      <c r="C729" s="33"/>
      <c r="D729" s="152" t="s">
        <v>132</v>
      </c>
      <c r="E729" s="33"/>
      <c r="F729" s="153" t="s">
        <v>957</v>
      </c>
      <c r="G729" s="33"/>
      <c r="H729" s="33"/>
      <c r="I729" s="154"/>
      <c r="J729" s="33"/>
      <c r="K729" s="33"/>
      <c r="L729" s="34"/>
      <c r="M729" s="155"/>
      <c r="N729" s="156"/>
      <c r="O729" s="54"/>
      <c r="P729" s="54"/>
      <c r="Q729" s="54"/>
      <c r="R729" s="54"/>
      <c r="S729" s="54"/>
      <c r="T729" s="55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T729" s="18" t="s">
        <v>132</v>
      </c>
      <c r="AU729" s="18" t="s">
        <v>84</v>
      </c>
    </row>
    <row r="730" spans="2:63" s="12" customFormat="1" ht="22.9" customHeight="1">
      <c r="B730" s="125"/>
      <c r="D730" s="126" t="s">
        <v>73</v>
      </c>
      <c r="E730" s="136" t="s">
        <v>958</v>
      </c>
      <c r="F730" s="136" t="s">
        <v>959</v>
      </c>
      <c r="I730" s="128"/>
      <c r="J730" s="137">
        <f>BK730</f>
        <v>0</v>
      </c>
      <c r="L730" s="125"/>
      <c r="M730" s="130"/>
      <c r="N730" s="131"/>
      <c r="O730" s="131"/>
      <c r="P730" s="132">
        <f>SUM(P731:P742)</f>
        <v>0</v>
      </c>
      <c r="Q730" s="131"/>
      <c r="R730" s="132">
        <f>SUM(R731:R742)</f>
        <v>0.022289999999999997</v>
      </c>
      <c r="S730" s="131"/>
      <c r="T730" s="133">
        <f>SUM(T731:T742)</f>
        <v>0</v>
      </c>
      <c r="AR730" s="126" t="s">
        <v>84</v>
      </c>
      <c r="AT730" s="134" t="s">
        <v>73</v>
      </c>
      <c r="AU730" s="134" t="s">
        <v>82</v>
      </c>
      <c r="AY730" s="126" t="s">
        <v>123</v>
      </c>
      <c r="BK730" s="135">
        <f>SUM(BK731:BK742)</f>
        <v>0</v>
      </c>
    </row>
    <row r="731" spans="1:65" s="2" customFormat="1" ht="37.9" customHeight="1">
      <c r="A731" s="33"/>
      <c r="B731" s="138"/>
      <c r="C731" s="139" t="s">
        <v>960</v>
      </c>
      <c r="D731" s="139" t="s">
        <v>125</v>
      </c>
      <c r="E731" s="140" t="s">
        <v>961</v>
      </c>
      <c r="F731" s="141" t="s">
        <v>962</v>
      </c>
      <c r="G731" s="142" t="s">
        <v>128</v>
      </c>
      <c r="H731" s="143">
        <v>17.69</v>
      </c>
      <c r="I731" s="144"/>
      <c r="J731" s="145">
        <f>ROUND(I731*H731,2)</f>
        <v>0</v>
      </c>
      <c r="K731" s="141" t="s">
        <v>129</v>
      </c>
      <c r="L731" s="34"/>
      <c r="M731" s="146" t="s">
        <v>3</v>
      </c>
      <c r="N731" s="147" t="s">
        <v>45</v>
      </c>
      <c r="O731" s="54"/>
      <c r="P731" s="148">
        <f>O731*H731</f>
        <v>0</v>
      </c>
      <c r="Q731" s="148">
        <v>0</v>
      </c>
      <c r="R731" s="148">
        <f>Q731*H731</f>
        <v>0</v>
      </c>
      <c r="S731" s="148">
        <v>0</v>
      </c>
      <c r="T731" s="149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50" t="s">
        <v>264</v>
      </c>
      <c r="AT731" s="150" t="s">
        <v>125</v>
      </c>
      <c r="AU731" s="150" t="s">
        <v>84</v>
      </c>
      <c r="AY731" s="18" t="s">
        <v>123</v>
      </c>
      <c r="BE731" s="151">
        <f>IF(N731="základní",J731,0)</f>
        <v>0</v>
      </c>
      <c r="BF731" s="151">
        <f>IF(N731="snížená",J731,0)</f>
        <v>0</v>
      </c>
      <c r="BG731" s="151">
        <f>IF(N731="zákl. přenesená",J731,0)</f>
        <v>0</v>
      </c>
      <c r="BH731" s="151">
        <f>IF(N731="sníž. přenesená",J731,0)</f>
        <v>0</v>
      </c>
      <c r="BI731" s="151">
        <f>IF(N731="nulová",J731,0)</f>
        <v>0</v>
      </c>
      <c r="BJ731" s="18" t="s">
        <v>82</v>
      </c>
      <c r="BK731" s="151">
        <f>ROUND(I731*H731,2)</f>
        <v>0</v>
      </c>
      <c r="BL731" s="18" t="s">
        <v>264</v>
      </c>
      <c r="BM731" s="150" t="s">
        <v>963</v>
      </c>
    </row>
    <row r="732" spans="1:47" s="2" customFormat="1" ht="11.25">
      <c r="A732" s="33"/>
      <c r="B732" s="34"/>
      <c r="C732" s="33"/>
      <c r="D732" s="152" t="s">
        <v>132</v>
      </c>
      <c r="E732" s="33"/>
      <c r="F732" s="153" t="s">
        <v>964</v>
      </c>
      <c r="G732" s="33"/>
      <c r="H732" s="33"/>
      <c r="I732" s="154"/>
      <c r="J732" s="33"/>
      <c r="K732" s="33"/>
      <c r="L732" s="34"/>
      <c r="M732" s="155"/>
      <c r="N732" s="156"/>
      <c r="O732" s="54"/>
      <c r="P732" s="54"/>
      <c r="Q732" s="54"/>
      <c r="R732" s="54"/>
      <c r="S732" s="54"/>
      <c r="T732" s="55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T732" s="18" t="s">
        <v>132</v>
      </c>
      <c r="AU732" s="18" t="s">
        <v>84</v>
      </c>
    </row>
    <row r="733" spans="2:51" s="13" customFormat="1" ht="11.25">
      <c r="B733" s="157"/>
      <c r="D733" s="158" t="s">
        <v>134</v>
      </c>
      <c r="E733" s="159" t="s">
        <v>3</v>
      </c>
      <c r="F733" s="160" t="s">
        <v>866</v>
      </c>
      <c r="H733" s="159" t="s">
        <v>3</v>
      </c>
      <c r="I733" s="161"/>
      <c r="L733" s="157"/>
      <c r="M733" s="162"/>
      <c r="N733" s="163"/>
      <c r="O733" s="163"/>
      <c r="P733" s="163"/>
      <c r="Q733" s="163"/>
      <c r="R733" s="163"/>
      <c r="S733" s="163"/>
      <c r="T733" s="164"/>
      <c r="AT733" s="159" t="s">
        <v>134</v>
      </c>
      <c r="AU733" s="159" t="s">
        <v>84</v>
      </c>
      <c r="AV733" s="13" t="s">
        <v>82</v>
      </c>
      <c r="AW733" s="13" t="s">
        <v>36</v>
      </c>
      <c r="AX733" s="13" t="s">
        <v>74</v>
      </c>
      <c r="AY733" s="159" t="s">
        <v>123</v>
      </c>
    </row>
    <row r="734" spans="2:51" s="14" customFormat="1" ht="11.25">
      <c r="B734" s="165"/>
      <c r="D734" s="158" t="s">
        <v>134</v>
      </c>
      <c r="E734" s="166" t="s">
        <v>3</v>
      </c>
      <c r="F734" s="167" t="s">
        <v>965</v>
      </c>
      <c r="H734" s="168">
        <v>17.69</v>
      </c>
      <c r="I734" s="169"/>
      <c r="L734" s="165"/>
      <c r="M734" s="170"/>
      <c r="N734" s="171"/>
      <c r="O734" s="171"/>
      <c r="P734" s="171"/>
      <c r="Q734" s="171"/>
      <c r="R734" s="171"/>
      <c r="S734" s="171"/>
      <c r="T734" s="172"/>
      <c r="AT734" s="166" t="s">
        <v>134</v>
      </c>
      <c r="AU734" s="166" t="s">
        <v>84</v>
      </c>
      <c r="AV734" s="14" t="s">
        <v>84</v>
      </c>
      <c r="AW734" s="14" t="s">
        <v>36</v>
      </c>
      <c r="AX734" s="14" t="s">
        <v>74</v>
      </c>
      <c r="AY734" s="166" t="s">
        <v>123</v>
      </c>
    </row>
    <row r="735" spans="2:51" s="15" customFormat="1" ht="11.25">
      <c r="B735" s="173"/>
      <c r="D735" s="158" t="s">
        <v>134</v>
      </c>
      <c r="E735" s="174" t="s">
        <v>3</v>
      </c>
      <c r="F735" s="175" t="s">
        <v>138</v>
      </c>
      <c r="H735" s="176">
        <v>17.69</v>
      </c>
      <c r="I735" s="177"/>
      <c r="L735" s="173"/>
      <c r="M735" s="178"/>
      <c r="N735" s="179"/>
      <c r="O735" s="179"/>
      <c r="P735" s="179"/>
      <c r="Q735" s="179"/>
      <c r="R735" s="179"/>
      <c r="S735" s="179"/>
      <c r="T735" s="180"/>
      <c r="AT735" s="174" t="s">
        <v>134</v>
      </c>
      <c r="AU735" s="174" t="s">
        <v>84</v>
      </c>
      <c r="AV735" s="15" t="s">
        <v>130</v>
      </c>
      <c r="AW735" s="15" t="s">
        <v>36</v>
      </c>
      <c r="AX735" s="15" t="s">
        <v>82</v>
      </c>
      <c r="AY735" s="174" t="s">
        <v>123</v>
      </c>
    </row>
    <row r="736" spans="1:65" s="2" customFormat="1" ht="24.2" customHeight="1">
      <c r="A736" s="33"/>
      <c r="B736" s="138"/>
      <c r="C736" s="184" t="s">
        <v>966</v>
      </c>
      <c r="D736" s="184" t="s">
        <v>466</v>
      </c>
      <c r="E736" s="185" t="s">
        <v>967</v>
      </c>
      <c r="F736" s="186" t="s">
        <v>968</v>
      </c>
      <c r="G736" s="187" t="s">
        <v>128</v>
      </c>
      <c r="H736" s="188">
        <v>18.575</v>
      </c>
      <c r="I736" s="189"/>
      <c r="J736" s="190">
        <f>ROUND(I736*H736,2)</f>
        <v>0</v>
      </c>
      <c r="K736" s="186" t="s">
        <v>129</v>
      </c>
      <c r="L736" s="191"/>
      <c r="M736" s="192" t="s">
        <v>3</v>
      </c>
      <c r="N736" s="193" t="s">
        <v>45</v>
      </c>
      <c r="O736" s="54"/>
      <c r="P736" s="148">
        <f>O736*H736</f>
        <v>0</v>
      </c>
      <c r="Q736" s="148">
        <v>0.0012</v>
      </c>
      <c r="R736" s="148">
        <f>Q736*H736</f>
        <v>0.022289999999999997</v>
      </c>
      <c r="S736" s="148">
        <v>0</v>
      </c>
      <c r="T736" s="149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50" t="s">
        <v>380</v>
      </c>
      <c r="AT736" s="150" t="s">
        <v>466</v>
      </c>
      <c r="AU736" s="150" t="s">
        <v>84</v>
      </c>
      <c r="AY736" s="18" t="s">
        <v>123</v>
      </c>
      <c r="BE736" s="151">
        <f>IF(N736="základní",J736,0)</f>
        <v>0</v>
      </c>
      <c r="BF736" s="151">
        <f>IF(N736="snížená",J736,0)</f>
        <v>0</v>
      </c>
      <c r="BG736" s="151">
        <f>IF(N736="zákl. přenesená",J736,0)</f>
        <v>0</v>
      </c>
      <c r="BH736" s="151">
        <f>IF(N736="sníž. přenesená",J736,0)</f>
        <v>0</v>
      </c>
      <c r="BI736" s="151">
        <f>IF(N736="nulová",J736,0)</f>
        <v>0</v>
      </c>
      <c r="BJ736" s="18" t="s">
        <v>82</v>
      </c>
      <c r="BK736" s="151">
        <f>ROUND(I736*H736,2)</f>
        <v>0</v>
      </c>
      <c r="BL736" s="18" t="s">
        <v>264</v>
      </c>
      <c r="BM736" s="150" t="s">
        <v>969</v>
      </c>
    </row>
    <row r="737" spans="2:51" s="13" customFormat="1" ht="11.25">
      <c r="B737" s="157"/>
      <c r="D737" s="158" t="s">
        <v>134</v>
      </c>
      <c r="E737" s="159" t="s">
        <v>3</v>
      </c>
      <c r="F737" s="160" t="s">
        <v>866</v>
      </c>
      <c r="H737" s="159" t="s">
        <v>3</v>
      </c>
      <c r="I737" s="161"/>
      <c r="L737" s="157"/>
      <c r="M737" s="162"/>
      <c r="N737" s="163"/>
      <c r="O737" s="163"/>
      <c r="P737" s="163"/>
      <c r="Q737" s="163"/>
      <c r="R737" s="163"/>
      <c r="S737" s="163"/>
      <c r="T737" s="164"/>
      <c r="AT737" s="159" t="s">
        <v>134</v>
      </c>
      <c r="AU737" s="159" t="s">
        <v>84</v>
      </c>
      <c r="AV737" s="13" t="s">
        <v>82</v>
      </c>
      <c r="AW737" s="13" t="s">
        <v>36</v>
      </c>
      <c r="AX737" s="13" t="s">
        <v>74</v>
      </c>
      <c r="AY737" s="159" t="s">
        <v>123</v>
      </c>
    </row>
    <row r="738" spans="2:51" s="14" customFormat="1" ht="11.25">
      <c r="B738" s="165"/>
      <c r="D738" s="158" t="s">
        <v>134</v>
      </c>
      <c r="E738" s="166" t="s">
        <v>3</v>
      </c>
      <c r="F738" s="167" t="s">
        <v>965</v>
      </c>
      <c r="H738" s="168">
        <v>17.69</v>
      </c>
      <c r="I738" s="169"/>
      <c r="L738" s="165"/>
      <c r="M738" s="170"/>
      <c r="N738" s="171"/>
      <c r="O738" s="171"/>
      <c r="P738" s="171"/>
      <c r="Q738" s="171"/>
      <c r="R738" s="171"/>
      <c r="S738" s="171"/>
      <c r="T738" s="172"/>
      <c r="AT738" s="166" t="s">
        <v>134</v>
      </c>
      <c r="AU738" s="166" t="s">
        <v>84</v>
      </c>
      <c r="AV738" s="14" t="s">
        <v>84</v>
      </c>
      <c r="AW738" s="14" t="s">
        <v>36</v>
      </c>
      <c r="AX738" s="14" t="s">
        <v>74</v>
      </c>
      <c r="AY738" s="166" t="s">
        <v>123</v>
      </c>
    </row>
    <row r="739" spans="2:51" s="15" customFormat="1" ht="11.25">
      <c r="B739" s="173"/>
      <c r="D739" s="158" t="s">
        <v>134</v>
      </c>
      <c r="E739" s="174" t="s">
        <v>3</v>
      </c>
      <c r="F739" s="175" t="s">
        <v>138</v>
      </c>
      <c r="H739" s="176">
        <v>17.69</v>
      </c>
      <c r="I739" s="177"/>
      <c r="L739" s="173"/>
      <c r="M739" s="178"/>
      <c r="N739" s="179"/>
      <c r="O739" s="179"/>
      <c r="P739" s="179"/>
      <c r="Q739" s="179"/>
      <c r="R739" s="179"/>
      <c r="S739" s="179"/>
      <c r="T739" s="180"/>
      <c r="AT739" s="174" t="s">
        <v>134</v>
      </c>
      <c r="AU739" s="174" t="s">
        <v>84</v>
      </c>
      <c r="AV739" s="15" t="s">
        <v>130</v>
      </c>
      <c r="AW739" s="15" t="s">
        <v>36</v>
      </c>
      <c r="AX739" s="15" t="s">
        <v>82</v>
      </c>
      <c r="AY739" s="174" t="s">
        <v>123</v>
      </c>
    </row>
    <row r="740" spans="2:51" s="14" customFormat="1" ht="11.25">
      <c r="B740" s="165"/>
      <c r="D740" s="158" t="s">
        <v>134</v>
      </c>
      <c r="F740" s="167" t="s">
        <v>970</v>
      </c>
      <c r="H740" s="168">
        <v>18.575</v>
      </c>
      <c r="I740" s="169"/>
      <c r="L740" s="165"/>
      <c r="M740" s="170"/>
      <c r="N740" s="171"/>
      <c r="O740" s="171"/>
      <c r="P740" s="171"/>
      <c r="Q740" s="171"/>
      <c r="R740" s="171"/>
      <c r="S740" s="171"/>
      <c r="T740" s="172"/>
      <c r="AT740" s="166" t="s">
        <v>134</v>
      </c>
      <c r="AU740" s="166" t="s">
        <v>84</v>
      </c>
      <c r="AV740" s="14" t="s">
        <v>84</v>
      </c>
      <c r="AW740" s="14" t="s">
        <v>4</v>
      </c>
      <c r="AX740" s="14" t="s">
        <v>82</v>
      </c>
      <c r="AY740" s="166" t="s">
        <v>123</v>
      </c>
    </row>
    <row r="741" spans="1:65" s="2" customFormat="1" ht="44.25" customHeight="1">
      <c r="A741" s="33"/>
      <c r="B741" s="138"/>
      <c r="C741" s="139" t="s">
        <v>971</v>
      </c>
      <c r="D741" s="139" t="s">
        <v>125</v>
      </c>
      <c r="E741" s="140" t="s">
        <v>972</v>
      </c>
      <c r="F741" s="141" t="s">
        <v>973</v>
      </c>
      <c r="G741" s="142" t="s">
        <v>955</v>
      </c>
      <c r="H741" s="194"/>
      <c r="I741" s="144"/>
      <c r="J741" s="145">
        <f>ROUND(I741*H741,2)</f>
        <v>0</v>
      </c>
      <c r="K741" s="141" t="s">
        <v>129</v>
      </c>
      <c r="L741" s="34"/>
      <c r="M741" s="146" t="s">
        <v>3</v>
      </c>
      <c r="N741" s="147" t="s">
        <v>45</v>
      </c>
      <c r="O741" s="54"/>
      <c r="P741" s="148">
        <f>O741*H741</f>
        <v>0</v>
      </c>
      <c r="Q741" s="148">
        <v>0</v>
      </c>
      <c r="R741" s="148">
        <f>Q741*H741</f>
        <v>0</v>
      </c>
      <c r="S741" s="148">
        <v>0</v>
      </c>
      <c r="T741" s="149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50" t="s">
        <v>264</v>
      </c>
      <c r="AT741" s="150" t="s">
        <v>125</v>
      </c>
      <c r="AU741" s="150" t="s">
        <v>84</v>
      </c>
      <c r="AY741" s="18" t="s">
        <v>123</v>
      </c>
      <c r="BE741" s="151">
        <f>IF(N741="základní",J741,0)</f>
        <v>0</v>
      </c>
      <c r="BF741" s="151">
        <f>IF(N741="snížená",J741,0)</f>
        <v>0</v>
      </c>
      <c r="BG741" s="151">
        <f>IF(N741="zákl. přenesená",J741,0)</f>
        <v>0</v>
      </c>
      <c r="BH741" s="151">
        <f>IF(N741="sníž. přenesená",J741,0)</f>
        <v>0</v>
      </c>
      <c r="BI741" s="151">
        <f>IF(N741="nulová",J741,0)</f>
        <v>0</v>
      </c>
      <c r="BJ741" s="18" t="s">
        <v>82</v>
      </c>
      <c r="BK741" s="151">
        <f>ROUND(I741*H741,2)</f>
        <v>0</v>
      </c>
      <c r="BL741" s="18" t="s">
        <v>264</v>
      </c>
      <c r="BM741" s="150" t="s">
        <v>974</v>
      </c>
    </row>
    <row r="742" spans="1:47" s="2" customFormat="1" ht="11.25">
      <c r="A742" s="33"/>
      <c r="B742" s="34"/>
      <c r="C742" s="33"/>
      <c r="D742" s="152" t="s">
        <v>132</v>
      </c>
      <c r="E742" s="33"/>
      <c r="F742" s="153" t="s">
        <v>975</v>
      </c>
      <c r="G742" s="33"/>
      <c r="H742" s="33"/>
      <c r="I742" s="154"/>
      <c r="J742" s="33"/>
      <c r="K742" s="33"/>
      <c r="L742" s="34"/>
      <c r="M742" s="155"/>
      <c r="N742" s="156"/>
      <c r="O742" s="54"/>
      <c r="P742" s="54"/>
      <c r="Q742" s="54"/>
      <c r="R742" s="54"/>
      <c r="S742" s="54"/>
      <c r="T742" s="55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T742" s="18" t="s">
        <v>132</v>
      </c>
      <c r="AU742" s="18" t="s">
        <v>84</v>
      </c>
    </row>
    <row r="743" spans="2:63" s="12" customFormat="1" ht="22.9" customHeight="1">
      <c r="B743" s="125"/>
      <c r="D743" s="126" t="s">
        <v>73</v>
      </c>
      <c r="E743" s="136" t="s">
        <v>316</v>
      </c>
      <c r="F743" s="136" t="s">
        <v>317</v>
      </c>
      <c r="I743" s="128"/>
      <c r="J743" s="137">
        <f>BK743</f>
        <v>0</v>
      </c>
      <c r="L743" s="125"/>
      <c r="M743" s="130"/>
      <c r="N743" s="131"/>
      <c r="O743" s="131"/>
      <c r="P743" s="132">
        <f>SUM(P744:P749)</f>
        <v>0</v>
      </c>
      <c r="Q743" s="131"/>
      <c r="R743" s="132">
        <f>SUM(R744:R749)</f>
        <v>0.02652</v>
      </c>
      <c r="S743" s="131"/>
      <c r="T743" s="133">
        <f>SUM(T744:T749)</f>
        <v>0</v>
      </c>
      <c r="AR743" s="126" t="s">
        <v>84</v>
      </c>
      <c r="AT743" s="134" t="s">
        <v>73</v>
      </c>
      <c r="AU743" s="134" t="s">
        <v>82</v>
      </c>
      <c r="AY743" s="126" t="s">
        <v>123</v>
      </c>
      <c r="BK743" s="135">
        <f>SUM(BK744:BK749)</f>
        <v>0</v>
      </c>
    </row>
    <row r="744" spans="1:65" s="2" customFormat="1" ht="16.5" customHeight="1">
      <c r="A744" s="33"/>
      <c r="B744" s="138"/>
      <c r="C744" s="139" t="s">
        <v>976</v>
      </c>
      <c r="D744" s="139" t="s">
        <v>125</v>
      </c>
      <c r="E744" s="140" t="s">
        <v>977</v>
      </c>
      <c r="F744" s="141" t="s">
        <v>978</v>
      </c>
      <c r="G744" s="142" t="s">
        <v>321</v>
      </c>
      <c r="H744" s="143">
        <v>1</v>
      </c>
      <c r="I744" s="144"/>
      <c r="J744" s="145">
        <f>ROUND(I744*H744,2)</f>
        <v>0</v>
      </c>
      <c r="K744" s="141" t="s">
        <v>129</v>
      </c>
      <c r="L744" s="34"/>
      <c r="M744" s="146" t="s">
        <v>3</v>
      </c>
      <c r="N744" s="147" t="s">
        <v>45</v>
      </c>
      <c r="O744" s="54"/>
      <c r="P744" s="148">
        <f>O744*H744</f>
        <v>0</v>
      </c>
      <c r="Q744" s="148">
        <v>0.02652</v>
      </c>
      <c r="R744" s="148">
        <f>Q744*H744</f>
        <v>0.02652</v>
      </c>
      <c r="S744" s="148">
        <v>0</v>
      </c>
      <c r="T744" s="149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50" t="s">
        <v>264</v>
      </c>
      <c r="AT744" s="150" t="s">
        <v>125</v>
      </c>
      <c r="AU744" s="150" t="s">
        <v>84</v>
      </c>
      <c r="AY744" s="18" t="s">
        <v>123</v>
      </c>
      <c r="BE744" s="151">
        <f>IF(N744="základní",J744,0)</f>
        <v>0</v>
      </c>
      <c r="BF744" s="151">
        <f>IF(N744="snížená",J744,0)</f>
        <v>0</v>
      </c>
      <c r="BG744" s="151">
        <f>IF(N744="zákl. přenesená",J744,0)</f>
        <v>0</v>
      </c>
      <c r="BH744" s="151">
        <f>IF(N744="sníž. přenesená",J744,0)</f>
        <v>0</v>
      </c>
      <c r="BI744" s="151">
        <f>IF(N744="nulová",J744,0)</f>
        <v>0</v>
      </c>
      <c r="BJ744" s="18" t="s">
        <v>82</v>
      </c>
      <c r="BK744" s="151">
        <f>ROUND(I744*H744,2)</f>
        <v>0</v>
      </c>
      <c r="BL744" s="18" t="s">
        <v>264</v>
      </c>
      <c r="BM744" s="150" t="s">
        <v>979</v>
      </c>
    </row>
    <row r="745" spans="1:47" s="2" customFormat="1" ht="11.25">
      <c r="A745" s="33"/>
      <c r="B745" s="34"/>
      <c r="C745" s="33"/>
      <c r="D745" s="152" t="s">
        <v>132</v>
      </c>
      <c r="E745" s="33"/>
      <c r="F745" s="153" t="s">
        <v>980</v>
      </c>
      <c r="G745" s="33"/>
      <c r="H745" s="33"/>
      <c r="I745" s="154"/>
      <c r="J745" s="33"/>
      <c r="K745" s="33"/>
      <c r="L745" s="34"/>
      <c r="M745" s="155"/>
      <c r="N745" s="156"/>
      <c r="O745" s="54"/>
      <c r="P745" s="54"/>
      <c r="Q745" s="54"/>
      <c r="R745" s="54"/>
      <c r="S745" s="54"/>
      <c r="T745" s="55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T745" s="18" t="s">
        <v>132</v>
      </c>
      <c r="AU745" s="18" t="s">
        <v>84</v>
      </c>
    </row>
    <row r="746" spans="2:51" s="14" customFormat="1" ht="11.25">
      <c r="B746" s="165"/>
      <c r="D746" s="158" t="s">
        <v>134</v>
      </c>
      <c r="E746" s="166" t="s">
        <v>3</v>
      </c>
      <c r="F746" s="167" t="s">
        <v>82</v>
      </c>
      <c r="H746" s="168">
        <v>1</v>
      </c>
      <c r="I746" s="169"/>
      <c r="L746" s="165"/>
      <c r="M746" s="170"/>
      <c r="N746" s="171"/>
      <c r="O746" s="171"/>
      <c r="P746" s="171"/>
      <c r="Q746" s="171"/>
      <c r="R746" s="171"/>
      <c r="S746" s="171"/>
      <c r="T746" s="172"/>
      <c r="AT746" s="166" t="s">
        <v>134</v>
      </c>
      <c r="AU746" s="166" t="s">
        <v>84</v>
      </c>
      <c r="AV746" s="14" t="s">
        <v>84</v>
      </c>
      <c r="AW746" s="14" t="s">
        <v>36</v>
      </c>
      <c r="AX746" s="14" t="s">
        <v>74</v>
      </c>
      <c r="AY746" s="166" t="s">
        <v>123</v>
      </c>
    </row>
    <row r="747" spans="2:51" s="15" customFormat="1" ht="11.25">
      <c r="B747" s="173"/>
      <c r="D747" s="158" t="s">
        <v>134</v>
      </c>
      <c r="E747" s="174" t="s">
        <v>3</v>
      </c>
      <c r="F747" s="175" t="s">
        <v>138</v>
      </c>
      <c r="H747" s="176">
        <v>1</v>
      </c>
      <c r="I747" s="177"/>
      <c r="L747" s="173"/>
      <c r="M747" s="178"/>
      <c r="N747" s="179"/>
      <c r="O747" s="179"/>
      <c r="P747" s="179"/>
      <c r="Q747" s="179"/>
      <c r="R747" s="179"/>
      <c r="S747" s="179"/>
      <c r="T747" s="180"/>
      <c r="AT747" s="174" t="s">
        <v>134</v>
      </c>
      <c r="AU747" s="174" t="s">
        <v>84</v>
      </c>
      <c r="AV747" s="15" t="s">
        <v>130</v>
      </c>
      <c r="AW747" s="15" t="s">
        <v>36</v>
      </c>
      <c r="AX747" s="15" t="s">
        <v>82</v>
      </c>
      <c r="AY747" s="174" t="s">
        <v>123</v>
      </c>
    </row>
    <row r="748" spans="1:65" s="2" customFormat="1" ht="44.25" customHeight="1">
      <c r="A748" s="33"/>
      <c r="B748" s="138"/>
      <c r="C748" s="139" t="s">
        <v>981</v>
      </c>
      <c r="D748" s="139" t="s">
        <v>125</v>
      </c>
      <c r="E748" s="140" t="s">
        <v>982</v>
      </c>
      <c r="F748" s="141" t="s">
        <v>983</v>
      </c>
      <c r="G748" s="142" t="s">
        <v>955</v>
      </c>
      <c r="H748" s="194"/>
      <c r="I748" s="144"/>
      <c r="J748" s="145">
        <f>ROUND(I748*H748,2)</f>
        <v>0</v>
      </c>
      <c r="K748" s="141" t="s">
        <v>129</v>
      </c>
      <c r="L748" s="34"/>
      <c r="M748" s="146" t="s">
        <v>3</v>
      </c>
      <c r="N748" s="147" t="s">
        <v>45</v>
      </c>
      <c r="O748" s="54"/>
      <c r="P748" s="148">
        <f>O748*H748</f>
        <v>0</v>
      </c>
      <c r="Q748" s="148">
        <v>0</v>
      </c>
      <c r="R748" s="148">
        <f>Q748*H748</f>
        <v>0</v>
      </c>
      <c r="S748" s="148">
        <v>0</v>
      </c>
      <c r="T748" s="149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50" t="s">
        <v>264</v>
      </c>
      <c r="AT748" s="150" t="s">
        <v>125</v>
      </c>
      <c r="AU748" s="150" t="s">
        <v>84</v>
      </c>
      <c r="AY748" s="18" t="s">
        <v>123</v>
      </c>
      <c r="BE748" s="151">
        <f>IF(N748="základní",J748,0)</f>
        <v>0</v>
      </c>
      <c r="BF748" s="151">
        <f>IF(N748="snížená",J748,0)</f>
        <v>0</v>
      </c>
      <c r="BG748" s="151">
        <f>IF(N748="zákl. přenesená",J748,0)</f>
        <v>0</v>
      </c>
      <c r="BH748" s="151">
        <f>IF(N748="sníž. přenesená",J748,0)</f>
        <v>0</v>
      </c>
      <c r="BI748" s="151">
        <f>IF(N748="nulová",J748,0)</f>
        <v>0</v>
      </c>
      <c r="BJ748" s="18" t="s">
        <v>82</v>
      </c>
      <c r="BK748" s="151">
        <f>ROUND(I748*H748,2)</f>
        <v>0</v>
      </c>
      <c r="BL748" s="18" t="s">
        <v>264</v>
      </c>
      <c r="BM748" s="150" t="s">
        <v>984</v>
      </c>
    </row>
    <row r="749" spans="1:47" s="2" customFormat="1" ht="11.25">
      <c r="A749" s="33"/>
      <c r="B749" s="34"/>
      <c r="C749" s="33"/>
      <c r="D749" s="152" t="s">
        <v>132</v>
      </c>
      <c r="E749" s="33"/>
      <c r="F749" s="153" t="s">
        <v>985</v>
      </c>
      <c r="G749" s="33"/>
      <c r="H749" s="33"/>
      <c r="I749" s="154"/>
      <c r="J749" s="33"/>
      <c r="K749" s="33"/>
      <c r="L749" s="34"/>
      <c r="M749" s="155"/>
      <c r="N749" s="156"/>
      <c r="O749" s="54"/>
      <c r="P749" s="54"/>
      <c r="Q749" s="54"/>
      <c r="R749" s="54"/>
      <c r="S749" s="54"/>
      <c r="T749" s="55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T749" s="18" t="s">
        <v>132</v>
      </c>
      <c r="AU749" s="18" t="s">
        <v>84</v>
      </c>
    </row>
    <row r="750" spans="2:63" s="12" customFormat="1" ht="22.9" customHeight="1">
      <c r="B750" s="125"/>
      <c r="D750" s="126" t="s">
        <v>73</v>
      </c>
      <c r="E750" s="136" t="s">
        <v>986</v>
      </c>
      <c r="F750" s="136" t="s">
        <v>987</v>
      </c>
      <c r="I750" s="128"/>
      <c r="J750" s="137">
        <f>BK750</f>
        <v>0</v>
      </c>
      <c r="L750" s="125"/>
      <c r="M750" s="130"/>
      <c r="N750" s="131"/>
      <c r="O750" s="131"/>
      <c r="P750" s="132">
        <f>SUM(P751:P760)</f>
        <v>0</v>
      </c>
      <c r="Q750" s="131"/>
      <c r="R750" s="132">
        <f>SUM(R751:R760)</f>
        <v>0.00693</v>
      </c>
      <c r="S750" s="131"/>
      <c r="T750" s="133">
        <f>SUM(T751:T760)</f>
        <v>0</v>
      </c>
      <c r="AR750" s="126" t="s">
        <v>84</v>
      </c>
      <c r="AT750" s="134" t="s">
        <v>73</v>
      </c>
      <c r="AU750" s="134" t="s">
        <v>82</v>
      </c>
      <c r="AY750" s="126" t="s">
        <v>123</v>
      </c>
      <c r="BK750" s="135">
        <f>SUM(BK751:BK760)</f>
        <v>0</v>
      </c>
    </row>
    <row r="751" spans="1:65" s="2" customFormat="1" ht="33" customHeight="1">
      <c r="A751" s="33"/>
      <c r="B751" s="138"/>
      <c r="C751" s="139" t="s">
        <v>988</v>
      </c>
      <c r="D751" s="139" t="s">
        <v>989</v>
      </c>
      <c r="E751" s="140" t="s">
        <v>990</v>
      </c>
      <c r="F751" s="141" t="s">
        <v>991</v>
      </c>
      <c r="G751" s="142" t="s">
        <v>992</v>
      </c>
      <c r="H751" s="143">
        <v>1</v>
      </c>
      <c r="I751" s="144"/>
      <c r="J751" s="145">
        <f>ROUND(I751*H751,2)</f>
        <v>0</v>
      </c>
      <c r="K751" s="141" t="s">
        <v>993</v>
      </c>
      <c r="L751" s="34"/>
      <c r="M751" s="146" t="s">
        <v>3</v>
      </c>
      <c r="N751" s="147" t="s">
        <v>45</v>
      </c>
      <c r="O751" s="54"/>
      <c r="P751" s="148">
        <f>O751*H751</f>
        <v>0</v>
      </c>
      <c r="Q751" s="148">
        <v>0.00693</v>
      </c>
      <c r="R751" s="148">
        <f>Q751*H751</f>
        <v>0.00693</v>
      </c>
      <c r="S751" s="148">
        <v>0</v>
      </c>
      <c r="T751" s="149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50" t="s">
        <v>264</v>
      </c>
      <c r="AT751" s="150" t="s">
        <v>125</v>
      </c>
      <c r="AU751" s="150" t="s">
        <v>84</v>
      </c>
      <c r="AY751" s="18" t="s">
        <v>123</v>
      </c>
      <c r="BE751" s="151">
        <f>IF(N751="základní",J751,0)</f>
        <v>0</v>
      </c>
      <c r="BF751" s="151">
        <f>IF(N751="snížená",J751,0)</f>
        <v>0</v>
      </c>
      <c r="BG751" s="151">
        <f>IF(N751="zákl. přenesená",J751,0)</f>
        <v>0</v>
      </c>
      <c r="BH751" s="151">
        <f>IF(N751="sníž. přenesená",J751,0)</f>
        <v>0</v>
      </c>
      <c r="BI751" s="151">
        <f>IF(N751="nulová",J751,0)</f>
        <v>0</v>
      </c>
      <c r="BJ751" s="18" t="s">
        <v>82</v>
      </c>
      <c r="BK751" s="151">
        <f>ROUND(I751*H751,2)</f>
        <v>0</v>
      </c>
      <c r="BL751" s="18" t="s">
        <v>264</v>
      </c>
      <c r="BM751" s="150" t="s">
        <v>994</v>
      </c>
    </row>
    <row r="752" spans="1:47" s="2" customFormat="1" ht="11.25">
      <c r="A752" s="33"/>
      <c r="B752" s="34"/>
      <c r="C752" s="33"/>
      <c r="D752" s="152" t="s">
        <v>132</v>
      </c>
      <c r="E752" s="33"/>
      <c r="F752" s="153" t="s">
        <v>995</v>
      </c>
      <c r="G752" s="33"/>
      <c r="H752" s="33"/>
      <c r="I752" s="154"/>
      <c r="J752" s="33"/>
      <c r="K752" s="33"/>
      <c r="L752" s="34"/>
      <c r="M752" s="155"/>
      <c r="N752" s="156"/>
      <c r="O752" s="54"/>
      <c r="P752" s="54"/>
      <c r="Q752" s="54"/>
      <c r="R752" s="54"/>
      <c r="S752" s="54"/>
      <c r="T752" s="55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T752" s="18" t="s">
        <v>132</v>
      </c>
      <c r="AU752" s="18" t="s">
        <v>84</v>
      </c>
    </row>
    <row r="753" spans="2:51" s="13" customFormat="1" ht="11.25">
      <c r="B753" s="157"/>
      <c r="D753" s="158" t="s">
        <v>134</v>
      </c>
      <c r="E753" s="159" t="s">
        <v>3</v>
      </c>
      <c r="F753" s="160" t="s">
        <v>166</v>
      </c>
      <c r="H753" s="159" t="s">
        <v>3</v>
      </c>
      <c r="I753" s="161"/>
      <c r="L753" s="157"/>
      <c r="M753" s="162"/>
      <c r="N753" s="163"/>
      <c r="O753" s="163"/>
      <c r="P753" s="163"/>
      <c r="Q753" s="163"/>
      <c r="R753" s="163"/>
      <c r="S753" s="163"/>
      <c r="T753" s="164"/>
      <c r="AT753" s="159" t="s">
        <v>134</v>
      </c>
      <c r="AU753" s="159" t="s">
        <v>84</v>
      </c>
      <c r="AV753" s="13" t="s">
        <v>82</v>
      </c>
      <c r="AW753" s="13" t="s">
        <v>36</v>
      </c>
      <c r="AX753" s="13" t="s">
        <v>74</v>
      </c>
      <c r="AY753" s="159" t="s">
        <v>123</v>
      </c>
    </row>
    <row r="754" spans="2:51" s="14" customFormat="1" ht="11.25">
      <c r="B754" s="165"/>
      <c r="D754" s="158" t="s">
        <v>134</v>
      </c>
      <c r="E754" s="166" t="s">
        <v>3</v>
      </c>
      <c r="F754" s="167" t="s">
        <v>82</v>
      </c>
      <c r="H754" s="168">
        <v>1</v>
      </c>
      <c r="I754" s="169"/>
      <c r="L754" s="165"/>
      <c r="M754" s="170"/>
      <c r="N754" s="171"/>
      <c r="O754" s="171"/>
      <c r="P754" s="171"/>
      <c r="Q754" s="171"/>
      <c r="R754" s="171"/>
      <c r="S754" s="171"/>
      <c r="T754" s="172"/>
      <c r="AT754" s="166" t="s">
        <v>134</v>
      </c>
      <c r="AU754" s="166" t="s">
        <v>84</v>
      </c>
      <c r="AV754" s="14" t="s">
        <v>84</v>
      </c>
      <c r="AW754" s="14" t="s">
        <v>36</v>
      </c>
      <c r="AX754" s="14" t="s">
        <v>74</v>
      </c>
      <c r="AY754" s="166" t="s">
        <v>123</v>
      </c>
    </row>
    <row r="755" spans="2:51" s="15" customFormat="1" ht="11.25">
      <c r="B755" s="173"/>
      <c r="D755" s="158" t="s">
        <v>134</v>
      </c>
      <c r="E755" s="174" t="s">
        <v>3</v>
      </c>
      <c r="F755" s="175" t="s">
        <v>138</v>
      </c>
      <c r="H755" s="176">
        <v>1</v>
      </c>
      <c r="I755" s="177"/>
      <c r="L755" s="173"/>
      <c r="M755" s="178"/>
      <c r="N755" s="179"/>
      <c r="O755" s="179"/>
      <c r="P755" s="179"/>
      <c r="Q755" s="179"/>
      <c r="R755" s="179"/>
      <c r="S755" s="179"/>
      <c r="T755" s="180"/>
      <c r="AT755" s="174" t="s">
        <v>134</v>
      </c>
      <c r="AU755" s="174" t="s">
        <v>84</v>
      </c>
      <c r="AV755" s="15" t="s">
        <v>130</v>
      </c>
      <c r="AW755" s="15" t="s">
        <v>36</v>
      </c>
      <c r="AX755" s="15" t="s">
        <v>82</v>
      </c>
      <c r="AY755" s="174" t="s">
        <v>123</v>
      </c>
    </row>
    <row r="756" spans="1:65" s="2" customFormat="1" ht="24.2" customHeight="1">
      <c r="A756" s="33"/>
      <c r="B756" s="138"/>
      <c r="C756" s="139" t="s">
        <v>996</v>
      </c>
      <c r="D756" s="139" t="s">
        <v>989</v>
      </c>
      <c r="E756" s="140" t="s">
        <v>997</v>
      </c>
      <c r="F756" s="141" t="s">
        <v>998</v>
      </c>
      <c r="G756" s="142" t="s">
        <v>992</v>
      </c>
      <c r="H756" s="143">
        <v>1</v>
      </c>
      <c r="I756" s="144"/>
      <c r="J756" s="145">
        <f>ROUND(I756*H756,2)</f>
        <v>0</v>
      </c>
      <c r="K756" s="141" t="s">
        <v>993</v>
      </c>
      <c r="L756" s="34"/>
      <c r="M756" s="146" t="s">
        <v>3</v>
      </c>
      <c r="N756" s="147" t="s">
        <v>45</v>
      </c>
      <c r="O756" s="54"/>
      <c r="P756" s="148">
        <f>O756*H756</f>
        <v>0</v>
      </c>
      <c r="Q756" s="148">
        <v>0</v>
      </c>
      <c r="R756" s="148">
        <f>Q756*H756</f>
        <v>0</v>
      </c>
      <c r="S756" s="148">
        <v>0</v>
      </c>
      <c r="T756" s="149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50" t="s">
        <v>264</v>
      </c>
      <c r="AT756" s="150" t="s">
        <v>125</v>
      </c>
      <c r="AU756" s="150" t="s">
        <v>84</v>
      </c>
      <c r="AY756" s="18" t="s">
        <v>123</v>
      </c>
      <c r="BE756" s="151">
        <f>IF(N756="základní",J756,0)</f>
        <v>0</v>
      </c>
      <c r="BF756" s="151">
        <f>IF(N756="snížená",J756,0)</f>
        <v>0</v>
      </c>
      <c r="BG756" s="151">
        <f>IF(N756="zákl. přenesená",J756,0)</f>
        <v>0</v>
      </c>
      <c r="BH756" s="151">
        <f>IF(N756="sníž. přenesená",J756,0)</f>
        <v>0</v>
      </c>
      <c r="BI756" s="151">
        <f>IF(N756="nulová",J756,0)</f>
        <v>0</v>
      </c>
      <c r="BJ756" s="18" t="s">
        <v>82</v>
      </c>
      <c r="BK756" s="151">
        <f>ROUND(I756*H756,2)</f>
        <v>0</v>
      </c>
      <c r="BL756" s="18" t="s">
        <v>264</v>
      </c>
      <c r="BM756" s="150" t="s">
        <v>999</v>
      </c>
    </row>
    <row r="757" spans="1:47" s="2" customFormat="1" ht="11.25">
      <c r="A757" s="33"/>
      <c r="B757" s="34"/>
      <c r="C757" s="33"/>
      <c r="D757" s="152" t="s">
        <v>132</v>
      </c>
      <c r="E757" s="33"/>
      <c r="F757" s="153" t="s">
        <v>1000</v>
      </c>
      <c r="G757" s="33"/>
      <c r="H757" s="33"/>
      <c r="I757" s="154"/>
      <c r="J757" s="33"/>
      <c r="K757" s="33"/>
      <c r="L757" s="34"/>
      <c r="M757" s="155"/>
      <c r="N757" s="156"/>
      <c r="O757" s="54"/>
      <c r="P757" s="54"/>
      <c r="Q757" s="54"/>
      <c r="R757" s="54"/>
      <c r="S757" s="54"/>
      <c r="T757" s="55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T757" s="18" t="s">
        <v>132</v>
      </c>
      <c r="AU757" s="18" t="s">
        <v>84</v>
      </c>
    </row>
    <row r="758" spans="2:51" s="13" customFormat="1" ht="11.25">
      <c r="B758" s="157"/>
      <c r="D758" s="158" t="s">
        <v>134</v>
      </c>
      <c r="E758" s="159" t="s">
        <v>3</v>
      </c>
      <c r="F758" s="160" t="s">
        <v>161</v>
      </c>
      <c r="H758" s="159" t="s">
        <v>3</v>
      </c>
      <c r="I758" s="161"/>
      <c r="L758" s="157"/>
      <c r="M758" s="162"/>
      <c r="N758" s="163"/>
      <c r="O758" s="163"/>
      <c r="P758" s="163"/>
      <c r="Q758" s="163"/>
      <c r="R758" s="163"/>
      <c r="S758" s="163"/>
      <c r="T758" s="164"/>
      <c r="AT758" s="159" t="s">
        <v>134</v>
      </c>
      <c r="AU758" s="159" t="s">
        <v>84</v>
      </c>
      <c r="AV758" s="13" t="s">
        <v>82</v>
      </c>
      <c r="AW758" s="13" t="s">
        <v>36</v>
      </c>
      <c r="AX758" s="13" t="s">
        <v>74</v>
      </c>
      <c r="AY758" s="159" t="s">
        <v>123</v>
      </c>
    </row>
    <row r="759" spans="2:51" s="14" customFormat="1" ht="11.25">
      <c r="B759" s="165"/>
      <c r="D759" s="158" t="s">
        <v>134</v>
      </c>
      <c r="E759" s="166" t="s">
        <v>3</v>
      </c>
      <c r="F759" s="167" t="s">
        <v>82</v>
      </c>
      <c r="H759" s="168">
        <v>1</v>
      </c>
      <c r="I759" s="169"/>
      <c r="L759" s="165"/>
      <c r="M759" s="170"/>
      <c r="N759" s="171"/>
      <c r="O759" s="171"/>
      <c r="P759" s="171"/>
      <c r="Q759" s="171"/>
      <c r="R759" s="171"/>
      <c r="S759" s="171"/>
      <c r="T759" s="172"/>
      <c r="AT759" s="166" t="s">
        <v>134</v>
      </c>
      <c r="AU759" s="166" t="s">
        <v>84</v>
      </c>
      <c r="AV759" s="14" t="s">
        <v>84</v>
      </c>
      <c r="AW759" s="14" t="s">
        <v>36</v>
      </c>
      <c r="AX759" s="14" t="s">
        <v>74</v>
      </c>
      <c r="AY759" s="166" t="s">
        <v>123</v>
      </c>
    </row>
    <row r="760" spans="2:51" s="15" customFormat="1" ht="11.25">
      <c r="B760" s="173"/>
      <c r="D760" s="158" t="s">
        <v>134</v>
      </c>
      <c r="E760" s="174" t="s">
        <v>3</v>
      </c>
      <c r="F760" s="175" t="s">
        <v>138</v>
      </c>
      <c r="H760" s="176">
        <v>1</v>
      </c>
      <c r="I760" s="177"/>
      <c r="L760" s="173"/>
      <c r="M760" s="178"/>
      <c r="N760" s="179"/>
      <c r="O760" s="179"/>
      <c r="P760" s="179"/>
      <c r="Q760" s="179"/>
      <c r="R760" s="179"/>
      <c r="S760" s="179"/>
      <c r="T760" s="180"/>
      <c r="AT760" s="174" t="s">
        <v>134</v>
      </c>
      <c r="AU760" s="174" t="s">
        <v>84</v>
      </c>
      <c r="AV760" s="15" t="s">
        <v>130</v>
      </c>
      <c r="AW760" s="15" t="s">
        <v>36</v>
      </c>
      <c r="AX760" s="15" t="s">
        <v>82</v>
      </c>
      <c r="AY760" s="174" t="s">
        <v>123</v>
      </c>
    </row>
    <row r="761" spans="2:63" s="12" customFormat="1" ht="22.9" customHeight="1">
      <c r="B761" s="125"/>
      <c r="D761" s="126" t="s">
        <v>73</v>
      </c>
      <c r="E761" s="136" t="s">
        <v>1001</v>
      </c>
      <c r="F761" s="136" t="s">
        <v>1002</v>
      </c>
      <c r="I761" s="128"/>
      <c r="J761" s="137">
        <f>BK761</f>
        <v>0</v>
      </c>
      <c r="L761" s="125"/>
      <c r="M761" s="130"/>
      <c r="N761" s="131"/>
      <c r="O761" s="131"/>
      <c r="P761" s="132">
        <f>SUM(P762:P768)</f>
        <v>0</v>
      </c>
      <c r="Q761" s="131"/>
      <c r="R761" s="132">
        <f>SUM(R762:R768)</f>
        <v>0.19065200000000002</v>
      </c>
      <c r="S761" s="131"/>
      <c r="T761" s="133">
        <f>SUM(T762:T768)</f>
        <v>0</v>
      </c>
      <c r="AR761" s="126" t="s">
        <v>84</v>
      </c>
      <c r="AT761" s="134" t="s">
        <v>73</v>
      </c>
      <c r="AU761" s="134" t="s">
        <v>82</v>
      </c>
      <c r="AY761" s="126" t="s">
        <v>123</v>
      </c>
      <c r="BK761" s="135">
        <f>SUM(BK762:BK768)</f>
        <v>0</v>
      </c>
    </row>
    <row r="762" spans="1:65" s="2" customFormat="1" ht="55.5" customHeight="1">
      <c r="A762" s="33"/>
      <c r="B762" s="138"/>
      <c r="C762" s="139" t="s">
        <v>1003</v>
      </c>
      <c r="D762" s="139" t="s">
        <v>125</v>
      </c>
      <c r="E762" s="140" t="s">
        <v>1004</v>
      </c>
      <c r="F762" s="141" t="s">
        <v>1005</v>
      </c>
      <c r="G762" s="142" t="s">
        <v>128</v>
      </c>
      <c r="H762" s="143">
        <v>7.7</v>
      </c>
      <c r="I762" s="144"/>
      <c r="J762" s="145">
        <f>ROUND(I762*H762,2)</f>
        <v>0</v>
      </c>
      <c r="K762" s="141" t="s">
        <v>129</v>
      </c>
      <c r="L762" s="34"/>
      <c r="M762" s="146" t="s">
        <v>3</v>
      </c>
      <c r="N762" s="147" t="s">
        <v>45</v>
      </c>
      <c r="O762" s="54"/>
      <c r="P762" s="148">
        <f>O762*H762</f>
        <v>0</v>
      </c>
      <c r="Q762" s="148">
        <v>0.02476</v>
      </c>
      <c r="R762" s="148">
        <f>Q762*H762</f>
        <v>0.19065200000000002</v>
      </c>
      <c r="S762" s="148">
        <v>0</v>
      </c>
      <c r="T762" s="149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50" t="s">
        <v>264</v>
      </c>
      <c r="AT762" s="150" t="s">
        <v>125</v>
      </c>
      <c r="AU762" s="150" t="s">
        <v>84</v>
      </c>
      <c r="AY762" s="18" t="s">
        <v>123</v>
      </c>
      <c r="BE762" s="151">
        <f>IF(N762="základní",J762,0)</f>
        <v>0</v>
      </c>
      <c r="BF762" s="151">
        <f>IF(N762="snížená",J762,0)</f>
        <v>0</v>
      </c>
      <c r="BG762" s="151">
        <f>IF(N762="zákl. přenesená",J762,0)</f>
        <v>0</v>
      </c>
      <c r="BH762" s="151">
        <f>IF(N762="sníž. přenesená",J762,0)</f>
        <v>0</v>
      </c>
      <c r="BI762" s="151">
        <f>IF(N762="nulová",J762,0)</f>
        <v>0</v>
      </c>
      <c r="BJ762" s="18" t="s">
        <v>82</v>
      </c>
      <c r="BK762" s="151">
        <f>ROUND(I762*H762,2)</f>
        <v>0</v>
      </c>
      <c r="BL762" s="18" t="s">
        <v>264</v>
      </c>
      <c r="BM762" s="150" t="s">
        <v>1006</v>
      </c>
    </row>
    <row r="763" spans="1:47" s="2" customFormat="1" ht="11.25">
      <c r="A763" s="33"/>
      <c r="B763" s="34"/>
      <c r="C763" s="33"/>
      <c r="D763" s="152" t="s">
        <v>132</v>
      </c>
      <c r="E763" s="33"/>
      <c r="F763" s="153" t="s">
        <v>1007</v>
      </c>
      <c r="G763" s="33"/>
      <c r="H763" s="33"/>
      <c r="I763" s="154"/>
      <c r="J763" s="33"/>
      <c r="K763" s="33"/>
      <c r="L763" s="34"/>
      <c r="M763" s="155"/>
      <c r="N763" s="156"/>
      <c r="O763" s="54"/>
      <c r="P763" s="54"/>
      <c r="Q763" s="54"/>
      <c r="R763" s="54"/>
      <c r="S763" s="54"/>
      <c r="T763" s="55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T763" s="18" t="s">
        <v>132</v>
      </c>
      <c r="AU763" s="18" t="s">
        <v>84</v>
      </c>
    </row>
    <row r="764" spans="2:51" s="13" customFormat="1" ht="11.25">
      <c r="B764" s="157"/>
      <c r="D764" s="158" t="s">
        <v>134</v>
      </c>
      <c r="E764" s="159" t="s">
        <v>3</v>
      </c>
      <c r="F764" s="160" t="s">
        <v>1008</v>
      </c>
      <c r="H764" s="159" t="s">
        <v>3</v>
      </c>
      <c r="I764" s="161"/>
      <c r="L764" s="157"/>
      <c r="M764" s="162"/>
      <c r="N764" s="163"/>
      <c r="O764" s="163"/>
      <c r="P764" s="163"/>
      <c r="Q764" s="163"/>
      <c r="R764" s="163"/>
      <c r="S764" s="163"/>
      <c r="T764" s="164"/>
      <c r="AT764" s="159" t="s">
        <v>134</v>
      </c>
      <c r="AU764" s="159" t="s">
        <v>84</v>
      </c>
      <c r="AV764" s="13" t="s">
        <v>82</v>
      </c>
      <c r="AW764" s="13" t="s">
        <v>36</v>
      </c>
      <c r="AX764" s="13" t="s">
        <v>74</v>
      </c>
      <c r="AY764" s="159" t="s">
        <v>123</v>
      </c>
    </row>
    <row r="765" spans="2:51" s="14" customFormat="1" ht="11.25">
      <c r="B765" s="165"/>
      <c r="D765" s="158" t="s">
        <v>134</v>
      </c>
      <c r="E765" s="166" t="s">
        <v>3</v>
      </c>
      <c r="F765" s="167" t="s">
        <v>1009</v>
      </c>
      <c r="H765" s="168">
        <v>7.7</v>
      </c>
      <c r="I765" s="169"/>
      <c r="L765" s="165"/>
      <c r="M765" s="170"/>
      <c r="N765" s="171"/>
      <c r="O765" s="171"/>
      <c r="P765" s="171"/>
      <c r="Q765" s="171"/>
      <c r="R765" s="171"/>
      <c r="S765" s="171"/>
      <c r="T765" s="172"/>
      <c r="AT765" s="166" t="s">
        <v>134</v>
      </c>
      <c r="AU765" s="166" t="s">
        <v>84</v>
      </c>
      <c r="AV765" s="14" t="s">
        <v>84</v>
      </c>
      <c r="AW765" s="14" t="s">
        <v>36</v>
      </c>
      <c r="AX765" s="14" t="s">
        <v>74</v>
      </c>
      <c r="AY765" s="166" t="s">
        <v>123</v>
      </c>
    </row>
    <row r="766" spans="2:51" s="15" customFormat="1" ht="11.25">
      <c r="B766" s="173"/>
      <c r="D766" s="158" t="s">
        <v>134</v>
      </c>
      <c r="E766" s="174" t="s">
        <v>3</v>
      </c>
      <c r="F766" s="175" t="s">
        <v>138</v>
      </c>
      <c r="H766" s="176">
        <v>7.7</v>
      </c>
      <c r="I766" s="177"/>
      <c r="L766" s="173"/>
      <c r="M766" s="178"/>
      <c r="N766" s="179"/>
      <c r="O766" s="179"/>
      <c r="P766" s="179"/>
      <c r="Q766" s="179"/>
      <c r="R766" s="179"/>
      <c r="S766" s="179"/>
      <c r="T766" s="180"/>
      <c r="AT766" s="174" t="s">
        <v>134</v>
      </c>
      <c r="AU766" s="174" t="s">
        <v>84</v>
      </c>
      <c r="AV766" s="15" t="s">
        <v>130</v>
      </c>
      <c r="AW766" s="15" t="s">
        <v>36</v>
      </c>
      <c r="AX766" s="15" t="s">
        <v>82</v>
      </c>
      <c r="AY766" s="174" t="s">
        <v>123</v>
      </c>
    </row>
    <row r="767" spans="1:65" s="2" customFormat="1" ht="44.25" customHeight="1">
      <c r="A767" s="33"/>
      <c r="B767" s="138"/>
      <c r="C767" s="139" t="s">
        <v>1010</v>
      </c>
      <c r="D767" s="139" t="s">
        <v>125</v>
      </c>
      <c r="E767" s="140" t="s">
        <v>1011</v>
      </c>
      <c r="F767" s="141" t="s">
        <v>1012</v>
      </c>
      <c r="G767" s="142" t="s">
        <v>955</v>
      </c>
      <c r="H767" s="194"/>
      <c r="I767" s="144"/>
      <c r="J767" s="145">
        <f>ROUND(I767*H767,2)</f>
        <v>0</v>
      </c>
      <c r="K767" s="141" t="s">
        <v>129</v>
      </c>
      <c r="L767" s="34"/>
      <c r="M767" s="146" t="s">
        <v>3</v>
      </c>
      <c r="N767" s="147" t="s">
        <v>45</v>
      </c>
      <c r="O767" s="54"/>
      <c r="P767" s="148">
        <f>O767*H767</f>
        <v>0</v>
      </c>
      <c r="Q767" s="148">
        <v>0</v>
      </c>
      <c r="R767" s="148">
        <f>Q767*H767</f>
        <v>0</v>
      </c>
      <c r="S767" s="148">
        <v>0</v>
      </c>
      <c r="T767" s="149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50" t="s">
        <v>264</v>
      </c>
      <c r="AT767" s="150" t="s">
        <v>125</v>
      </c>
      <c r="AU767" s="150" t="s">
        <v>84</v>
      </c>
      <c r="AY767" s="18" t="s">
        <v>123</v>
      </c>
      <c r="BE767" s="151">
        <f>IF(N767="základní",J767,0)</f>
        <v>0</v>
      </c>
      <c r="BF767" s="151">
        <f>IF(N767="snížená",J767,0)</f>
        <v>0</v>
      </c>
      <c r="BG767" s="151">
        <f>IF(N767="zákl. přenesená",J767,0)</f>
        <v>0</v>
      </c>
      <c r="BH767" s="151">
        <f>IF(N767="sníž. přenesená",J767,0)</f>
        <v>0</v>
      </c>
      <c r="BI767" s="151">
        <f>IF(N767="nulová",J767,0)</f>
        <v>0</v>
      </c>
      <c r="BJ767" s="18" t="s">
        <v>82</v>
      </c>
      <c r="BK767" s="151">
        <f>ROUND(I767*H767,2)</f>
        <v>0</v>
      </c>
      <c r="BL767" s="18" t="s">
        <v>264</v>
      </c>
      <c r="BM767" s="150" t="s">
        <v>1013</v>
      </c>
    </row>
    <row r="768" spans="1:47" s="2" customFormat="1" ht="11.25">
      <c r="A768" s="33"/>
      <c r="B768" s="34"/>
      <c r="C768" s="33"/>
      <c r="D768" s="152" t="s">
        <v>132</v>
      </c>
      <c r="E768" s="33"/>
      <c r="F768" s="153" t="s">
        <v>1014</v>
      </c>
      <c r="G768" s="33"/>
      <c r="H768" s="33"/>
      <c r="I768" s="154"/>
      <c r="J768" s="33"/>
      <c r="K768" s="33"/>
      <c r="L768" s="34"/>
      <c r="M768" s="155"/>
      <c r="N768" s="156"/>
      <c r="O768" s="54"/>
      <c r="P768" s="54"/>
      <c r="Q768" s="54"/>
      <c r="R768" s="54"/>
      <c r="S768" s="54"/>
      <c r="T768" s="55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T768" s="18" t="s">
        <v>132</v>
      </c>
      <c r="AU768" s="18" t="s">
        <v>84</v>
      </c>
    </row>
    <row r="769" spans="2:63" s="12" customFormat="1" ht="22.9" customHeight="1">
      <c r="B769" s="125"/>
      <c r="D769" s="126" t="s">
        <v>73</v>
      </c>
      <c r="E769" s="136" t="s">
        <v>324</v>
      </c>
      <c r="F769" s="136" t="s">
        <v>325</v>
      </c>
      <c r="I769" s="128"/>
      <c r="J769" s="137">
        <f>BK769</f>
        <v>0</v>
      </c>
      <c r="L769" s="125"/>
      <c r="M769" s="130"/>
      <c r="N769" s="131"/>
      <c r="O769" s="131"/>
      <c r="P769" s="132">
        <f>SUM(P770:P781)</f>
        <v>0</v>
      </c>
      <c r="Q769" s="131"/>
      <c r="R769" s="132">
        <f>SUM(R770:R781)</f>
        <v>0.014928</v>
      </c>
      <c r="S769" s="131"/>
      <c r="T769" s="133">
        <f>SUM(T770:T781)</f>
        <v>0</v>
      </c>
      <c r="AR769" s="126" t="s">
        <v>84</v>
      </c>
      <c r="AT769" s="134" t="s">
        <v>73</v>
      </c>
      <c r="AU769" s="134" t="s">
        <v>82</v>
      </c>
      <c r="AY769" s="126" t="s">
        <v>123</v>
      </c>
      <c r="BK769" s="135">
        <f>SUM(BK770:BK781)</f>
        <v>0</v>
      </c>
    </row>
    <row r="770" spans="1:65" s="2" customFormat="1" ht="37.9" customHeight="1">
      <c r="A770" s="33"/>
      <c r="B770" s="138"/>
      <c r="C770" s="139" t="s">
        <v>1015</v>
      </c>
      <c r="D770" s="139" t="s">
        <v>125</v>
      </c>
      <c r="E770" s="140" t="s">
        <v>1016</v>
      </c>
      <c r="F770" s="141" t="s">
        <v>1017</v>
      </c>
      <c r="G770" s="142" t="s">
        <v>182</v>
      </c>
      <c r="H770" s="143">
        <v>2.85</v>
      </c>
      <c r="I770" s="144"/>
      <c r="J770" s="145">
        <f>ROUND(I770*H770,2)</f>
        <v>0</v>
      </c>
      <c r="K770" s="141" t="s">
        <v>129</v>
      </c>
      <c r="L770" s="34"/>
      <c r="M770" s="146" t="s">
        <v>3</v>
      </c>
      <c r="N770" s="147" t="s">
        <v>45</v>
      </c>
      <c r="O770" s="54"/>
      <c r="P770" s="148">
        <f>O770*H770</f>
        <v>0</v>
      </c>
      <c r="Q770" s="148">
        <v>0.00358</v>
      </c>
      <c r="R770" s="148">
        <f>Q770*H770</f>
        <v>0.010203</v>
      </c>
      <c r="S770" s="148">
        <v>0</v>
      </c>
      <c r="T770" s="149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50" t="s">
        <v>264</v>
      </c>
      <c r="AT770" s="150" t="s">
        <v>125</v>
      </c>
      <c r="AU770" s="150" t="s">
        <v>84</v>
      </c>
      <c r="AY770" s="18" t="s">
        <v>123</v>
      </c>
      <c r="BE770" s="151">
        <f>IF(N770="základní",J770,0)</f>
        <v>0</v>
      </c>
      <c r="BF770" s="151">
        <f>IF(N770="snížená",J770,0)</f>
        <v>0</v>
      </c>
      <c r="BG770" s="151">
        <f>IF(N770="zákl. přenesená",J770,0)</f>
        <v>0</v>
      </c>
      <c r="BH770" s="151">
        <f>IF(N770="sníž. přenesená",J770,0)</f>
        <v>0</v>
      </c>
      <c r="BI770" s="151">
        <f>IF(N770="nulová",J770,0)</f>
        <v>0</v>
      </c>
      <c r="BJ770" s="18" t="s">
        <v>82</v>
      </c>
      <c r="BK770" s="151">
        <f>ROUND(I770*H770,2)</f>
        <v>0</v>
      </c>
      <c r="BL770" s="18" t="s">
        <v>264</v>
      </c>
      <c r="BM770" s="150" t="s">
        <v>1018</v>
      </c>
    </row>
    <row r="771" spans="1:47" s="2" customFormat="1" ht="11.25">
      <c r="A771" s="33"/>
      <c r="B771" s="34"/>
      <c r="C771" s="33"/>
      <c r="D771" s="152" t="s">
        <v>132</v>
      </c>
      <c r="E771" s="33"/>
      <c r="F771" s="153" t="s">
        <v>1019</v>
      </c>
      <c r="G771" s="33"/>
      <c r="H771" s="33"/>
      <c r="I771" s="154"/>
      <c r="J771" s="33"/>
      <c r="K771" s="33"/>
      <c r="L771" s="34"/>
      <c r="M771" s="155"/>
      <c r="N771" s="156"/>
      <c r="O771" s="54"/>
      <c r="P771" s="54"/>
      <c r="Q771" s="54"/>
      <c r="R771" s="54"/>
      <c r="S771" s="54"/>
      <c r="T771" s="55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T771" s="18" t="s">
        <v>132</v>
      </c>
      <c r="AU771" s="18" t="s">
        <v>84</v>
      </c>
    </row>
    <row r="772" spans="2:51" s="13" customFormat="1" ht="11.25">
      <c r="B772" s="157"/>
      <c r="D772" s="158" t="s">
        <v>134</v>
      </c>
      <c r="E772" s="159" t="s">
        <v>3</v>
      </c>
      <c r="F772" s="160" t="s">
        <v>1020</v>
      </c>
      <c r="H772" s="159" t="s">
        <v>3</v>
      </c>
      <c r="I772" s="161"/>
      <c r="L772" s="157"/>
      <c r="M772" s="162"/>
      <c r="N772" s="163"/>
      <c r="O772" s="163"/>
      <c r="P772" s="163"/>
      <c r="Q772" s="163"/>
      <c r="R772" s="163"/>
      <c r="S772" s="163"/>
      <c r="T772" s="164"/>
      <c r="AT772" s="159" t="s">
        <v>134</v>
      </c>
      <c r="AU772" s="159" t="s">
        <v>84</v>
      </c>
      <c r="AV772" s="13" t="s">
        <v>82</v>
      </c>
      <c r="AW772" s="13" t="s">
        <v>36</v>
      </c>
      <c r="AX772" s="13" t="s">
        <v>74</v>
      </c>
      <c r="AY772" s="159" t="s">
        <v>123</v>
      </c>
    </row>
    <row r="773" spans="2:51" s="14" customFormat="1" ht="11.25">
      <c r="B773" s="165"/>
      <c r="D773" s="158" t="s">
        <v>134</v>
      </c>
      <c r="E773" s="166" t="s">
        <v>3</v>
      </c>
      <c r="F773" s="167" t="s">
        <v>340</v>
      </c>
      <c r="H773" s="168">
        <v>2.85</v>
      </c>
      <c r="I773" s="169"/>
      <c r="L773" s="165"/>
      <c r="M773" s="170"/>
      <c r="N773" s="171"/>
      <c r="O773" s="171"/>
      <c r="P773" s="171"/>
      <c r="Q773" s="171"/>
      <c r="R773" s="171"/>
      <c r="S773" s="171"/>
      <c r="T773" s="172"/>
      <c r="AT773" s="166" t="s">
        <v>134</v>
      </c>
      <c r="AU773" s="166" t="s">
        <v>84</v>
      </c>
      <c r="AV773" s="14" t="s">
        <v>84</v>
      </c>
      <c r="AW773" s="14" t="s">
        <v>36</v>
      </c>
      <c r="AX773" s="14" t="s">
        <v>74</v>
      </c>
      <c r="AY773" s="166" t="s">
        <v>123</v>
      </c>
    </row>
    <row r="774" spans="2:51" s="15" customFormat="1" ht="11.25">
      <c r="B774" s="173"/>
      <c r="D774" s="158" t="s">
        <v>134</v>
      </c>
      <c r="E774" s="174" t="s">
        <v>3</v>
      </c>
      <c r="F774" s="175" t="s">
        <v>138</v>
      </c>
      <c r="H774" s="176">
        <v>2.85</v>
      </c>
      <c r="I774" s="177"/>
      <c r="L774" s="173"/>
      <c r="M774" s="178"/>
      <c r="N774" s="179"/>
      <c r="O774" s="179"/>
      <c r="P774" s="179"/>
      <c r="Q774" s="179"/>
      <c r="R774" s="179"/>
      <c r="S774" s="179"/>
      <c r="T774" s="180"/>
      <c r="AT774" s="174" t="s">
        <v>134</v>
      </c>
      <c r="AU774" s="174" t="s">
        <v>84</v>
      </c>
      <c r="AV774" s="15" t="s">
        <v>130</v>
      </c>
      <c r="AW774" s="15" t="s">
        <v>36</v>
      </c>
      <c r="AX774" s="15" t="s">
        <v>82</v>
      </c>
      <c r="AY774" s="174" t="s">
        <v>123</v>
      </c>
    </row>
    <row r="775" spans="1:65" s="2" customFormat="1" ht="37.9" customHeight="1">
      <c r="A775" s="33"/>
      <c r="B775" s="138"/>
      <c r="C775" s="139" t="s">
        <v>1021</v>
      </c>
      <c r="D775" s="139" t="s">
        <v>125</v>
      </c>
      <c r="E775" s="140" t="s">
        <v>1022</v>
      </c>
      <c r="F775" s="141" t="s">
        <v>1023</v>
      </c>
      <c r="G775" s="142" t="s">
        <v>182</v>
      </c>
      <c r="H775" s="143">
        <v>2.25</v>
      </c>
      <c r="I775" s="144"/>
      <c r="J775" s="145">
        <f>ROUND(I775*H775,2)</f>
        <v>0</v>
      </c>
      <c r="K775" s="141" t="s">
        <v>129</v>
      </c>
      <c r="L775" s="34"/>
      <c r="M775" s="146" t="s">
        <v>3</v>
      </c>
      <c r="N775" s="147" t="s">
        <v>45</v>
      </c>
      <c r="O775" s="54"/>
      <c r="P775" s="148">
        <f>O775*H775</f>
        <v>0</v>
      </c>
      <c r="Q775" s="148">
        <v>0.0021</v>
      </c>
      <c r="R775" s="148">
        <f>Q775*H775</f>
        <v>0.004725</v>
      </c>
      <c r="S775" s="148">
        <v>0</v>
      </c>
      <c r="T775" s="149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50" t="s">
        <v>264</v>
      </c>
      <c r="AT775" s="150" t="s">
        <v>125</v>
      </c>
      <c r="AU775" s="150" t="s">
        <v>84</v>
      </c>
      <c r="AY775" s="18" t="s">
        <v>123</v>
      </c>
      <c r="BE775" s="151">
        <f>IF(N775="základní",J775,0)</f>
        <v>0</v>
      </c>
      <c r="BF775" s="151">
        <f>IF(N775="snížená",J775,0)</f>
        <v>0</v>
      </c>
      <c r="BG775" s="151">
        <f>IF(N775="zákl. přenesená",J775,0)</f>
        <v>0</v>
      </c>
      <c r="BH775" s="151">
        <f>IF(N775="sníž. přenesená",J775,0)</f>
        <v>0</v>
      </c>
      <c r="BI775" s="151">
        <f>IF(N775="nulová",J775,0)</f>
        <v>0</v>
      </c>
      <c r="BJ775" s="18" t="s">
        <v>82</v>
      </c>
      <c r="BK775" s="151">
        <f>ROUND(I775*H775,2)</f>
        <v>0</v>
      </c>
      <c r="BL775" s="18" t="s">
        <v>264</v>
      </c>
      <c r="BM775" s="150" t="s">
        <v>1024</v>
      </c>
    </row>
    <row r="776" spans="1:47" s="2" customFormat="1" ht="11.25">
      <c r="A776" s="33"/>
      <c r="B776" s="34"/>
      <c r="C776" s="33"/>
      <c r="D776" s="152" t="s">
        <v>132</v>
      </c>
      <c r="E776" s="33"/>
      <c r="F776" s="153" t="s">
        <v>1025</v>
      </c>
      <c r="G776" s="33"/>
      <c r="H776" s="33"/>
      <c r="I776" s="154"/>
      <c r="J776" s="33"/>
      <c r="K776" s="33"/>
      <c r="L776" s="34"/>
      <c r="M776" s="155"/>
      <c r="N776" s="156"/>
      <c r="O776" s="54"/>
      <c r="P776" s="54"/>
      <c r="Q776" s="54"/>
      <c r="R776" s="54"/>
      <c r="S776" s="54"/>
      <c r="T776" s="55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T776" s="18" t="s">
        <v>132</v>
      </c>
      <c r="AU776" s="18" t="s">
        <v>84</v>
      </c>
    </row>
    <row r="777" spans="2:51" s="13" customFormat="1" ht="11.25">
      <c r="B777" s="157"/>
      <c r="D777" s="158" t="s">
        <v>134</v>
      </c>
      <c r="E777" s="159" t="s">
        <v>3</v>
      </c>
      <c r="F777" s="160" t="s">
        <v>1026</v>
      </c>
      <c r="H777" s="159" t="s">
        <v>3</v>
      </c>
      <c r="I777" s="161"/>
      <c r="L777" s="157"/>
      <c r="M777" s="162"/>
      <c r="N777" s="163"/>
      <c r="O777" s="163"/>
      <c r="P777" s="163"/>
      <c r="Q777" s="163"/>
      <c r="R777" s="163"/>
      <c r="S777" s="163"/>
      <c r="T777" s="164"/>
      <c r="AT777" s="159" t="s">
        <v>134</v>
      </c>
      <c r="AU777" s="159" t="s">
        <v>84</v>
      </c>
      <c r="AV777" s="13" t="s">
        <v>82</v>
      </c>
      <c r="AW777" s="13" t="s">
        <v>36</v>
      </c>
      <c r="AX777" s="13" t="s">
        <v>74</v>
      </c>
      <c r="AY777" s="159" t="s">
        <v>123</v>
      </c>
    </row>
    <row r="778" spans="2:51" s="14" customFormat="1" ht="11.25">
      <c r="B778" s="165"/>
      <c r="D778" s="158" t="s">
        <v>134</v>
      </c>
      <c r="E778" s="166" t="s">
        <v>3</v>
      </c>
      <c r="F778" s="167" t="s">
        <v>1027</v>
      </c>
      <c r="H778" s="168">
        <v>2.25</v>
      </c>
      <c r="I778" s="169"/>
      <c r="L778" s="165"/>
      <c r="M778" s="170"/>
      <c r="N778" s="171"/>
      <c r="O778" s="171"/>
      <c r="P778" s="171"/>
      <c r="Q778" s="171"/>
      <c r="R778" s="171"/>
      <c r="S778" s="171"/>
      <c r="T778" s="172"/>
      <c r="AT778" s="166" t="s">
        <v>134</v>
      </c>
      <c r="AU778" s="166" t="s">
        <v>84</v>
      </c>
      <c r="AV778" s="14" t="s">
        <v>84</v>
      </c>
      <c r="AW778" s="14" t="s">
        <v>36</v>
      </c>
      <c r="AX778" s="14" t="s">
        <v>74</v>
      </c>
      <c r="AY778" s="166" t="s">
        <v>123</v>
      </c>
    </row>
    <row r="779" spans="2:51" s="15" customFormat="1" ht="11.25">
      <c r="B779" s="173"/>
      <c r="D779" s="158" t="s">
        <v>134</v>
      </c>
      <c r="E779" s="174" t="s">
        <v>3</v>
      </c>
      <c r="F779" s="175" t="s">
        <v>138</v>
      </c>
      <c r="H779" s="176">
        <v>2.25</v>
      </c>
      <c r="I779" s="177"/>
      <c r="L779" s="173"/>
      <c r="M779" s="178"/>
      <c r="N779" s="179"/>
      <c r="O779" s="179"/>
      <c r="P779" s="179"/>
      <c r="Q779" s="179"/>
      <c r="R779" s="179"/>
      <c r="S779" s="179"/>
      <c r="T779" s="180"/>
      <c r="AT779" s="174" t="s">
        <v>134</v>
      </c>
      <c r="AU779" s="174" t="s">
        <v>84</v>
      </c>
      <c r="AV779" s="15" t="s">
        <v>130</v>
      </c>
      <c r="AW779" s="15" t="s">
        <v>36</v>
      </c>
      <c r="AX779" s="15" t="s">
        <v>82</v>
      </c>
      <c r="AY779" s="174" t="s">
        <v>123</v>
      </c>
    </row>
    <row r="780" spans="1:65" s="2" customFormat="1" ht="44.25" customHeight="1">
      <c r="A780" s="33"/>
      <c r="B780" s="138"/>
      <c r="C780" s="139" t="s">
        <v>1028</v>
      </c>
      <c r="D780" s="139" t="s">
        <v>125</v>
      </c>
      <c r="E780" s="140" t="s">
        <v>1029</v>
      </c>
      <c r="F780" s="141" t="s">
        <v>1030</v>
      </c>
      <c r="G780" s="142" t="s">
        <v>955</v>
      </c>
      <c r="H780" s="194"/>
      <c r="I780" s="144"/>
      <c r="J780" s="145">
        <f>ROUND(I780*H780,2)</f>
        <v>0</v>
      </c>
      <c r="K780" s="141" t="s">
        <v>129</v>
      </c>
      <c r="L780" s="34"/>
      <c r="M780" s="146" t="s">
        <v>3</v>
      </c>
      <c r="N780" s="147" t="s">
        <v>45</v>
      </c>
      <c r="O780" s="54"/>
      <c r="P780" s="148">
        <f>O780*H780</f>
        <v>0</v>
      </c>
      <c r="Q780" s="148">
        <v>0</v>
      </c>
      <c r="R780" s="148">
        <f>Q780*H780</f>
        <v>0</v>
      </c>
      <c r="S780" s="148">
        <v>0</v>
      </c>
      <c r="T780" s="149">
        <f>S780*H780</f>
        <v>0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50" t="s">
        <v>264</v>
      </c>
      <c r="AT780" s="150" t="s">
        <v>125</v>
      </c>
      <c r="AU780" s="150" t="s">
        <v>84</v>
      </c>
      <c r="AY780" s="18" t="s">
        <v>123</v>
      </c>
      <c r="BE780" s="151">
        <f>IF(N780="základní",J780,0)</f>
        <v>0</v>
      </c>
      <c r="BF780" s="151">
        <f>IF(N780="snížená",J780,0)</f>
        <v>0</v>
      </c>
      <c r="BG780" s="151">
        <f>IF(N780="zákl. přenesená",J780,0)</f>
        <v>0</v>
      </c>
      <c r="BH780" s="151">
        <f>IF(N780="sníž. přenesená",J780,0)</f>
        <v>0</v>
      </c>
      <c r="BI780" s="151">
        <f>IF(N780="nulová",J780,0)</f>
        <v>0</v>
      </c>
      <c r="BJ780" s="18" t="s">
        <v>82</v>
      </c>
      <c r="BK780" s="151">
        <f>ROUND(I780*H780,2)</f>
        <v>0</v>
      </c>
      <c r="BL780" s="18" t="s">
        <v>264</v>
      </c>
      <c r="BM780" s="150" t="s">
        <v>1031</v>
      </c>
    </row>
    <row r="781" spans="1:47" s="2" customFormat="1" ht="11.25">
      <c r="A781" s="33"/>
      <c r="B781" s="34"/>
      <c r="C781" s="33"/>
      <c r="D781" s="152" t="s">
        <v>132</v>
      </c>
      <c r="E781" s="33"/>
      <c r="F781" s="153" t="s">
        <v>1032</v>
      </c>
      <c r="G781" s="33"/>
      <c r="H781" s="33"/>
      <c r="I781" s="154"/>
      <c r="J781" s="33"/>
      <c r="K781" s="33"/>
      <c r="L781" s="34"/>
      <c r="M781" s="155"/>
      <c r="N781" s="156"/>
      <c r="O781" s="54"/>
      <c r="P781" s="54"/>
      <c r="Q781" s="54"/>
      <c r="R781" s="54"/>
      <c r="S781" s="54"/>
      <c r="T781" s="55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T781" s="18" t="s">
        <v>132</v>
      </c>
      <c r="AU781" s="18" t="s">
        <v>84</v>
      </c>
    </row>
    <row r="782" spans="2:63" s="12" customFormat="1" ht="22.9" customHeight="1">
      <c r="B782" s="125"/>
      <c r="D782" s="126" t="s">
        <v>73</v>
      </c>
      <c r="E782" s="136" t="s">
        <v>357</v>
      </c>
      <c r="F782" s="136" t="s">
        <v>358</v>
      </c>
      <c r="I782" s="128"/>
      <c r="J782" s="137">
        <f>BK782</f>
        <v>0</v>
      </c>
      <c r="L782" s="125"/>
      <c r="M782" s="130"/>
      <c r="N782" s="131"/>
      <c r="O782" s="131"/>
      <c r="P782" s="132">
        <f>SUM(P783:P812)</f>
        <v>0</v>
      </c>
      <c r="Q782" s="131"/>
      <c r="R782" s="132">
        <f>SUM(R783:R812)</f>
        <v>0.19196568</v>
      </c>
      <c r="S782" s="131"/>
      <c r="T782" s="133">
        <f>SUM(T783:T812)</f>
        <v>0</v>
      </c>
      <c r="AR782" s="126" t="s">
        <v>84</v>
      </c>
      <c r="AT782" s="134" t="s">
        <v>73</v>
      </c>
      <c r="AU782" s="134" t="s">
        <v>82</v>
      </c>
      <c r="AY782" s="126" t="s">
        <v>123</v>
      </c>
      <c r="BK782" s="135">
        <f>SUM(BK783:BK812)</f>
        <v>0</v>
      </c>
    </row>
    <row r="783" spans="1:65" s="2" customFormat="1" ht="24.2" customHeight="1">
      <c r="A783" s="33"/>
      <c r="B783" s="138"/>
      <c r="C783" s="139" t="s">
        <v>1033</v>
      </c>
      <c r="D783" s="139" t="s">
        <v>125</v>
      </c>
      <c r="E783" s="140" t="s">
        <v>1034</v>
      </c>
      <c r="F783" s="141" t="s">
        <v>1035</v>
      </c>
      <c r="G783" s="142" t="s">
        <v>321</v>
      </c>
      <c r="H783" s="143">
        <v>5</v>
      </c>
      <c r="I783" s="144"/>
      <c r="J783" s="145">
        <f>ROUND(I783*H783,2)</f>
        <v>0</v>
      </c>
      <c r="K783" s="141" t="s">
        <v>129</v>
      </c>
      <c r="L783" s="34"/>
      <c r="M783" s="146" t="s">
        <v>3</v>
      </c>
      <c r="N783" s="147" t="s">
        <v>45</v>
      </c>
      <c r="O783" s="54"/>
      <c r="P783" s="148">
        <f>O783*H783</f>
        <v>0</v>
      </c>
      <c r="Q783" s="148">
        <v>0.00027</v>
      </c>
      <c r="R783" s="148">
        <f>Q783*H783</f>
        <v>0.00135</v>
      </c>
      <c r="S783" s="148">
        <v>0</v>
      </c>
      <c r="T783" s="149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50" t="s">
        <v>264</v>
      </c>
      <c r="AT783" s="150" t="s">
        <v>125</v>
      </c>
      <c r="AU783" s="150" t="s">
        <v>84</v>
      </c>
      <c r="AY783" s="18" t="s">
        <v>123</v>
      </c>
      <c r="BE783" s="151">
        <f>IF(N783="základní",J783,0)</f>
        <v>0</v>
      </c>
      <c r="BF783" s="151">
        <f>IF(N783="snížená",J783,0)</f>
        <v>0</v>
      </c>
      <c r="BG783" s="151">
        <f>IF(N783="zákl. přenesená",J783,0)</f>
        <v>0</v>
      </c>
      <c r="BH783" s="151">
        <f>IF(N783="sníž. přenesená",J783,0)</f>
        <v>0</v>
      </c>
      <c r="BI783" s="151">
        <f>IF(N783="nulová",J783,0)</f>
        <v>0</v>
      </c>
      <c r="BJ783" s="18" t="s">
        <v>82</v>
      </c>
      <c r="BK783" s="151">
        <f>ROUND(I783*H783,2)</f>
        <v>0</v>
      </c>
      <c r="BL783" s="18" t="s">
        <v>264</v>
      </c>
      <c r="BM783" s="150" t="s">
        <v>1036</v>
      </c>
    </row>
    <row r="784" spans="1:47" s="2" customFormat="1" ht="11.25">
      <c r="A784" s="33"/>
      <c r="B784" s="34"/>
      <c r="C784" s="33"/>
      <c r="D784" s="152" t="s">
        <v>132</v>
      </c>
      <c r="E784" s="33"/>
      <c r="F784" s="153" t="s">
        <v>1037</v>
      </c>
      <c r="G784" s="33"/>
      <c r="H784" s="33"/>
      <c r="I784" s="154"/>
      <c r="J784" s="33"/>
      <c r="K784" s="33"/>
      <c r="L784" s="34"/>
      <c r="M784" s="155"/>
      <c r="N784" s="156"/>
      <c r="O784" s="54"/>
      <c r="P784" s="54"/>
      <c r="Q784" s="54"/>
      <c r="R784" s="54"/>
      <c r="S784" s="54"/>
      <c r="T784" s="55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T784" s="18" t="s">
        <v>132</v>
      </c>
      <c r="AU784" s="18" t="s">
        <v>84</v>
      </c>
    </row>
    <row r="785" spans="2:51" s="13" customFormat="1" ht="11.25">
      <c r="B785" s="157"/>
      <c r="D785" s="158" t="s">
        <v>134</v>
      </c>
      <c r="E785" s="159" t="s">
        <v>3</v>
      </c>
      <c r="F785" s="160" t="s">
        <v>166</v>
      </c>
      <c r="H785" s="159" t="s">
        <v>3</v>
      </c>
      <c r="I785" s="161"/>
      <c r="L785" s="157"/>
      <c r="M785" s="162"/>
      <c r="N785" s="163"/>
      <c r="O785" s="163"/>
      <c r="P785" s="163"/>
      <c r="Q785" s="163"/>
      <c r="R785" s="163"/>
      <c r="S785" s="163"/>
      <c r="T785" s="164"/>
      <c r="AT785" s="159" t="s">
        <v>134</v>
      </c>
      <c r="AU785" s="159" t="s">
        <v>84</v>
      </c>
      <c r="AV785" s="13" t="s">
        <v>82</v>
      </c>
      <c r="AW785" s="13" t="s">
        <v>36</v>
      </c>
      <c r="AX785" s="13" t="s">
        <v>74</v>
      </c>
      <c r="AY785" s="159" t="s">
        <v>123</v>
      </c>
    </row>
    <row r="786" spans="2:51" s="14" customFormat="1" ht="11.25">
      <c r="B786" s="165"/>
      <c r="D786" s="158" t="s">
        <v>134</v>
      </c>
      <c r="E786" s="166" t="s">
        <v>3</v>
      </c>
      <c r="F786" s="167" t="s">
        <v>1038</v>
      </c>
      <c r="H786" s="168">
        <v>5</v>
      </c>
      <c r="I786" s="169"/>
      <c r="L786" s="165"/>
      <c r="M786" s="170"/>
      <c r="N786" s="171"/>
      <c r="O786" s="171"/>
      <c r="P786" s="171"/>
      <c r="Q786" s="171"/>
      <c r="R786" s="171"/>
      <c r="S786" s="171"/>
      <c r="T786" s="172"/>
      <c r="AT786" s="166" t="s">
        <v>134</v>
      </c>
      <c r="AU786" s="166" t="s">
        <v>84</v>
      </c>
      <c r="AV786" s="14" t="s">
        <v>84</v>
      </c>
      <c r="AW786" s="14" t="s">
        <v>36</v>
      </c>
      <c r="AX786" s="14" t="s">
        <v>74</v>
      </c>
      <c r="AY786" s="166" t="s">
        <v>123</v>
      </c>
    </row>
    <row r="787" spans="2:51" s="15" customFormat="1" ht="11.25">
      <c r="B787" s="173"/>
      <c r="D787" s="158" t="s">
        <v>134</v>
      </c>
      <c r="E787" s="174" t="s">
        <v>3</v>
      </c>
      <c r="F787" s="175" t="s">
        <v>138</v>
      </c>
      <c r="H787" s="176">
        <v>5</v>
      </c>
      <c r="I787" s="177"/>
      <c r="L787" s="173"/>
      <c r="M787" s="178"/>
      <c r="N787" s="179"/>
      <c r="O787" s="179"/>
      <c r="P787" s="179"/>
      <c r="Q787" s="179"/>
      <c r="R787" s="179"/>
      <c r="S787" s="179"/>
      <c r="T787" s="180"/>
      <c r="AT787" s="174" t="s">
        <v>134</v>
      </c>
      <c r="AU787" s="174" t="s">
        <v>84</v>
      </c>
      <c r="AV787" s="15" t="s">
        <v>130</v>
      </c>
      <c r="AW787" s="15" t="s">
        <v>36</v>
      </c>
      <c r="AX787" s="15" t="s">
        <v>82</v>
      </c>
      <c r="AY787" s="174" t="s">
        <v>123</v>
      </c>
    </row>
    <row r="788" spans="1:65" s="2" customFormat="1" ht="24.2" customHeight="1">
      <c r="A788" s="33"/>
      <c r="B788" s="138"/>
      <c r="C788" s="184" t="s">
        <v>1039</v>
      </c>
      <c r="D788" s="184" t="s">
        <v>466</v>
      </c>
      <c r="E788" s="185" t="s">
        <v>1040</v>
      </c>
      <c r="F788" s="186" t="s">
        <v>1041</v>
      </c>
      <c r="G788" s="187" t="s">
        <v>128</v>
      </c>
      <c r="H788" s="188">
        <v>2.237</v>
      </c>
      <c r="I788" s="189"/>
      <c r="J788" s="190">
        <f>ROUND(I788*H788,2)</f>
        <v>0</v>
      </c>
      <c r="K788" s="186" t="s">
        <v>129</v>
      </c>
      <c r="L788" s="191"/>
      <c r="M788" s="192" t="s">
        <v>3</v>
      </c>
      <c r="N788" s="193" t="s">
        <v>45</v>
      </c>
      <c r="O788" s="54"/>
      <c r="P788" s="148">
        <f>O788*H788</f>
        <v>0</v>
      </c>
      <c r="Q788" s="148">
        <v>0.044</v>
      </c>
      <c r="R788" s="148">
        <f>Q788*H788</f>
        <v>0.098428</v>
      </c>
      <c r="S788" s="148">
        <v>0</v>
      </c>
      <c r="T788" s="149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50" t="s">
        <v>380</v>
      </c>
      <c r="AT788" s="150" t="s">
        <v>466</v>
      </c>
      <c r="AU788" s="150" t="s">
        <v>84</v>
      </c>
      <c r="AY788" s="18" t="s">
        <v>123</v>
      </c>
      <c r="BE788" s="151">
        <f>IF(N788="základní",J788,0)</f>
        <v>0</v>
      </c>
      <c r="BF788" s="151">
        <f>IF(N788="snížená",J788,0)</f>
        <v>0</v>
      </c>
      <c r="BG788" s="151">
        <f>IF(N788="zákl. přenesená",J788,0)</f>
        <v>0</v>
      </c>
      <c r="BH788" s="151">
        <f>IF(N788="sníž. přenesená",J788,0)</f>
        <v>0</v>
      </c>
      <c r="BI788" s="151">
        <f>IF(N788="nulová",J788,0)</f>
        <v>0</v>
      </c>
      <c r="BJ788" s="18" t="s">
        <v>82</v>
      </c>
      <c r="BK788" s="151">
        <f>ROUND(I788*H788,2)</f>
        <v>0</v>
      </c>
      <c r="BL788" s="18" t="s">
        <v>264</v>
      </c>
      <c r="BM788" s="150" t="s">
        <v>1042</v>
      </c>
    </row>
    <row r="789" spans="2:51" s="13" customFormat="1" ht="11.25">
      <c r="B789" s="157"/>
      <c r="D789" s="158" t="s">
        <v>134</v>
      </c>
      <c r="E789" s="159" t="s">
        <v>3</v>
      </c>
      <c r="F789" s="160" t="s">
        <v>166</v>
      </c>
      <c r="H789" s="159" t="s">
        <v>3</v>
      </c>
      <c r="I789" s="161"/>
      <c r="L789" s="157"/>
      <c r="M789" s="162"/>
      <c r="N789" s="163"/>
      <c r="O789" s="163"/>
      <c r="P789" s="163"/>
      <c r="Q789" s="163"/>
      <c r="R789" s="163"/>
      <c r="S789" s="163"/>
      <c r="T789" s="164"/>
      <c r="AT789" s="159" t="s">
        <v>134</v>
      </c>
      <c r="AU789" s="159" t="s">
        <v>84</v>
      </c>
      <c r="AV789" s="13" t="s">
        <v>82</v>
      </c>
      <c r="AW789" s="13" t="s">
        <v>36</v>
      </c>
      <c r="AX789" s="13" t="s">
        <v>74</v>
      </c>
      <c r="AY789" s="159" t="s">
        <v>123</v>
      </c>
    </row>
    <row r="790" spans="2:51" s="14" customFormat="1" ht="11.25">
      <c r="B790" s="165"/>
      <c r="D790" s="158" t="s">
        <v>134</v>
      </c>
      <c r="E790" s="166" t="s">
        <v>3</v>
      </c>
      <c r="F790" s="167" t="s">
        <v>235</v>
      </c>
      <c r="H790" s="168">
        <v>1.307</v>
      </c>
      <c r="I790" s="169"/>
      <c r="L790" s="165"/>
      <c r="M790" s="170"/>
      <c r="N790" s="171"/>
      <c r="O790" s="171"/>
      <c r="P790" s="171"/>
      <c r="Q790" s="171"/>
      <c r="R790" s="171"/>
      <c r="S790" s="171"/>
      <c r="T790" s="172"/>
      <c r="AT790" s="166" t="s">
        <v>134</v>
      </c>
      <c r="AU790" s="166" t="s">
        <v>84</v>
      </c>
      <c r="AV790" s="14" t="s">
        <v>84</v>
      </c>
      <c r="AW790" s="14" t="s">
        <v>36</v>
      </c>
      <c r="AX790" s="14" t="s">
        <v>74</v>
      </c>
      <c r="AY790" s="166" t="s">
        <v>123</v>
      </c>
    </row>
    <row r="791" spans="2:51" s="14" customFormat="1" ht="11.25">
      <c r="B791" s="165"/>
      <c r="D791" s="158" t="s">
        <v>134</v>
      </c>
      <c r="E791" s="166" t="s">
        <v>3</v>
      </c>
      <c r="F791" s="167" t="s">
        <v>1043</v>
      </c>
      <c r="H791" s="168">
        <v>0.93</v>
      </c>
      <c r="I791" s="169"/>
      <c r="L791" s="165"/>
      <c r="M791" s="170"/>
      <c r="N791" s="171"/>
      <c r="O791" s="171"/>
      <c r="P791" s="171"/>
      <c r="Q791" s="171"/>
      <c r="R791" s="171"/>
      <c r="S791" s="171"/>
      <c r="T791" s="172"/>
      <c r="AT791" s="166" t="s">
        <v>134</v>
      </c>
      <c r="AU791" s="166" t="s">
        <v>84</v>
      </c>
      <c r="AV791" s="14" t="s">
        <v>84</v>
      </c>
      <c r="AW791" s="14" t="s">
        <v>36</v>
      </c>
      <c r="AX791" s="14" t="s">
        <v>74</v>
      </c>
      <c r="AY791" s="166" t="s">
        <v>123</v>
      </c>
    </row>
    <row r="792" spans="2:51" s="15" customFormat="1" ht="11.25">
      <c r="B792" s="173"/>
      <c r="D792" s="158" t="s">
        <v>134</v>
      </c>
      <c r="E792" s="174" t="s">
        <v>3</v>
      </c>
      <c r="F792" s="175" t="s">
        <v>138</v>
      </c>
      <c r="H792" s="176">
        <v>2.237</v>
      </c>
      <c r="I792" s="177"/>
      <c r="L792" s="173"/>
      <c r="M792" s="178"/>
      <c r="N792" s="179"/>
      <c r="O792" s="179"/>
      <c r="P792" s="179"/>
      <c r="Q792" s="179"/>
      <c r="R792" s="179"/>
      <c r="S792" s="179"/>
      <c r="T792" s="180"/>
      <c r="AT792" s="174" t="s">
        <v>134</v>
      </c>
      <c r="AU792" s="174" t="s">
        <v>84</v>
      </c>
      <c r="AV792" s="15" t="s">
        <v>130</v>
      </c>
      <c r="AW792" s="15" t="s">
        <v>36</v>
      </c>
      <c r="AX792" s="15" t="s">
        <v>82</v>
      </c>
      <c r="AY792" s="174" t="s">
        <v>123</v>
      </c>
    </row>
    <row r="793" spans="1:65" s="2" customFormat="1" ht="33" customHeight="1">
      <c r="A793" s="33"/>
      <c r="B793" s="138"/>
      <c r="C793" s="139" t="s">
        <v>1044</v>
      </c>
      <c r="D793" s="139" t="s">
        <v>125</v>
      </c>
      <c r="E793" s="140" t="s">
        <v>1045</v>
      </c>
      <c r="F793" s="141" t="s">
        <v>1046</v>
      </c>
      <c r="G793" s="142" t="s">
        <v>321</v>
      </c>
      <c r="H793" s="143">
        <v>2</v>
      </c>
      <c r="I793" s="144"/>
      <c r="J793" s="145">
        <f>ROUND(I793*H793,2)</f>
        <v>0</v>
      </c>
      <c r="K793" s="141" t="s">
        <v>3</v>
      </c>
      <c r="L793" s="34"/>
      <c r="M793" s="146" t="s">
        <v>3</v>
      </c>
      <c r="N793" s="147" t="s">
        <v>45</v>
      </c>
      <c r="O793" s="54"/>
      <c r="P793" s="148">
        <f>O793*H793</f>
        <v>0</v>
      </c>
      <c r="Q793" s="148">
        <v>0.00027</v>
      </c>
      <c r="R793" s="148">
        <f>Q793*H793</f>
        <v>0.00054</v>
      </c>
      <c r="S793" s="148">
        <v>0</v>
      </c>
      <c r="T793" s="149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50" t="s">
        <v>264</v>
      </c>
      <c r="AT793" s="150" t="s">
        <v>125</v>
      </c>
      <c r="AU793" s="150" t="s">
        <v>84</v>
      </c>
      <c r="AY793" s="18" t="s">
        <v>123</v>
      </c>
      <c r="BE793" s="151">
        <f>IF(N793="základní",J793,0)</f>
        <v>0</v>
      </c>
      <c r="BF793" s="151">
        <f>IF(N793="snížená",J793,0)</f>
        <v>0</v>
      </c>
      <c r="BG793" s="151">
        <f>IF(N793="zákl. přenesená",J793,0)</f>
        <v>0</v>
      </c>
      <c r="BH793" s="151">
        <f>IF(N793="sníž. přenesená",J793,0)</f>
        <v>0</v>
      </c>
      <c r="BI793" s="151">
        <f>IF(N793="nulová",J793,0)</f>
        <v>0</v>
      </c>
      <c r="BJ793" s="18" t="s">
        <v>82</v>
      </c>
      <c r="BK793" s="151">
        <f>ROUND(I793*H793,2)</f>
        <v>0</v>
      </c>
      <c r="BL793" s="18" t="s">
        <v>264</v>
      </c>
      <c r="BM793" s="150" t="s">
        <v>1047</v>
      </c>
    </row>
    <row r="794" spans="2:51" s="13" customFormat="1" ht="11.25">
      <c r="B794" s="157"/>
      <c r="D794" s="158" t="s">
        <v>134</v>
      </c>
      <c r="E794" s="159" t="s">
        <v>3</v>
      </c>
      <c r="F794" s="160" t="s">
        <v>227</v>
      </c>
      <c r="H794" s="159" t="s">
        <v>3</v>
      </c>
      <c r="I794" s="161"/>
      <c r="L794" s="157"/>
      <c r="M794" s="162"/>
      <c r="N794" s="163"/>
      <c r="O794" s="163"/>
      <c r="P794" s="163"/>
      <c r="Q794" s="163"/>
      <c r="R794" s="163"/>
      <c r="S794" s="163"/>
      <c r="T794" s="164"/>
      <c r="AT794" s="159" t="s">
        <v>134</v>
      </c>
      <c r="AU794" s="159" t="s">
        <v>84</v>
      </c>
      <c r="AV794" s="13" t="s">
        <v>82</v>
      </c>
      <c r="AW794" s="13" t="s">
        <v>36</v>
      </c>
      <c r="AX794" s="13" t="s">
        <v>74</v>
      </c>
      <c r="AY794" s="159" t="s">
        <v>123</v>
      </c>
    </row>
    <row r="795" spans="2:51" s="14" customFormat="1" ht="11.25">
      <c r="B795" s="165"/>
      <c r="D795" s="158" t="s">
        <v>134</v>
      </c>
      <c r="E795" s="166" t="s">
        <v>3</v>
      </c>
      <c r="F795" s="167" t="s">
        <v>84</v>
      </c>
      <c r="H795" s="168">
        <v>2</v>
      </c>
      <c r="I795" s="169"/>
      <c r="L795" s="165"/>
      <c r="M795" s="170"/>
      <c r="N795" s="171"/>
      <c r="O795" s="171"/>
      <c r="P795" s="171"/>
      <c r="Q795" s="171"/>
      <c r="R795" s="171"/>
      <c r="S795" s="171"/>
      <c r="T795" s="172"/>
      <c r="AT795" s="166" t="s">
        <v>134</v>
      </c>
      <c r="AU795" s="166" t="s">
        <v>84</v>
      </c>
      <c r="AV795" s="14" t="s">
        <v>84</v>
      </c>
      <c r="AW795" s="14" t="s">
        <v>36</v>
      </c>
      <c r="AX795" s="14" t="s">
        <v>74</v>
      </c>
      <c r="AY795" s="166" t="s">
        <v>123</v>
      </c>
    </row>
    <row r="796" spans="2:51" s="15" customFormat="1" ht="11.25">
      <c r="B796" s="173"/>
      <c r="D796" s="158" t="s">
        <v>134</v>
      </c>
      <c r="E796" s="174" t="s">
        <v>3</v>
      </c>
      <c r="F796" s="175" t="s">
        <v>138</v>
      </c>
      <c r="H796" s="176">
        <v>2</v>
      </c>
      <c r="I796" s="177"/>
      <c r="L796" s="173"/>
      <c r="M796" s="178"/>
      <c r="N796" s="179"/>
      <c r="O796" s="179"/>
      <c r="P796" s="179"/>
      <c r="Q796" s="179"/>
      <c r="R796" s="179"/>
      <c r="S796" s="179"/>
      <c r="T796" s="180"/>
      <c r="AT796" s="174" t="s">
        <v>134</v>
      </c>
      <c r="AU796" s="174" t="s">
        <v>84</v>
      </c>
      <c r="AV796" s="15" t="s">
        <v>130</v>
      </c>
      <c r="AW796" s="15" t="s">
        <v>36</v>
      </c>
      <c r="AX796" s="15" t="s">
        <v>82</v>
      </c>
      <c r="AY796" s="174" t="s">
        <v>123</v>
      </c>
    </row>
    <row r="797" spans="1:65" s="2" customFormat="1" ht="24.2" customHeight="1">
      <c r="A797" s="33"/>
      <c r="B797" s="138"/>
      <c r="C797" s="184" t="s">
        <v>1048</v>
      </c>
      <c r="D797" s="184" t="s">
        <v>466</v>
      </c>
      <c r="E797" s="185" t="s">
        <v>1049</v>
      </c>
      <c r="F797" s="186" t="s">
        <v>1050</v>
      </c>
      <c r="G797" s="187" t="s">
        <v>128</v>
      </c>
      <c r="H797" s="188">
        <v>1.456</v>
      </c>
      <c r="I797" s="189"/>
      <c r="J797" s="190">
        <f>ROUND(I797*H797,2)</f>
        <v>0</v>
      </c>
      <c r="K797" s="186" t="s">
        <v>129</v>
      </c>
      <c r="L797" s="191"/>
      <c r="M797" s="192" t="s">
        <v>3</v>
      </c>
      <c r="N797" s="193" t="s">
        <v>45</v>
      </c>
      <c r="O797" s="54"/>
      <c r="P797" s="148">
        <f>O797*H797</f>
        <v>0</v>
      </c>
      <c r="Q797" s="148">
        <v>0.04028</v>
      </c>
      <c r="R797" s="148">
        <f>Q797*H797</f>
        <v>0.05864768</v>
      </c>
      <c r="S797" s="148">
        <v>0</v>
      </c>
      <c r="T797" s="149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50" t="s">
        <v>380</v>
      </c>
      <c r="AT797" s="150" t="s">
        <v>466</v>
      </c>
      <c r="AU797" s="150" t="s">
        <v>84</v>
      </c>
      <c r="AY797" s="18" t="s">
        <v>123</v>
      </c>
      <c r="BE797" s="151">
        <f>IF(N797="základní",J797,0)</f>
        <v>0</v>
      </c>
      <c r="BF797" s="151">
        <f>IF(N797="snížená",J797,0)</f>
        <v>0</v>
      </c>
      <c r="BG797" s="151">
        <f>IF(N797="zákl. přenesená",J797,0)</f>
        <v>0</v>
      </c>
      <c r="BH797" s="151">
        <f>IF(N797="sníž. přenesená",J797,0)</f>
        <v>0</v>
      </c>
      <c r="BI797" s="151">
        <f>IF(N797="nulová",J797,0)</f>
        <v>0</v>
      </c>
      <c r="BJ797" s="18" t="s">
        <v>82</v>
      </c>
      <c r="BK797" s="151">
        <f>ROUND(I797*H797,2)</f>
        <v>0</v>
      </c>
      <c r="BL797" s="18" t="s">
        <v>264</v>
      </c>
      <c r="BM797" s="150" t="s">
        <v>1051</v>
      </c>
    </row>
    <row r="798" spans="2:51" s="13" customFormat="1" ht="11.25">
      <c r="B798" s="157"/>
      <c r="D798" s="158" t="s">
        <v>134</v>
      </c>
      <c r="E798" s="159" t="s">
        <v>3</v>
      </c>
      <c r="F798" s="160" t="s">
        <v>227</v>
      </c>
      <c r="H798" s="159" t="s">
        <v>3</v>
      </c>
      <c r="I798" s="161"/>
      <c r="L798" s="157"/>
      <c r="M798" s="162"/>
      <c r="N798" s="163"/>
      <c r="O798" s="163"/>
      <c r="P798" s="163"/>
      <c r="Q798" s="163"/>
      <c r="R798" s="163"/>
      <c r="S798" s="163"/>
      <c r="T798" s="164"/>
      <c r="AT798" s="159" t="s">
        <v>134</v>
      </c>
      <c r="AU798" s="159" t="s">
        <v>84</v>
      </c>
      <c r="AV798" s="13" t="s">
        <v>82</v>
      </c>
      <c r="AW798" s="13" t="s">
        <v>36</v>
      </c>
      <c r="AX798" s="13" t="s">
        <v>74</v>
      </c>
      <c r="AY798" s="159" t="s">
        <v>123</v>
      </c>
    </row>
    <row r="799" spans="2:51" s="14" customFormat="1" ht="11.25">
      <c r="B799" s="165"/>
      <c r="D799" s="158" t="s">
        <v>134</v>
      </c>
      <c r="E799" s="166" t="s">
        <v>3</v>
      </c>
      <c r="F799" s="167" t="s">
        <v>1052</v>
      </c>
      <c r="H799" s="168">
        <v>1.456</v>
      </c>
      <c r="I799" s="169"/>
      <c r="L799" s="165"/>
      <c r="M799" s="170"/>
      <c r="N799" s="171"/>
      <c r="O799" s="171"/>
      <c r="P799" s="171"/>
      <c r="Q799" s="171"/>
      <c r="R799" s="171"/>
      <c r="S799" s="171"/>
      <c r="T799" s="172"/>
      <c r="AT799" s="166" t="s">
        <v>134</v>
      </c>
      <c r="AU799" s="166" t="s">
        <v>84</v>
      </c>
      <c r="AV799" s="14" t="s">
        <v>84</v>
      </c>
      <c r="AW799" s="14" t="s">
        <v>36</v>
      </c>
      <c r="AX799" s="14" t="s">
        <v>74</v>
      </c>
      <c r="AY799" s="166" t="s">
        <v>123</v>
      </c>
    </row>
    <row r="800" spans="2:51" s="15" customFormat="1" ht="11.25">
      <c r="B800" s="173"/>
      <c r="D800" s="158" t="s">
        <v>134</v>
      </c>
      <c r="E800" s="174" t="s">
        <v>3</v>
      </c>
      <c r="F800" s="175" t="s">
        <v>138</v>
      </c>
      <c r="H800" s="176">
        <v>1.456</v>
      </c>
      <c r="I800" s="177"/>
      <c r="L800" s="173"/>
      <c r="M800" s="178"/>
      <c r="N800" s="179"/>
      <c r="O800" s="179"/>
      <c r="P800" s="179"/>
      <c r="Q800" s="179"/>
      <c r="R800" s="179"/>
      <c r="S800" s="179"/>
      <c r="T800" s="180"/>
      <c r="AT800" s="174" t="s">
        <v>134</v>
      </c>
      <c r="AU800" s="174" t="s">
        <v>84</v>
      </c>
      <c r="AV800" s="15" t="s">
        <v>130</v>
      </c>
      <c r="AW800" s="15" t="s">
        <v>36</v>
      </c>
      <c r="AX800" s="15" t="s">
        <v>82</v>
      </c>
      <c r="AY800" s="174" t="s">
        <v>123</v>
      </c>
    </row>
    <row r="801" spans="1:65" s="2" customFormat="1" ht="44.25" customHeight="1">
      <c r="A801" s="33"/>
      <c r="B801" s="138"/>
      <c r="C801" s="139" t="s">
        <v>1053</v>
      </c>
      <c r="D801" s="139" t="s">
        <v>125</v>
      </c>
      <c r="E801" s="140" t="s">
        <v>1054</v>
      </c>
      <c r="F801" s="141" t="s">
        <v>1055</v>
      </c>
      <c r="G801" s="142" t="s">
        <v>321</v>
      </c>
      <c r="H801" s="143">
        <v>3</v>
      </c>
      <c r="I801" s="144"/>
      <c r="J801" s="145">
        <f>ROUND(I801*H801,2)</f>
        <v>0</v>
      </c>
      <c r="K801" s="141" t="s">
        <v>129</v>
      </c>
      <c r="L801" s="34"/>
      <c r="M801" s="146" t="s">
        <v>3</v>
      </c>
      <c r="N801" s="147" t="s">
        <v>45</v>
      </c>
      <c r="O801" s="54"/>
      <c r="P801" s="148">
        <f>O801*H801</f>
        <v>0</v>
      </c>
      <c r="Q801" s="148">
        <v>0</v>
      </c>
      <c r="R801" s="148">
        <f>Q801*H801</f>
        <v>0</v>
      </c>
      <c r="S801" s="148">
        <v>0</v>
      </c>
      <c r="T801" s="149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50" t="s">
        <v>264</v>
      </c>
      <c r="AT801" s="150" t="s">
        <v>125</v>
      </c>
      <c r="AU801" s="150" t="s">
        <v>84</v>
      </c>
      <c r="AY801" s="18" t="s">
        <v>123</v>
      </c>
      <c r="BE801" s="151">
        <f>IF(N801="základní",J801,0)</f>
        <v>0</v>
      </c>
      <c r="BF801" s="151">
        <f>IF(N801="snížená",J801,0)</f>
        <v>0</v>
      </c>
      <c r="BG801" s="151">
        <f>IF(N801="zákl. přenesená",J801,0)</f>
        <v>0</v>
      </c>
      <c r="BH801" s="151">
        <f>IF(N801="sníž. přenesená",J801,0)</f>
        <v>0</v>
      </c>
      <c r="BI801" s="151">
        <f>IF(N801="nulová",J801,0)</f>
        <v>0</v>
      </c>
      <c r="BJ801" s="18" t="s">
        <v>82</v>
      </c>
      <c r="BK801" s="151">
        <f>ROUND(I801*H801,2)</f>
        <v>0</v>
      </c>
      <c r="BL801" s="18" t="s">
        <v>264</v>
      </c>
      <c r="BM801" s="150" t="s">
        <v>1056</v>
      </c>
    </row>
    <row r="802" spans="1:47" s="2" customFormat="1" ht="11.25">
      <c r="A802" s="33"/>
      <c r="B802" s="34"/>
      <c r="C802" s="33"/>
      <c r="D802" s="152" t="s">
        <v>132</v>
      </c>
      <c r="E802" s="33"/>
      <c r="F802" s="153" t="s">
        <v>1057</v>
      </c>
      <c r="G802" s="33"/>
      <c r="H802" s="33"/>
      <c r="I802" s="154"/>
      <c r="J802" s="33"/>
      <c r="K802" s="33"/>
      <c r="L802" s="34"/>
      <c r="M802" s="155"/>
      <c r="N802" s="156"/>
      <c r="O802" s="54"/>
      <c r="P802" s="54"/>
      <c r="Q802" s="54"/>
      <c r="R802" s="54"/>
      <c r="S802" s="54"/>
      <c r="T802" s="55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T802" s="18" t="s">
        <v>132</v>
      </c>
      <c r="AU802" s="18" t="s">
        <v>84</v>
      </c>
    </row>
    <row r="803" spans="2:51" s="13" customFormat="1" ht="11.25">
      <c r="B803" s="157"/>
      <c r="D803" s="158" t="s">
        <v>134</v>
      </c>
      <c r="E803" s="159" t="s">
        <v>3</v>
      </c>
      <c r="F803" s="160" t="s">
        <v>166</v>
      </c>
      <c r="H803" s="159" t="s">
        <v>3</v>
      </c>
      <c r="I803" s="161"/>
      <c r="L803" s="157"/>
      <c r="M803" s="162"/>
      <c r="N803" s="163"/>
      <c r="O803" s="163"/>
      <c r="P803" s="163"/>
      <c r="Q803" s="163"/>
      <c r="R803" s="163"/>
      <c r="S803" s="163"/>
      <c r="T803" s="164"/>
      <c r="AT803" s="159" t="s">
        <v>134</v>
      </c>
      <c r="AU803" s="159" t="s">
        <v>84</v>
      </c>
      <c r="AV803" s="13" t="s">
        <v>82</v>
      </c>
      <c r="AW803" s="13" t="s">
        <v>36</v>
      </c>
      <c r="AX803" s="13" t="s">
        <v>74</v>
      </c>
      <c r="AY803" s="159" t="s">
        <v>123</v>
      </c>
    </row>
    <row r="804" spans="2:51" s="14" customFormat="1" ht="11.25">
      <c r="B804" s="165"/>
      <c r="D804" s="158" t="s">
        <v>134</v>
      </c>
      <c r="E804" s="166" t="s">
        <v>3</v>
      </c>
      <c r="F804" s="167" t="s">
        <v>148</v>
      </c>
      <c r="H804" s="168">
        <v>3</v>
      </c>
      <c r="I804" s="169"/>
      <c r="L804" s="165"/>
      <c r="M804" s="170"/>
      <c r="N804" s="171"/>
      <c r="O804" s="171"/>
      <c r="P804" s="171"/>
      <c r="Q804" s="171"/>
      <c r="R804" s="171"/>
      <c r="S804" s="171"/>
      <c r="T804" s="172"/>
      <c r="AT804" s="166" t="s">
        <v>134</v>
      </c>
      <c r="AU804" s="166" t="s">
        <v>84</v>
      </c>
      <c r="AV804" s="14" t="s">
        <v>84</v>
      </c>
      <c r="AW804" s="14" t="s">
        <v>36</v>
      </c>
      <c r="AX804" s="14" t="s">
        <v>74</v>
      </c>
      <c r="AY804" s="166" t="s">
        <v>123</v>
      </c>
    </row>
    <row r="805" spans="2:51" s="15" customFormat="1" ht="11.25">
      <c r="B805" s="173"/>
      <c r="D805" s="158" t="s">
        <v>134</v>
      </c>
      <c r="E805" s="174" t="s">
        <v>3</v>
      </c>
      <c r="F805" s="175" t="s">
        <v>138</v>
      </c>
      <c r="H805" s="176">
        <v>3</v>
      </c>
      <c r="I805" s="177"/>
      <c r="L805" s="173"/>
      <c r="M805" s="178"/>
      <c r="N805" s="179"/>
      <c r="O805" s="179"/>
      <c r="P805" s="179"/>
      <c r="Q805" s="179"/>
      <c r="R805" s="179"/>
      <c r="S805" s="179"/>
      <c r="T805" s="180"/>
      <c r="AT805" s="174" t="s">
        <v>134</v>
      </c>
      <c r="AU805" s="174" t="s">
        <v>84</v>
      </c>
      <c r="AV805" s="15" t="s">
        <v>130</v>
      </c>
      <c r="AW805" s="15" t="s">
        <v>36</v>
      </c>
      <c r="AX805" s="15" t="s">
        <v>82</v>
      </c>
      <c r="AY805" s="174" t="s">
        <v>123</v>
      </c>
    </row>
    <row r="806" spans="1:65" s="2" customFormat="1" ht="16.5" customHeight="1">
      <c r="A806" s="33"/>
      <c r="B806" s="138"/>
      <c r="C806" s="184" t="s">
        <v>1058</v>
      </c>
      <c r="D806" s="184" t="s">
        <v>466</v>
      </c>
      <c r="E806" s="185" t="s">
        <v>1059</v>
      </c>
      <c r="F806" s="186" t="s">
        <v>1060</v>
      </c>
      <c r="G806" s="187" t="s">
        <v>151</v>
      </c>
      <c r="H806" s="188">
        <v>0.044</v>
      </c>
      <c r="I806" s="189"/>
      <c r="J806" s="190">
        <f>ROUND(I806*H806,2)</f>
        <v>0</v>
      </c>
      <c r="K806" s="186" t="s">
        <v>3</v>
      </c>
      <c r="L806" s="191"/>
      <c r="M806" s="192" t="s">
        <v>3</v>
      </c>
      <c r="N806" s="193" t="s">
        <v>45</v>
      </c>
      <c r="O806" s="54"/>
      <c r="P806" s="148">
        <f>O806*H806</f>
        <v>0</v>
      </c>
      <c r="Q806" s="148">
        <v>0.75</v>
      </c>
      <c r="R806" s="148">
        <f>Q806*H806</f>
        <v>0.033</v>
      </c>
      <c r="S806" s="148">
        <v>0</v>
      </c>
      <c r="T806" s="149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50" t="s">
        <v>380</v>
      </c>
      <c r="AT806" s="150" t="s">
        <v>466</v>
      </c>
      <c r="AU806" s="150" t="s">
        <v>84</v>
      </c>
      <c r="AY806" s="18" t="s">
        <v>123</v>
      </c>
      <c r="BE806" s="151">
        <f>IF(N806="základní",J806,0)</f>
        <v>0</v>
      </c>
      <c r="BF806" s="151">
        <f>IF(N806="snížená",J806,0)</f>
        <v>0</v>
      </c>
      <c r="BG806" s="151">
        <f>IF(N806="zákl. přenesená",J806,0)</f>
        <v>0</v>
      </c>
      <c r="BH806" s="151">
        <f>IF(N806="sníž. přenesená",J806,0)</f>
        <v>0</v>
      </c>
      <c r="BI806" s="151">
        <f>IF(N806="nulová",J806,0)</f>
        <v>0</v>
      </c>
      <c r="BJ806" s="18" t="s">
        <v>82</v>
      </c>
      <c r="BK806" s="151">
        <f>ROUND(I806*H806,2)</f>
        <v>0</v>
      </c>
      <c r="BL806" s="18" t="s">
        <v>264</v>
      </c>
      <c r="BM806" s="150" t="s">
        <v>1061</v>
      </c>
    </row>
    <row r="807" spans="2:51" s="13" customFormat="1" ht="11.25">
      <c r="B807" s="157"/>
      <c r="D807" s="158" t="s">
        <v>134</v>
      </c>
      <c r="E807" s="159" t="s">
        <v>3</v>
      </c>
      <c r="F807" s="160" t="s">
        <v>166</v>
      </c>
      <c r="H807" s="159" t="s">
        <v>3</v>
      </c>
      <c r="I807" s="161"/>
      <c r="L807" s="157"/>
      <c r="M807" s="162"/>
      <c r="N807" s="163"/>
      <c r="O807" s="163"/>
      <c r="P807" s="163"/>
      <c r="Q807" s="163"/>
      <c r="R807" s="163"/>
      <c r="S807" s="163"/>
      <c r="T807" s="164"/>
      <c r="AT807" s="159" t="s">
        <v>134</v>
      </c>
      <c r="AU807" s="159" t="s">
        <v>84</v>
      </c>
      <c r="AV807" s="13" t="s">
        <v>82</v>
      </c>
      <c r="AW807" s="13" t="s">
        <v>36</v>
      </c>
      <c r="AX807" s="13" t="s">
        <v>74</v>
      </c>
      <c r="AY807" s="159" t="s">
        <v>123</v>
      </c>
    </row>
    <row r="808" spans="2:51" s="14" customFormat="1" ht="11.25">
      <c r="B808" s="165"/>
      <c r="D808" s="158" t="s">
        <v>134</v>
      </c>
      <c r="E808" s="166" t="s">
        <v>3</v>
      </c>
      <c r="F808" s="167" t="s">
        <v>1062</v>
      </c>
      <c r="H808" s="168">
        <v>0.02</v>
      </c>
      <c r="I808" s="169"/>
      <c r="L808" s="165"/>
      <c r="M808" s="170"/>
      <c r="N808" s="171"/>
      <c r="O808" s="171"/>
      <c r="P808" s="171"/>
      <c r="Q808" s="171"/>
      <c r="R808" s="171"/>
      <c r="S808" s="171"/>
      <c r="T808" s="172"/>
      <c r="AT808" s="166" t="s">
        <v>134</v>
      </c>
      <c r="AU808" s="166" t="s">
        <v>84</v>
      </c>
      <c r="AV808" s="14" t="s">
        <v>84</v>
      </c>
      <c r="AW808" s="14" t="s">
        <v>36</v>
      </c>
      <c r="AX808" s="14" t="s">
        <v>74</v>
      </c>
      <c r="AY808" s="166" t="s">
        <v>123</v>
      </c>
    </row>
    <row r="809" spans="2:51" s="14" customFormat="1" ht="11.25">
      <c r="B809" s="165"/>
      <c r="D809" s="158" t="s">
        <v>134</v>
      </c>
      <c r="E809" s="166" t="s">
        <v>3</v>
      </c>
      <c r="F809" s="167" t="s">
        <v>1063</v>
      </c>
      <c r="H809" s="168">
        <v>0.024</v>
      </c>
      <c r="I809" s="169"/>
      <c r="L809" s="165"/>
      <c r="M809" s="170"/>
      <c r="N809" s="171"/>
      <c r="O809" s="171"/>
      <c r="P809" s="171"/>
      <c r="Q809" s="171"/>
      <c r="R809" s="171"/>
      <c r="S809" s="171"/>
      <c r="T809" s="172"/>
      <c r="AT809" s="166" t="s">
        <v>134</v>
      </c>
      <c r="AU809" s="166" t="s">
        <v>84</v>
      </c>
      <c r="AV809" s="14" t="s">
        <v>84</v>
      </c>
      <c r="AW809" s="14" t="s">
        <v>36</v>
      </c>
      <c r="AX809" s="14" t="s">
        <v>74</v>
      </c>
      <c r="AY809" s="166" t="s">
        <v>123</v>
      </c>
    </row>
    <row r="810" spans="2:51" s="15" customFormat="1" ht="11.25">
      <c r="B810" s="173"/>
      <c r="D810" s="158" t="s">
        <v>134</v>
      </c>
      <c r="E810" s="174" t="s">
        <v>3</v>
      </c>
      <c r="F810" s="175" t="s">
        <v>138</v>
      </c>
      <c r="H810" s="176">
        <v>0.044</v>
      </c>
      <c r="I810" s="177"/>
      <c r="L810" s="173"/>
      <c r="M810" s="178"/>
      <c r="N810" s="179"/>
      <c r="O810" s="179"/>
      <c r="P810" s="179"/>
      <c r="Q810" s="179"/>
      <c r="R810" s="179"/>
      <c r="S810" s="179"/>
      <c r="T810" s="180"/>
      <c r="AT810" s="174" t="s">
        <v>134</v>
      </c>
      <c r="AU810" s="174" t="s">
        <v>84</v>
      </c>
      <c r="AV810" s="15" t="s">
        <v>130</v>
      </c>
      <c r="AW810" s="15" t="s">
        <v>36</v>
      </c>
      <c r="AX810" s="15" t="s">
        <v>82</v>
      </c>
      <c r="AY810" s="174" t="s">
        <v>123</v>
      </c>
    </row>
    <row r="811" spans="1:65" s="2" customFormat="1" ht="44.25" customHeight="1">
      <c r="A811" s="33"/>
      <c r="B811" s="138"/>
      <c r="C811" s="139" t="s">
        <v>1064</v>
      </c>
      <c r="D811" s="139" t="s">
        <v>125</v>
      </c>
      <c r="E811" s="140" t="s">
        <v>1065</v>
      </c>
      <c r="F811" s="141" t="s">
        <v>1066</v>
      </c>
      <c r="G811" s="142" t="s">
        <v>955</v>
      </c>
      <c r="H811" s="194"/>
      <c r="I811" s="144"/>
      <c r="J811" s="145">
        <f>ROUND(I811*H811,2)</f>
        <v>0</v>
      </c>
      <c r="K811" s="141" t="s">
        <v>129</v>
      </c>
      <c r="L811" s="34"/>
      <c r="M811" s="146" t="s">
        <v>3</v>
      </c>
      <c r="N811" s="147" t="s">
        <v>45</v>
      </c>
      <c r="O811" s="54"/>
      <c r="P811" s="148">
        <f>O811*H811</f>
        <v>0</v>
      </c>
      <c r="Q811" s="148">
        <v>0</v>
      </c>
      <c r="R811" s="148">
        <f>Q811*H811</f>
        <v>0</v>
      </c>
      <c r="S811" s="148">
        <v>0</v>
      </c>
      <c r="T811" s="149">
        <f>S811*H811</f>
        <v>0</v>
      </c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R811" s="150" t="s">
        <v>264</v>
      </c>
      <c r="AT811" s="150" t="s">
        <v>125</v>
      </c>
      <c r="AU811" s="150" t="s">
        <v>84</v>
      </c>
      <c r="AY811" s="18" t="s">
        <v>123</v>
      </c>
      <c r="BE811" s="151">
        <f>IF(N811="základní",J811,0)</f>
        <v>0</v>
      </c>
      <c r="BF811" s="151">
        <f>IF(N811="snížená",J811,0)</f>
        <v>0</v>
      </c>
      <c r="BG811" s="151">
        <f>IF(N811="zákl. přenesená",J811,0)</f>
        <v>0</v>
      </c>
      <c r="BH811" s="151">
        <f>IF(N811="sníž. přenesená",J811,0)</f>
        <v>0</v>
      </c>
      <c r="BI811" s="151">
        <f>IF(N811="nulová",J811,0)</f>
        <v>0</v>
      </c>
      <c r="BJ811" s="18" t="s">
        <v>82</v>
      </c>
      <c r="BK811" s="151">
        <f>ROUND(I811*H811,2)</f>
        <v>0</v>
      </c>
      <c r="BL811" s="18" t="s">
        <v>264</v>
      </c>
      <c r="BM811" s="150" t="s">
        <v>1067</v>
      </c>
    </row>
    <row r="812" spans="1:47" s="2" customFormat="1" ht="11.25">
      <c r="A812" s="33"/>
      <c r="B812" s="34"/>
      <c r="C812" s="33"/>
      <c r="D812" s="152" t="s">
        <v>132</v>
      </c>
      <c r="E812" s="33"/>
      <c r="F812" s="153" t="s">
        <v>1068</v>
      </c>
      <c r="G812" s="33"/>
      <c r="H812" s="33"/>
      <c r="I812" s="154"/>
      <c r="J812" s="33"/>
      <c r="K812" s="33"/>
      <c r="L812" s="34"/>
      <c r="M812" s="155"/>
      <c r="N812" s="156"/>
      <c r="O812" s="54"/>
      <c r="P812" s="54"/>
      <c r="Q812" s="54"/>
      <c r="R812" s="54"/>
      <c r="S812" s="54"/>
      <c r="T812" s="55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T812" s="18" t="s">
        <v>132</v>
      </c>
      <c r="AU812" s="18" t="s">
        <v>84</v>
      </c>
    </row>
    <row r="813" spans="2:63" s="12" customFormat="1" ht="22.9" customHeight="1">
      <c r="B813" s="125"/>
      <c r="D813" s="126" t="s">
        <v>73</v>
      </c>
      <c r="E813" s="136" t="s">
        <v>364</v>
      </c>
      <c r="F813" s="136" t="s">
        <v>365</v>
      </c>
      <c r="I813" s="128"/>
      <c r="J813" s="137">
        <f>BK813</f>
        <v>0</v>
      </c>
      <c r="L813" s="125"/>
      <c r="M813" s="130"/>
      <c r="N813" s="131"/>
      <c r="O813" s="131"/>
      <c r="P813" s="132">
        <f>SUM(P814:P838)</f>
        <v>0</v>
      </c>
      <c r="Q813" s="131"/>
      <c r="R813" s="132">
        <f>SUM(R814:R838)</f>
        <v>0.07473007000000001</v>
      </c>
      <c r="S813" s="131"/>
      <c r="T813" s="133">
        <f>SUM(T814:T838)</f>
        <v>0</v>
      </c>
      <c r="AR813" s="126" t="s">
        <v>84</v>
      </c>
      <c r="AT813" s="134" t="s">
        <v>73</v>
      </c>
      <c r="AU813" s="134" t="s">
        <v>82</v>
      </c>
      <c r="AY813" s="126" t="s">
        <v>123</v>
      </c>
      <c r="BK813" s="135">
        <f>SUM(BK814:BK838)</f>
        <v>0</v>
      </c>
    </row>
    <row r="814" spans="1:65" s="2" customFormat="1" ht="16.5" customHeight="1">
      <c r="A814" s="33"/>
      <c r="B814" s="138"/>
      <c r="C814" s="139" t="s">
        <v>1069</v>
      </c>
      <c r="D814" s="139" t="s">
        <v>125</v>
      </c>
      <c r="E814" s="140" t="s">
        <v>1070</v>
      </c>
      <c r="F814" s="141" t="s">
        <v>1071</v>
      </c>
      <c r="G814" s="142" t="s">
        <v>128</v>
      </c>
      <c r="H814" s="143">
        <v>3.007</v>
      </c>
      <c r="I814" s="144"/>
      <c r="J814" s="145">
        <f>ROUND(I814*H814,2)</f>
        <v>0</v>
      </c>
      <c r="K814" s="141" t="s">
        <v>3</v>
      </c>
      <c r="L814" s="34"/>
      <c r="M814" s="146" t="s">
        <v>3</v>
      </c>
      <c r="N814" s="147" t="s">
        <v>45</v>
      </c>
      <c r="O814" s="54"/>
      <c r="P814" s="148">
        <f>O814*H814</f>
        <v>0</v>
      </c>
      <c r="Q814" s="148">
        <v>1E-05</v>
      </c>
      <c r="R814" s="148">
        <f>Q814*H814</f>
        <v>3.0070000000000005E-05</v>
      </c>
      <c r="S814" s="148">
        <v>0</v>
      </c>
      <c r="T814" s="149">
        <f>S814*H814</f>
        <v>0</v>
      </c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R814" s="150" t="s">
        <v>264</v>
      </c>
      <c r="AT814" s="150" t="s">
        <v>125</v>
      </c>
      <c r="AU814" s="150" t="s">
        <v>84</v>
      </c>
      <c r="AY814" s="18" t="s">
        <v>123</v>
      </c>
      <c r="BE814" s="151">
        <f>IF(N814="základní",J814,0)</f>
        <v>0</v>
      </c>
      <c r="BF814" s="151">
        <f>IF(N814="snížená",J814,0)</f>
        <v>0</v>
      </c>
      <c r="BG814" s="151">
        <f>IF(N814="zákl. přenesená",J814,0)</f>
        <v>0</v>
      </c>
      <c r="BH814" s="151">
        <f>IF(N814="sníž. přenesená",J814,0)</f>
        <v>0</v>
      </c>
      <c r="BI814" s="151">
        <f>IF(N814="nulová",J814,0)</f>
        <v>0</v>
      </c>
      <c r="BJ814" s="18" t="s">
        <v>82</v>
      </c>
      <c r="BK814" s="151">
        <f>ROUND(I814*H814,2)</f>
        <v>0</v>
      </c>
      <c r="BL814" s="18" t="s">
        <v>264</v>
      </c>
      <c r="BM814" s="150" t="s">
        <v>1072</v>
      </c>
    </row>
    <row r="815" spans="2:51" s="13" customFormat="1" ht="11.25">
      <c r="B815" s="157"/>
      <c r="D815" s="158" t="s">
        <v>134</v>
      </c>
      <c r="E815" s="159" t="s">
        <v>3</v>
      </c>
      <c r="F815" s="160" t="s">
        <v>161</v>
      </c>
      <c r="H815" s="159" t="s">
        <v>3</v>
      </c>
      <c r="I815" s="161"/>
      <c r="L815" s="157"/>
      <c r="M815" s="162"/>
      <c r="N815" s="163"/>
      <c r="O815" s="163"/>
      <c r="P815" s="163"/>
      <c r="Q815" s="163"/>
      <c r="R815" s="163"/>
      <c r="S815" s="163"/>
      <c r="T815" s="164"/>
      <c r="AT815" s="159" t="s">
        <v>134</v>
      </c>
      <c r="AU815" s="159" t="s">
        <v>84</v>
      </c>
      <c r="AV815" s="13" t="s">
        <v>82</v>
      </c>
      <c r="AW815" s="13" t="s">
        <v>36</v>
      </c>
      <c r="AX815" s="13" t="s">
        <v>74</v>
      </c>
      <c r="AY815" s="159" t="s">
        <v>123</v>
      </c>
    </row>
    <row r="816" spans="2:51" s="14" customFormat="1" ht="11.25">
      <c r="B816" s="165"/>
      <c r="D816" s="158" t="s">
        <v>134</v>
      </c>
      <c r="E816" s="166" t="s">
        <v>3</v>
      </c>
      <c r="F816" s="167" t="s">
        <v>370</v>
      </c>
      <c r="H816" s="168">
        <v>0.77</v>
      </c>
      <c r="I816" s="169"/>
      <c r="L816" s="165"/>
      <c r="M816" s="170"/>
      <c r="N816" s="171"/>
      <c r="O816" s="171"/>
      <c r="P816" s="171"/>
      <c r="Q816" s="171"/>
      <c r="R816" s="171"/>
      <c r="S816" s="171"/>
      <c r="T816" s="172"/>
      <c r="AT816" s="166" t="s">
        <v>134</v>
      </c>
      <c r="AU816" s="166" t="s">
        <v>84</v>
      </c>
      <c r="AV816" s="14" t="s">
        <v>84</v>
      </c>
      <c r="AW816" s="14" t="s">
        <v>36</v>
      </c>
      <c r="AX816" s="14" t="s">
        <v>74</v>
      </c>
      <c r="AY816" s="166" t="s">
        <v>123</v>
      </c>
    </row>
    <row r="817" spans="2:51" s="13" customFormat="1" ht="11.25">
      <c r="B817" s="157"/>
      <c r="D817" s="158" t="s">
        <v>134</v>
      </c>
      <c r="E817" s="159" t="s">
        <v>3</v>
      </c>
      <c r="F817" s="160" t="s">
        <v>166</v>
      </c>
      <c r="H817" s="159" t="s">
        <v>3</v>
      </c>
      <c r="I817" s="161"/>
      <c r="L817" s="157"/>
      <c r="M817" s="162"/>
      <c r="N817" s="163"/>
      <c r="O817" s="163"/>
      <c r="P817" s="163"/>
      <c r="Q817" s="163"/>
      <c r="R817" s="163"/>
      <c r="S817" s="163"/>
      <c r="T817" s="164"/>
      <c r="AT817" s="159" t="s">
        <v>134</v>
      </c>
      <c r="AU817" s="159" t="s">
        <v>84</v>
      </c>
      <c r="AV817" s="13" t="s">
        <v>82</v>
      </c>
      <c r="AW817" s="13" t="s">
        <v>36</v>
      </c>
      <c r="AX817" s="13" t="s">
        <v>74</v>
      </c>
      <c r="AY817" s="159" t="s">
        <v>123</v>
      </c>
    </row>
    <row r="818" spans="2:51" s="14" customFormat="1" ht="11.25">
      <c r="B818" s="165"/>
      <c r="D818" s="158" t="s">
        <v>134</v>
      </c>
      <c r="E818" s="166" t="s">
        <v>3</v>
      </c>
      <c r="F818" s="167" t="s">
        <v>235</v>
      </c>
      <c r="H818" s="168">
        <v>1.307</v>
      </c>
      <c r="I818" s="169"/>
      <c r="L818" s="165"/>
      <c r="M818" s="170"/>
      <c r="N818" s="171"/>
      <c r="O818" s="171"/>
      <c r="P818" s="171"/>
      <c r="Q818" s="171"/>
      <c r="R818" s="171"/>
      <c r="S818" s="171"/>
      <c r="T818" s="172"/>
      <c r="AT818" s="166" t="s">
        <v>134</v>
      </c>
      <c r="AU818" s="166" t="s">
        <v>84</v>
      </c>
      <c r="AV818" s="14" t="s">
        <v>84</v>
      </c>
      <c r="AW818" s="14" t="s">
        <v>36</v>
      </c>
      <c r="AX818" s="14" t="s">
        <v>74</v>
      </c>
      <c r="AY818" s="166" t="s">
        <v>123</v>
      </c>
    </row>
    <row r="819" spans="2:51" s="14" customFormat="1" ht="11.25">
      <c r="B819" s="165"/>
      <c r="D819" s="158" t="s">
        <v>134</v>
      </c>
      <c r="E819" s="166" t="s">
        <v>3</v>
      </c>
      <c r="F819" s="167" t="s">
        <v>1043</v>
      </c>
      <c r="H819" s="168">
        <v>0.93</v>
      </c>
      <c r="I819" s="169"/>
      <c r="L819" s="165"/>
      <c r="M819" s="170"/>
      <c r="N819" s="171"/>
      <c r="O819" s="171"/>
      <c r="P819" s="171"/>
      <c r="Q819" s="171"/>
      <c r="R819" s="171"/>
      <c r="S819" s="171"/>
      <c r="T819" s="172"/>
      <c r="AT819" s="166" t="s">
        <v>134</v>
      </c>
      <c r="AU819" s="166" t="s">
        <v>84</v>
      </c>
      <c r="AV819" s="14" t="s">
        <v>84</v>
      </c>
      <c r="AW819" s="14" t="s">
        <v>36</v>
      </c>
      <c r="AX819" s="14" t="s">
        <v>74</v>
      </c>
      <c r="AY819" s="166" t="s">
        <v>123</v>
      </c>
    </row>
    <row r="820" spans="2:51" s="15" customFormat="1" ht="11.25">
      <c r="B820" s="173"/>
      <c r="D820" s="158" t="s">
        <v>134</v>
      </c>
      <c r="E820" s="174" t="s">
        <v>3</v>
      </c>
      <c r="F820" s="175" t="s">
        <v>138</v>
      </c>
      <c r="H820" s="176">
        <v>3.007</v>
      </c>
      <c r="I820" s="177"/>
      <c r="L820" s="173"/>
      <c r="M820" s="178"/>
      <c r="N820" s="179"/>
      <c r="O820" s="179"/>
      <c r="P820" s="179"/>
      <c r="Q820" s="179"/>
      <c r="R820" s="179"/>
      <c r="S820" s="179"/>
      <c r="T820" s="180"/>
      <c r="AT820" s="174" t="s">
        <v>134</v>
      </c>
      <c r="AU820" s="174" t="s">
        <v>84</v>
      </c>
      <c r="AV820" s="15" t="s">
        <v>130</v>
      </c>
      <c r="AW820" s="15" t="s">
        <v>36</v>
      </c>
      <c r="AX820" s="15" t="s">
        <v>82</v>
      </c>
      <c r="AY820" s="174" t="s">
        <v>123</v>
      </c>
    </row>
    <row r="821" spans="1:65" s="2" customFormat="1" ht="16.5" customHeight="1">
      <c r="A821" s="33"/>
      <c r="B821" s="138"/>
      <c r="C821" s="184" t="s">
        <v>1073</v>
      </c>
      <c r="D821" s="184" t="s">
        <v>466</v>
      </c>
      <c r="E821" s="185" t="s">
        <v>1074</v>
      </c>
      <c r="F821" s="186" t="s">
        <v>1075</v>
      </c>
      <c r="G821" s="187" t="s">
        <v>128</v>
      </c>
      <c r="H821" s="188">
        <v>4.463</v>
      </c>
      <c r="I821" s="189"/>
      <c r="J821" s="190">
        <f>ROUND(I821*H821,2)</f>
        <v>0</v>
      </c>
      <c r="K821" s="186" t="s">
        <v>3</v>
      </c>
      <c r="L821" s="191"/>
      <c r="M821" s="192" t="s">
        <v>3</v>
      </c>
      <c r="N821" s="193" t="s">
        <v>45</v>
      </c>
      <c r="O821" s="54"/>
      <c r="P821" s="148">
        <f>O821*H821</f>
        <v>0</v>
      </c>
      <c r="Q821" s="148">
        <v>0.01</v>
      </c>
      <c r="R821" s="148">
        <f>Q821*H821</f>
        <v>0.04463</v>
      </c>
      <c r="S821" s="148">
        <v>0</v>
      </c>
      <c r="T821" s="149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50" t="s">
        <v>380</v>
      </c>
      <c r="AT821" s="150" t="s">
        <v>466</v>
      </c>
      <c r="AU821" s="150" t="s">
        <v>84</v>
      </c>
      <c r="AY821" s="18" t="s">
        <v>123</v>
      </c>
      <c r="BE821" s="151">
        <f>IF(N821="základní",J821,0)</f>
        <v>0</v>
      </c>
      <c r="BF821" s="151">
        <f>IF(N821="snížená",J821,0)</f>
        <v>0</v>
      </c>
      <c r="BG821" s="151">
        <f>IF(N821="zákl. přenesená",J821,0)</f>
        <v>0</v>
      </c>
      <c r="BH821" s="151">
        <f>IF(N821="sníž. přenesená",J821,0)</f>
        <v>0</v>
      </c>
      <c r="BI821" s="151">
        <f>IF(N821="nulová",J821,0)</f>
        <v>0</v>
      </c>
      <c r="BJ821" s="18" t="s">
        <v>82</v>
      </c>
      <c r="BK821" s="151">
        <f>ROUND(I821*H821,2)</f>
        <v>0</v>
      </c>
      <c r="BL821" s="18" t="s">
        <v>264</v>
      </c>
      <c r="BM821" s="150" t="s">
        <v>1076</v>
      </c>
    </row>
    <row r="822" spans="2:51" s="13" customFormat="1" ht="11.25">
      <c r="B822" s="157"/>
      <c r="D822" s="158" t="s">
        <v>134</v>
      </c>
      <c r="E822" s="159" t="s">
        <v>3</v>
      </c>
      <c r="F822" s="160" t="s">
        <v>227</v>
      </c>
      <c r="H822" s="159" t="s">
        <v>3</v>
      </c>
      <c r="I822" s="161"/>
      <c r="L822" s="157"/>
      <c r="M822" s="162"/>
      <c r="N822" s="163"/>
      <c r="O822" s="163"/>
      <c r="P822" s="163"/>
      <c r="Q822" s="163"/>
      <c r="R822" s="163"/>
      <c r="S822" s="163"/>
      <c r="T822" s="164"/>
      <c r="AT822" s="159" t="s">
        <v>134</v>
      </c>
      <c r="AU822" s="159" t="s">
        <v>84</v>
      </c>
      <c r="AV822" s="13" t="s">
        <v>82</v>
      </c>
      <c r="AW822" s="13" t="s">
        <v>36</v>
      </c>
      <c r="AX822" s="13" t="s">
        <v>74</v>
      </c>
      <c r="AY822" s="159" t="s">
        <v>123</v>
      </c>
    </row>
    <row r="823" spans="2:51" s="14" customFormat="1" ht="11.25">
      <c r="B823" s="165"/>
      <c r="D823" s="158" t="s">
        <v>134</v>
      </c>
      <c r="E823" s="166" t="s">
        <v>3</v>
      </c>
      <c r="F823" s="167" t="s">
        <v>1052</v>
      </c>
      <c r="H823" s="168">
        <v>1.456</v>
      </c>
      <c r="I823" s="169"/>
      <c r="L823" s="165"/>
      <c r="M823" s="170"/>
      <c r="N823" s="171"/>
      <c r="O823" s="171"/>
      <c r="P823" s="171"/>
      <c r="Q823" s="171"/>
      <c r="R823" s="171"/>
      <c r="S823" s="171"/>
      <c r="T823" s="172"/>
      <c r="AT823" s="166" t="s">
        <v>134</v>
      </c>
      <c r="AU823" s="166" t="s">
        <v>84</v>
      </c>
      <c r="AV823" s="14" t="s">
        <v>84</v>
      </c>
      <c r="AW823" s="14" t="s">
        <v>36</v>
      </c>
      <c r="AX823" s="14" t="s">
        <v>74</v>
      </c>
      <c r="AY823" s="166" t="s">
        <v>123</v>
      </c>
    </row>
    <row r="824" spans="2:51" s="13" customFormat="1" ht="11.25">
      <c r="B824" s="157"/>
      <c r="D824" s="158" t="s">
        <v>134</v>
      </c>
      <c r="E824" s="159" t="s">
        <v>3</v>
      </c>
      <c r="F824" s="160" t="s">
        <v>161</v>
      </c>
      <c r="H824" s="159" t="s">
        <v>3</v>
      </c>
      <c r="I824" s="161"/>
      <c r="L824" s="157"/>
      <c r="M824" s="162"/>
      <c r="N824" s="163"/>
      <c r="O824" s="163"/>
      <c r="P824" s="163"/>
      <c r="Q824" s="163"/>
      <c r="R824" s="163"/>
      <c r="S824" s="163"/>
      <c r="T824" s="164"/>
      <c r="AT824" s="159" t="s">
        <v>134</v>
      </c>
      <c r="AU824" s="159" t="s">
        <v>84</v>
      </c>
      <c r="AV824" s="13" t="s">
        <v>82</v>
      </c>
      <c r="AW824" s="13" t="s">
        <v>36</v>
      </c>
      <c r="AX824" s="13" t="s">
        <v>74</v>
      </c>
      <c r="AY824" s="159" t="s">
        <v>123</v>
      </c>
    </row>
    <row r="825" spans="2:51" s="14" customFormat="1" ht="11.25">
      <c r="B825" s="165"/>
      <c r="D825" s="158" t="s">
        <v>134</v>
      </c>
      <c r="E825" s="166" t="s">
        <v>3</v>
      </c>
      <c r="F825" s="167" t="s">
        <v>370</v>
      </c>
      <c r="H825" s="168">
        <v>0.77</v>
      </c>
      <c r="I825" s="169"/>
      <c r="L825" s="165"/>
      <c r="M825" s="170"/>
      <c r="N825" s="171"/>
      <c r="O825" s="171"/>
      <c r="P825" s="171"/>
      <c r="Q825" s="171"/>
      <c r="R825" s="171"/>
      <c r="S825" s="171"/>
      <c r="T825" s="172"/>
      <c r="AT825" s="166" t="s">
        <v>134</v>
      </c>
      <c r="AU825" s="166" t="s">
        <v>84</v>
      </c>
      <c r="AV825" s="14" t="s">
        <v>84</v>
      </c>
      <c r="AW825" s="14" t="s">
        <v>36</v>
      </c>
      <c r="AX825" s="14" t="s">
        <v>74</v>
      </c>
      <c r="AY825" s="166" t="s">
        <v>123</v>
      </c>
    </row>
    <row r="826" spans="2:51" s="13" customFormat="1" ht="11.25">
      <c r="B826" s="157"/>
      <c r="D826" s="158" t="s">
        <v>134</v>
      </c>
      <c r="E826" s="159" t="s">
        <v>3</v>
      </c>
      <c r="F826" s="160" t="s">
        <v>166</v>
      </c>
      <c r="H826" s="159" t="s">
        <v>3</v>
      </c>
      <c r="I826" s="161"/>
      <c r="L826" s="157"/>
      <c r="M826" s="162"/>
      <c r="N826" s="163"/>
      <c r="O826" s="163"/>
      <c r="P826" s="163"/>
      <c r="Q826" s="163"/>
      <c r="R826" s="163"/>
      <c r="S826" s="163"/>
      <c r="T826" s="164"/>
      <c r="AT826" s="159" t="s">
        <v>134</v>
      </c>
      <c r="AU826" s="159" t="s">
        <v>84</v>
      </c>
      <c r="AV826" s="13" t="s">
        <v>82</v>
      </c>
      <c r="AW826" s="13" t="s">
        <v>36</v>
      </c>
      <c r="AX826" s="13" t="s">
        <v>74</v>
      </c>
      <c r="AY826" s="159" t="s">
        <v>123</v>
      </c>
    </row>
    <row r="827" spans="2:51" s="14" customFormat="1" ht="11.25">
      <c r="B827" s="165"/>
      <c r="D827" s="158" t="s">
        <v>134</v>
      </c>
      <c r="E827" s="166" t="s">
        <v>3</v>
      </c>
      <c r="F827" s="167" t="s">
        <v>235</v>
      </c>
      <c r="H827" s="168">
        <v>1.307</v>
      </c>
      <c r="I827" s="169"/>
      <c r="L827" s="165"/>
      <c r="M827" s="170"/>
      <c r="N827" s="171"/>
      <c r="O827" s="171"/>
      <c r="P827" s="171"/>
      <c r="Q827" s="171"/>
      <c r="R827" s="171"/>
      <c r="S827" s="171"/>
      <c r="T827" s="172"/>
      <c r="AT827" s="166" t="s">
        <v>134</v>
      </c>
      <c r="AU827" s="166" t="s">
        <v>84</v>
      </c>
      <c r="AV827" s="14" t="s">
        <v>84</v>
      </c>
      <c r="AW827" s="14" t="s">
        <v>36</v>
      </c>
      <c r="AX827" s="14" t="s">
        <v>74</v>
      </c>
      <c r="AY827" s="166" t="s">
        <v>123</v>
      </c>
    </row>
    <row r="828" spans="2:51" s="14" customFormat="1" ht="11.25">
      <c r="B828" s="165"/>
      <c r="D828" s="158" t="s">
        <v>134</v>
      </c>
      <c r="E828" s="166" t="s">
        <v>3</v>
      </c>
      <c r="F828" s="167" t="s">
        <v>1043</v>
      </c>
      <c r="H828" s="168">
        <v>0.93</v>
      </c>
      <c r="I828" s="169"/>
      <c r="L828" s="165"/>
      <c r="M828" s="170"/>
      <c r="N828" s="171"/>
      <c r="O828" s="171"/>
      <c r="P828" s="171"/>
      <c r="Q828" s="171"/>
      <c r="R828" s="171"/>
      <c r="S828" s="171"/>
      <c r="T828" s="172"/>
      <c r="AT828" s="166" t="s">
        <v>134</v>
      </c>
      <c r="AU828" s="166" t="s">
        <v>84</v>
      </c>
      <c r="AV828" s="14" t="s">
        <v>84</v>
      </c>
      <c r="AW828" s="14" t="s">
        <v>36</v>
      </c>
      <c r="AX828" s="14" t="s">
        <v>74</v>
      </c>
      <c r="AY828" s="166" t="s">
        <v>123</v>
      </c>
    </row>
    <row r="829" spans="2:51" s="15" customFormat="1" ht="11.25">
      <c r="B829" s="173"/>
      <c r="D829" s="158" t="s">
        <v>134</v>
      </c>
      <c r="E829" s="174" t="s">
        <v>3</v>
      </c>
      <c r="F829" s="175" t="s">
        <v>138</v>
      </c>
      <c r="H829" s="176">
        <v>4.463</v>
      </c>
      <c r="I829" s="177"/>
      <c r="L829" s="173"/>
      <c r="M829" s="178"/>
      <c r="N829" s="179"/>
      <c r="O829" s="179"/>
      <c r="P829" s="179"/>
      <c r="Q829" s="179"/>
      <c r="R829" s="179"/>
      <c r="S829" s="179"/>
      <c r="T829" s="180"/>
      <c r="AT829" s="174" t="s">
        <v>134</v>
      </c>
      <c r="AU829" s="174" t="s">
        <v>84</v>
      </c>
      <c r="AV829" s="15" t="s">
        <v>130</v>
      </c>
      <c r="AW829" s="15" t="s">
        <v>36</v>
      </c>
      <c r="AX829" s="15" t="s">
        <v>82</v>
      </c>
      <c r="AY829" s="174" t="s">
        <v>123</v>
      </c>
    </row>
    <row r="830" spans="1:65" s="2" customFormat="1" ht="16.5" customHeight="1">
      <c r="A830" s="33"/>
      <c r="B830" s="138"/>
      <c r="C830" s="184" t="s">
        <v>1077</v>
      </c>
      <c r="D830" s="184" t="s">
        <v>466</v>
      </c>
      <c r="E830" s="185" t="s">
        <v>1078</v>
      </c>
      <c r="F830" s="186" t="s">
        <v>1079</v>
      </c>
      <c r="G830" s="187" t="s">
        <v>128</v>
      </c>
      <c r="H830" s="188">
        <v>3.007</v>
      </c>
      <c r="I830" s="189"/>
      <c r="J830" s="190">
        <f>ROUND(I830*H830,2)</f>
        <v>0</v>
      </c>
      <c r="K830" s="186" t="s">
        <v>3</v>
      </c>
      <c r="L830" s="191"/>
      <c r="M830" s="192" t="s">
        <v>3</v>
      </c>
      <c r="N830" s="193" t="s">
        <v>45</v>
      </c>
      <c r="O830" s="54"/>
      <c r="P830" s="148">
        <f>O830*H830</f>
        <v>0</v>
      </c>
      <c r="Q830" s="148">
        <v>0.01</v>
      </c>
      <c r="R830" s="148">
        <f>Q830*H830</f>
        <v>0.030070000000000003</v>
      </c>
      <c r="S830" s="148">
        <v>0</v>
      </c>
      <c r="T830" s="149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50" t="s">
        <v>380</v>
      </c>
      <c r="AT830" s="150" t="s">
        <v>466</v>
      </c>
      <c r="AU830" s="150" t="s">
        <v>84</v>
      </c>
      <c r="AY830" s="18" t="s">
        <v>123</v>
      </c>
      <c r="BE830" s="151">
        <f>IF(N830="základní",J830,0)</f>
        <v>0</v>
      </c>
      <c r="BF830" s="151">
        <f>IF(N830="snížená",J830,0)</f>
        <v>0</v>
      </c>
      <c r="BG830" s="151">
        <f>IF(N830="zákl. přenesená",J830,0)</f>
        <v>0</v>
      </c>
      <c r="BH830" s="151">
        <f>IF(N830="sníž. přenesená",J830,0)</f>
        <v>0</v>
      </c>
      <c r="BI830" s="151">
        <f>IF(N830="nulová",J830,0)</f>
        <v>0</v>
      </c>
      <c r="BJ830" s="18" t="s">
        <v>82</v>
      </c>
      <c r="BK830" s="151">
        <f>ROUND(I830*H830,2)</f>
        <v>0</v>
      </c>
      <c r="BL830" s="18" t="s">
        <v>264</v>
      </c>
      <c r="BM830" s="150" t="s">
        <v>1080</v>
      </c>
    </row>
    <row r="831" spans="2:51" s="13" customFormat="1" ht="11.25">
      <c r="B831" s="157"/>
      <c r="D831" s="158" t="s">
        <v>134</v>
      </c>
      <c r="E831" s="159" t="s">
        <v>3</v>
      </c>
      <c r="F831" s="160" t="s">
        <v>161</v>
      </c>
      <c r="H831" s="159" t="s">
        <v>3</v>
      </c>
      <c r="I831" s="161"/>
      <c r="L831" s="157"/>
      <c r="M831" s="162"/>
      <c r="N831" s="163"/>
      <c r="O831" s="163"/>
      <c r="P831" s="163"/>
      <c r="Q831" s="163"/>
      <c r="R831" s="163"/>
      <c r="S831" s="163"/>
      <c r="T831" s="164"/>
      <c r="AT831" s="159" t="s">
        <v>134</v>
      </c>
      <c r="AU831" s="159" t="s">
        <v>84</v>
      </c>
      <c r="AV831" s="13" t="s">
        <v>82</v>
      </c>
      <c r="AW831" s="13" t="s">
        <v>36</v>
      </c>
      <c r="AX831" s="13" t="s">
        <v>74</v>
      </c>
      <c r="AY831" s="159" t="s">
        <v>123</v>
      </c>
    </row>
    <row r="832" spans="2:51" s="14" customFormat="1" ht="11.25">
      <c r="B832" s="165"/>
      <c r="D832" s="158" t="s">
        <v>134</v>
      </c>
      <c r="E832" s="166" t="s">
        <v>3</v>
      </c>
      <c r="F832" s="167" t="s">
        <v>370</v>
      </c>
      <c r="H832" s="168">
        <v>0.77</v>
      </c>
      <c r="I832" s="169"/>
      <c r="L832" s="165"/>
      <c r="M832" s="170"/>
      <c r="N832" s="171"/>
      <c r="O832" s="171"/>
      <c r="P832" s="171"/>
      <c r="Q832" s="171"/>
      <c r="R832" s="171"/>
      <c r="S832" s="171"/>
      <c r="T832" s="172"/>
      <c r="AT832" s="166" t="s">
        <v>134</v>
      </c>
      <c r="AU832" s="166" t="s">
        <v>84</v>
      </c>
      <c r="AV832" s="14" t="s">
        <v>84</v>
      </c>
      <c r="AW832" s="14" t="s">
        <v>36</v>
      </c>
      <c r="AX832" s="14" t="s">
        <v>74</v>
      </c>
      <c r="AY832" s="166" t="s">
        <v>123</v>
      </c>
    </row>
    <row r="833" spans="2:51" s="13" customFormat="1" ht="11.25">
      <c r="B833" s="157"/>
      <c r="D833" s="158" t="s">
        <v>134</v>
      </c>
      <c r="E833" s="159" t="s">
        <v>3</v>
      </c>
      <c r="F833" s="160" t="s">
        <v>166</v>
      </c>
      <c r="H833" s="159" t="s">
        <v>3</v>
      </c>
      <c r="I833" s="161"/>
      <c r="L833" s="157"/>
      <c r="M833" s="162"/>
      <c r="N833" s="163"/>
      <c r="O833" s="163"/>
      <c r="P833" s="163"/>
      <c r="Q833" s="163"/>
      <c r="R833" s="163"/>
      <c r="S833" s="163"/>
      <c r="T833" s="164"/>
      <c r="AT833" s="159" t="s">
        <v>134</v>
      </c>
      <c r="AU833" s="159" t="s">
        <v>84</v>
      </c>
      <c r="AV833" s="13" t="s">
        <v>82</v>
      </c>
      <c r="AW833" s="13" t="s">
        <v>36</v>
      </c>
      <c r="AX833" s="13" t="s">
        <v>74</v>
      </c>
      <c r="AY833" s="159" t="s">
        <v>123</v>
      </c>
    </row>
    <row r="834" spans="2:51" s="14" customFormat="1" ht="11.25">
      <c r="B834" s="165"/>
      <c r="D834" s="158" t="s">
        <v>134</v>
      </c>
      <c r="E834" s="166" t="s">
        <v>3</v>
      </c>
      <c r="F834" s="167" t="s">
        <v>235</v>
      </c>
      <c r="H834" s="168">
        <v>1.307</v>
      </c>
      <c r="I834" s="169"/>
      <c r="L834" s="165"/>
      <c r="M834" s="170"/>
      <c r="N834" s="171"/>
      <c r="O834" s="171"/>
      <c r="P834" s="171"/>
      <c r="Q834" s="171"/>
      <c r="R834" s="171"/>
      <c r="S834" s="171"/>
      <c r="T834" s="172"/>
      <c r="AT834" s="166" t="s">
        <v>134</v>
      </c>
      <c r="AU834" s="166" t="s">
        <v>84</v>
      </c>
      <c r="AV834" s="14" t="s">
        <v>84</v>
      </c>
      <c r="AW834" s="14" t="s">
        <v>36</v>
      </c>
      <c r="AX834" s="14" t="s">
        <v>74</v>
      </c>
      <c r="AY834" s="166" t="s">
        <v>123</v>
      </c>
    </row>
    <row r="835" spans="2:51" s="14" customFormat="1" ht="11.25">
      <c r="B835" s="165"/>
      <c r="D835" s="158" t="s">
        <v>134</v>
      </c>
      <c r="E835" s="166" t="s">
        <v>3</v>
      </c>
      <c r="F835" s="167" t="s">
        <v>1043</v>
      </c>
      <c r="H835" s="168">
        <v>0.93</v>
      </c>
      <c r="I835" s="169"/>
      <c r="L835" s="165"/>
      <c r="M835" s="170"/>
      <c r="N835" s="171"/>
      <c r="O835" s="171"/>
      <c r="P835" s="171"/>
      <c r="Q835" s="171"/>
      <c r="R835" s="171"/>
      <c r="S835" s="171"/>
      <c r="T835" s="172"/>
      <c r="AT835" s="166" t="s">
        <v>134</v>
      </c>
      <c r="AU835" s="166" t="s">
        <v>84</v>
      </c>
      <c r="AV835" s="14" t="s">
        <v>84</v>
      </c>
      <c r="AW835" s="14" t="s">
        <v>36</v>
      </c>
      <c r="AX835" s="14" t="s">
        <v>74</v>
      </c>
      <c r="AY835" s="166" t="s">
        <v>123</v>
      </c>
    </row>
    <row r="836" spans="2:51" s="15" customFormat="1" ht="11.25">
      <c r="B836" s="173"/>
      <c r="D836" s="158" t="s">
        <v>134</v>
      </c>
      <c r="E836" s="174" t="s">
        <v>3</v>
      </c>
      <c r="F836" s="175" t="s">
        <v>138</v>
      </c>
      <c r="H836" s="176">
        <v>3.007</v>
      </c>
      <c r="I836" s="177"/>
      <c r="L836" s="173"/>
      <c r="M836" s="178"/>
      <c r="N836" s="179"/>
      <c r="O836" s="179"/>
      <c r="P836" s="179"/>
      <c r="Q836" s="179"/>
      <c r="R836" s="179"/>
      <c r="S836" s="179"/>
      <c r="T836" s="180"/>
      <c r="AT836" s="174" t="s">
        <v>134</v>
      </c>
      <c r="AU836" s="174" t="s">
        <v>84</v>
      </c>
      <c r="AV836" s="15" t="s">
        <v>130</v>
      </c>
      <c r="AW836" s="15" t="s">
        <v>36</v>
      </c>
      <c r="AX836" s="15" t="s">
        <v>82</v>
      </c>
      <c r="AY836" s="174" t="s">
        <v>123</v>
      </c>
    </row>
    <row r="837" spans="1:65" s="2" customFormat="1" ht="44.25" customHeight="1">
      <c r="A837" s="33"/>
      <c r="B837" s="138"/>
      <c r="C837" s="139" t="s">
        <v>1081</v>
      </c>
      <c r="D837" s="139" t="s">
        <v>125</v>
      </c>
      <c r="E837" s="140" t="s">
        <v>1082</v>
      </c>
      <c r="F837" s="141" t="s">
        <v>1083</v>
      </c>
      <c r="G837" s="142" t="s">
        <v>955</v>
      </c>
      <c r="H837" s="194"/>
      <c r="I837" s="144"/>
      <c r="J837" s="145">
        <f>ROUND(I837*H837,2)</f>
        <v>0</v>
      </c>
      <c r="K837" s="141" t="s">
        <v>129</v>
      </c>
      <c r="L837" s="34"/>
      <c r="M837" s="146" t="s">
        <v>3</v>
      </c>
      <c r="N837" s="147" t="s">
        <v>45</v>
      </c>
      <c r="O837" s="54"/>
      <c r="P837" s="148">
        <f>O837*H837</f>
        <v>0</v>
      </c>
      <c r="Q837" s="148">
        <v>0</v>
      </c>
      <c r="R837" s="148">
        <f>Q837*H837</f>
        <v>0</v>
      </c>
      <c r="S837" s="148">
        <v>0</v>
      </c>
      <c r="T837" s="149">
        <f>S837*H837</f>
        <v>0</v>
      </c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R837" s="150" t="s">
        <v>264</v>
      </c>
      <c r="AT837" s="150" t="s">
        <v>125</v>
      </c>
      <c r="AU837" s="150" t="s">
        <v>84</v>
      </c>
      <c r="AY837" s="18" t="s">
        <v>123</v>
      </c>
      <c r="BE837" s="151">
        <f>IF(N837="základní",J837,0)</f>
        <v>0</v>
      </c>
      <c r="BF837" s="151">
        <f>IF(N837="snížená",J837,0)</f>
        <v>0</v>
      </c>
      <c r="BG837" s="151">
        <f>IF(N837="zákl. přenesená",J837,0)</f>
        <v>0</v>
      </c>
      <c r="BH837" s="151">
        <f>IF(N837="sníž. přenesená",J837,0)</f>
        <v>0</v>
      </c>
      <c r="BI837" s="151">
        <f>IF(N837="nulová",J837,0)</f>
        <v>0</v>
      </c>
      <c r="BJ837" s="18" t="s">
        <v>82</v>
      </c>
      <c r="BK837" s="151">
        <f>ROUND(I837*H837,2)</f>
        <v>0</v>
      </c>
      <c r="BL837" s="18" t="s">
        <v>264</v>
      </c>
      <c r="BM837" s="150" t="s">
        <v>1084</v>
      </c>
    </row>
    <row r="838" spans="1:47" s="2" customFormat="1" ht="11.25">
      <c r="A838" s="33"/>
      <c r="B838" s="34"/>
      <c r="C838" s="33"/>
      <c r="D838" s="152" t="s">
        <v>132</v>
      </c>
      <c r="E838" s="33"/>
      <c r="F838" s="153" t="s">
        <v>1085</v>
      </c>
      <c r="G838" s="33"/>
      <c r="H838" s="33"/>
      <c r="I838" s="154"/>
      <c r="J838" s="33"/>
      <c r="K838" s="33"/>
      <c r="L838" s="34"/>
      <c r="M838" s="155"/>
      <c r="N838" s="156"/>
      <c r="O838" s="54"/>
      <c r="P838" s="54"/>
      <c r="Q838" s="54"/>
      <c r="R838" s="54"/>
      <c r="S838" s="54"/>
      <c r="T838" s="55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T838" s="18" t="s">
        <v>132</v>
      </c>
      <c r="AU838" s="18" t="s">
        <v>84</v>
      </c>
    </row>
    <row r="839" spans="2:63" s="12" customFormat="1" ht="22.9" customHeight="1">
      <c r="B839" s="125"/>
      <c r="D839" s="126" t="s">
        <v>73</v>
      </c>
      <c r="E839" s="136" t="s">
        <v>1086</v>
      </c>
      <c r="F839" s="136" t="s">
        <v>1087</v>
      </c>
      <c r="I839" s="128"/>
      <c r="J839" s="137">
        <f>BK839</f>
        <v>0</v>
      </c>
      <c r="L839" s="125"/>
      <c r="M839" s="130"/>
      <c r="N839" s="131"/>
      <c r="O839" s="131"/>
      <c r="P839" s="132">
        <f>SUM(P840:P866)</f>
        <v>0</v>
      </c>
      <c r="Q839" s="131"/>
      <c r="R839" s="132">
        <f>SUM(R840:R866)</f>
        <v>1.4638475</v>
      </c>
      <c r="S839" s="131"/>
      <c r="T839" s="133">
        <f>SUM(T840:T866)</f>
        <v>0</v>
      </c>
      <c r="AR839" s="126" t="s">
        <v>84</v>
      </c>
      <c r="AT839" s="134" t="s">
        <v>73</v>
      </c>
      <c r="AU839" s="134" t="s">
        <v>82</v>
      </c>
      <c r="AY839" s="126" t="s">
        <v>123</v>
      </c>
      <c r="BK839" s="135">
        <f>SUM(BK840:BK866)</f>
        <v>0</v>
      </c>
    </row>
    <row r="840" spans="1:65" s="2" customFormat="1" ht="24.2" customHeight="1">
      <c r="A840" s="33"/>
      <c r="B840" s="138"/>
      <c r="C840" s="139" t="s">
        <v>1088</v>
      </c>
      <c r="D840" s="139" t="s">
        <v>125</v>
      </c>
      <c r="E840" s="140" t="s">
        <v>1089</v>
      </c>
      <c r="F840" s="141" t="s">
        <v>1090</v>
      </c>
      <c r="G840" s="142" t="s">
        <v>128</v>
      </c>
      <c r="H840" s="143">
        <v>17.69</v>
      </c>
      <c r="I840" s="144"/>
      <c r="J840" s="145">
        <f>ROUND(I840*H840,2)</f>
        <v>0</v>
      </c>
      <c r="K840" s="141" t="s">
        <v>129</v>
      </c>
      <c r="L840" s="34"/>
      <c r="M840" s="146" t="s">
        <v>3</v>
      </c>
      <c r="N840" s="147" t="s">
        <v>45</v>
      </c>
      <c r="O840" s="54"/>
      <c r="P840" s="148">
        <f>O840*H840</f>
        <v>0</v>
      </c>
      <c r="Q840" s="148">
        <v>0</v>
      </c>
      <c r="R840" s="148">
        <f>Q840*H840</f>
        <v>0</v>
      </c>
      <c r="S840" s="148">
        <v>0</v>
      </c>
      <c r="T840" s="149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50" t="s">
        <v>264</v>
      </c>
      <c r="AT840" s="150" t="s">
        <v>125</v>
      </c>
      <c r="AU840" s="150" t="s">
        <v>84</v>
      </c>
      <c r="AY840" s="18" t="s">
        <v>123</v>
      </c>
      <c r="BE840" s="151">
        <f>IF(N840="základní",J840,0)</f>
        <v>0</v>
      </c>
      <c r="BF840" s="151">
        <f>IF(N840="snížená",J840,0)</f>
        <v>0</v>
      </c>
      <c r="BG840" s="151">
        <f>IF(N840="zákl. přenesená",J840,0)</f>
        <v>0</v>
      </c>
      <c r="BH840" s="151">
        <f>IF(N840="sníž. přenesená",J840,0)</f>
        <v>0</v>
      </c>
      <c r="BI840" s="151">
        <f>IF(N840="nulová",J840,0)</f>
        <v>0</v>
      </c>
      <c r="BJ840" s="18" t="s">
        <v>82</v>
      </c>
      <c r="BK840" s="151">
        <f>ROUND(I840*H840,2)</f>
        <v>0</v>
      </c>
      <c r="BL840" s="18" t="s">
        <v>264</v>
      </c>
      <c r="BM840" s="150" t="s">
        <v>1091</v>
      </c>
    </row>
    <row r="841" spans="1:47" s="2" customFormat="1" ht="11.25">
      <c r="A841" s="33"/>
      <c r="B841" s="34"/>
      <c r="C841" s="33"/>
      <c r="D841" s="152" t="s">
        <v>132</v>
      </c>
      <c r="E841" s="33"/>
      <c r="F841" s="153" t="s">
        <v>1092</v>
      </c>
      <c r="G841" s="33"/>
      <c r="H841" s="33"/>
      <c r="I841" s="154"/>
      <c r="J841" s="33"/>
      <c r="K841" s="33"/>
      <c r="L841" s="34"/>
      <c r="M841" s="155"/>
      <c r="N841" s="156"/>
      <c r="O841" s="54"/>
      <c r="P841" s="54"/>
      <c r="Q841" s="54"/>
      <c r="R841" s="54"/>
      <c r="S841" s="54"/>
      <c r="T841" s="55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T841" s="18" t="s">
        <v>132</v>
      </c>
      <c r="AU841" s="18" t="s">
        <v>84</v>
      </c>
    </row>
    <row r="842" spans="2:51" s="13" customFormat="1" ht="11.25">
      <c r="B842" s="157"/>
      <c r="D842" s="158" t="s">
        <v>134</v>
      </c>
      <c r="E842" s="159" t="s">
        <v>3</v>
      </c>
      <c r="F842" s="160" t="s">
        <v>1093</v>
      </c>
      <c r="H842" s="159" t="s">
        <v>3</v>
      </c>
      <c r="I842" s="161"/>
      <c r="L842" s="157"/>
      <c r="M842" s="162"/>
      <c r="N842" s="163"/>
      <c r="O842" s="163"/>
      <c r="P842" s="163"/>
      <c r="Q842" s="163"/>
      <c r="R842" s="163"/>
      <c r="S842" s="163"/>
      <c r="T842" s="164"/>
      <c r="AT842" s="159" t="s">
        <v>134</v>
      </c>
      <c r="AU842" s="159" t="s">
        <v>84</v>
      </c>
      <c r="AV842" s="13" t="s">
        <v>82</v>
      </c>
      <c r="AW842" s="13" t="s">
        <v>36</v>
      </c>
      <c r="AX842" s="13" t="s">
        <v>74</v>
      </c>
      <c r="AY842" s="159" t="s">
        <v>123</v>
      </c>
    </row>
    <row r="843" spans="2:51" s="14" customFormat="1" ht="11.25">
      <c r="B843" s="165"/>
      <c r="D843" s="158" t="s">
        <v>134</v>
      </c>
      <c r="E843" s="166" t="s">
        <v>3</v>
      </c>
      <c r="F843" s="167" t="s">
        <v>965</v>
      </c>
      <c r="H843" s="168">
        <v>17.69</v>
      </c>
      <c r="I843" s="169"/>
      <c r="L843" s="165"/>
      <c r="M843" s="170"/>
      <c r="N843" s="171"/>
      <c r="O843" s="171"/>
      <c r="P843" s="171"/>
      <c r="Q843" s="171"/>
      <c r="R843" s="171"/>
      <c r="S843" s="171"/>
      <c r="T843" s="172"/>
      <c r="AT843" s="166" t="s">
        <v>134</v>
      </c>
      <c r="AU843" s="166" t="s">
        <v>84</v>
      </c>
      <c r="AV843" s="14" t="s">
        <v>84</v>
      </c>
      <c r="AW843" s="14" t="s">
        <v>36</v>
      </c>
      <c r="AX843" s="14" t="s">
        <v>74</v>
      </c>
      <c r="AY843" s="166" t="s">
        <v>123</v>
      </c>
    </row>
    <row r="844" spans="2:51" s="15" customFormat="1" ht="11.25">
      <c r="B844" s="173"/>
      <c r="D844" s="158" t="s">
        <v>134</v>
      </c>
      <c r="E844" s="174" t="s">
        <v>3</v>
      </c>
      <c r="F844" s="175" t="s">
        <v>138</v>
      </c>
      <c r="H844" s="176">
        <v>17.69</v>
      </c>
      <c r="I844" s="177"/>
      <c r="L844" s="173"/>
      <c r="M844" s="178"/>
      <c r="N844" s="179"/>
      <c r="O844" s="179"/>
      <c r="P844" s="179"/>
      <c r="Q844" s="179"/>
      <c r="R844" s="179"/>
      <c r="S844" s="179"/>
      <c r="T844" s="180"/>
      <c r="AT844" s="174" t="s">
        <v>134</v>
      </c>
      <c r="AU844" s="174" t="s">
        <v>84</v>
      </c>
      <c r="AV844" s="15" t="s">
        <v>130</v>
      </c>
      <c r="AW844" s="15" t="s">
        <v>36</v>
      </c>
      <c r="AX844" s="15" t="s">
        <v>82</v>
      </c>
      <c r="AY844" s="174" t="s">
        <v>123</v>
      </c>
    </row>
    <row r="845" spans="1:65" s="2" customFormat="1" ht="24.2" customHeight="1">
      <c r="A845" s="33"/>
      <c r="B845" s="138"/>
      <c r="C845" s="139" t="s">
        <v>1094</v>
      </c>
      <c r="D845" s="139" t="s">
        <v>125</v>
      </c>
      <c r="E845" s="140" t="s">
        <v>1095</v>
      </c>
      <c r="F845" s="141" t="s">
        <v>1096</v>
      </c>
      <c r="G845" s="142" t="s">
        <v>128</v>
      </c>
      <c r="H845" s="143">
        <v>17.69</v>
      </c>
      <c r="I845" s="144"/>
      <c r="J845" s="145">
        <f>ROUND(I845*H845,2)</f>
        <v>0</v>
      </c>
      <c r="K845" s="141" t="s">
        <v>129</v>
      </c>
      <c r="L845" s="34"/>
      <c r="M845" s="146" t="s">
        <v>3</v>
      </c>
      <c r="N845" s="147" t="s">
        <v>45</v>
      </c>
      <c r="O845" s="54"/>
      <c r="P845" s="148">
        <f>O845*H845</f>
        <v>0</v>
      </c>
      <c r="Q845" s="148">
        <v>0.0003</v>
      </c>
      <c r="R845" s="148">
        <f>Q845*H845</f>
        <v>0.005307</v>
      </c>
      <c r="S845" s="148">
        <v>0</v>
      </c>
      <c r="T845" s="149">
        <f>S845*H845</f>
        <v>0</v>
      </c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R845" s="150" t="s">
        <v>264</v>
      </c>
      <c r="AT845" s="150" t="s">
        <v>125</v>
      </c>
      <c r="AU845" s="150" t="s">
        <v>84</v>
      </c>
      <c r="AY845" s="18" t="s">
        <v>123</v>
      </c>
      <c r="BE845" s="151">
        <f>IF(N845="základní",J845,0)</f>
        <v>0</v>
      </c>
      <c r="BF845" s="151">
        <f>IF(N845="snížená",J845,0)</f>
        <v>0</v>
      </c>
      <c r="BG845" s="151">
        <f>IF(N845="zákl. přenesená",J845,0)</f>
        <v>0</v>
      </c>
      <c r="BH845" s="151">
        <f>IF(N845="sníž. přenesená",J845,0)</f>
        <v>0</v>
      </c>
      <c r="BI845" s="151">
        <f>IF(N845="nulová",J845,0)</f>
        <v>0</v>
      </c>
      <c r="BJ845" s="18" t="s">
        <v>82</v>
      </c>
      <c r="BK845" s="151">
        <f>ROUND(I845*H845,2)</f>
        <v>0</v>
      </c>
      <c r="BL845" s="18" t="s">
        <v>264</v>
      </c>
      <c r="BM845" s="150" t="s">
        <v>1097</v>
      </c>
    </row>
    <row r="846" spans="1:47" s="2" customFormat="1" ht="11.25">
      <c r="A846" s="33"/>
      <c r="B846" s="34"/>
      <c r="C846" s="33"/>
      <c r="D846" s="152" t="s">
        <v>132</v>
      </c>
      <c r="E846" s="33"/>
      <c r="F846" s="153" t="s">
        <v>1098</v>
      </c>
      <c r="G846" s="33"/>
      <c r="H846" s="33"/>
      <c r="I846" s="154"/>
      <c r="J846" s="33"/>
      <c r="K846" s="33"/>
      <c r="L846" s="34"/>
      <c r="M846" s="155"/>
      <c r="N846" s="156"/>
      <c r="O846" s="54"/>
      <c r="P846" s="54"/>
      <c r="Q846" s="54"/>
      <c r="R846" s="54"/>
      <c r="S846" s="54"/>
      <c r="T846" s="55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T846" s="18" t="s">
        <v>132</v>
      </c>
      <c r="AU846" s="18" t="s">
        <v>84</v>
      </c>
    </row>
    <row r="847" spans="2:51" s="13" customFormat="1" ht="11.25">
      <c r="B847" s="157"/>
      <c r="D847" s="158" t="s">
        <v>134</v>
      </c>
      <c r="E847" s="159" t="s">
        <v>3</v>
      </c>
      <c r="F847" s="160" t="s">
        <v>1093</v>
      </c>
      <c r="H847" s="159" t="s">
        <v>3</v>
      </c>
      <c r="I847" s="161"/>
      <c r="L847" s="157"/>
      <c r="M847" s="162"/>
      <c r="N847" s="163"/>
      <c r="O847" s="163"/>
      <c r="P847" s="163"/>
      <c r="Q847" s="163"/>
      <c r="R847" s="163"/>
      <c r="S847" s="163"/>
      <c r="T847" s="164"/>
      <c r="AT847" s="159" t="s">
        <v>134</v>
      </c>
      <c r="AU847" s="159" t="s">
        <v>84</v>
      </c>
      <c r="AV847" s="13" t="s">
        <v>82</v>
      </c>
      <c r="AW847" s="13" t="s">
        <v>36</v>
      </c>
      <c r="AX847" s="13" t="s">
        <v>74</v>
      </c>
      <c r="AY847" s="159" t="s">
        <v>123</v>
      </c>
    </row>
    <row r="848" spans="2:51" s="14" customFormat="1" ht="11.25">
      <c r="B848" s="165"/>
      <c r="D848" s="158" t="s">
        <v>134</v>
      </c>
      <c r="E848" s="166" t="s">
        <v>3</v>
      </c>
      <c r="F848" s="167" t="s">
        <v>965</v>
      </c>
      <c r="H848" s="168">
        <v>17.69</v>
      </c>
      <c r="I848" s="169"/>
      <c r="L848" s="165"/>
      <c r="M848" s="170"/>
      <c r="N848" s="171"/>
      <c r="O848" s="171"/>
      <c r="P848" s="171"/>
      <c r="Q848" s="171"/>
      <c r="R848" s="171"/>
      <c r="S848" s="171"/>
      <c r="T848" s="172"/>
      <c r="AT848" s="166" t="s">
        <v>134</v>
      </c>
      <c r="AU848" s="166" t="s">
        <v>84</v>
      </c>
      <c r="AV848" s="14" t="s">
        <v>84</v>
      </c>
      <c r="AW848" s="14" t="s">
        <v>36</v>
      </c>
      <c r="AX848" s="14" t="s">
        <v>74</v>
      </c>
      <c r="AY848" s="166" t="s">
        <v>123</v>
      </c>
    </row>
    <row r="849" spans="2:51" s="15" customFormat="1" ht="11.25">
      <c r="B849" s="173"/>
      <c r="D849" s="158" t="s">
        <v>134</v>
      </c>
      <c r="E849" s="174" t="s">
        <v>3</v>
      </c>
      <c r="F849" s="175" t="s">
        <v>138</v>
      </c>
      <c r="H849" s="176">
        <v>17.69</v>
      </c>
      <c r="I849" s="177"/>
      <c r="L849" s="173"/>
      <c r="M849" s="178"/>
      <c r="N849" s="179"/>
      <c r="O849" s="179"/>
      <c r="P849" s="179"/>
      <c r="Q849" s="179"/>
      <c r="R849" s="179"/>
      <c r="S849" s="179"/>
      <c r="T849" s="180"/>
      <c r="AT849" s="174" t="s">
        <v>134</v>
      </c>
      <c r="AU849" s="174" t="s">
        <v>84</v>
      </c>
      <c r="AV849" s="15" t="s">
        <v>130</v>
      </c>
      <c r="AW849" s="15" t="s">
        <v>36</v>
      </c>
      <c r="AX849" s="15" t="s">
        <v>82</v>
      </c>
      <c r="AY849" s="174" t="s">
        <v>123</v>
      </c>
    </row>
    <row r="850" spans="1:65" s="2" customFormat="1" ht="24.2" customHeight="1">
      <c r="A850" s="33"/>
      <c r="B850" s="138"/>
      <c r="C850" s="139" t="s">
        <v>1099</v>
      </c>
      <c r="D850" s="139" t="s">
        <v>125</v>
      </c>
      <c r="E850" s="140" t="s">
        <v>1100</v>
      </c>
      <c r="F850" s="141" t="s">
        <v>1101</v>
      </c>
      <c r="G850" s="142" t="s">
        <v>128</v>
      </c>
      <c r="H850" s="143">
        <v>17.69</v>
      </c>
      <c r="I850" s="144"/>
      <c r="J850" s="145">
        <f>ROUND(I850*H850,2)</f>
        <v>0</v>
      </c>
      <c r="K850" s="141" t="s">
        <v>129</v>
      </c>
      <c r="L850" s="34"/>
      <c r="M850" s="146" t="s">
        <v>3</v>
      </c>
      <c r="N850" s="147" t="s">
        <v>45</v>
      </c>
      <c r="O850" s="54"/>
      <c r="P850" s="148">
        <f>O850*H850</f>
        <v>0</v>
      </c>
      <c r="Q850" s="148">
        <v>0.0054</v>
      </c>
      <c r="R850" s="148">
        <f>Q850*H850</f>
        <v>0.09552600000000001</v>
      </c>
      <c r="S850" s="148">
        <v>0</v>
      </c>
      <c r="T850" s="149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50" t="s">
        <v>264</v>
      </c>
      <c r="AT850" s="150" t="s">
        <v>125</v>
      </c>
      <c r="AU850" s="150" t="s">
        <v>84</v>
      </c>
      <c r="AY850" s="18" t="s">
        <v>123</v>
      </c>
      <c r="BE850" s="151">
        <f>IF(N850="základní",J850,0)</f>
        <v>0</v>
      </c>
      <c r="BF850" s="151">
        <f>IF(N850="snížená",J850,0)</f>
        <v>0</v>
      </c>
      <c r="BG850" s="151">
        <f>IF(N850="zákl. přenesená",J850,0)</f>
        <v>0</v>
      </c>
      <c r="BH850" s="151">
        <f>IF(N850="sníž. přenesená",J850,0)</f>
        <v>0</v>
      </c>
      <c r="BI850" s="151">
        <f>IF(N850="nulová",J850,0)</f>
        <v>0</v>
      </c>
      <c r="BJ850" s="18" t="s">
        <v>82</v>
      </c>
      <c r="BK850" s="151">
        <f>ROUND(I850*H850,2)</f>
        <v>0</v>
      </c>
      <c r="BL850" s="18" t="s">
        <v>264</v>
      </c>
      <c r="BM850" s="150" t="s">
        <v>1102</v>
      </c>
    </row>
    <row r="851" spans="1:47" s="2" customFormat="1" ht="11.25">
      <c r="A851" s="33"/>
      <c r="B851" s="34"/>
      <c r="C851" s="33"/>
      <c r="D851" s="152" t="s">
        <v>132</v>
      </c>
      <c r="E851" s="33"/>
      <c r="F851" s="153" t="s">
        <v>1103</v>
      </c>
      <c r="G851" s="33"/>
      <c r="H851" s="33"/>
      <c r="I851" s="154"/>
      <c r="J851" s="33"/>
      <c r="K851" s="33"/>
      <c r="L851" s="34"/>
      <c r="M851" s="155"/>
      <c r="N851" s="156"/>
      <c r="O851" s="54"/>
      <c r="P851" s="54"/>
      <c r="Q851" s="54"/>
      <c r="R851" s="54"/>
      <c r="S851" s="54"/>
      <c r="T851" s="55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T851" s="18" t="s">
        <v>132</v>
      </c>
      <c r="AU851" s="18" t="s">
        <v>84</v>
      </c>
    </row>
    <row r="852" spans="2:51" s="13" customFormat="1" ht="11.25">
      <c r="B852" s="157"/>
      <c r="D852" s="158" t="s">
        <v>134</v>
      </c>
      <c r="E852" s="159" t="s">
        <v>3</v>
      </c>
      <c r="F852" s="160" t="s">
        <v>1093</v>
      </c>
      <c r="H852" s="159" t="s">
        <v>3</v>
      </c>
      <c r="I852" s="161"/>
      <c r="L852" s="157"/>
      <c r="M852" s="162"/>
      <c r="N852" s="163"/>
      <c r="O852" s="163"/>
      <c r="P852" s="163"/>
      <c r="Q852" s="163"/>
      <c r="R852" s="163"/>
      <c r="S852" s="163"/>
      <c r="T852" s="164"/>
      <c r="AT852" s="159" t="s">
        <v>134</v>
      </c>
      <c r="AU852" s="159" t="s">
        <v>84</v>
      </c>
      <c r="AV852" s="13" t="s">
        <v>82</v>
      </c>
      <c r="AW852" s="13" t="s">
        <v>36</v>
      </c>
      <c r="AX852" s="13" t="s">
        <v>74</v>
      </c>
      <c r="AY852" s="159" t="s">
        <v>123</v>
      </c>
    </row>
    <row r="853" spans="2:51" s="14" customFormat="1" ht="11.25">
      <c r="B853" s="165"/>
      <c r="D853" s="158" t="s">
        <v>134</v>
      </c>
      <c r="E853" s="166" t="s">
        <v>3</v>
      </c>
      <c r="F853" s="167" t="s">
        <v>965</v>
      </c>
      <c r="H853" s="168">
        <v>17.69</v>
      </c>
      <c r="I853" s="169"/>
      <c r="L853" s="165"/>
      <c r="M853" s="170"/>
      <c r="N853" s="171"/>
      <c r="O853" s="171"/>
      <c r="P853" s="171"/>
      <c r="Q853" s="171"/>
      <c r="R853" s="171"/>
      <c r="S853" s="171"/>
      <c r="T853" s="172"/>
      <c r="AT853" s="166" t="s">
        <v>134</v>
      </c>
      <c r="AU853" s="166" t="s">
        <v>84</v>
      </c>
      <c r="AV853" s="14" t="s">
        <v>84</v>
      </c>
      <c r="AW853" s="14" t="s">
        <v>36</v>
      </c>
      <c r="AX853" s="14" t="s">
        <v>74</v>
      </c>
      <c r="AY853" s="166" t="s">
        <v>123</v>
      </c>
    </row>
    <row r="854" spans="2:51" s="15" customFormat="1" ht="11.25">
      <c r="B854" s="173"/>
      <c r="D854" s="158" t="s">
        <v>134</v>
      </c>
      <c r="E854" s="174" t="s">
        <v>3</v>
      </c>
      <c r="F854" s="175" t="s">
        <v>138</v>
      </c>
      <c r="H854" s="176">
        <v>17.69</v>
      </c>
      <c r="I854" s="177"/>
      <c r="L854" s="173"/>
      <c r="M854" s="178"/>
      <c r="N854" s="179"/>
      <c r="O854" s="179"/>
      <c r="P854" s="179"/>
      <c r="Q854" s="179"/>
      <c r="R854" s="179"/>
      <c r="S854" s="179"/>
      <c r="T854" s="180"/>
      <c r="AT854" s="174" t="s">
        <v>134</v>
      </c>
      <c r="AU854" s="174" t="s">
        <v>84</v>
      </c>
      <c r="AV854" s="15" t="s">
        <v>130</v>
      </c>
      <c r="AW854" s="15" t="s">
        <v>36</v>
      </c>
      <c r="AX854" s="15" t="s">
        <v>82</v>
      </c>
      <c r="AY854" s="174" t="s">
        <v>123</v>
      </c>
    </row>
    <row r="855" spans="1:65" s="2" customFormat="1" ht="16.5" customHeight="1">
      <c r="A855" s="33"/>
      <c r="B855" s="138"/>
      <c r="C855" s="184" t="s">
        <v>1104</v>
      </c>
      <c r="D855" s="184" t="s">
        <v>466</v>
      </c>
      <c r="E855" s="185" t="s">
        <v>1105</v>
      </c>
      <c r="F855" s="186" t="s">
        <v>1106</v>
      </c>
      <c r="G855" s="187" t="s">
        <v>128</v>
      </c>
      <c r="H855" s="188">
        <v>19.459</v>
      </c>
      <c r="I855" s="189"/>
      <c r="J855" s="190">
        <f>ROUND(I855*H855,2)</f>
        <v>0</v>
      </c>
      <c r="K855" s="186" t="s">
        <v>129</v>
      </c>
      <c r="L855" s="191"/>
      <c r="M855" s="192" t="s">
        <v>3</v>
      </c>
      <c r="N855" s="193" t="s">
        <v>45</v>
      </c>
      <c r="O855" s="54"/>
      <c r="P855" s="148">
        <f>O855*H855</f>
        <v>0</v>
      </c>
      <c r="Q855" s="148">
        <v>0.07</v>
      </c>
      <c r="R855" s="148">
        <f>Q855*H855</f>
        <v>1.36213</v>
      </c>
      <c r="S855" s="148">
        <v>0</v>
      </c>
      <c r="T855" s="149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50" t="s">
        <v>380</v>
      </c>
      <c r="AT855" s="150" t="s">
        <v>466</v>
      </c>
      <c r="AU855" s="150" t="s">
        <v>84</v>
      </c>
      <c r="AY855" s="18" t="s">
        <v>123</v>
      </c>
      <c r="BE855" s="151">
        <f>IF(N855="základní",J855,0)</f>
        <v>0</v>
      </c>
      <c r="BF855" s="151">
        <f>IF(N855="snížená",J855,0)</f>
        <v>0</v>
      </c>
      <c r="BG855" s="151">
        <f>IF(N855="zákl. přenesená",J855,0)</f>
        <v>0</v>
      </c>
      <c r="BH855" s="151">
        <f>IF(N855="sníž. přenesená",J855,0)</f>
        <v>0</v>
      </c>
      <c r="BI855" s="151">
        <f>IF(N855="nulová",J855,0)</f>
        <v>0</v>
      </c>
      <c r="BJ855" s="18" t="s">
        <v>82</v>
      </c>
      <c r="BK855" s="151">
        <f>ROUND(I855*H855,2)</f>
        <v>0</v>
      </c>
      <c r="BL855" s="18" t="s">
        <v>264</v>
      </c>
      <c r="BM855" s="150" t="s">
        <v>1107</v>
      </c>
    </row>
    <row r="856" spans="2:51" s="13" customFormat="1" ht="11.25">
      <c r="B856" s="157"/>
      <c r="D856" s="158" t="s">
        <v>134</v>
      </c>
      <c r="E856" s="159" t="s">
        <v>3</v>
      </c>
      <c r="F856" s="160" t="s">
        <v>1093</v>
      </c>
      <c r="H856" s="159" t="s">
        <v>3</v>
      </c>
      <c r="I856" s="161"/>
      <c r="L856" s="157"/>
      <c r="M856" s="162"/>
      <c r="N856" s="163"/>
      <c r="O856" s="163"/>
      <c r="P856" s="163"/>
      <c r="Q856" s="163"/>
      <c r="R856" s="163"/>
      <c r="S856" s="163"/>
      <c r="T856" s="164"/>
      <c r="AT856" s="159" t="s">
        <v>134</v>
      </c>
      <c r="AU856" s="159" t="s">
        <v>84</v>
      </c>
      <c r="AV856" s="13" t="s">
        <v>82</v>
      </c>
      <c r="AW856" s="13" t="s">
        <v>36</v>
      </c>
      <c r="AX856" s="13" t="s">
        <v>74</v>
      </c>
      <c r="AY856" s="159" t="s">
        <v>123</v>
      </c>
    </row>
    <row r="857" spans="2:51" s="14" customFormat="1" ht="11.25">
      <c r="B857" s="165"/>
      <c r="D857" s="158" t="s">
        <v>134</v>
      </c>
      <c r="E857" s="166" t="s">
        <v>3</v>
      </c>
      <c r="F857" s="167" t="s">
        <v>965</v>
      </c>
      <c r="H857" s="168">
        <v>17.69</v>
      </c>
      <c r="I857" s="169"/>
      <c r="L857" s="165"/>
      <c r="M857" s="170"/>
      <c r="N857" s="171"/>
      <c r="O857" s="171"/>
      <c r="P857" s="171"/>
      <c r="Q857" s="171"/>
      <c r="R857" s="171"/>
      <c r="S857" s="171"/>
      <c r="T857" s="172"/>
      <c r="AT857" s="166" t="s">
        <v>134</v>
      </c>
      <c r="AU857" s="166" t="s">
        <v>84</v>
      </c>
      <c r="AV857" s="14" t="s">
        <v>84</v>
      </c>
      <c r="AW857" s="14" t="s">
        <v>36</v>
      </c>
      <c r="AX857" s="14" t="s">
        <v>74</v>
      </c>
      <c r="AY857" s="166" t="s">
        <v>123</v>
      </c>
    </row>
    <row r="858" spans="2:51" s="15" customFormat="1" ht="11.25">
      <c r="B858" s="173"/>
      <c r="D858" s="158" t="s">
        <v>134</v>
      </c>
      <c r="E858" s="174" t="s">
        <v>3</v>
      </c>
      <c r="F858" s="175" t="s">
        <v>138</v>
      </c>
      <c r="H858" s="176">
        <v>17.69</v>
      </c>
      <c r="I858" s="177"/>
      <c r="L858" s="173"/>
      <c r="M858" s="178"/>
      <c r="N858" s="179"/>
      <c r="O858" s="179"/>
      <c r="P858" s="179"/>
      <c r="Q858" s="179"/>
      <c r="R858" s="179"/>
      <c r="S858" s="179"/>
      <c r="T858" s="180"/>
      <c r="AT858" s="174" t="s">
        <v>134</v>
      </c>
      <c r="AU858" s="174" t="s">
        <v>84</v>
      </c>
      <c r="AV858" s="15" t="s">
        <v>130</v>
      </c>
      <c r="AW858" s="15" t="s">
        <v>36</v>
      </c>
      <c r="AX858" s="15" t="s">
        <v>82</v>
      </c>
      <c r="AY858" s="174" t="s">
        <v>123</v>
      </c>
    </row>
    <row r="859" spans="2:51" s="14" customFormat="1" ht="11.25">
      <c r="B859" s="165"/>
      <c r="D859" s="158" t="s">
        <v>134</v>
      </c>
      <c r="F859" s="167" t="s">
        <v>1108</v>
      </c>
      <c r="H859" s="168">
        <v>19.459</v>
      </c>
      <c r="I859" s="169"/>
      <c r="L859" s="165"/>
      <c r="M859" s="170"/>
      <c r="N859" s="171"/>
      <c r="O859" s="171"/>
      <c r="P859" s="171"/>
      <c r="Q859" s="171"/>
      <c r="R859" s="171"/>
      <c r="S859" s="171"/>
      <c r="T859" s="172"/>
      <c r="AT859" s="166" t="s">
        <v>134</v>
      </c>
      <c r="AU859" s="166" t="s">
        <v>84</v>
      </c>
      <c r="AV859" s="14" t="s">
        <v>84</v>
      </c>
      <c r="AW859" s="14" t="s">
        <v>4</v>
      </c>
      <c r="AX859" s="14" t="s">
        <v>82</v>
      </c>
      <c r="AY859" s="166" t="s">
        <v>123</v>
      </c>
    </row>
    <row r="860" spans="1:65" s="2" customFormat="1" ht="24.2" customHeight="1">
      <c r="A860" s="33"/>
      <c r="B860" s="138"/>
      <c r="C860" s="139" t="s">
        <v>1109</v>
      </c>
      <c r="D860" s="139" t="s">
        <v>125</v>
      </c>
      <c r="E860" s="140" t="s">
        <v>1110</v>
      </c>
      <c r="F860" s="141" t="s">
        <v>1111</v>
      </c>
      <c r="G860" s="142" t="s">
        <v>128</v>
      </c>
      <c r="H860" s="143">
        <v>17.69</v>
      </c>
      <c r="I860" s="144"/>
      <c r="J860" s="145">
        <f>ROUND(I860*H860,2)</f>
        <v>0</v>
      </c>
      <c r="K860" s="141" t="s">
        <v>129</v>
      </c>
      <c r="L860" s="34"/>
      <c r="M860" s="146" t="s">
        <v>3</v>
      </c>
      <c r="N860" s="147" t="s">
        <v>45</v>
      </c>
      <c r="O860" s="54"/>
      <c r="P860" s="148">
        <f>O860*H860</f>
        <v>0</v>
      </c>
      <c r="Q860" s="148">
        <v>5E-05</v>
      </c>
      <c r="R860" s="148">
        <f>Q860*H860</f>
        <v>0.0008845000000000001</v>
      </c>
      <c r="S860" s="148">
        <v>0</v>
      </c>
      <c r="T860" s="149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50" t="s">
        <v>264</v>
      </c>
      <c r="AT860" s="150" t="s">
        <v>125</v>
      </c>
      <c r="AU860" s="150" t="s">
        <v>84</v>
      </c>
      <c r="AY860" s="18" t="s">
        <v>123</v>
      </c>
      <c r="BE860" s="151">
        <f>IF(N860="základní",J860,0)</f>
        <v>0</v>
      </c>
      <c r="BF860" s="151">
        <f>IF(N860="snížená",J860,0)</f>
        <v>0</v>
      </c>
      <c r="BG860" s="151">
        <f>IF(N860="zákl. přenesená",J860,0)</f>
        <v>0</v>
      </c>
      <c r="BH860" s="151">
        <f>IF(N860="sníž. přenesená",J860,0)</f>
        <v>0</v>
      </c>
      <c r="BI860" s="151">
        <f>IF(N860="nulová",J860,0)</f>
        <v>0</v>
      </c>
      <c r="BJ860" s="18" t="s">
        <v>82</v>
      </c>
      <c r="BK860" s="151">
        <f>ROUND(I860*H860,2)</f>
        <v>0</v>
      </c>
      <c r="BL860" s="18" t="s">
        <v>264</v>
      </c>
      <c r="BM860" s="150" t="s">
        <v>1112</v>
      </c>
    </row>
    <row r="861" spans="1:47" s="2" customFormat="1" ht="11.25">
      <c r="A861" s="33"/>
      <c r="B861" s="34"/>
      <c r="C861" s="33"/>
      <c r="D861" s="152" t="s">
        <v>132</v>
      </c>
      <c r="E861" s="33"/>
      <c r="F861" s="153" t="s">
        <v>1113</v>
      </c>
      <c r="G861" s="33"/>
      <c r="H861" s="33"/>
      <c r="I861" s="154"/>
      <c r="J861" s="33"/>
      <c r="K861" s="33"/>
      <c r="L861" s="34"/>
      <c r="M861" s="155"/>
      <c r="N861" s="156"/>
      <c r="O861" s="54"/>
      <c r="P861" s="54"/>
      <c r="Q861" s="54"/>
      <c r="R861" s="54"/>
      <c r="S861" s="54"/>
      <c r="T861" s="55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T861" s="18" t="s">
        <v>132</v>
      </c>
      <c r="AU861" s="18" t="s">
        <v>84</v>
      </c>
    </row>
    <row r="862" spans="2:51" s="13" customFormat="1" ht="11.25">
      <c r="B862" s="157"/>
      <c r="D862" s="158" t="s">
        <v>134</v>
      </c>
      <c r="E862" s="159" t="s">
        <v>3</v>
      </c>
      <c r="F862" s="160" t="s">
        <v>1093</v>
      </c>
      <c r="H862" s="159" t="s">
        <v>3</v>
      </c>
      <c r="I862" s="161"/>
      <c r="L862" s="157"/>
      <c r="M862" s="162"/>
      <c r="N862" s="163"/>
      <c r="O862" s="163"/>
      <c r="P862" s="163"/>
      <c r="Q862" s="163"/>
      <c r="R862" s="163"/>
      <c r="S862" s="163"/>
      <c r="T862" s="164"/>
      <c r="AT862" s="159" t="s">
        <v>134</v>
      </c>
      <c r="AU862" s="159" t="s">
        <v>84</v>
      </c>
      <c r="AV862" s="13" t="s">
        <v>82</v>
      </c>
      <c r="AW862" s="13" t="s">
        <v>36</v>
      </c>
      <c r="AX862" s="13" t="s">
        <v>74</v>
      </c>
      <c r="AY862" s="159" t="s">
        <v>123</v>
      </c>
    </row>
    <row r="863" spans="2:51" s="14" customFormat="1" ht="11.25">
      <c r="B863" s="165"/>
      <c r="D863" s="158" t="s">
        <v>134</v>
      </c>
      <c r="E863" s="166" t="s">
        <v>3</v>
      </c>
      <c r="F863" s="167" t="s">
        <v>965</v>
      </c>
      <c r="H863" s="168">
        <v>17.69</v>
      </c>
      <c r="I863" s="169"/>
      <c r="L863" s="165"/>
      <c r="M863" s="170"/>
      <c r="N863" s="171"/>
      <c r="O863" s="171"/>
      <c r="P863" s="171"/>
      <c r="Q863" s="171"/>
      <c r="R863" s="171"/>
      <c r="S863" s="171"/>
      <c r="T863" s="172"/>
      <c r="AT863" s="166" t="s">
        <v>134</v>
      </c>
      <c r="AU863" s="166" t="s">
        <v>84</v>
      </c>
      <c r="AV863" s="14" t="s">
        <v>84</v>
      </c>
      <c r="AW863" s="14" t="s">
        <v>36</v>
      </c>
      <c r="AX863" s="14" t="s">
        <v>74</v>
      </c>
      <c r="AY863" s="166" t="s">
        <v>123</v>
      </c>
    </row>
    <row r="864" spans="2:51" s="15" customFormat="1" ht="11.25">
      <c r="B864" s="173"/>
      <c r="D864" s="158" t="s">
        <v>134</v>
      </c>
      <c r="E864" s="174" t="s">
        <v>3</v>
      </c>
      <c r="F864" s="175" t="s">
        <v>138</v>
      </c>
      <c r="H864" s="176">
        <v>17.69</v>
      </c>
      <c r="I864" s="177"/>
      <c r="L864" s="173"/>
      <c r="M864" s="178"/>
      <c r="N864" s="179"/>
      <c r="O864" s="179"/>
      <c r="P864" s="179"/>
      <c r="Q864" s="179"/>
      <c r="R864" s="179"/>
      <c r="S864" s="179"/>
      <c r="T864" s="180"/>
      <c r="AT864" s="174" t="s">
        <v>134</v>
      </c>
      <c r="AU864" s="174" t="s">
        <v>84</v>
      </c>
      <c r="AV864" s="15" t="s">
        <v>130</v>
      </c>
      <c r="AW864" s="15" t="s">
        <v>36</v>
      </c>
      <c r="AX864" s="15" t="s">
        <v>82</v>
      </c>
      <c r="AY864" s="174" t="s">
        <v>123</v>
      </c>
    </row>
    <row r="865" spans="1:65" s="2" customFormat="1" ht="44.25" customHeight="1">
      <c r="A865" s="33"/>
      <c r="B865" s="138"/>
      <c r="C865" s="139" t="s">
        <v>1114</v>
      </c>
      <c r="D865" s="139" t="s">
        <v>125</v>
      </c>
      <c r="E865" s="140" t="s">
        <v>1115</v>
      </c>
      <c r="F865" s="141" t="s">
        <v>1116</v>
      </c>
      <c r="G865" s="142" t="s">
        <v>955</v>
      </c>
      <c r="H865" s="194"/>
      <c r="I865" s="144"/>
      <c r="J865" s="145">
        <f>ROUND(I865*H865,2)</f>
        <v>0</v>
      </c>
      <c r="K865" s="141" t="s">
        <v>129</v>
      </c>
      <c r="L865" s="34"/>
      <c r="M865" s="146" t="s">
        <v>3</v>
      </c>
      <c r="N865" s="147" t="s">
        <v>45</v>
      </c>
      <c r="O865" s="54"/>
      <c r="P865" s="148">
        <f>O865*H865</f>
        <v>0</v>
      </c>
      <c r="Q865" s="148">
        <v>0</v>
      </c>
      <c r="R865" s="148">
        <f>Q865*H865</f>
        <v>0</v>
      </c>
      <c r="S865" s="148">
        <v>0</v>
      </c>
      <c r="T865" s="149">
        <f>S865*H865</f>
        <v>0</v>
      </c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R865" s="150" t="s">
        <v>264</v>
      </c>
      <c r="AT865" s="150" t="s">
        <v>125</v>
      </c>
      <c r="AU865" s="150" t="s">
        <v>84</v>
      </c>
      <c r="AY865" s="18" t="s">
        <v>123</v>
      </c>
      <c r="BE865" s="151">
        <f>IF(N865="základní",J865,0)</f>
        <v>0</v>
      </c>
      <c r="BF865" s="151">
        <f>IF(N865="snížená",J865,0)</f>
        <v>0</v>
      </c>
      <c r="BG865" s="151">
        <f>IF(N865="zákl. přenesená",J865,0)</f>
        <v>0</v>
      </c>
      <c r="BH865" s="151">
        <f>IF(N865="sníž. přenesená",J865,0)</f>
        <v>0</v>
      </c>
      <c r="BI865" s="151">
        <f>IF(N865="nulová",J865,0)</f>
        <v>0</v>
      </c>
      <c r="BJ865" s="18" t="s">
        <v>82</v>
      </c>
      <c r="BK865" s="151">
        <f>ROUND(I865*H865,2)</f>
        <v>0</v>
      </c>
      <c r="BL865" s="18" t="s">
        <v>264</v>
      </c>
      <c r="BM865" s="150" t="s">
        <v>1117</v>
      </c>
    </row>
    <row r="866" spans="1:47" s="2" customFormat="1" ht="11.25">
      <c r="A866" s="33"/>
      <c r="B866" s="34"/>
      <c r="C866" s="33"/>
      <c r="D866" s="152" t="s">
        <v>132</v>
      </c>
      <c r="E866" s="33"/>
      <c r="F866" s="153" t="s">
        <v>1118</v>
      </c>
      <c r="G866" s="33"/>
      <c r="H866" s="33"/>
      <c r="I866" s="154"/>
      <c r="J866" s="33"/>
      <c r="K866" s="33"/>
      <c r="L866" s="34"/>
      <c r="M866" s="155"/>
      <c r="N866" s="156"/>
      <c r="O866" s="54"/>
      <c r="P866" s="54"/>
      <c r="Q866" s="54"/>
      <c r="R866" s="54"/>
      <c r="S866" s="54"/>
      <c r="T866" s="55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T866" s="18" t="s">
        <v>132</v>
      </c>
      <c r="AU866" s="18" t="s">
        <v>84</v>
      </c>
    </row>
    <row r="867" spans="2:63" s="12" customFormat="1" ht="22.9" customHeight="1">
      <c r="B867" s="125"/>
      <c r="D867" s="126" t="s">
        <v>73</v>
      </c>
      <c r="E867" s="136" t="s">
        <v>1119</v>
      </c>
      <c r="F867" s="136" t="s">
        <v>1120</v>
      </c>
      <c r="I867" s="128"/>
      <c r="J867" s="137">
        <f>BK867</f>
        <v>0</v>
      </c>
      <c r="L867" s="125"/>
      <c r="M867" s="130"/>
      <c r="N867" s="131"/>
      <c r="O867" s="131"/>
      <c r="P867" s="132">
        <f>SUM(P868:P893)</f>
        <v>0</v>
      </c>
      <c r="Q867" s="131"/>
      <c r="R867" s="132">
        <f>SUM(R868:R893)</f>
        <v>0.13255695</v>
      </c>
      <c r="S867" s="131"/>
      <c r="T867" s="133">
        <f>SUM(T868:T893)</f>
        <v>0</v>
      </c>
      <c r="AR867" s="126" t="s">
        <v>84</v>
      </c>
      <c r="AT867" s="134" t="s">
        <v>73</v>
      </c>
      <c r="AU867" s="134" t="s">
        <v>82</v>
      </c>
      <c r="AY867" s="126" t="s">
        <v>123</v>
      </c>
      <c r="BK867" s="135">
        <f>SUM(BK868:BK893)</f>
        <v>0</v>
      </c>
    </row>
    <row r="868" spans="1:65" s="2" customFormat="1" ht="24.2" customHeight="1">
      <c r="A868" s="33"/>
      <c r="B868" s="138"/>
      <c r="C868" s="139" t="s">
        <v>1121</v>
      </c>
      <c r="D868" s="139" t="s">
        <v>125</v>
      </c>
      <c r="E868" s="140" t="s">
        <v>1122</v>
      </c>
      <c r="F868" s="141" t="s">
        <v>1123</v>
      </c>
      <c r="G868" s="142" t="s">
        <v>182</v>
      </c>
      <c r="H868" s="143">
        <v>16.05</v>
      </c>
      <c r="I868" s="144"/>
      <c r="J868" s="145">
        <f>ROUND(I868*H868,2)</f>
        <v>0</v>
      </c>
      <c r="K868" s="141" t="s">
        <v>129</v>
      </c>
      <c r="L868" s="34"/>
      <c r="M868" s="146" t="s">
        <v>3</v>
      </c>
      <c r="N868" s="147" t="s">
        <v>45</v>
      </c>
      <c r="O868" s="54"/>
      <c r="P868" s="148">
        <f>O868*H868</f>
        <v>0</v>
      </c>
      <c r="Q868" s="148">
        <v>0.00659</v>
      </c>
      <c r="R868" s="148">
        <f>Q868*H868</f>
        <v>0.10576950000000002</v>
      </c>
      <c r="S868" s="148">
        <v>0</v>
      </c>
      <c r="T868" s="149">
        <f>S868*H868</f>
        <v>0</v>
      </c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R868" s="150" t="s">
        <v>264</v>
      </c>
      <c r="AT868" s="150" t="s">
        <v>125</v>
      </c>
      <c r="AU868" s="150" t="s">
        <v>84</v>
      </c>
      <c r="AY868" s="18" t="s">
        <v>123</v>
      </c>
      <c r="BE868" s="151">
        <f>IF(N868="základní",J868,0)</f>
        <v>0</v>
      </c>
      <c r="BF868" s="151">
        <f>IF(N868="snížená",J868,0)</f>
        <v>0</v>
      </c>
      <c r="BG868" s="151">
        <f>IF(N868="zákl. přenesená",J868,0)</f>
        <v>0</v>
      </c>
      <c r="BH868" s="151">
        <f>IF(N868="sníž. přenesená",J868,0)</f>
        <v>0</v>
      </c>
      <c r="BI868" s="151">
        <f>IF(N868="nulová",J868,0)</f>
        <v>0</v>
      </c>
      <c r="BJ868" s="18" t="s">
        <v>82</v>
      </c>
      <c r="BK868" s="151">
        <f>ROUND(I868*H868,2)</f>
        <v>0</v>
      </c>
      <c r="BL868" s="18" t="s">
        <v>264</v>
      </c>
      <c r="BM868" s="150" t="s">
        <v>1124</v>
      </c>
    </row>
    <row r="869" spans="1:47" s="2" customFormat="1" ht="11.25">
      <c r="A869" s="33"/>
      <c r="B869" s="34"/>
      <c r="C869" s="33"/>
      <c r="D869" s="152" t="s">
        <v>132</v>
      </c>
      <c r="E869" s="33"/>
      <c r="F869" s="153" t="s">
        <v>1125</v>
      </c>
      <c r="G869" s="33"/>
      <c r="H869" s="33"/>
      <c r="I869" s="154"/>
      <c r="J869" s="33"/>
      <c r="K869" s="33"/>
      <c r="L869" s="34"/>
      <c r="M869" s="155"/>
      <c r="N869" s="156"/>
      <c r="O869" s="54"/>
      <c r="P869" s="54"/>
      <c r="Q869" s="54"/>
      <c r="R869" s="54"/>
      <c r="S869" s="54"/>
      <c r="T869" s="55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T869" s="18" t="s">
        <v>132</v>
      </c>
      <c r="AU869" s="18" t="s">
        <v>84</v>
      </c>
    </row>
    <row r="870" spans="2:51" s="13" customFormat="1" ht="11.25">
      <c r="B870" s="157"/>
      <c r="D870" s="158" t="s">
        <v>134</v>
      </c>
      <c r="E870" s="159" t="s">
        <v>3</v>
      </c>
      <c r="F870" s="160" t="s">
        <v>1126</v>
      </c>
      <c r="H870" s="159" t="s">
        <v>3</v>
      </c>
      <c r="I870" s="161"/>
      <c r="L870" s="157"/>
      <c r="M870" s="162"/>
      <c r="N870" s="163"/>
      <c r="O870" s="163"/>
      <c r="P870" s="163"/>
      <c r="Q870" s="163"/>
      <c r="R870" s="163"/>
      <c r="S870" s="163"/>
      <c r="T870" s="164"/>
      <c r="AT870" s="159" t="s">
        <v>134</v>
      </c>
      <c r="AU870" s="159" t="s">
        <v>84</v>
      </c>
      <c r="AV870" s="13" t="s">
        <v>82</v>
      </c>
      <c r="AW870" s="13" t="s">
        <v>36</v>
      </c>
      <c r="AX870" s="13" t="s">
        <v>74</v>
      </c>
      <c r="AY870" s="159" t="s">
        <v>123</v>
      </c>
    </row>
    <row r="871" spans="2:51" s="13" customFormat="1" ht="11.25">
      <c r="B871" s="157"/>
      <c r="D871" s="158" t="s">
        <v>134</v>
      </c>
      <c r="E871" s="159" t="s">
        <v>3</v>
      </c>
      <c r="F871" s="160" t="s">
        <v>161</v>
      </c>
      <c r="H871" s="159" t="s">
        <v>3</v>
      </c>
      <c r="I871" s="161"/>
      <c r="L871" s="157"/>
      <c r="M871" s="162"/>
      <c r="N871" s="163"/>
      <c r="O871" s="163"/>
      <c r="P871" s="163"/>
      <c r="Q871" s="163"/>
      <c r="R871" s="163"/>
      <c r="S871" s="163"/>
      <c r="T871" s="164"/>
      <c r="AT871" s="159" t="s">
        <v>134</v>
      </c>
      <c r="AU871" s="159" t="s">
        <v>84</v>
      </c>
      <c r="AV871" s="13" t="s">
        <v>82</v>
      </c>
      <c r="AW871" s="13" t="s">
        <v>36</v>
      </c>
      <c r="AX871" s="13" t="s">
        <v>74</v>
      </c>
      <c r="AY871" s="159" t="s">
        <v>123</v>
      </c>
    </row>
    <row r="872" spans="2:51" s="14" customFormat="1" ht="11.25">
      <c r="B872" s="165"/>
      <c r="D872" s="158" t="s">
        <v>134</v>
      </c>
      <c r="E872" s="166" t="s">
        <v>3</v>
      </c>
      <c r="F872" s="167" t="s">
        <v>199</v>
      </c>
      <c r="H872" s="168">
        <v>8</v>
      </c>
      <c r="I872" s="169"/>
      <c r="L872" s="165"/>
      <c r="M872" s="170"/>
      <c r="N872" s="171"/>
      <c r="O872" s="171"/>
      <c r="P872" s="171"/>
      <c r="Q872" s="171"/>
      <c r="R872" s="171"/>
      <c r="S872" s="171"/>
      <c r="T872" s="172"/>
      <c r="AT872" s="166" t="s">
        <v>134</v>
      </c>
      <c r="AU872" s="166" t="s">
        <v>84</v>
      </c>
      <c r="AV872" s="14" t="s">
        <v>84</v>
      </c>
      <c r="AW872" s="14" t="s">
        <v>36</v>
      </c>
      <c r="AX872" s="14" t="s">
        <v>74</v>
      </c>
      <c r="AY872" s="166" t="s">
        <v>123</v>
      </c>
    </row>
    <row r="873" spans="2:51" s="13" customFormat="1" ht="11.25">
      <c r="B873" s="157"/>
      <c r="D873" s="158" t="s">
        <v>134</v>
      </c>
      <c r="E873" s="159" t="s">
        <v>3</v>
      </c>
      <c r="F873" s="160" t="s">
        <v>828</v>
      </c>
      <c r="H873" s="159" t="s">
        <v>3</v>
      </c>
      <c r="I873" s="161"/>
      <c r="L873" s="157"/>
      <c r="M873" s="162"/>
      <c r="N873" s="163"/>
      <c r="O873" s="163"/>
      <c r="P873" s="163"/>
      <c r="Q873" s="163"/>
      <c r="R873" s="163"/>
      <c r="S873" s="163"/>
      <c r="T873" s="164"/>
      <c r="AT873" s="159" t="s">
        <v>134</v>
      </c>
      <c r="AU873" s="159" t="s">
        <v>84</v>
      </c>
      <c r="AV873" s="13" t="s">
        <v>82</v>
      </c>
      <c r="AW873" s="13" t="s">
        <v>36</v>
      </c>
      <c r="AX873" s="13" t="s">
        <v>74</v>
      </c>
      <c r="AY873" s="159" t="s">
        <v>123</v>
      </c>
    </row>
    <row r="874" spans="2:51" s="14" customFormat="1" ht="11.25">
      <c r="B874" s="165"/>
      <c r="D874" s="158" t="s">
        <v>134</v>
      </c>
      <c r="E874" s="166" t="s">
        <v>3</v>
      </c>
      <c r="F874" s="167" t="s">
        <v>1127</v>
      </c>
      <c r="H874" s="168">
        <v>8.05</v>
      </c>
      <c r="I874" s="169"/>
      <c r="L874" s="165"/>
      <c r="M874" s="170"/>
      <c r="N874" s="171"/>
      <c r="O874" s="171"/>
      <c r="P874" s="171"/>
      <c r="Q874" s="171"/>
      <c r="R874" s="171"/>
      <c r="S874" s="171"/>
      <c r="T874" s="172"/>
      <c r="AT874" s="166" t="s">
        <v>134</v>
      </c>
      <c r="AU874" s="166" t="s">
        <v>84</v>
      </c>
      <c r="AV874" s="14" t="s">
        <v>84</v>
      </c>
      <c r="AW874" s="14" t="s">
        <v>36</v>
      </c>
      <c r="AX874" s="14" t="s">
        <v>74</v>
      </c>
      <c r="AY874" s="166" t="s">
        <v>123</v>
      </c>
    </row>
    <row r="875" spans="2:51" s="15" customFormat="1" ht="11.25">
      <c r="B875" s="173"/>
      <c r="D875" s="158" t="s">
        <v>134</v>
      </c>
      <c r="E875" s="174" t="s">
        <v>3</v>
      </c>
      <c r="F875" s="175" t="s">
        <v>138</v>
      </c>
      <c r="H875" s="176">
        <v>16.05</v>
      </c>
      <c r="I875" s="177"/>
      <c r="L875" s="173"/>
      <c r="M875" s="178"/>
      <c r="N875" s="179"/>
      <c r="O875" s="179"/>
      <c r="P875" s="179"/>
      <c r="Q875" s="179"/>
      <c r="R875" s="179"/>
      <c r="S875" s="179"/>
      <c r="T875" s="180"/>
      <c r="AT875" s="174" t="s">
        <v>134</v>
      </c>
      <c r="AU875" s="174" t="s">
        <v>84</v>
      </c>
      <c r="AV875" s="15" t="s">
        <v>130</v>
      </c>
      <c r="AW875" s="15" t="s">
        <v>36</v>
      </c>
      <c r="AX875" s="15" t="s">
        <v>82</v>
      </c>
      <c r="AY875" s="174" t="s">
        <v>123</v>
      </c>
    </row>
    <row r="876" spans="1:65" s="2" customFormat="1" ht="24.2" customHeight="1">
      <c r="A876" s="33"/>
      <c r="B876" s="138"/>
      <c r="C876" s="139" t="s">
        <v>1128</v>
      </c>
      <c r="D876" s="139" t="s">
        <v>125</v>
      </c>
      <c r="E876" s="140" t="s">
        <v>1129</v>
      </c>
      <c r="F876" s="141" t="s">
        <v>1130</v>
      </c>
      <c r="G876" s="142" t="s">
        <v>128</v>
      </c>
      <c r="H876" s="143">
        <v>1.605</v>
      </c>
      <c r="I876" s="144"/>
      <c r="J876" s="145">
        <f>ROUND(I876*H876,2)</f>
        <v>0</v>
      </c>
      <c r="K876" s="141" t="s">
        <v>129</v>
      </c>
      <c r="L876" s="34"/>
      <c r="M876" s="146" t="s">
        <v>3</v>
      </c>
      <c r="N876" s="147" t="s">
        <v>45</v>
      </c>
      <c r="O876" s="54"/>
      <c r="P876" s="148">
        <f>O876*H876</f>
        <v>0</v>
      </c>
      <c r="Q876" s="148">
        <v>0</v>
      </c>
      <c r="R876" s="148">
        <f>Q876*H876</f>
        <v>0</v>
      </c>
      <c r="S876" s="148">
        <v>0</v>
      </c>
      <c r="T876" s="149">
        <f>S876*H876</f>
        <v>0</v>
      </c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R876" s="150" t="s">
        <v>264</v>
      </c>
      <c r="AT876" s="150" t="s">
        <v>125</v>
      </c>
      <c r="AU876" s="150" t="s">
        <v>84</v>
      </c>
      <c r="AY876" s="18" t="s">
        <v>123</v>
      </c>
      <c r="BE876" s="151">
        <f>IF(N876="základní",J876,0)</f>
        <v>0</v>
      </c>
      <c r="BF876" s="151">
        <f>IF(N876="snížená",J876,0)</f>
        <v>0</v>
      </c>
      <c r="BG876" s="151">
        <f>IF(N876="zákl. přenesená",J876,0)</f>
        <v>0</v>
      </c>
      <c r="BH876" s="151">
        <f>IF(N876="sníž. přenesená",J876,0)</f>
        <v>0</v>
      </c>
      <c r="BI876" s="151">
        <f>IF(N876="nulová",J876,0)</f>
        <v>0</v>
      </c>
      <c r="BJ876" s="18" t="s">
        <v>82</v>
      </c>
      <c r="BK876" s="151">
        <f>ROUND(I876*H876,2)</f>
        <v>0</v>
      </c>
      <c r="BL876" s="18" t="s">
        <v>264</v>
      </c>
      <c r="BM876" s="150" t="s">
        <v>1131</v>
      </c>
    </row>
    <row r="877" spans="1:47" s="2" customFormat="1" ht="11.25">
      <c r="A877" s="33"/>
      <c r="B877" s="34"/>
      <c r="C877" s="33"/>
      <c r="D877" s="152" t="s">
        <v>132</v>
      </c>
      <c r="E877" s="33"/>
      <c r="F877" s="153" t="s">
        <v>1132</v>
      </c>
      <c r="G877" s="33"/>
      <c r="H877" s="33"/>
      <c r="I877" s="154"/>
      <c r="J877" s="33"/>
      <c r="K877" s="33"/>
      <c r="L877" s="34"/>
      <c r="M877" s="155"/>
      <c r="N877" s="156"/>
      <c r="O877" s="54"/>
      <c r="P877" s="54"/>
      <c r="Q877" s="54"/>
      <c r="R877" s="54"/>
      <c r="S877" s="54"/>
      <c r="T877" s="55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T877" s="18" t="s">
        <v>132</v>
      </c>
      <c r="AU877" s="18" t="s">
        <v>84</v>
      </c>
    </row>
    <row r="878" spans="2:51" s="13" customFormat="1" ht="11.25">
      <c r="B878" s="157"/>
      <c r="D878" s="158" t="s">
        <v>134</v>
      </c>
      <c r="E878" s="159" t="s">
        <v>3</v>
      </c>
      <c r="F878" s="160" t="s">
        <v>1126</v>
      </c>
      <c r="H878" s="159" t="s">
        <v>3</v>
      </c>
      <c r="I878" s="161"/>
      <c r="L878" s="157"/>
      <c r="M878" s="162"/>
      <c r="N878" s="163"/>
      <c r="O878" s="163"/>
      <c r="P878" s="163"/>
      <c r="Q878" s="163"/>
      <c r="R878" s="163"/>
      <c r="S878" s="163"/>
      <c r="T878" s="164"/>
      <c r="AT878" s="159" t="s">
        <v>134</v>
      </c>
      <c r="AU878" s="159" t="s">
        <v>84</v>
      </c>
      <c r="AV878" s="13" t="s">
        <v>82</v>
      </c>
      <c r="AW878" s="13" t="s">
        <v>36</v>
      </c>
      <c r="AX878" s="13" t="s">
        <v>74</v>
      </c>
      <c r="AY878" s="159" t="s">
        <v>123</v>
      </c>
    </row>
    <row r="879" spans="2:51" s="13" customFormat="1" ht="11.25">
      <c r="B879" s="157"/>
      <c r="D879" s="158" t="s">
        <v>134</v>
      </c>
      <c r="E879" s="159" t="s">
        <v>3</v>
      </c>
      <c r="F879" s="160" t="s">
        <v>161</v>
      </c>
      <c r="H879" s="159" t="s">
        <v>3</v>
      </c>
      <c r="I879" s="161"/>
      <c r="L879" s="157"/>
      <c r="M879" s="162"/>
      <c r="N879" s="163"/>
      <c r="O879" s="163"/>
      <c r="P879" s="163"/>
      <c r="Q879" s="163"/>
      <c r="R879" s="163"/>
      <c r="S879" s="163"/>
      <c r="T879" s="164"/>
      <c r="AT879" s="159" t="s">
        <v>134</v>
      </c>
      <c r="AU879" s="159" t="s">
        <v>84</v>
      </c>
      <c r="AV879" s="13" t="s">
        <v>82</v>
      </c>
      <c r="AW879" s="13" t="s">
        <v>36</v>
      </c>
      <c r="AX879" s="13" t="s">
        <v>74</v>
      </c>
      <c r="AY879" s="159" t="s">
        <v>123</v>
      </c>
    </row>
    <row r="880" spans="2:51" s="14" customFormat="1" ht="11.25">
      <c r="B880" s="165"/>
      <c r="D880" s="158" t="s">
        <v>134</v>
      </c>
      <c r="E880" s="166" t="s">
        <v>3</v>
      </c>
      <c r="F880" s="167" t="s">
        <v>1133</v>
      </c>
      <c r="H880" s="168">
        <v>0.8</v>
      </c>
      <c r="I880" s="169"/>
      <c r="L880" s="165"/>
      <c r="M880" s="170"/>
      <c r="N880" s="171"/>
      <c r="O880" s="171"/>
      <c r="P880" s="171"/>
      <c r="Q880" s="171"/>
      <c r="R880" s="171"/>
      <c r="S880" s="171"/>
      <c r="T880" s="172"/>
      <c r="AT880" s="166" t="s">
        <v>134</v>
      </c>
      <c r="AU880" s="166" t="s">
        <v>84</v>
      </c>
      <c r="AV880" s="14" t="s">
        <v>84</v>
      </c>
      <c r="AW880" s="14" t="s">
        <v>36</v>
      </c>
      <c r="AX880" s="14" t="s">
        <v>74</v>
      </c>
      <c r="AY880" s="166" t="s">
        <v>123</v>
      </c>
    </row>
    <row r="881" spans="2:51" s="13" customFormat="1" ht="11.25">
      <c r="B881" s="157"/>
      <c r="D881" s="158" t="s">
        <v>134</v>
      </c>
      <c r="E881" s="159" t="s">
        <v>3</v>
      </c>
      <c r="F881" s="160" t="s">
        <v>828</v>
      </c>
      <c r="H881" s="159" t="s">
        <v>3</v>
      </c>
      <c r="I881" s="161"/>
      <c r="L881" s="157"/>
      <c r="M881" s="162"/>
      <c r="N881" s="163"/>
      <c r="O881" s="163"/>
      <c r="P881" s="163"/>
      <c r="Q881" s="163"/>
      <c r="R881" s="163"/>
      <c r="S881" s="163"/>
      <c r="T881" s="164"/>
      <c r="AT881" s="159" t="s">
        <v>134</v>
      </c>
      <c r="AU881" s="159" t="s">
        <v>84</v>
      </c>
      <c r="AV881" s="13" t="s">
        <v>82</v>
      </c>
      <c r="AW881" s="13" t="s">
        <v>36</v>
      </c>
      <c r="AX881" s="13" t="s">
        <v>74</v>
      </c>
      <c r="AY881" s="159" t="s">
        <v>123</v>
      </c>
    </row>
    <row r="882" spans="2:51" s="14" customFormat="1" ht="11.25">
      <c r="B882" s="165"/>
      <c r="D882" s="158" t="s">
        <v>134</v>
      </c>
      <c r="E882" s="166" t="s">
        <v>3</v>
      </c>
      <c r="F882" s="167" t="s">
        <v>1134</v>
      </c>
      <c r="H882" s="168">
        <v>0.805</v>
      </c>
      <c r="I882" s="169"/>
      <c r="L882" s="165"/>
      <c r="M882" s="170"/>
      <c r="N882" s="171"/>
      <c r="O882" s="171"/>
      <c r="P882" s="171"/>
      <c r="Q882" s="171"/>
      <c r="R882" s="171"/>
      <c r="S882" s="171"/>
      <c r="T882" s="172"/>
      <c r="AT882" s="166" t="s">
        <v>134</v>
      </c>
      <c r="AU882" s="166" t="s">
        <v>84</v>
      </c>
      <c r="AV882" s="14" t="s">
        <v>84</v>
      </c>
      <c r="AW882" s="14" t="s">
        <v>36</v>
      </c>
      <c r="AX882" s="14" t="s">
        <v>74</v>
      </c>
      <c r="AY882" s="166" t="s">
        <v>123</v>
      </c>
    </row>
    <row r="883" spans="2:51" s="15" customFormat="1" ht="11.25">
      <c r="B883" s="173"/>
      <c r="D883" s="158" t="s">
        <v>134</v>
      </c>
      <c r="E883" s="174" t="s">
        <v>3</v>
      </c>
      <c r="F883" s="175" t="s">
        <v>138</v>
      </c>
      <c r="H883" s="176">
        <v>1.605</v>
      </c>
      <c r="I883" s="177"/>
      <c r="L883" s="173"/>
      <c r="M883" s="178"/>
      <c r="N883" s="179"/>
      <c r="O883" s="179"/>
      <c r="P883" s="179"/>
      <c r="Q883" s="179"/>
      <c r="R883" s="179"/>
      <c r="S883" s="179"/>
      <c r="T883" s="180"/>
      <c r="AT883" s="174" t="s">
        <v>134</v>
      </c>
      <c r="AU883" s="174" t="s">
        <v>84</v>
      </c>
      <c r="AV883" s="15" t="s">
        <v>130</v>
      </c>
      <c r="AW883" s="15" t="s">
        <v>36</v>
      </c>
      <c r="AX883" s="15" t="s">
        <v>82</v>
      </c>
      <c r="AY883" s="174" t="s">
        <v>123</v>
      </c>
    </row>
    <row r="884" spans="1:65" s="2" customFormat="1" ht="33" customHeight="1">
      <c r="A884" s="33"/>
      <c r="B884" s="138"/>
      <c r="C884" s="139" t="s">
        <v>1135</v>
      </c>
      <c r="D884" s="139" t="s">
        <v>125</v>
      </c>
      <c r="E884" s="140" t="s">
        <v>1136</v>
      </c>
      <c r="F884" s="141" t="s">
        <v>1137</v>
      </c>
      <c r="G884" s="142" t="s">
        <v>128</v>
      </c>
      <c r="H884" s="143">
        <v>1.605</v>
      </c>
      <c r="I884" s="144"/>
      <c r="J884" s="145">
        <f>ROUND(I884*H884,2)</f>
        <v>0</v>
      </c>
      <c r="K884" s="141" t="s">
        <v>129</v>
      </c>
      <c r="L884" s="34"/>
      <c r="M884" s="146" t="s">
        <v>3</v>
      </c>
      <c r="N884" s="147" t="s">
        <v>45</v>
      </c>
      <c r="O884" s="54"/>
      <c r="P884" s="148">
        <f>O884*H884</f>
        <v>0</v>
      </c>
      <c r="Q884" s="148">
        <v>0.01669</v>
      </c>
      <c r="R884" s="148">
        <f>Q884*H884</f>
        <v>0.02678745</v>
      </c>
      <c r="S884" s="148">
        <v>0</v>
      </c>
      <c r="T884" s="149">
        <f>S884*H884</f>
        <v>0</v>
      </c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R884" s="150" t="s">
        <v>264</v>
      </c>
      <c r="AT884" s="150" t="s">
        <v>125</v>
      </c>
      <c r="AU884" s="150" t="s">
        <v>84</v>
      </c>
      <c r="AY884" s="18" t="s">
        <v>123</v>
      </c>
      <c r="BE884" s="151">
        <f>IF(N884="základní",J884,0)</f>
        <v>0</v>
      </c>
      <c r="BF884" s="151">
        <f>IF(N884="snížená",J884,0)</f>
        <v>0</v>
      </c>
      <c r="BG884" s="151">
        <f>IF(N884="zákl. přenesená",J884,0)</f>
        <v>0</v>
      </c>
      <c r="BH884" s="151">
        <f>IF(N884="sníž. přenesená",J884,0)</f>
        <v>0</v>
      </c>
      <c r="BI884" s="151">
        <f>IF(N884="nulová",J884,0)</f>
        <v>0</v>
      </c>
      <c r="BJ884" s="18" t="s">
        <v>82</v>
      </c>
      <c r="BK884" s="151">
        <f>ROUND(I884*H884,2)</f>
        <v>0</v>
      </c>
      <c r="BL884" s="18" t="s">
        <v>264</v>
      </c>
      <c r="BM884" s="150" t="s">
        <v>1138</v>
      </c>
    </row>
    <row r="885" spans="1:47" s="2" customFormat="1" ht="11.25">
      <c r="A885" s="33"/>
      <c r="B885" s="34"/>
      <c r="C885" s="33"/>
      <c r="D885" s="152" t="s">
        <v>132</v>
      </c>
      <c r="E885" s="33"/>
      <c r="F885" s="153" t="s">
        <v>1139</v>
      </c>
      <c r="G885" s="33"/>
      <c r="H885" s="33"/>
      <c r="I885" s="154"/>
      <c r="J885" s="33"/>
      <c r="K885" s="33"/>
      <c r="L885" s="34"/>
      <c r="M885" s="155"/>
      <c r="N885" s="156"/>
      <c r="O885" s="54"/>
      <c r="P885" s="54"/>
      <c r="Q885" s="54"/>
      <c r="R885" s="54"/>
      <c r="S885" s="54"/>
      <c r="T885" s="55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T885" s="18" t="s">
        <v>132</v>
      </c>
      <c r="AU885" s="18" t="s">
        <v>84</v>
      </c>
    </row>
    <row r="886" spans="2:51" s="13" customFormat="1" ht="11.25">
      <c r="B886" s="157"/>
      <c r="D886" s="158" t="s">
        <v>134</v>
      </c>
      <c r="E886" s="159" t="s">
        <v>3</v>
      </c>
      <c r="F886" s="160" t="s">
        <v>1126</v>
      </c>
      <c r="H886" s="159" t="s">
        <v>3</v>
      </c>
      <c r="I886" s="161"/>
      <c r="L886" s="157"/>
      <c r="M886" s="162"/>
      <c r="N886" s="163"/>
      <c r="O886" s="163"/>
      <c r="P886" s="163"/>
      <c r="Q886" s="163"/>
      <c r="R886" s="163"/>
      <c r="S886" s="163"/>
      <c r="T886" s="164"/>
      <c r="AT886" s="159" t="s">
        <v>134</v>
      </c>
      <c r="AU886" s="159" t="s">
        <v>84</v>
      </c>
      <c r="AV886" s="13" t="s">
        <v>82</v>
      </c>
      <c r="AW886" s="13" t="s">
        <v>36</v>
      </c>
      <c r="AX886" s="13" t="s">
        <v>74</v>
      </c>
      <c r="AY886" s="159" t="s">
        <v>123</v>
      </c>
    </row>
    <row r="887" spans="2:51" s="13" customFormat="1" ht="11.25">
      <c r="B887" s="157"/>
      <c r="D887" s="158" t="s">
        <v>134</v>
      </c>
      <c r="E887" s="159" t="s">
        <v>3</v>
      </c>
      <c r="F887" s="160" t="s">
        <v>161</v>
      </c>
      <c r="H887" s="159" t="s">
        <v>3</v>
      </c>
      <c r="I887" s="161"/>
      <c r="L887" s="157"/>
      <c r="M887" s="162"/>
      <c r="N887" s="163"/>
      <c r="O887" s="163"/>
      <c r="P887" s="163"/>
      <c r="Q887" s="163"/>
      <c r="R887" s="163"/>
      <c r="S887" s="163"/>
      <c r="T887" s="164"/>
      <c r="AT887" s="159" t="s">
        <v>134</v>
      </c>
      <c r="AU887" s="159" t="s">
        <v>84</v>
      </c>
      <c r="AV887" s="13" t="s">
        <v>82</v>
      </c>
      <c r="AW887" s="13" t="s">
        <v>36</v>
      </c>
      <c r="AX887" s="13" t="s">
        <v>74</v>
      </c>
      <c r="AY887" s="159" t="s">
        <v>123</v>
      </c>
    </row>
    <row r="888" spans="2:51" s="14" customFormat="1" ht="11.25">
      <c r="B888" s="165"/>
      <c r="D888" s="158" t="s">
        <v>134</v>
      </c>
      <c r="E888" s="166" t="s">
        <v>3</v>
      </c>
      <c r="F888" s="167" t="s">
        <v>1133</v>
      </c>
      <c r="H888" s="168">
        <v>0.8</v>
      </c>
      <c r="I888" s="169"/>
      <c r="L888" s="165"/>
      <c r="M888" s="170"/>
      <c r="N888" s="171"/>
      <c r="O888" s="171"/>
      <c r="P888" s="171"/>
      <c r="Q888" s="171"/>
      <c r="R888" s="171"/>
      <c r="S888" s="171"/>
      <c r="T888" s="172"/>
      <c r="AT888" s="166" t="s">
        <v>134</v>
      </c>
      <c r="AU888" s="166" t="s">
        <v>84</v>
      </c>
      <c r="AV888" s="14" t="s">
        <v>84</v>
      </c>
      <c r="AW888" s="14" t="s">
        <v>36</v>
      </c>
      <c r="AX888" s="14" t="s">
        <v>74</v>
      </c>
      <c r="AY888" s="166" t="s">
        <v>123</v>
      </c>
    </row>
    <row r="889" spans="2:51" s="13" customFormat="1" ht="11.25">
      <c r="B889" s="157"/>
      <c r="D889" s="158" t="s">
        <v>134</v>
      </c>
      <c r="E889" s="159" t="s">
        <v>3</v>
      </c>
      <c r="F889" s="160" t="s">
        <v>828</v>
      </c>
      <c r="H889" s="159" t="s">
        <v>3</v>
      </c>
      <c r="I889" s="161"/>
      <c r="L889" s="157"/>
      <c r="M889" s="162"/>
      <c r="N889" s="163"/>
      <c r="O889" s="163"/>
      <c r="P889" s="163"/>
      <c r="Q889" s="163"/>
      <c r="R889" s="163"/>
      <c r="S889" s="163"/>
      <c r="T889" s="164"/>
      <c r="AT889" s="159" t="s">
        <v>134</v>
      </c>
      <c r="AU889" s="159" t="s">
        <v>84</v>
      </c>
      <c r="AV889" s="13" t="s">
        <v>82</v>
      </c>
      <c r="AW889" s="13" t="s">
        <v>36</v>
      </c>
      <c r="AX889" s="13" t="s">
        <v>74</v>
      </c>
      <c r="AY889" s="159" t="s">
        <v>123</v>
      </c>
    </row>
    <row r="890" spans="2:51" s="14" customFormat="1" ht="11.25">
      <c r="B890" s="165"/>
      <c r="D890" s="158" t="s">
        <v>134</v>
      </c>
      <c r="E890" s="166" t="s">
        <v>3</v>
      </c>
      <c r="F890" s="167" t="s">
        <v>1134</v>
      </c>
      <c r="H890" s="168">
        <v>0.805</v>
      </c>
      <c r="I890" s="169"/>
      <c r="L890" s="165"/>
      <c r="M890" s="170"/>
      <c r="N890" s="171"/>
      <c r="O890" s="171"/>
      <c r="P890" s="171"/>
      <c r="Q890" s="171"/>
      <c r="R890" s="171"/>
      <c r="S890" s="171"/>
      <c r="T890" s="172"/>
      <c r="AT890" s="166" t="s">
        <v>134</v>
      </c>
      <c r="AU890" s="166" t="s">
        <v>84</v>
      </c>
      <c r="AV890" s="14" t="s">
        <v>84</v>
      </c>
      <c r="AW890" s="14" t="s">
        <v>36</v>
      </c>
      <c r="AX890" s="14" t="s">
        <v>74</v>
      </c>
      <c r="AY890" s="166" t="s">
        <v>123</v>
      </c>
    </row>
    <row r="891" spans="2:51" s="15" customFormat="1" ht="11.25">
      <c r="B891" s="173"/>
      <c r="D891" s="158" t="s">
        <v>134</v>
      </c>
      <c r="E891" s="174" t="s">
        <v>3</v>
      </c>
      <c r="F891" s="175" t="s">
        <v>138</v>
      </c>
      <c r="H891" s="176">
        <v>1.605</v>
      </c>
      <c r="I891" s="177"/>
      <c r="L891" s="173"/>
      <c r="M891" s="178"/>
      <c r="N891" s="179"/>
      <c r="O891" s="179"/>
      <c r="P891" s="179"/>
      <c r="Q891" s="179"/>
      <c r="R891" s="179"/>
      <c r="S891" s="179"/>
      <c r="T891" s="180"/>
      <c r="AT891" s="174" t="s">
        <v>134</v>
      </c>
      <c r="AU891" s="174" t="s">
        <v>84</v>
      </c>
      <c r="AV891" s="15" t="s">
        <v>130</v>
      </c>
      <c r="AW891" s="15" t="s">
        <v>36</v>
      </c>
      <c r="AX891" s="15" t="s">
        <v>82</v>
      </c>
      <c r="AY891" s="174" t="s">
        <v>123</v>
      </c>
    </row>
    <row r="892" spans="1:65" s="2" customFormat="1" ht="44.25" customHeight="1">
      <c r="A892" s="33"/>
      <c r="B892" s="138"/>
      <c r="C892" s="139" t="s">
        <v>1140</v>
      </c>
      <c r="D892" s="139" t="s">
        <v>125</v>
      </c>
      <c r="E892" s="140" t="s">
        <v>1141</v>
      </c>
      <c r="F892" s="141" t="s">
        <v>1142</v>
      </c>
      <c r="G892" s="142" t="s">
        <v>955</v>
      </c>
      <c r="H892" s="194"/>
      <c r="I892" s="144"/>
      <c r="J892" s="145">
        <f>ROUND(I892*H892,2)</f>
        <v>0</v>
      </c>
      <c r="K892" s="141" t="s">
        <v>129</v>
      </c>
      <c r="L892" s="34"/>
      <c r="M892" s="146" t="s">
        <v>3</v>
      </c>
      <c r="N892" s="147" t="s">
        <v>45</v>
      </c>
      <c r="O892" s="54"/>
      <c r="P892" s="148">
        <f>O892*H892</f>
        <v>0</v>
      </c>
      <c r="Q892" s="148">
        <v>0</v>
      </c>
      <c r="R892" s="148">
        <f>Q892*H892</f>
        <v>0</v>
      </c>
      <c r="S892" s="148">
        <v>0</v>
      </c>
      <c r="T892" s="149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50" t="s">
        <v>264</v>
      </c>
      <c r="AT892" s="150" t="s">
        <v>125</v>
      </c>
      <c r="AU892" s="150" t="s">
        <v>84</v>
      </c>
      <c r="AY892" s="18" t="s">
        <v>123</v>
      </c>
      <c r="BE892" s="151">
        <f>IF(N892="základní",J892,0)</f>
        <v>0</v>
      </c>
      <c r="BF892" s="151">
        <f>IF(N892="snížená",J892,0)</f>
        <v>0</v>
      </c>
      <c r="BG892" s="151">
        <f>IF(N892="zákl. přenesená",J892,0)</f>
        <v>0</v>
      </c>
      <c r="BH892" s="151">
        <f>IF(N892="sníž. přenesená",J892,0)</f>
        <v>0</v>
      </c>
      <c r="BI892" s="151">
        <f>IF(N892="nulová",J892,0)</f>
        <v>0</v>
      </c>
      <c r="BJ892" s="18" t="s">
        <v>82</v>
      </c>
      <c r="BK892" s="151">
        <f>ROUND(I892*H892,2)</f>
        <v>0</v>
      </c>
      <c r="BL892" s="18" t="s">
        <v>264</v>
      </c>
      <c r="BM892" s="150" t="s">
        <v>1143</v>
      </c>
    </row>
    <row r="893" spans="1:47" s="2" customFormat="1" ht="11.25">
      <c r="A893" s="33"/>
      <c r="B893" s="34"/>
      <c r="C893" s="33"/>
      <c r="D893" s="152" t="s">
        <v>132</v>
      </c>
      <c r="E893" s="33"/>
      <c r="F893" s="153" t="s">
        <v>1144</v>
      </c>
      <c r="G893" s="33"/>
      <c r="H893" s="33"/>
      <c r="I893" s="154"/>
      <c r="J893" s="33"/>
      <c r="K893" s="33"/>
      <c r="L893" s="34"/>
      <c r="M893" s="155"/>
      <c r="N893" s="156"/>
      <c r="O893" s="54"/>
      <c r="P893" s="54"/>
      <c r="Q893" s="54"/>
      <c r="R893" s="54"/>
      <c r="S893" s="54"/>
      <c r="T893" s="55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T893" s="18" t="s">
        <v>132</v>
      </c>
      <c r="AU893" s="18" t="s">
        <v>84</v>
      </c>
    </row>
    <row r="894" spans="2:63" s="12" customFormat="1" ht="22.9" customHeight="1">
      <c r="B894" s="125"/>
      <c r="D894" s="126" t="s">
        <v>73</v>
      </c>
      <c r="E894" s="136" t="s">
        <v>372</v>
      </c>
      <c r="F894" s="136" t="s">
        <v>373</v>
      </c>
      <c r="I894" s="128"/>
      <c r="J894" s="137">
        <f>BK894</f>
        <v>0</v>
      </c>
      <c r="L894" s="125"/>
      <c r="M894" s="130"/>
      <c r="N894" s="131"/>
      <c r="O894" s="131"/>
      <c r="P894" s="132">
        <f>SUM(P895:P905)</f>
        <v>0</v>
      </c>
      <c r="Q894" s="131"/>
      <c r="R894" s="132">
        <f>SUM(R895:R905)</f>
        <v>0</v>
      </c>
      <c r="S894" s="131"/>
      <c r="T894" s="133">
        <f>SUM(T895:T905)</f>
        <v>0</v>
      </c>
      <c r="AR894" s="126" t="s">
        <v>84</v>
      </c>
      <c r="AT894" s="134" t="s">
        <v>73</v>
      </c>
      <c r="AU894" s="134" t="s">
        <v>82</v>
      </c>
      <c r="AY894" s="126" t="s">
        <v>123</v>
      </c>
      <c r="BK894" s="135">
        <f>SUM(BK895:BK905)</f>
        <v>0</v>
      </c>
    </row>
    <row r="895" spans="1:65" s="2" customFormat="1" ht="24.2" customHeight="1">
      <c r="A895" s="33"/>
      <c r="B895" s="138"/>
      <c r="C895" s="139" t="s">
        <v>1145</v>
      </c>
      <c r="D895" s="139" t="s">
        <v>125</v>
      </c>
      <c r="E895" s="140" t="s">
        <v>1146</v>
      </c>
      <c r="F895" s="141" t="s">
        <v>1147</v>
      </c>
      <c r="G895" s="142" t="s">
        <v>128</v>
      </c>
      <c r="H895" s="143">
        <v>24.924</v>
      </c>
      <c r="I895" s="144"/>
      <c r="J895" s="145">
        <f>ROUND(I895*H895,2)</f>
        <v>0</v>
      </c>
      <c r="K895" s="141" t="s">
        <v>129</v>
      </c>
      <c r="L895" s="34"/>
      <c r="M895" s="146" t="s">
        <v>3</v>
      </c>
      <c r="N895" s="147" t="s">
        <v>45</v>
      </c>
      <c r="O895" s="54"/>
      <c r="P895" s="148">
        <f>O895*H895</f>
        <v>0</v>
      </c>
      <c r="Q895" s="148">
        <v>0</v>
      </c>
      <c r="R895" s="148">
        <f>Q895*H895</f>
        <v>0</v>
      </c>
      <c r="S895" s="148">
        <v>0</v>
      </c>
      <c r="T895" s="149">
        <f>S895*H895</f>
        <v>0</v>
      </c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R895" s="150" t="s">
        <v>264</v>
      </c>
      <c r="AT895" s="150" t="s">
        <v>125</v>
      </c>
      <c r="AU895" s="150" t="s">
        <v>84</v>
      </c>
      <c r="AY895" s="18" t="s">
        <v>123</v>
      </c>
      <c r="BE895" s="151">
        <f>IF(N895="základní",J895,0)</f>
        <v>0</v>
      </c>
      <c r="BF895" s="151">
        <f>IF(N895="snížená",J895,0)</f>
        <v>0</v>
      </c>
      <c r="BG895" s="151">
        <f>IF(N895="zákl. přenesená",J895,0)</f>
        <v>0</v>
      </c>
      <c r="BH895" s="151">
        <f>IF(N895="sníž. přenesená",J895,0)</f>
        <v>0</v>
      </c>
      <c r="BI895" s="151">
        <f>IF(N895="nulová",J895,0)</f>
        <v>0</v>
      </c>
      <c r="BJ895" s="18" t="s">
        <v>82</v>
      </c>
      <c r="BK895" s="151">
        <f>ROUND(I895*H895,2)</f>
        <v>0</v>
      </c>
      <c r="BL895" s="18" t="s">
        <v>264</v>
      </c>
      <c r="BM895" s="150" t="s">
        <v>1148</v>
      </c>
    </row>
    <row r="896" spans="1:47" s="2" customFormat="1" ht="11.25">
      <c r="A896" s="33"/>
      <c r="B896" s="34"/>
      <c r="C896" s="33"/>
      <c r="D896" s="152" t="s">
        <v>132</v>
      </c>
      <c r="E896" s="33"/>
      <c r="F896" s="153" t="s">
        <v>1149</v>
      </c>
      <c r="G896" s="33"/>
      <c r="H896" s="33"/>
      <c r="I896" s="154"/>
      <c r="J896" s="33"/>
      <c r="K896" s="33"/>
      <c r="L896" s="34"/>
      <c r="M896" s="155"/>
      <c r="N896" s="156"/>
      <c r="O896" s="54"/>
      <c r="P896" s="54"/>
      <c r="Q896" s="54"/>
      <c r="R896" s="54"/>
      <c r="S896" s="54"/>
      <c r="T896" s="55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T896" s="18" t="s">
        <v>132</v>
      </c>
      <c r="AU896" s="18" t="s">
        <v>84</v>
      </c>
    </row>
    <row r="897" spans="2:51" s="13" customFormat="1" ht="11.25">
      <c r="B897" s="157"/>
      <c r="D897" s="158" t="s">
        <v>134</v>
      </c>
      <c r="E897" s="159" t="s">
        <v>3</v>
      </c>
      <c r="F897" s="160" t="s">
        <v>392</v>
      </c>
      <c r="H897" s="159" t="s">
        <v>3</v>
      </c>
      <c r="I897" s="161"/>
      <c r="L897" s="157"/>
      <c r="M897" s="162"/>
      <c r="N897" s="163"/>
      <c r="O897" s="163"/>
      <c r="P897" s="163"/>
      <c r="Q897" s="163"/>
      <c r="R897" s="163"/>
      <c r="S897" s="163"/>
      <c r="T897" s="164"/>
      <c r="AT897" s="159" t="s">
        <v>134</v>
      </c>
      <c r="AU897" s="159" t="s">
        <v>84</v>
      </c>
      <c r="AV897" s="13" t="s">
        <v>82</v>
      </c>
      <c r="AW897" s="13" t="s">
        <v>36</v>
      </c>
      <c r="AX897" s="13" t="s">
        <v>74</v>
      </c>
      <c r="AY897" s="159" t="s">
        <v>123</v>
      </c>
    </row>
    <row r="898" spans="2:51" s="14" customFormat="1" ht="11.25">
      <c r="B898" s="165"/>
      <c r="D898" s="158" t="s">
        <v>134</v>
      </c>
      <c r="E898" s="166" t="s">
        <v>3</v>
      </c>
      <c r="F898" s="167" t="s">
        <v>393</v>
      </c>
      <c r="H898" s="168">
        <v>17.4</v>
      </c>
      <c r="I898" s="169"/>
      <c r="L898" s="165"/>
      <c r="M898" s="170"/>
      <c r="N898" s="171"/>
      <c r="O898" s="171"/>
      <c r="P898" s="171"/>
      <c r="Q898" s="171"/>
      <c r="R898" s="171"/>
      <c r="S898" s="171"/>
      <c r="T898" s="172"/>
      <c r="AT898" s="166" t="s">
        <v>134</v>
      </c>
      <c r="AU898" s="166" t="s">
        <v>84</v>
      </c>
      <c r="AV898" s="14" t="s">
        <v>84</v>
      </c>
      <c r="AW898" s="14" t="s">
        <v>36</v>
      </c>
      <c r="AX898" s="14" t="s">
        <v>74</v>
      </c>
      <c r="AY898" s="166" t="s">
        <v>123</v>
      </c>
    </row>
    <row r="899" spans="2:51" s="14" customFormat="1" ht="11.25">
      <c r="B899" s="165"/>
      <c r="D899" s="158" t="s">
        <v>134</v>
      </c>
      <c r="E899" s="166" t="s">
        <v>3</v>
      </c>
      <c r="F899" s="167" t="s">
        <v>394</v>
      </c>
      <c r="H899" s="168">
        <v>2.8</v>
      </c>
      <c r="I899" s="169"/>
      <c r="L899" s="165"/>
      <c r="M899" s="170"/>
      <c r="N899" s="171"/>
      <c r="O899" s="171"/>
      <c r="P899" s="171"/>
      <c r="Q899" s="171"/>
      <c r="R899" s="171"/>
      <c r="S899" s="171"/>
      <c r="T899" s="172"/>
      <c r="AT899" s="166" t="s">
        <v>134</v>
      </c>
      <c r="AU899" s="166" t="s">
        <v>84</v>
      </c>
      <c r="AV899" s="14" t="s">
        <v>84</v>
      </c>
      <c r="AW899" s="14" t="s">
        <v>36</v>
      </c>
      <c r="AX899" s="14" t="s">
        <v>74</v>
      </c>
      <c r="AY899" s="166" t="s">
        <v>123</v>
      </c>
    </row>
    <row r="900" spans="2:51" s="14" customFormat="1" ht="11.25">
      <c r="B900" s="165"/>
      <c r="D900" s="158" t="s">
        <v>134</v>
      </c>
      <c r="E900" s="166" t="s">
        <v>3</v>
      </c>
      <c r="F900" s="167" t="s">
        <v>395</v>
      </c>
      <c r="H900" s="168">
        <v>-4.826</v>
      </c>
      <c r="I900" s="169"/>
      <c r="L900" s="165"/>
      <c r="M900" s="170"/>
      <c r="N900" s="171"/>
      <c r="O900" s="171"/>
      <c r="P900" s="171"/>
      <c r="Q900" s="171"/>
      <c r="R900" s="171"/>
      <c r="S900" s="171"/>
      <c r="T900" s="172"/>
      <c r="AT900" s="166" t="s">
        <v>134</v>
      </c>
      <c r="AU900" s="166" t="s">
        <v>84</v>
      </c>
      <c r="AV900" s="14" t="s">
        <v>84</v>
      </c>
      <c r="AW900" s="14" t="s">
        <v>36</v>
      </c>
      <c r="AX900" s="14" t="s">
        <v>74</v>
      </c>
      <c r="AY900" s="166" t="s">
        <v>123</v>
      </c>
    </row>
    <row r="901" spans="2:51" s="13" customFormat="1" ht="11.25">
      <c r="B901" s="157"/>
      <c r="D901" s="158" t="s">
        <v>134</v>
      </c>
      <c r="E901" s="159" t="s">
        <v>3</v>
      </c>
      <c r="F901" s="160" t="s">
        <v>396</v>
      </c>
      <c r="H901" s="159" t="s">
        <v>3</v>
      </c>
      <c r="I901" s="161"/>
      <c r="L901" s="157"/>
      <c r="M901" s="162"/>
      <c r="N901" s="163"/>
      <c r="O901" s="163"/>
      <c r="P901" s="163"/>
      <c r="Q901" s="163"/>
      <c r="R901" s="163"/>
      <c r="S901" s="163"/>
      <c r="T901" s="164"/>
      <c r="AT901" s="159" t="s">
        <v>134</v>
      </c>
      <c r="AU901" s="159" t="s">
        <v>84</v>
      </c>
      <c r="AV901" s="13" t="s">
        <v>82</v>
      </c>
      <c r="AW901" s="13" t="s">
        <v>36</v>
      </c>
      <c r="AX901" s="13" t="s">
        <v>74</v>
      </c>
      <c r="AY901" s="159" t="s">
        <v>123</v>
      </c>
    </row>
    <row r="902" spans="2:51" s="14" customFormat="1" ht="11.25">
      <c r="B902" s="165"/>
      <c r="D902" s="158" t="s">
        <v>134</v>
      </c>
      <c r="E902" s="166" t="s">
        <v>3</v>
      </c>
      <c r="F902" s="167" t="s">
        <v>397</v>
      </c>
      <c r="H902" s="168">
        <v>4.8</v>
      </c>
      <c r="I902" s="169"/>
      <c r="L902" s="165"/>
      <c r="M902" s="170"/>
      <c r="N902" s="171"/>
      <c r="O902" s="171"/>
      <c r="P902" s="171"/>
      <c r="Q902" s="171"/>
      <c r="R902" s="171"/>
      <c r="S902" s="171"/>
      <c r="T902" s="172"/>
      <c r="AT902" s="166" t="s">
        <v>134</v>
      </c>
      <c r="AU902" s="166" t="s">
        <v>84</v>
      </c>
      <c r="AV902" s="14" t="s">
        <v>84</v>
      </c>
      <c r="AW902" s="14" t="s">
        <v>36</v>
      </c>
      <c r="AX902" s="14" t="s">
        <v>74</v>
      </c>
      <c r="AY902" s="166" t="s">
        <v>123</v>
      </c>
    </row>
    <row r="903" spans="2:51" s="13" customFormat="1" ht="11.25">
      <c r="B903" s="157"/>
      <c r="D903" s="158" t="s">
        <v>134</v>
      </c>
      <c r="E903" s="159" t="s">
        <v>3</v>
      </c>
      <c r="F903" s="160" t="s">
        <v>1150</v>
      </c>
      <c r="H903" s="159" t="s">
        <v>3</v>
      </c>
      <c r="I903" s="161"/>
      <c r="L903" s="157"/>
      <c r="M903" s="162"/>
      <c r="N903" s="163"/>
      <c r="O903" s="163"/>
      <c r="P903" s="163"/>
      <c r="Q903" s="163"/>
      <c r="R903" s="163"/>
      <c r="S903" s="163"/>
      <c r="T903" s="164"/>
      <c r="AT903" s="159" t="s">
        <v>134</v>
      </c>
      <c r="AU903" s="159" t="s">
        <v>84</v>
      </c>
      <c r="AV903" s="13" t="s">
        <v>82</v>
      </c>
      <c r="AW903" s="13" t="s">
        <v>36</v>
      </c>
      <c r="AX903" s="13" t="s">
        <v>74</v>
      </c>
      <c r="AY903" s="159" t="s">
        <v>123</v>
      </c>
    </row>
    <row r="904" spans="2:51" s="14" customFormat="1" ht="11.25">
      <c r="B904" s="165"/>
      <c r="D904" s="158" t="s">
        <v>134</v>
      </c>
      <c r="E904" s="166" t="s">
        <v>3</v>
      </c>
      <c r="F904" s="167" t="s">
        <v>1151</v>
      </c>
      <c r="H904" s="168">
        <v>4.75</v>
      </c>
      <c r="I904" s="169"/>
      <c r="L904" s="165"/>
      <c r="M904" s="170"/>
      <c r="N904" s="171"/>
      <c r="O904" s="171"/>
      <c r="P904" s="171"/>
      <c r="Q904" s="171"/>
      <c r="R904" s="171"/>
      <c r="S904" s="171"/>
      <c r="T904" s="172"/>
      <c r="AT904" s="166" t="s">
        <v>134</v>
      </c>
      <c r="AU904" s="166" t="s">
        <v>84</v>
      </c>
      <c r="AV904" s="14" t="s">
        <v>84</v>
      </c>
      <c r="AW904" s="14" t="s">
        <v>36</v>
      </c>
      <c r="AX904" s="14" t="s">
        <v>74</v>
      </c>
      <c r="AY904" s="166" t="s">
        <v>123</v>
      </c>
    </row>
    <row r="905" spans="2:51" s="15" customFormat="1" ht="11.25">
      <c r="B905" s="173"/>
      <c r="D905" s="158" t="s">
        <v>134</v>
      </c>
      <c r="E905" s="174" t="s">
        <v>3</v>
      </c>
      <c r="F905" s="175" t="s">
        <v>138</v>
      </c>
      <c r="H905" s="176">
        <v>24.924</v>
      </c>
      <c r="I905" s="177"/>
      <c r="L905" s="173"/>
      <c r="M905" s="178"/>
      <c r="N905" s="179"/>
      <c r="O905" s="179"/>
      <c r="P905" s="179"/>
      <c r="Q905" s="179"/>
      <c r="R905" s="179"/>
      <c r="S905" s="179"/>
      <c r="T905" s="180"/>
      <c r="AT905" s="174" t="s">
        <v>134</v>
      </c>
      <c r="AU905" s="174" t="s">
        <v>84</v>
      </c>
      <c r="AV905" s="15" t="s">
        <v>130</v>
      </c>
      <c r="AW905" s="15" t="s">
        <v>36</v>
      </c>
      <c r="AX905" s="15" t="s">
        <v>82</v>
      </c>
      <c r="AY905" s="174" t="s">
        <v>123</v>
      </c>
    </row>
    <row r="906" spans="2:63" s="12" customFormat="1" ht="22.9" customHeight="1">
      <c r="B906" s="125"/>
      <c r="D906" s="126" t="s">
        <v>73</v>
      </c>
      <c r="E906" s="136" t="s">
        <v>1152</v>
      </c>
      <c r="F906" s="136" t="s">
        <v>1153</v>
      </c>
      <c r="I906" s="128"/>
      <c r="J906" s="137">
        <f>BK906</f>
        <v>0</v>
      </c>
      <c r="L906" s="125"/>
      <c r="M906" s="130"/>
      <c r="N906" s="131"/>
      <c r="O906" s="131"/>
      <c r="P906" s="132">
        <f>SUM(P907:P939)</f>
        <v>0</v>
      </c>
      <c r="Q906" s="131"/>
      <c r="R906" s="132">
        <f>SUM(R907:R939)</f>
        <v>0.0066687</v>
      </c>
      <c r="S906" s="131"/>
      <c r="T906" s="133">
        <f>SUM(T907:T939)</f>
        <v>0</v>
      </c>
      <c r="AR906" s="126" t="s">
        <v>84</v>
      </c>
      <c r="AT906" s="134" t="s">
        <v>73</v>
      </c>
      <c r="AU906" s="134" t="s">
        <v>82</v>
      </c>
      <c r="AY906" s="126" t="s">
        <v>123</v>
      </c>
      <c r="BK906" s="135">
        <f>SUM(BK907:BK939)</f>
        <v>0</v>
      </c>
    </row>
    <row r="907" spans="1:65" s="2" customFormat="1" ht="24.2" customHeight="1">
      <c r="A907" s="33"/>
      <c r="B907" s="138"/>
      <c r="C907" s="139" t="s">
        <v>1154</v>
      </c>
      <c r="D907" s="139" t="s">
        <v>125</v>
      </c>
      <c r="E907" s="140" t="s">
        <v>1155</v>
      </c>
      <c r="F907" s="141" t="s">
        <v>1156</v>
      </c>
      <c r="G907" s="142" t="s">
        <v>128</v>
      </c>
      <c r="H907" s="143">
        <v>3.235</v>
      </c>
      <c r="I907" s="144"/>
      <c r="J907" s="145">
        <f>ROUND(I907*H907,2)</f>
        <v>0</v>
      </c>
      <c r="K907" s="141" t="s">
        <v>129</v>
      </c>
      <c r="L907" s="34"/>
      <c r="M907" s="146" t="s">
        <v>3</v>
      </c>
      <c r="N907" s="147" t="s">
        <v>45</v>
      </c>
      <c r="O907" s="54"/>
      <c r="P907" s="148">
        <f>O907*H907</f>
        <v>0</v>
      </c>
      <c r="Q907" s="148">
        <v>0</v>
      </c>
      <c r="R907" s="148">
        <f>Q907*H907</f>
        <v>0</v>
      </c>
      <c r="S907" s="148">
        <v>0</v>
      </c>
      <c r="T907" s="149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50" t="s">
        <v>264</v>
      </c>
      <c r="AT907" s="150" t="s">
        <v>125</v>
      </c>
      <c r="AU907" s="150" t="s">
        <v>84</v>
      </c>
      <c r="AY907" s="18" t="s">
        <v>123</v>
      </c>
      <c r="BE907" s="151">
        <f>IF(N907="základní",J907,0)</f>
        <v>0</v>
      </c>
      <c r="BF907" s="151">
        <f>IF(N907="snížená",J907,0)</f>
        <v>0</v>
      </c>
      <c r="BG907" s="151">
        <f>IF(N907="zákl. přenesená",J907,0)</f>
        <v>0</v>
      </c>
      <c r="BH907" s="151">
        <f>IF(N907="sníž. přenesená",J907,0)</f>
        <v>0</v>
      </c>
      <c r="BI907" s="151">
        <f>IF(N907="nulová",J907,0)</f>
        <v>0</v>
      </c>
      <c r="BJ907" s="18" t="s">
        <v>82</v>
      </c>
      <c r="BK907" s="151">
        <f>ROUND(I907*H907,2)</f>
        <v>0</v>
      </c>
      <c r="BL907" s="18" t="s">
        <v>264</v>
      </c>
      <c r="BM907" s="150" t="s">
        <v>1157</v>
      </c>
    </row>
    <row r="908" spans="1:47" s="2" customFormat="1" ht="11.25">
      <c r="A908" s="33"/>
      <c r="B908" s="34"/>
      <c r="C908" s="33"/>
      <c r="D908" s="152" t="s">
        <v>132</v>
      </c>
      <c r="E908" s="33"/>
      <c r="F908" s="153" t="s">
        <v>1158</v>
      </c>
      <c r="G908" s="33"/>
      <c r="H908" s="33"/>
      <c r="I908" s="154"/>
      <c r="J908" s="33"/>
      <c r="K908" s="33"/>
      <c r="L908" s="34"/>
      <c r="M908" s="155"/>
      <c r="N908" s="156"/>
      <c r="O908" s="54"/>
      <c r="P908" s="54"/>
      <c r="Q908" s="54"/>
      <c r="R908" s="54"/>
      <c r="S908" s="54"/>
      <c r="T908" s="55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T908" s="18" t="s">
        <v>132</v>
      </c>
      <c r="AU908" s="18" t="s">
        <v>84</v>
      </c>
    </row>
    <row r="909" spans="2:51" s="13" customFormat="1" ht="11.25">
      <c r="B909" s="157"/>
      <c r="D909" s="158" t="s">
        <v>134</v>
      </c>
      <c r="E909" s="159" t="s">
        <v>3</v>
      </c>
      <c r="F909" s="160" t="s">
        <v>166</v>
      </c>
      <c r="H909" s="159" t="s">
        <v>3</v>
      </c>
      <c r="I909" s="161"/>
      <c r="L909" s="157"/>
      <c r="M909" s="162"/>
      <c r="N909" s="163"/>
      <c r="O909" s="163"/>
      <c r="P909" s="163"/>
      <c r="Q909" s="163"/>
      <c r="R909" s="163"/>
      <c r="S909" s="163"/>
      <c r="T909" s="164"/>
      <c r="AT909" s="159" t="s">
        <v>134</v>
      </c>
      <c r="AU909" s="159" t="s">
        <v>84</v>
      </c>
      <c r="AV909" s="13" t="s">
        <v>82</v>
      </c>
      <c r="AW909" s="13" t="s">
        <v>36</v>
      </c>
      <c r="AX909" s="13" t="s">
        <v>74</v>
      </c>
      <c r="AY909" s="159" t="s">
        <v>123</v>
      </c>
    </row>
    <row r="910" spans="2:51" s="14" customFormat="1" ht="11.25">
      <c r="B910" s="165"/>
      <c r="D910" s="158" t="s">
        <v>134</v>
      </c>
      <c r="E910" s="166" t="s">
        <v>3</v>
      </c>
      <c r="F910" s="167" t="s">
        <v>1159</v>
      </c>
      <c r="H910" s="168">
        <v>1.496</v>
      </c>
      <c r="I910" s="169"/>
      <c r="L910" s="165"/>
      <c r="M910" s="170"/>
      <c r="N910" s="171"/>
      <c r="O910" s="171"/>
      <c r="P910" s="171"/>
      <c r="Q910" s="171"/>
      <c r="R910" s="171"/>
      <c r="S910" s="171"/>
      <c r="T910" s="172"/>
      <c r="AT910" s="166" t="s">
        <v>134</v>
      </c>
      <c r="AU910" s="166" t="s">
        <v>84</v>
      </c>
      <c r="AV910" s="14" t="s">
        <v>84</v>
      </c>
      <c r="AW910" s="14" t="s">
        <v>36</v>
      </c>
      <c r="AX910" s="14" t="s">
        <v>74</v>
      </c>
      <c r="AY910" s="166" t="s">
        <v>123</v>
      </c>
    </row>
    <row r="911" spans="2:51" s="14" customFormat="1" ht="11.25">
      <c r="B911" s="165"/>
      <c r="D911" s="158" t="s">
        <v>134</v>
      </c>
      <c r="E911" s="166" t="s">
        <v>3</v>
      </c>
      <c r="F911" s="167" t="s">
        <v>1160</v>
      </c>
      <c r="H911" s="168">
        <v>1.739</v>
      </c>
      <c r="I911" s="169"/>
      <c r="L911" s="165"/>
      <c r="M911" s="170"/>
      <c r="N911" s="171"/>
      <c r="O911" s="171"/>
      <c r="P911" s="171"/>
      <c r="Q911" s="171"/>
      <c r="R911" s="171"/>
      <c r="S911" s="171"/>
      <c r="T911" s="172"/>
      <c r="AT911" s="166" t="s">
        <v>134</v>
      </c>
      <c r="AU911" s="166" t="s">
        <v>84</v>
      </c>
      <c r="AV911" s="14" t="s">
        <v>84</v>
      </c>
      <c r="AW911" s="14" t="s">
        <v>36</v>
      </c>
      <c r="AX911" s="14" t="s">
        <v>74</v>
      </c>
      <c r="AY911" s="166" t="s">
        <v>123</v>
      </c>
    </row>
    <row r="912" spans="2:51" s="15" customFormat="1" ht="11.25">
      <c r="B912" s="173"/>
      <c r="D912" s="158" t="s">
        <v>134</v>
      </c>
      <c r="E912" s="174" t="s">
        <v>3</v>
      </c>
      <c r="F912" s="175" t="s">
        <v>138</v>
      </c>
      <c r="H912" s="176">
        <v>3.235</v>
      </c>
      <c r="I912" s="177"/>
      <c r="L912" s="173"/>
      <c r="M912" s="178"/>
      <c r="N912" s="179"/>
      <c r="O912" s="179"/>
      <c r="P912" s="179"/>
      <c r="Q912" s="179"/>
      <c r="R912" s="179"/>
      <c r="S912" s="179"/>
      <c r="T912" s="180"/>
      <c r="AT912" s="174" t="s">
        <v>134</v>
      </c>
      <c r="AU912" s="174" t="s">
        <v>84</v>
      </c>
      <c r="AV912" s="15" t="s">
        <v>130</v>
      </c>
      <c r="AW912" s="15" t="s">
        <v>36</v>
      </c>
      <c r="AX912" s="15" t="s">
        <v>82</v>
      </c>
      <c r="AY912" s="174" t="s">
        <v>123</v>
      </c>
    </row>
    <row r="913" spans="1:65" s="2" customFormat="1" ht="24.2" customHeight="1">
      <c r="A913" s="33"/>
      <c r="B913" s="138"/>
      <c r="C913" s="139" t="s">
        <v>1161</v>
      </c>
      <c r="D913" s="139" t="s">
        <v>125</v>
      </c>
      <c r="E913" s="140" t="s">
        <v>1162</v>
      </c>
      <c r="F913" s="141" t="s">
        <v>1163</v>
      </c>
      <c r="G913" s="142" t="s">
        <v>128</v>
      </c>
      <c r="H913" s="143">
        <v>3.235</v>
      </c>
      <c r="I913" s="144"/>
      <c r="J913" s="145">
        <f>ROUND(I913*H913,2)</f>
        <v>0</v>
      </c>
      <c r="K913" s="141" t="s">
        <v>129</v>
      </c>
      <c r="L913" s="34"/>
      <c r="M913" s="146" t="s">
        <v>3</v>
      </c>
      <c r="N913" s="147" t="s">
        <v>45</v>
      </c>
      <c r="O913" s="54"/>
      <c r="P913" s="148">
        <f>O913*H913</f>
        <v>0</v>
      </c>
      <c r="Q913" s="148">
        <v>0.00013</v>
      </c>
      <c r="R913" s="148">
        <f>Q913*H913</f>
        <v>0.00042054999999999995</v>
      </c>
      <c r="S913" s="148">
        <v>0</v>
      </c>
      <c r="T913" s="149">
        <f>S913*H913</f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150" t="s">
        <v>264</v>
      </c>
      <c r="AT913" s="150" t="s">
        <v>125</v>
      </c>
      <c r="AU913" s="150" t="s">
        <v>84</v>
      </c>
      <c r="AY913" s="18" t="s">
        <v>123</v>
      </c>
      <c r="BE913" s="151">
        <f>IF(N913="základní",J913,0)</f>
        <v>0</v>
      </c>
      <c r="BF913" s="151">
        <f>IF(N913="snížená",J913,0)</f>
        <v>0</v>
      </c>
      <c r="BG913" s="151">
        <f>IF(N913="zákl. přenesená",J913,0)</f>
        <v>0</v>
      </c>
      <c r="BH913" s="151">
        <f>IF(N913="sníž. přenesená",J913,0)</f>
        <v>0</v>
      </c>
      <c r="BI913" s="151">
        <f>IF(N913="nulová",J913,0)</f>
        <v>0</v>
      </c>
      <c r="BJ913" s="18" t="s">
        <v>82</v>
      </c>
      <c r="BK913" s="151">
        <f>ROUND(I913*H913,2)</f>
        <v>0</v>
      </c>
      <c r="BL913" s="18" t="s">
        <v>264</v>
      </c>
      <c r="BM913" s="150" t="s">
        <v>1164</v>
      </c>
    </row>
    <row r="914" spans="1:47" s="2" customFormat="1" ht="11.25">
      <c r="A914" s="33"/>
      <c r="B914" s="34"/>
      <c r="C914" s="33"/>
      <c r="D914" s="152" t="s">
        <v>132</v>
      </c>
      <c r="E914" s="33"/>
      <c r="F914" s="153" t="s">
        <v>1165</v>
      </c>
      <c r="G914" s="33"/>
      <c r="H914" s="33"/>
      <c r="I914" s="154"/>
      <c r="J914" s="33"/>
      <c r="K914" s="33"/>
      <c r="L914" s="34"/>
      <c r="M914" s="155"/>
      <c r="N914" s="156"/>
      <c r="O914" s="54"/>
      <c r="P914" s="54"/>
      <c r="Q914" s="54"/>
      <c r="R914" s="54"/>
      <c r="S914" s="54"/>
      <c r="T914" s="55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T914" s="18" t="s">
        <v>132</v>
      </c>
      <c r="AU914" s="18" t="s">
        <v>84</v>
      </c>
    </row>
    <row r="915" spans="2:51" s="13" customFormat="1" ht="11.25">
      <c r="B915" s="157"/>
      <c r="D915" s="158" t="s">
        <v>134</v>
      </c>
      <c r="E915" s="159" t="s">
        <v>3</v>
      </c>
      <c r="F915" s="160" t="s">
        <v>166</v>
      </c>
      <c r="H915" s="159" t="s">
        <v>3</v>
      </c>
      <c r="I915" s="161"/>
      <c r="L915" s="157"/>
      <c r="M915" s="162"/>
      <c r="N915" s="163"/>
      <c r="O915" s="163"/>
      <c r="P915" s="163"/>
      <c r="Q915" s="163"/>
      <c r="R915" s="163"/>
      <c r="S915" s="163"/>
      <c r="T915" s="164"/>
      <c r="AT915" s="159" t="s">
        <v>134</v>
      </c>
      <c r="AU915" s="159" t="s">
        <v>84</v>
      </c>
      <c r="AV915" s="13" t="s">
        <v>82</v>
      </c>
      <c r="AW915" s="13" t="s">
        <v>36</v>
      </c>
      <c r="AX915" s="13" t="s">
        <v>74</v>
      </c>
      <c r="AY915" s="159" t="s">
        <v>123</v>
      </c>
    </row>
    <row r="916" spans="2:51" s="14" customFormat="1" ht="11.25">
      <c r="B916" s="165"/>
      <c r="D916" s="158" t="s">
        <v>134</v>
      </c>
      <c r="E916" s="166" t="s">
        <v>3</v>
      </c>
      <c r="F916" s="167" t="s">
        <v>1159</v>
      </c>
      <c r="H916" s="168">
        <v>1.496</v>
      </c>
      <c r="I916" s="169"/>
      <c r="L916" s="165"/>
      <c r="M916" s="170"/>
      <c r="N916" s="171"/>
      <c r="O916" s="171"/>
      <c r="P916" s="171"/>
      <c r="Q916" s="171"/>
      <c r="R916" s="171"/>
      <c r="S916" s="171"/>
      <c r="T916" s="172"/>
      <c r="AT916" s="166" t="s">
        <v>134</v>
      </c>
      <c r="AU916" s="166" t="s">
        <v>84</v>
      </c>
      <c r="AV916" s="14" t="s">
        <v>84</v>
      </c>
      <c r="AW916" s="14" t="s">
        <v>36</v>
      </c>
      <c r="AX916" s="14" t="s">
        <v>74</v>
      </c>
      <c r="AY916" s="166" t="s">
        <v>123</v>
      </c>
    </row>
    <row r="917" spans="2:51" s="14" customFormat="1" ht="11.25">
      <c r="B917" s="165"/>
      <c r="D917" s="158" t="s">
        <v>134</v>
      </c>
      <c r="E917" s="166" t="s">
        <v>3</v>
      </c>
      <c r="F917" s="167" t="s">
        <v>1160</v>
      </c>
      <c r="H917" s="168">
        <v>1.739</v>
      </c>
      <c r="I917" s="169"/>
      <c r="L917" s="165"/>
      <c r="M917" s="170"/>
      <c r="N917" s="171"/>
      <c r="O917" s="171"/>
      <c r="P917" s="171"/>
      <c r="Q917" s="171"/>
      <c r="R917" s="171"/>
      <c r="S917" s="171"/>
      <c r="T917" s="172"/>
      <c r="AT917" s="166" t="s">
        <v>134</v>
      </c>
      <c r="AU917" s="166" t="s">
        <v>84</v>
      </c>
      <c r="AV917" s="14" t="s">
        <v>84</v>
      </c>
      <c r="AW917" s="14" t="s">
        <v>36</v>
      </c>
      <c r="AX917" s="14" t="s">
        <v>74</v>
      </c>
      <c r="AY917" s="166" t="s">
        <v>123</v>
      </c>
    </row>
    <row r="918" spans="2:51" s="15" customFormat="1" ht="11.25">
      <c r="B918" s="173"/>
      <c r="D918" s="158" t="s">
        <v>134</v>
      </c>
      <c r="E918" s="174" t="s">
        <v>3</v>
      </c>
      <c r="F918" s="175" t="s">
        <v>138</v>
      </c>
      <c r="H918" s="176">
        <v>3.235</v>
      </c>
      <c r="I918" s="177"/>
      <c r="L918" s="173"/>
      <c r="M918" s="178"/>
      <c r="N918" s="179"/>
      <c r="O918" s="179"/>
      <c r="P918" s="179"/>
      <c r="Q918" s="179"/>
      <c r="R918" s="179"/>
      <c r="S918" s="179"/>
      <c r="T918" s="180"/>
      <c r="AT918" s="174" t="s">
        <v>134</v>
      </c>
      <c r="AU918" s="174" t="s">
        <v>84</v>
      </c>
      <c r="AV918" s="15" t="s">
        <v>130</v>
      </c>
      <c r="AW918" s="15" t="s">
        <v>36</v>
      </c>
      <c r="AX918" s="15" t="s">
        <v>82</v>
      </c>
      <c r="AY918" s="174" t="s">
        <v>123</v>
      </c>
    </row>
    <row r="919" spans="1:65" s="2" customFormat="1" ht="24.2" customHeight="1">
      <c r="A919" s="33"/>
      <c r="B919" s="138"/>
      <c r="C919" s="139" t="s">
        <v>1166</v>
      </c>
      <c r="D919" s="139" t="s">
        <v>125</v>
      </c>
      <c r="E919" s="140" t="s">
        <v>1167</v>
      </c>
      <c r="F919" s="141" t="s">
        <v>1168</v>
      </c>
      <c r="G919" s="142" t="s">
        <v>128</v>
      </c>
      <c r="H919" s="143">
        <v>3.235</v>
      </c>
      <c r="I919" s="144"/>
      <c r="J919" s="145">
        <f>ROUND(I919*H919,2)</f>
        <v>0</v>
      </c>
      <c r="K919" s="141" t="s">
        <v>129</v>
      </c>
      <c r="L919" s="34"/>
      <c r="M919" s="146" t="s">
        <v>3</v>
      </c>
      <c r="N919" s="147" t="s">
        <v>45</v>
      </c>
      <c r="O919" s="54"/>
      <c r="P919" s="148">
        <f>O919*H919</f>
        <v>0</v>
      </c>
      <c r="Q919" s="148">
        <v>0.00029</v>
      </c>
      <c r="R919" s="148">
        <f>Q919*H919</f>
        <v>0.00093815</v>
      </c>
      <c r="S919" s="148">
        <v>0</v>
      </c>
      <c r="T919" s="149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50" t="s">
        <v>264</v>
      </c>
      <c r="AT919" s="150" t="s">
        <v>125</v>
      </c>
      <c r="AU919" s="150" t="s">
        <v>84</v>
      </c>
      <c r="AY919" s="18" t="s">
        <v>123</v>
      </c>
      <c r="BE919" s="151">
        <f>IF(N919="základní",J919,0)</f>
        <v>0</v>
      </c>
      <c r="BF919" s="151">
        <f>IF(N919="snížená",J919,0)</f>
        <v>0</v>
      </c>
      <c r="BG919" s="151">
        <f>IF(N919="zákl. přenesená",J919,0)</f>
        <v>0</v>
      </c>
      <c r="BH919" s="151">
        <f>IF(N919="sníž. přenesená",J919,0)</f>
        <v>0</v>
      </c>
      <c r="BI919" s="151">
        <f>IF(N919="nulová",J919,0)</f>
        <v>0</v>
      </c>
      <c r="BJ919" s="18" t="s">
        <v>82</v>
      </c>
      <c r="BK919" s="151">
        <f>ROUND(I919*H919,2)</f>
        <v>0</v>
      </c>
      <c r="BL919" s="18" t="s">
        <v>264</v>
      </c>
      <c r="BM919" s="150" t="s">
        <v>1169</v>
      </c>
    </row>
    <row r="920" spans="1:47" s="2" customFormat="1" ht="11.25">
      <c r="A920" s="33"/>
      <c r="B920" s="34"/>
      <c r="C920" s="33"/>
      <c r="D920" s="152" t="s">
        <v>132</v>
      </c>
      <c r="E920" s="33"/>
      <c r="F920" s="153" t="s">
        <v>1170</v>
      </c>
      <c r="G920" s="33"/>
      <c r="H920" s="33"/>
      <c r="I920" s="154"/>
      <c r="J920" s="33"/>
      <c r="K920" s="33"/>
      <c r="L920" s="34"/>
      <c r="M920" s="155"/>
      <c r="N920" s="156"/>
      <c r="O920" s="54"/>
      <c r="P920" s="54"/>
      <c r="Q920" s="54"/>
      <c r="R920" s="54"/>
      <c r="S920" s="54"/>
      <c r="T920" s="55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T920" s="18" t="s">
        <v>132</v>
      </c>
      <c r="AU920" s="18" t="s">
        <v>84</v>
      </c>
    </row>
    <row r="921" spans="2:51" s="13" customFormat="1" ht="11.25">
      <c r="B921" s="157"/>
      <c r="D921" s="158" t="s">
        <v>134</v>
      </c>
      <c r="E921" s="159" t="s">
        <v>3</v>
      </c>
      <c r="F921" s="160" t="s">
        <v>166</v>
      </c>
      <c r="H921" s="159" t="s">
        <v>3</v>
      </c>
      <c r="I921" s="161"/>
      <c r="L921" s="157"/>
      <c r="M921" s="162"/>
      <c r="N921" s="163"/>
      <c r="O921" s="163"/>
      <c r="P921" s="163"/>
      <c r="Q921" s="163"/>
      <c r="R921" s="163"/>
      <c r="S921" s="163"/>
      <c r="T921" s="164"/>
      <c r="AT921" s="159" t="s">
        <v>134</v>
      </c>
      <c r="AU921" s="159" t="s">
        <v>84</v>
      </c>
      <c r="AV921" s="13" t="s">
        <v>82</v>
      </c>
      <c r="AW921" s="13" t="s">
        <v>36</v>
      </c>
      <c r="AX921" s="13" t="s">
        <v>74</v>
      </c>
      <c r="AY921" s="159" t="s">
        <v>123</v>
      </c>
    </row>
    <row r="922" spans="2:51" s="14" customFormat="1" ht="11.25">
      <c r="B922" s="165"/>
      <c r="D922" s="158" t="s">
        <v>134</v>
      </c>
      <c r="E922" s="166" t="s">
        <v>3</v>
      </c>
      <c r="F922" s="167" t="s">
        <v>1159</v>
      </c>
      <c r="H922" s="168">
        <v>1.496</v>
      </c>
      <c r="I922" s="169"/>
      <c r="L922" s="165"/>
      <c r="M922" s="170"/>
      <c r="N922" s="171"/>
      <c r="O922" s="171"/>
      <c r="P922" s="171"/>
      <c r="Q922" s="171"/>
      <c r="R922" s="171"/>
      <c r="S922" s="171"/>
      <c r="T922" s="172"/>
      <c r="AT922" s="166" t="s">
        <v>134</v>
      </c>
      <c r="AU922" s="166" t="s">
        <v>84</v>
      </c>
      <c r="AV922" s="14" t="s">
        <v>84</v>
      </c>
      <c r="AW922" s="14" t="s">
        <v>36</v>
      </c>
      <c r="AX922" s="14" t="s">
        <v>74</v>
      </c>
      <c r="AY922" s="166" t="s">
        <v>123</v>
      </c>
    </row>
    <row r="923" spans="2:51" s="14" customFormat="1" ht="11.25">
      <c r="B923" s="165"/>
      <c r="D923" s="158" t="s">
        <v>134</v>
      </c>
      <c r="E923" s="166" t="s">
        <v>3</v>
      </c>
      <c r="F923" s="167" t="s">
        <v>1160</v>
      </c>
      <c r="H923" s="168">
        <v>1.739</v>
      </c>
      <c r="I923" s="169"/>
      <c r="L923" s="165"/>
      <c r="M923" s="170"/>
      <c r="N923" s="171"/>
      <c r="O923" s="171"/>
      <c r="P923" s="171"/>
      <c r="Q923" s="171"/>
      <c r="R923" s="171"/>
      <c r="S923" s="171"/>
      <c r="T923" s="172"/>
      <c r="AT923" s="166" t="s">
        <v>134</v>
      </c>
      <c r="AU923" s="166" t="s">
        <v>84</v>
      </c>
      <c r="AV923" s="14" t="s">
        <v>84</v>
      </c>
      <c r="AW923" s="14" t="s">
        <v>36</v>
      </c>
      <c r="AX923" s="14" t="s">
        <v>74</v>
      </c>
      <c r="AY923" s="166" t="s">
        <v>123</v>
      </c>
    </row>
    <row r="924" spans="2:51" s="15" customFormat="1" ht="11.25">
      <c r="B924" s="173"/>
      <c r="D924" s="158" t="s">
        <v>134</v>
      </c>
      <c r="E924" s="174" t="s">
        <v>3</v>
      </c>
      <c r="F924" s="175" t="s">
        <v>138</v>
      </c>
      <c r="H924" s="176">
        <v>3.235</v>
      </c>
      <c r="I924" s="177"/>
      <c r="L924" s="173"/>
      <c r="M924" s="178"/>
      <c r="N924" s="179"/>
      <c r="O924" s="179"/>
      <c r="P924" s="179"/>
      <c r="Q924" s="179"/>
      <c r="R924" s="179"/>
      <c r="S924" s="179"/>
      <c r="T924" s="180"/>
      <c r="AT924" s="174" t="s">
        <v>134</v>
      </c>
      <c r="AU924" s="174" t="s">
        <v>84</v>
      </c>
      <c r="AV924" s="15" t="s">
        <v>130</v>
      </c>
      <c r="AW924" s="15" t="s">
        <v>36</v>
      </c>
      <c r="AX924" s="15" t="s">
        <v>82</v>
      </c>
      <c r="AY924" s="174" t="s">
        <v>123</v>
      </c>
    </row>
    <row r="925" spans="1:65" s="2" customFormat="1" ht="24.2" customHeight="1">
      <c r="A925" s="33"/>
      <c r="B925" s="138"/>
      <c r="C925" s="139" t="s">
        <v>1171</v>
      </c>
      <c r="D925" s="139" t="s">
        <v>125</v>
      </c>
      <c r="E925" s="140" t="s">
        <v>1172</v>
      </c>
      <c r="F925" s="141" t="s">
        <v>1173</v>
      </c>
      <c r="G925" s="142" t="s">
        <v>128</v>
      </c>
      <c r="H925" s="143">
        <v>9</v>
      </c>
      <c r="I925" s="144"/>
      <c r="J925" s="145">
        <f>ROUND(I925*H925,2)</f>
        <v>0</v>
      </c>
      <c r="K925" s="141" t="s">
        <v>129</v>
      </c>
      <c r="L925" s="34"/>
      <c r="M925" s="146" t="s">
        <v>3</v>
      </c>
      <c r="N925" s="147" t="s">
        <v>45</v>
      </c>
      <c r="O925" s="54"/>
      <c r="P925" s="148">
        <f>O925*H925</f>
        <v>0</v>
      </c>
      <c r="Q925" s="148">
        <v>0</v>
      </c>
      <c r="R925" s="148">
        <f>Q925*H925</f>
        <v>0</v>
      </c>
      <c r="S925" s="148">
        <v>0</v>
      </c>
      <c r="T925" s="149">
        <f>S925*H925</f>
        <v>0</v>
      </c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R925" s="150" t="s">
        <v>264</v>
      </c>
      <c r="AT925" s="150" t="s">
        <v>125</v>
      </c>
      <c r="AU925" s="150" t="s">
        <v>84</v>
      </c>
      <c r="AY925" s="18" t="s">
        <v>123</v>
      </c>
      <c r="BE925" s="151">
        <f>IF(N925="základní",J925,0)</f>
        <v>0</v>
      </c>
      <c r="BF925" s="151">
        <f>IF(N925="snížená",J925,0)</f>
        <v>0</v>
      </c>
      <c r="BG925" s="151">
        <f>IF(N925="zákl. přenesená",J925,0)</f>
        <v>0</v>
      </c>
      <c r="BH925" s="151">
        <f>IF(N925="sníž. přenesená",J925,0)</f>
        <v>0</v>
      </c>
      <c r="BI925" s="151">
        <f>IF(N925="nulová",J925,0)</f>
        <v>0</v>
      </c>
      <c r="BJ925" s="18" t="s">
        <v>82</v>
      </c>
      <c r="BK925" s="151">
        <f>ROUND(I925*H925,2)</f>
        <v>0</v>
      </c>
      <c r="BL925" s="18" t="s">
        <v>264</v>
      </c>
      <c r="BM925" s="150" t="s">
        <v>1174</v>
      </c>
    </row>
    <row r="926" spans="1:47" s="2" customFormat="1" ht="11.25">
      <c r="A926" s="33"/>
      <c r="B926" s="34"/>
      <c r="C926" s="33"/>
      <c r="D926" s="152" t="s">
        <v>132</v>
      </c>
      <c r="E926" s="33"/>
      <c r="F926" s="153" t="s">
        <v>1175</v>
      </c>
      <c r="G926" s="33"/>
      <c r="H926" s="33"/>
      <c r="I926" s="154"/>
      <c r="J926" s="33"/>
      <c r="K926" s="33"/>
      <c r="L926" s="34"/>
      <c r="M926" s="155"/>
      <c r="N926" s="156"/>
      <c r="O926" s="54"/>
      <c r="P926" s="54"/>
      <c r="Q926" s="54"/>
      <c r="R926" s="54"/>
      <c r="S926" s="54"/>
      <c r="T926" s="55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T926" s="18" t="s">
        <v>132</v>
      </c>
      <c r="AU926" s="18" t="s">
        <v>84</v>
      </c>
    </row>
    <row r="927" spans="2:51" s="13" customFormat="1" ht="11.25">
      <c r="B927" s="157"/>
      <c r="D927" s="158" t="s">
        <v>134</v>
      </c>
      <c r="E927" s="159" t="s">
        <v>3</v>
      </c>
      <c r="F927" s="160" t="s">
        <v>835</v>
      </c>
      <c r="H927" s="159" t="s">
        <v>3</v>
      </c>
      <c r="I927" s="161"/>
      <c r="L927" s="157"/>
      <c r="M927" s="162"/>
      <c r="N927" s="163"/>
      <c r="O927" s="163"/>
      <c r="P927" s="163"/>
      <c r="Q927" s="163"/>
      <c r="R927" s="163"/>
      <c r="S927" s="163"/>
      <c r="T927" s="164"/>
      <c r="AT927" s="159" t="s">
        <v>134</v>
      </c>
      <c r="AU927" s="159" t="s">
        <v>84</v>
      </c>
      <c r="AV927" s="13" t="s">
        <v>82</v>
      </c>
      <c r="AW927" s="13" t="s">
        <v>36</v>
      </c>
      <c r="AX927" s="13" t="s">
        <v>74</v>
      </c>
      <c r="AY927" s="159" t="s">
        <v>123</v>
      </c>
    </row>
    <row r="928" spans="2:51" s="14" customFormat="1" ht="11.25">
      <c r="B928" s="165"/>
      <c r="D928" s="158" t="s">
        <v>134</v>
      </c>
      <c r="E928" s="166" t="s">
        <v>3</v>
      </c>
      <c r="F928" s="167" t="s">
        <v>836</v>
      </c>
      <c r="H928" s="168">
        <v>9</v>
      </c>
      <c r="I928" s="169"/>
      <c r="L928" s="165"/>
      <c r="M928" s="170"/>
      <c r="N928" s="171"/>
      <c r="O928" s="171"/>
      <c r="P928" s="171"/>
      <c r="Q928" s="171"/>
      <c r="R928" s="171"/>
      <c r="S928" s="171"/>
      <c r="T928" s="172"/>
      <c r="AT928" s="166" t="s">
        <v>134</v>
      </c>
      <c r="AU928" s="166" t="s">
        <v>84</v>
      </c>
      <c r="AV928" s="14" t="s">
        <v>84</v>
      </c>
      <c r="AW928" s="14" t="s">
        <v>36</v>
      </c>
      <c r="AX928" s="14" t="s">
        <v>74</v>
      </c>
      <c r="AY928" s="166" t="s">
        <v>123</v>
      </c>
    </row>
    <row r="929" spans="2:51" s="15" customFormat="1" ht="11.25">
      <c r="B929" s="173"/>
      <c r="D929" s="158" t="s">
        <v>134</v>
      </c>
      <c r="E929" s="174" t="s">
        <v>3</v>
      </c>
      <c r="F929" s="175" t="s">
        <v>138</v>
      </c>
      <c r="H929" s="176">
        <v>9</v>
      </c>
      <c r="I929" s="177"/>
      <c r="L929" s="173"/>
      <c r="M929" s="178"/>
      <c r="N929" s="179"/>
      <c r="O929" s="179"/>
      <c r="P929" s="179"/>
      <c r="Q929" s="179"/>
      <c r="R929" s="179"/>
      <c r="S929" s="179"/>
      <c r="T929" s="180"/>
      <c r="AT929" s="174" t="s">
        <v>134</v>
      </c>
      <c r="AU929" s="174" t="s">
        <v>84</v>
      </c>
      <c r="AV929" s="15" t="s">
        <v>130</v>
      </c>
      <c r="AW929" s="15" t="s">
        <v>36</v>
      </c>
      <c r="AX929" s="15" t="s">
        <v>82</v>
      </c>
      <c r="AY929" s="174" t="s">
        <v>123</v>
      </c>
    </row>
    <row r="930" spans="1:65" s="2" customFormat="1" ht="37.9" customHeight="1">
      <c r="A930" s="33"/>
      <c r="B930" s="138"/>
      <c r="C930" s="139" t="s">
        <v>1176</v>
      </c>
      <c r="D930" s="139" t="s">
        <v>125</v>
      </c>
      <c r="E930" s="140" t="s">
        <v>1177</v>
      </c>
      <c r="F930" s="141" t="s">
        <v>1178</v>
      </c>
      <c r="G930" s="142" t="s">
        <v>128</v>
      </c>
      <c r="H930" s="143">
        <v>9</v>
      </c>
      <c r="I930" s="144"/>
      <c r="J930" s="145">
        <f>ROUND(I930*H930,2)</f>
        <v>0</v>
      </c>
      <c r="K930" s="141" t="s">
        <v>129</v>
      </c>
      <c r="L930" s="34"/>
      <c r="M930" s="146" t="s">
        <v>3</v>
      </c>
      <c r="N930" s="147" t="s">
        <v>45</v>
      </c>
      <c r="O930" s="54"/>
      <c r="P930" s="148">
        <f>O930*H930</f>
        <v>0</v>
      </c>
      <c r="Q930" s="148">
        <v>0.00027</v>
      </c>
      <c r="R930" s="148">
        <f>Q930*H930</f>
        <v>0.00243</v>
      </c>
      <c r="S930" s="148">
        <v>0</v>
      </c>
      <c r="T930" s="149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50" t="s">
        <v>264</v>
      </c>
      <c r="AT930" s="150" t="s">
        <v>125</v>
      </c>
      <c r="AU930" s="150" t="s">
        <v>84</v>
      </c>
      <c r="AY930" s="18" t="s">
        <v>123</v>
      </c>
      <c r="BE930" s="151">
        <f>IF(N930="základní",J930,0)</f>
        <v>0</v>
      </c>
      <c r="BF930" s="151">
        <f>IF(N930="snížená",J930,0)</f>
        <v>0</v>
      </c>
      <c r="BG930" s="151">
        <f>IF(N930="zákl. přenesená",J930,0)</f>
        <v>0</v>
      </c>
      <c r="BH930" s="151">
        <f>IF(N930="sníž. přenesená",J930,0)</f>
        <v>0</v>
      </c>
      <c r="BI930" s="151">
        <f>IF(N930="nulová",J930,0)</f>
        <v>0</v>
      </c>
      <c r="BJ930" s="18" t="s">
        <v>82</v>
      </c>
      <c r="BK930" s="151">
        <f>ROUND(I930*H930,2)</f>
        <v>0</v>
      </c>
      <c r="BL930" s="18" t="s">
        <v>264</v>
      </c>
      <c r="BM930" s="150" t="s">
        <v>1179</v>
      </c>
    </row>
    <row r="931" spans="1:47" s="2" customFormat="1" ht="11.25">
      <c r="A931" s="33"/>
      <c r="B931" s="34"/>
      <c r="C931" s="33"/>
      <c r="D931" s="152" t="s">
        <v>132</v>
      </c>
      <c r="E931" s="33"/>
      <c r="F931" s="153" t="s">
        <v>1180</v>
      </c>
      <c r="G931" s="33"/>
      <c r="H931" s="33"/>
      <c r="I931" s="154"/>
      <c r="J931" s="33"/>
      <c r="K931" s="33"/>
      <c r="L931" s="34"/>
      <c r="M931" s="155"/>
      <c r="N931" s="156"/>
      <c r="O931" s="54"/>
      <c r="P931" s="54"/>
      <c r="Q931" s="54"/>
      <c r="R931" s="54"/>
      <c r="S931" s="54"/>
      <c r="T931" s="55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T931" s="18" t="s">
        <v>132</v>
      </c>
      <c r="AU931" s="18" t="s">
        <v>84</v>
      </c>
    </row>
    <row r="932" spans="2:51" s="13" customFormat="1" ht="11.25">
      <c r="B932" s="157"/>
      <c r="D932" s="158" t="s">
        <v>134</v>
      </c>
      <c r="E932" s="159" t="s">
        <v>3</v>
      </c>
      <c r="F932" s="160" t="s">
        <v>835</v>
      </c>
      <c r="H932" s="159" t="s">
        <v>3</v>
      </c>
      <c r="I932" s="161"/>
      <c r="L932" s="157"/>
      <c r="M932" s="162"/>
      <c r="N932" s="163"/>
      <c r="O932" s="163"/>
      <c r="P932" s="163"/>
      <c r="Q932" s="163"/>
      <c r="R932" s="163"/>
      <c r="S932" s="163"/>
      <c r="T932" s="164"/>
      <c r="AT932" s="159" t="s">
        <v>134</v>
      </c>
      <c r="AU932" s="159" t="s">
        <v>84</v>
      </c>
      <c r="AV932" s="13" t="s">
        <v>82</v>
      </c>
      <c r="AW932" s="13" t="s">
        <v>36</v>
      </c>
      <c r="AX932" s="13" t="s">
        <v>74</v>
      </c>
      <c r="AY932" s="159" t="s">
        <v>123</v>
      </c>
    </row>
    <row r="933" spans="2:51" s="14" customFormat="1" ht="11.25">
      <c r="B933" s="165"/>
      <c r="D933" s="158" t="s">
        <v>134</v>
      </c>
      <c r="E933" s="166" t="s">
        <v>3</v>
      </c>
      <c r="F933" s="167" t="s">
        <v>836</v>
      </c>
      <c r="H933" s="168">
        <v>9</v>
      </c>
      <c r="I933" s="169"/>
      <c r="L933" s="165"/>
      <c r="M933" s="170"/>
      <c r="N933" s="171"/>
      <c r="O933" s="171"/>
      <c r="P933" s="171"/>
      <c r="Q933" s="171"/>
      <c r="R933" s="171"/>
      <c r="S933" s="171"/>
      <c r="T933" s="172"/>
      <c r="AT933" s="166" t="s">
        <v>134</v>
      </c>
      <c r="AU933" s="166" t="s">
        <v>84</v>
      </c>
      <c r="AV933" s="14" t="s">
        <v>84</v>
      </c>
      <c r="AW933" s="14" t="s">
        <v>36</v>
      </c>
      <c r="AX933" s="14" t="s">
        <v>74</v>
      </c>
      <c r="AY933" s="166" t="s">
        <v>123</v>
      </c>
    </row>
    <row r="934" spans="2:51" s="15" customFormat="1" ht="11.25">
      <c r="B934" s="173"/>
      <c r="D934" s="158" t="s">
        <v>134</v>
      </c>
      <c r="E934" s="174" t="s">
        <v>3</v>
      </c>
      <c r="F934" s="175" t="s">
        <v>138</v>
      </c>
      <c r="H934" s="176">
        <v>9</v>
      </c>
      <c r="I934" s="177"/>
      <c r="L934" s="173"/>
      <c r="M934" s="178"/>
      <c r="N934" s="179"/>
      <c r="O934" s="179"/>
      <c r="P934" s="179"/>
      <c r="Q934" s="179"/>
      <c r="R934" s="179"/>
      <c r="S934" s="179"/>
      <c r="T934" s="180"/>
      <c r="AT934" s="174" t="s">
        <v>134</v>
      </c>
      <c r="AU934" s="174" t="s">
        <v>84</v>
      </c>
      <c r="AV934" s="15" t="s">
        <v>130</v>
      </c>
      <c r="AW934" s="15" t="s">
        <v>36</v>
      </c>
      <c r="AX934" s="15" t="s">
        <v>82</v>
      </c>
      <c r="AY934" s="174" t="s">
        <v>123</v>
      </c>
    </row>
    <row r="935" spans="1:65" s="2" customFormat="1" ht="37.9" customHeight="1">
      <c r="A935" s="33"/>
      <c r="B935" s="138"/>
      <c r="C935" s="139" t="s">
        <v>1181</v>
      </c>
      <c r="D935" s="139" t="s">
        <v>125</v>
      </c>
      <c r="E935" s="140" t="s">
        <v>1182</v>
      </c>
      <c r="F935" s="141" t="s">
        <v>1183</v>
      </c>
      <c r="G935" s="142" t="s">
        <v>128</v>
      </c>
      <c r="H935" s="143">
        <v>9</v>
      </c>
      <c r="I935" s="144"/>
      <c r="J935" s="145">
        <f>ROUND(I935*H935,2)</f>
        <v>0</v>
      </c>
      <c r="K935" s="141" t="s">
        <v>129</v>
      </c>
      <c r="L935" s="34"/>
      <c r="M935" s="146" t="s">
        <v>3</v>
      </c>
      <c r="N935" s="147" t="s">
        <v>45</v>
      </c>
      <c r="O935" s="54"/>
      <c r="P935" s="148">
        <f>O935*H935</f>
        <v>0</v>
      </c>
      <c r="Q935" s="148">
        <v>0.00032</v>
      </c>
      <c r="R935" s="148">
        <f>Q935*H935</f>
        <v>0.00288</v>
      </c>
      <c r="S935" s="148">
        <v>0</v>
      </c>
      <c r="T935" s="149">
        <f>S935*H935</f>
        <v>0</v>
      </c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R935" s="150" t="s">
        <v>264</v>
      </c>
      <c r="AT935" s="150" t="s">
        <v>125</v>
      </c>
      <c r="AU935" s="150" t="s">
        <v>84</v>
      </c>
      <c r="AY935" s="18" t="s">
        <v>123</v>
      </c>
      <c r="BE935" s="151">
        <f>IF(N935="základní",J935,0)</f>
        <v>0</v>
      </c>
      <c r="BF935" s="151">
        <f>IF(N935="snížená",J935,0)</f>
        <v>0</v>
      </c>
      <c r="BG935" s="151">
        <f>IF(N935="zákl. přenesená",J935,0)</f>
        <v>0</v>
      </c>
      <c r="BH935" s="151">
        <f>IF(N935="sníž. přenesená",J935,0)</f>
        <v>0</v>
      </c>
      <c r="BI935" s="151">
        <f>IF(N935="nulová",J935,0)</f>
        <v>0</v>
      </c>
      <c r="BJ935" s="18" t="s">
        <v>82</v>
      </c>
      <c r="BK935" s="151">
        <f>ROUND(I935*H935,2)</f>
        <v>0</v>
      </c>
      <c r="BL935" s="18" t="s">
        <v>264</v>
      </c>
      <c r="BM935" s="150" t="s">
        <v>1184</v>
      </c>
    </row>
    <row r="936" spans="1:47" s="2" customFormat="1" ht="11.25">
      <c r="A936" s="33"/>
      <c r="B936" s="34"/>
      <c r="C936" s="33"/>
      <c r="D936" s="152" t="s">
        <v>132</v>
      </c>
      <c r="E936" s="33"/>
      <c r="F936" s="153" t="s">
        <v>1185</v>
      </c>
      <c r="G936" s="33"/>
      <c r="H936" s="33"/>
      <c r="I936" s="154"/>
      <c r="J936" s="33"/>
      <c r="K936" s="33"/>
      <c r="L936" s="34"/>
      <c r="M936" s="155"/>
      <c r="N936" s="156"/>
      <c r="O936" s="54"/>
      <c r="P936" s="54"/>
      <c r="Q936" s="54"/>
      <c r="R936" s="54"/>
      <c r="S936" s="54"/>
      <c r="T936" s="55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T936" s="18" t="s">
        <v>132</v>
      </c>
      <c r="AU936" s="18" t="s">
        <v>84</v>
      </c>
    </row>
    <row r="937" spans="2:51" s="13" customFormat="1" ht="11.25">
      <c r="B937" s="157"/>
      <c r="D937" s="158" t="s">
        <v>134</v>
      </c>
      <c r="E937" s="159" t="s">
        <v>3</v>
      </c>
      <c r="F937" s="160" t="s">
        <v>835</v>
      </c>
      <c r="H937" s="159" t="s">
        <v>3</v>
      </c>
      <c r="I937" s="161"/>
      <c r="L937" s="157"/>
      <c r="M937" s="162"/>
      <c r="N937" s="163"/>
      <c r="O937" s="163"/>
      <c r="P937" s="163"/>
      <c r="Q937" s="163"/>
      <c r="R937" s="163"/>
      <c r="S937" s="163"/>
      <c r="T937" s="164"/>
      <c r="AT937" s="159" t="s">
        <v>134</v>
      </c>
      <c r="AU937" s="159" t="s">
        <v>84</v>
      </c>
      <c r="AV937" s="13" t="s">
        <v>82</v>
      </c>
      <c r="AW937" s="13" t="s">
        <v>36</v>
      </c>
      <c r="AX937" s="13" t="s">
        <v>74</v>
      </c>
      <c r="AY937" s="159" t="s">
        <v>123</v>
      </c>
    </row>
    <row r="938" spans="2:51" s="14" customFormat="1" ht="11.25">
      <c r="B938" s="165"/>
      <c r="D938" s="158" t="s">
        <v>134</v>
      </c>
      <c r="E938" s="166" t="s">
        <v>3</v>
      </c>
      <c r="F938" s="167" t="s">
        <v>836</v>
      </c>
      <c r="H938" s="168">
        <v>9</v>
      </c>
      <c r="I938" s="169"/>
      <c r="L938" s="165"/>
      <c r="M938" s="170"/>
      <c r="N938" s="171"/>
      <c r="O938" s="171"/>
      <c r="P938" s="171"/>
      <c r="Q938" s="171"/>
      <c r="R938" s="171"/>
      <c r="S938" s="171"/>
      <c r="T938" s="172"/>
      <c r="AT938" s="166" t="s">
        <v>134</v>
      </c>
      <c r="AU938" s="166" t="s">
        <v>84</v>
      </c>
      <c r="AV938" s="14" t="s">
        <v>84</v>
      </c>
      <c r="AW938" s="14" t="s">
        <v>36</v>
      </c>
      <c r="AX938" s="14" t="s">
        <v>74</v>
      </c>
      <c r="AY938" s="166" t="s">
        <v>123</v>
      </c>
    </row>
    <row r="939" spans="2:51" s="15" customFormat="1" ht="11.25">
      <c r="B939" s="173"/>
      <c r="D939" s="158" t="s">
        <v>134</v>
      </c>
      <c r="E939" s="174" t="s">
        <v>3</v>
      </c>
      <c r="F939" s="175" t="s">
        <v>138</v>
      </c>
      <c r="H939" s="176">
        <v>9</v>
      </c>
      <c r="I939" s="177"/>
      <c r="L939" s="173"/>
      <c r="M939" s="178"/>
      <c r="N939" s="179"/>
      <c r="O939" s="179"/>
      <c r="P939" s="179"/>
      <c r="Q939" s="179"/>
      <c r="R939" s="179"/>
      <c r="S939" s="179"/>
      <c r="T939" s="180"/>
      <c r="AT939" s="174" t="s">
        <v>134</v>
      </c>
      <c r="AU939" s="174" t="s">
        <v>84</v>
      </c>
      <c r="AV939" s="15" t="s">
        <v>130</v>
      </c>
      <c r="AW939" s="15" t="s">
        <v>36</v>
      </c>
      <c r="AX939" s="15" t="s">
        <v>82</v>
      </c>
      <c r="AY939" s="174" t="s">
        <v>123</v>
      </c>
    </row>
    <row r="940" spans="2:63" s="12" customFormat="1" ht="22.9" customHeight="1">
      <c r="B940" s="125"/>
      <c r="D940" s="126" t="s">
        <v>73</v>
      </c>
      <c r="E940" s="136" t="s">
        <v>1186</v>
      </c>
      <c r="F940" s="136" t="s">
        <v>1187</v>
      </c>
      <c r="I940" s="128"/>
      <c r="J940" s="137">
        <f>BK940</f>
        <v>0</v>
      </c>
      <c r="L940" s="125"/>
      <c r="M940" s="130"/>
      <c r="N940" s="131"/>
      <c r="O940" s="131"/>
      <c r="P940" s="132">
        <f>SUM(P941:P1015)</f>
        <v>0</v>
      </c>
      <c r="Q940" s="131"/>
      <c r="R940" s="132">
        <f>SUM(R941:R1015)</f>
        <v>0.048272220000000005</v>
      </c>
      <c r="S940" s="131"/>
      <c r="T940" s="133">
        <f>SUM(T941:T1015)</f>
        <v>0</v>
      </c>
      <c r="AR940" s="126" t="s">
        <v>84</v>
      </c>
      <c r="AT940" s="134" t="s">
        <v>73</v>
      </c>
      <c r="AU940" s="134" t="s">
        <v>82</v>
      </c>
      <c r="AY940" s="126" t="s">
        <v>123</v>
      </c>
      <c r="BK940" s="135">
        <f>SUM(BK941:BK1015)</f>
        <v>0</v>
      </c>
    </row>
    <row r="941" spans="1:65" s="2" customFormat="1" ht="24.2" customHeight="1">
      <c r="A941" s="33"/>
      <c r="B941" s="138"/>
      <c r="C941" s="139" t="s">
        <v>1188</v>
      </c>
      <c r="D941" s="139" t="s">
        <v>125</v>
      </c>
      <c r="E941" s="140" t="s">
        <v>1189</v>
      </c>
      <c r="F941" s="141" t="s">
        <v>1190</v>
      </c>
      <c r="G941" s="142" t="s">
        <v>128</v>
      </c>
      <c r="H941" s="143">
        <v>89.393</v>
      </c>
      <c r="I941" s="144"/>
      <c r="J941" s="145">
        <f>ROUND(I941*H941,2)</f>
        <v>0</v>
      </c>
      <c r="K941" s="141" t="s">
        <v>129</v>
      </c>
      <c r="L941" s="34"/>
      <c r="M941" s="146" t="s">
        <v>3</v>
      </c>
      <c r="N941" s="147" t="s">
        <v>45</v>
      </c>
      <c r="O941" s="54"/>
      <c r="P941" s="148">
        <f>O941*H941</f>
        <v>0</v>
      </c>
      <c r="Q941" s="148">
        <v>0</v>
      </c>
      <c r="R941" s="148">
        <f>Q941*H941</f>
        <v>0</v>
      </c>
      <c r="S941" s="148">
        <v>0</v>
      </c>
      <c r="T941" s="149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50" t="s">
        <v>264</v>
      </c>
      <c r="AT941" s="150" t="s">
        <v>125</v>
      </c>
      <c r="AU941" s="150" t="s">
        <v>84</v>
      </c>
      <c r="AY941" s="18" t="s">
        <v>123</v>
      </c>
      <c r="BE941" s="151">
        <f>IF(N941="základní",J941,0)</f>
        <v>0</v>
      </c>
      <c r="BF941" s="151">
        <f>IF(N941="snížená",J941,0)</f>
        <v>0</v>
      </c>
      <c r="BG941" s="151">
        <f>IF(N941="zákl. přenesená",J941,0)</f>
        <v>0</v>
      </c>
      <c r="BH941" s="151">
        <f>IF(N941="sníž. přenesená",J941,0)</f>
        <v>0</v>
      </c>
      <c r="BI941" s="151">
        <f>IF(N941="nulová",J941,0)</f>
        <v>0</v>
      </c>
      <c r="BJ941" s="18" t="s">
        <v>82</v>
      </c>
      <c r="BK941" s="151">
        <f>ROUND(I941*H941,2)</f>
        <v>0</v>
      </c>
      <c r="BL941" s="18" t="s">
        <v>264</v>
      </c>
      <c r="BM941" s="150" t="s">
        <v>1191</v>
      </c>
    </row>
    <row r="942" spans="1:47" s="2" customFormat="1" ht="11.25">
      <c r="A942" s="33"/>
      <c r="B942" s="34"/>
      <c r="C942" s="33"/>
      <c r="D942" s="152" t="s">
        <v>132</v>
      </c>
      <c r="E942" s="33"/>
      <c r="F942" s="153" t="s">
        <v>1192</v>
      </c>
      <c r="G942" s="33"/>
      <c r="H942" s="33"/>
      <c r="I942" s="154"/>
      <c r="J942" s="33"/>
      <c r="K942" s="33"/>
      <c r="L942" s="34"/>
      <c r="M942" s="155"/>
      <c r="N942" s="156"/>
      <c r="O942" s="54"/>
      <c r="P942" s="54"/>
      <c r="Q942" s="54"/>
      <c r="R942" s="54"/>
      <c r="S942" s="54"/>
      <c r="T942" s="55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T942" s="18" t="s">
        <v>132</v>
      </c>
      <c r="AU942" s="18" t="s">
        <v>84</v>
      </c>
    </row>
    <row r="943" spans="2:51" s="13" customFormat="1" ht="11.25">
      <c r="B943" s="157"/>
      <c r="D943" s="158" t="s">
        <v>134</v>
      </c>
      <c r="E943" s="159" t="s">
        <v>3</v>
      </c>
      <c r="F943" s="160" t="s">
        <v>1193</v>
      </c>
      <c r="H943" s="159" t="s">
        <v>3</v>
      </c>
      <c r="I943" s="161"/>
      <c r="L943" s="157"/>
      <c r="M943" s="162"/>
      <c r="N943" s="163"/>
      <c r="O943" s="163"/>
      <c r="P943" s="163"/>
      <c r="Q943" s="163"/>
      <c r="R943" s="163"/>
      <c r="S943" s="163"/>
      <c r="T943" s="164"/>
      <c r="AT943" s="159" t="s">
        <v>134</v>
      </c>
      <c r="AU943" s="159" t="s">
        <v>84</v>
      </c>
      <c r="AV943" s="13" t="s">
        <v>82</v>
      </c>
      <c r="AW943" s="13" t="s">
        <v>36</v>
      </c>
      <c r="AX943" s="13" t="s">
        <v>74</v>
      </c>
      <c r="AY943" s="159" t="s">
        <v>123</v>
      </c>
    </row>
    <row r="944" spans="2:51" s="13" customFormat="1" ht="11.25">
      <c r="B944" s="157"/>
      <c r="D944" s="158" t="s">
        <v>134</v>
      </c>
      <c r="E944" s="159" t="s">
        <v>3</v>
      </c>
      <c r="F944" s="160" t="s">
        <v>161</v>
      </c>
      <c r="H944" s="159" t="s">
        <v>3</v>
      </c>
      <c r="I944" s="161"/>
      <c r="L944" s="157"/>
      <c r="M944" s="162"/>
      <c r="N944" s="163"/>
      <c r="O944" s="163"/>
      <c r="P944" s="163"/>
      <c r="Q944" s="163"/>
      <c r="R944" s="163"/>
      <c r="S944" s="163"/>
      <c r="T944" s="164"/>
      <c r="AT944" s="159" t="s">
        <v>134</v>
      </c>
      <c r="AU944" s="159" t="s">
        <v>84</v>
      </c>
      <c r="AV944" s="13" t="s">
        <v>82</v>
      </c>
      <c r="AW944" s="13" t="s">
        <v>36</v>
      </c>
      <c r="AX944" s="13" t="s">
        <v>74</v>
      </c>
      <c r="AY944" s="159" t="s">
        <v>123</v>
      </c>
    </row>
    <row r="945" spans="2:51" s="14" customFormat="1" ht="11.25">
      <c r="B945" s="165"/>
      <c r="D945" s="158" t="s">
        <v>134</v>
      </c>
      <c r="E945" s="166" t="s">
        <v>3</v>
      </c>
      <c r="F945" s="167" t="s">
        <v>755</v>
      </c>
      <c r="H945" s="168">
        <v>7.9</v>
      </c>
      <c r="I945" s="169"/>
      <c r="L945" s="165"/>
      <c r="M945" s="170"/>
      <c r="N945" s="171"/>
      <c r="O945" s="171"/>
      <c r="P945" s="171"/>
      <c r="Q945" s="171"/>
      <c r="R945" s="171"/>
      <c r="S945" s="171"/>
      <c r="T945" s="172"/>
      <c r="AT945" s="166" t="s">
        <v>134</v>
      </c>
      <c r="AU945" s="166" t="s">
        <v>84</v>
      </c>
      <c r="AV945" s="14" t="s">
        <v>84</v>
      </c>
      <c r="AW945" s="14" t="s">
        <v>36</v>
      </c>
      <c r="AX945" s="14" t="s">
        <v>74</v>
      </c>
      <c r="AY945" s="166" t="s">
        <v>123</v>
      </c>
    </row>
    <row r="946" spans="2:51" s="13" customFormat="1" ht="11.25">
      <c r="B946" s="157"/>
      <c r="D946" s="158" t="s">
        <v>134</v>
      </c>
      <c r="E946" s="159" t="s">
        <v>3</v>
      </c>
      <c r="F946" s="160" t="s">
        <v>166</v>
      </c>
      <c r="H946" s="159" t="s">
        <v>3</v>
      </c>
      <c r="I946" s="161"/>
      <c r="L946" s="157"/>
      <c r="M946" s="162"/>
      <c r="N946" s="163"/>
      <c r="O946" s="163"/>
      <c r="P946" s="163"/>
      <c r="Q946" s="163"/>
      <c r="R946" s="163"/>
      <c r="S946" s="163"/>
      <c r="T946" s="164"/>
      <c r="AT946" s="159" t="s">
        <v>134</v>
      </c>
      <c r="AU946" s="159" t="s">
        <v>84</v>
      </c>
      <c r="AV946" s="13" t="s">
        <v>82</v>
      </c>
      <c r="AW946" s="13" t="s">
        <v>36</v>
      </c>
      <c r="AX946" s="13" t="s">
        <v>74</v>
      </c>
      <c r="AY946" s="159" t="s">
        <v>123</v>
      </c>
    </row>
    <row r="947" spans="2:51" s="14" customFormat="1" ht="11.25">
      <c r="B947" s="165"/>
      <c r="D947" s="158" t="s">
        <v>134</v>
      </c>
      <c r="E947" s="166" t="s">
        <v>3</v>
      </c>
      <c r="F947" s="167" t="s">
        <v>756</v>
      </c>
      <c r="H947" s="168">
        <v>7.563</v>
      </c>
      <c r="I947" s="169"/>
      <c r="L947" s="165"/>
      <c r="M947" s="170"/>
      <c r="N947" s="171"/>
      <c r="O947" s="171"/>
      <c r="P947" s="171"/>
      <c r="Q947" s="171"/>
      <c r="R947" s="171"/>
      <c r="S947" s="171"/>
      <c r="T947" s="172"/>
      <c r="AT947" s="166" t="s">
        <v>134</v>
      </c>
      <c r="AU947" s="166" t="s">
        <v>84</v>
      </c>
      <c r="AV947" s="14" t="s">
        <v>84</v>
      </c>
      <c r="AW947" s="14" t="s">
        <v>36</v>
      </c>
      <c r="AX947" s="14" t="s">
        <v>74</v>
      </c>
      <c r="AY947" s="166" t="s">
        <v>123</v>
      </c>
    </row>
    <row r="948" spans="2:51" s="13" customFormat="1" ht="11.25">
      <c r="B948" s="157"/>
      <c r="D948" s="158" t="s">
        <v>134</v>
      </c>
      <c r="E948" s="159" t="s">
        <v>3</v>
      </c>
      <c r="F948" s="160" t="s">
        <v>227</v>
      </c>
      <c r="H948" s="159" t="s">
        <v>3</v>
      </c>
      <c r="I948" s="161"/>
      <c r="L948" s="157"/>
      <c r="M948" s="162"/>
      <c r="N948" s="163"/>
      <c r="O948" s="163"/>
      <c r="P948" s="163"/>
      <c r="Q948" s="163"/>
      <c r="R948" s="163"/>
      <c r="S948" s="163"/>
      <c r="T948" s="164"/>
      <c r="AT948" s="159" t="s">
        <v>134</v>
      </c>
      <c r="AU948" s="159" t="s">
        <v>84</v>
      </c>
      <c r="AV948" s="13" t="s">
        <v>82</v>
      </c>
      <c r="AW948" s="13" t="s">
        <v>36</v>
      </c>
      <c r="AX948" s="13" t="s">
        <v>74</v>
      </c>
      <c r="AY948" s="159" t="s">
        <v>123</v>
      </c>
    </row>
    <row r="949" spans="2:51" s="14" customFormat="1" ht="11.25">
      <c r="B949" s="165"/>
      <c r="D949" s="158" t="s">
        <v>134</v>
      </c>
      <c r="E949" s="166" t="s">
        <v>3</v>
      </c>
      <c r="F949" s="167" t="s">
        <v>250</v>
      </c>
      <c r="H949" s="168">
        <v>6.21</v>
      </c>
      <c r="I949" s="169"/>
      <c r="L949" s="165"/>
      <c r="M949" s="170"/>
      <c r="N949" s="171"/>
      <c r="O949" s="171"/>
      <c r="P949" s="171"/>
      <c r="Q949" s="171"/>
      <c r="R949" s="171"/>
      <c r="S949" s="171"/>
      <c r="T949" s="172"/>
      <c r="AT949" s="166" t="s">
        <v>134</v>
      </c>
      <c r="AU949" s="166" t="s">
        <v>84</v>
      </c>
      <c r="AV949" s="14" t="s">
        <v>84</v>
      </c>
      <c r="AW949" s="14" t="s">
        <v>36</v>
      </c>
      <c r="AX949" s="14" t="s">
        <v>74</v>
      </c>
      <c r="AY949" s="166" t="s">
        <v>123</v>
      </c>
    </row>
    <row r="950" spans="2:51" s="13" customFormat="1" ht="11.25">
      <c r="B950" s="157"/>
      <c r="D950" s="158" t="s">
        <v>134</v>
      </c>
      <c r="E950" s="159" t="s">
        <v>3</v>
      </c>
      <c r="F950" s="160" t="s">
        <v>1194</v>
      </c>
      <c r="H950" s="159" t="s">
        <v>3</v>
      </c>
      <c r="I950" s="161"/>
      <c r="L950" s="157"/>
      <c r="M950" s="162"/>
      <c r="N950" s="163"/>
      <c r="O950" s="163"/>
      <c r="P950" s="163"/>
      <c r="Q950" s="163"/>
      <c r="R950" s="163"/>
      <c r="S950" s="163"/>
      <c r="T950" s="164"/>
      <c r="AT950" s="159" t="s">
        <v>134</v>
      </c>
      <c r="AU950" s="159" t="s">
        <v>84</v>
      </c>
      <c r="AV950" s="13" t="s">
        <v>82</v>
      </c>
      <c r="AW950" s="13" t="s">
        <v>36</v>
      </c>
      <c r="AX950" s="13" t="s">
        <v>74</v>
      </c>
      <c r="AY950" s="159" t="s">
        <v>123</v>
      </c>
    </row>
    <row r="951" spans="2:51" s="13" customFormat="1" ht="11.25">
      <c r="B951" s="157"/>
      <c r="D951" s="158" t="s">
        <v>134</v>
      </c>
      <c r="E951" s="159" t="s">
        <v>3</v>
      </c>
      <c r="F951" s="160" t="s">
        <v>161</v>
      </c>
      <c r="H951" s="159" t="s">
        <v>3</v>
      </c>
      <c r="I951" s="161"/>
      <c r="L951" s="157"/>
      <c r="M951" s="162"/>
      <c r="N951" s="163"/>
      <c r="O951" s="163"/>
      <c r="P951" s="163"/>
      <c r="Q951" s="163"/>
      <c r="R951" s="163"/>
      <c r="S951" s="163"/>
      <c r="T951" s="164"/>
      <c r="AT951" s="159" t="s">
        <v>134</v>
      </c>
      <c r="AU951" s="159" t="s">
        <v>84</v>
      </c>
      <c r="AV951" s="13" t="s">
        <v>82</v>
      </c>
      <c r="AW951" s="13" t="s">
        <v>36</v>
      </c>
      <c r="AX951" s="13" t="s">
        <v>74</v>
      </c>
      <c r="AY951" s="159" t="s">
        <v>123</v>
      </c>
    </row>
    <row r="952" spans="2:51" s="14" customFormat="1" ht="11.25">
      <c r="B952" s="165"/>
      <c r="D952" s="158" t="s">
        <v>134</v>
      </c>
      <c r="E952" s="166" t="s">
        <v>3</v>
      </c>
      <c r="F952" s="167" t="s">
        <v>785</v>
      </c>
      <c r="H952" s="168">
        <v>13.894</v>
      </c>
      <c r="I952" s="169"/>
      <c r="L952" s="165"/>
      <c r="M952" s="170"/>
      <c r="N952" s="171"/>
      <c r="O952" s="171"/>
      <c r="P952" s="171"/>
      <c r="Q952" s="171"/>
      <c r="R952" s="171"/>
      <c r="S952" s="171"/>
      <c r="T952" s="172"/>
      <c r="AT952" s="166" t="s">
        <v>134</v>
      </c>
      <c r="AU952" s="166" t="s">
        <v>84</v>
      </c>
      <c r="AV952" s="14" t="s">
        <v>84</v>
      </c>
      <c r="AW952" s="14" t="s">
        <v>36</v>
      </c>
      <c r="AX952" s="14" t="s">
        <v>74</v>
      </c>
      <c r="AY952" s="166" t="s">
        <v>123</v>
      </c>
    </row>
    <row r="953" spans="2:51" s="14" customFormat="1" ht="11.25">
      <c r="B953" s="165"/>
      <c r="D953" s="158" t="s">
        <v>134</v>
      </c>
      <c r="E953" s="166" t="s">
        <v>3</v>
      </c>
      <c r="F953" s="167" t="s">
        <v>786</v>
      </c>
      <c r="H953" s="168">
        <v>5.745</v>
      </c>
      <c r="I953" s="169"/>
      <c r="L953" s="165"/>
      <c r="M953" s="170"/>
      <c r="N953" s="171"/>
      <c r="O953" s="171"/>
      <c r="P953" s="171"/>
      <c r="Q953" s="171"/>
      <c r="R953" s="171"/>
      <c r="S953" s="171"/>
      <c r="T953" s="172"/>
      <c r="AT953" s="166" t="s">
        <v>134</v>
      </c>
      <c r="AU953" s="166" t="s">
        <v>84</v>
      </c>
      <c r="AV953" s="14" t="s">
        <v>84</v>
      </c>
      <c r="AW953" s="14" t="s">
        <v>36</v>
      </c>
      <c r="AX953" s="14" t="s">
        <v>74</v>
      </c>
      <c r="AY953" s="166" t="s">
        <v>123</v>
      </c>
    </row>
    <row r="954" spans="2:51" s="14" customFormat="1" ht="11.25">
      <c r="B954" s="165"/>
      <c r="D954" s="158" t="s">
        <v>134</v>
      </c>
      <c r="E954" s="166" t="s">
        <v>3</v>
      </c>
      <c r="F954" s="167" t="s">
        <v>787</v>
      </c>
      <c r="H954" s="168">
        <v>3.34</v>
      </c>
      <c r="I954" s="169"/>
      <c r="L954" s="165"/>
      <c r="M954" s="170"/>
      <c r="N954" s="171"/>
      <c r="O954" s="171"/>
      <c r="P954" s="171"/>
      <c r="Q954" s="171"/>
      <c r="R954" s="171"/>
      <c r="S954" s="171"/>
      <c r="T954" s="172"/>
      <c r="AT954" s="166" t="s">
        <v>134</v>
      </c>
      <c r="AU954" s="166" t="s">
        <v>84</v>
      </c>
      <c r="AV954" s="14" t="s">
        <v>84</v>
      </c>
      <c r="AW954" s="14" t="s">
        <v>36</v>
      </c>
      <c r="AX954" s="14" t="s">
        <v>74</v>
      </c>
      <c r="AY954" s="166" t="s">
        <v>123</v>
      </c>
    </row>
    <row r="955" spans="2:51" s="13" customFormat="1" ht="11.25">
      <c r="B955" s="157"/>
      <c r="D955" s="158" t="s">
        <v>134</v>
      </c>
      <c r="E955" s="159" t="s">
        <v>3</v>
      </c>
      <c r="F955" s="160" t="s">
        <v>166</v>
      </c>
      <c r="H955" s="159" t="s">
        <v>3</v>
      </c>
      <c r="I955" s="161"/>
      <c r="L955" s="157"/>
      <c r="M955" s="162"/>
      <c r="N955" s="163"/>
      <c r="O955" s="163"/>
      <c r="P955" s="163"/>
      <c r="Q955" s="163"/>
      <c r="R955" s="163"/>
      <c r="S955" s="163"/>
      <c r="T955" s="164"/>
      <c r="AT955" s="159" t="s">
        <v>134</v>
      </c>
      <c r="AU955" s="159" t="s">
        <v>84</v>
      </c>
      <c r="AV955" s="13" t="s">
        <v>82</v>
      </c>
      <c r="AW955" s="13" t="s">
        <v>36</v>
      </c>
      <c r="AX955" s="13" t="s">
        <v>74</v>
      </c>
      <c r="AY955" s="159" t="s">
        <v>123</v>
      </c>
    </row>
    <row r="956" spans="2:51" s="14" customFormat="1" ht="11.25">
      <c r="B956" s="165"/>
      <c r="D956" s="158" t="s">
        <v>134</v>
      </c>
      <c r="E956" s="166" t="s">
        <v>3</v>
      </c>
      <c r="F956" s="167" t="s">
        <v>788</v>
      </c>
      <c r="H956" s="168">
        <v>22.248</v>
      </c>
      <c r="I956" s="169"/>
      <c r="L956" s="165"/>
      <c r="M956" s="170"/>
      <c r="N956" s="171"/>
      <c r="O956" s="171"/>
      <c r="P956" s="171"/>
      <c r="Q956" s="171"/>
      <c r="R956" s="171"/>
      <c r="S956" s="171"/>
      <c r="T956" s="172"/>
      <c r="AT956" s="166" t="s">
        <v>134</v>
      </c>
      <c r="AU956" s="166" t="s">
        <v>84</v>
      </c>
      <c r="AV956" s="14" t="s">
        <v>84</v>
      </c>
      <c r="AW956" s="14" t="s">
        <v>36</v>
      </c>
      <c r="AX956" s="14" t="s">
        <v>74</v>
      </c>
      <c r="AY956" s="166" t="s">
        <v>123</v>
      </c>
    </row>
    <row r="957" spans="2:51" s="14" customFormat="1" ht="11.25">
      <c r="B957" s="165"/>
      <c r="D957" s="158" t="s">
        <v>134</v>
      </c>
      <c r="E957" s="166" t="s">
        <v>3</v>
      </c>
      <c r="F957" s="167" t="s">
        <v>789</v>
      </c>
      <c r="H957" s="168">
        <v>-1.302</v>
      </c>
      <c r="I957" s="169"/>
      <c r="L957" s="165"/>
      <c r="M957" s="170"/>
      <c r="N957" s="171"/>
      <c r="O957" s="171"/>
      <c r="P957" s="171"/>
      <c r="Q957" s="171"/>
      <c r="R957" s="171"/>
      <c r="S957" s="171"/>
      <c r="T957" s="172"/>
      <c r="AT957" s="166" t="s">
        <v>134</v>
      </c>
      <c r="AU957" s="166" t="s">
        <v>84</v>
      </c>
      <c r="AV957" s="14" t="s">
        <v>84</v>
      </c>
      <c r="AW957" s="14" t="s">
        <v>36</v>
      </c>
      <c r="AX957" s="14" t="s">
        <v>74</v>
      </c>
      <c r="AY957" s="166" t="s">
        <v>123</v>
      </c>
    </row>
    <row r="958" spans="2:51" s="14" customFormat="1" ht="11.25">
      <c r="B958" s="165"/>
      <c r="D958" s="158" t="s">
        <v>134</v>
      </c>
      <c r="E958" s="166" t="s">
        <v>3</v>
      </c>
      <c r="F958" s="167" t="s">
        <v>790</v>
      </c>
      <c r="H958" s="168">
        <v>-0.93</v>
      </c>
      <c r="I958" s="169"/>
      <c r="L958" s="165"/>
      <c r="M958" s="170"/>
      <c r="N958" s="171"/>
      <c r="O958" s="171"/>
      <c r="P958" s="171"/>
      <c r="Q958" s="171"/>
      <c r="R958" s="171"/>
      <c r="S958" s="171"/>
      <c r="T958" s="172"/>
      <c r="AT958" s="166" t="s">
        <v>134</v>
      </c>
      <c r="AU958" s="166" t="s">
        <v>84</v>
      </c>
      <c r="AV958" s="14" t="s">
        <v>84</v>
      </c>
      <c r="AW958" s="14" t="s">
        <v>36</v>
      </c>
      <c r="AX958" s="14" t="s">
        <v>74</v>
      </c>
      <c r="AY958" s="166" t="s">
        <v>123</v>
      </c>
    </row>
    <row r="959" spans="2:51" s="14" customFormat="1" ht="11.25">
      <c r="B959" s="165"/>
      <c r="D959" s="158" t="s">
        <v>134</v>
      </c>
      <c r="E959" s="166" t="s">
        <v>3</v>
      </c>
      <c r="F959" s="167" t="s">
        <v>791</v>
      </c>
      <c r="H959" s="168">
        <v>1.194</v>
      </c>
      <c r="I959" s="169"/>
      <c r="L959" s="165"/>
      <c r="M959" s="170"/>
      <c r="N959" s="171"/>
      <c r="O959" s="171"/>
      <c r="P959" s="171"/>
      <c r="Q959" s="171"/>
      <c r="R959" s="171"/>
      <c r="S959" s="171"/>
      <c r="T959" s="172"/>
      <c r="AT959" s="166" t="s">
        <v>134</v>
      </c>
      <c r="AU959" s="166" t="s">
        <v>84</v>
      </c>
      <c r="AV959" s="14" t="s">
        <v>84</v>
      </c>
      <c r="AW959" s="14" t="s">
        <v>36</v>
      </c>
      <c r="AX959" s="14" t="s">
        <v>74</v>
      </c>
      <c r="AY959" s="166" t="s">
        <v>123</v>
      </c>
    </row>
    <row r="960" spans="2:51" s="14" customFormat="1" ht="11.25">
      <c r="B960" s="165"/>
      <c r="D960" s="158" t="s">
        <v>134</v>
      </c>
      <c r="E960" s="166" t="s">
        <v>3</v>
      </c>
      <c r="F960" s="167" t="s">
        <v>792</v>
      </c>
      <c r="H960" s="168">
        <v>1.788</v>
      </c>
      <c r="I960" s="169"/>
      <c r="L960" s="165"/>
      <c r="M960" s="170"/>
      <c r="N960" s="171"/>
      <c r="O960" s="171"/>
      <c r="P960" s="171"/>
      <c r="Q960" s="171"/>
      <c r="R960" s="171"/>
      <c r="S960" s="171"/>
      <c r="T960" s="172"/>
      <c r="AT960" s="166" t="s">
        <v>134</v>
      </c>
      <c r="AU960" s="166" t="s">
        <v>84</v>
      </c>
      <c r="AV960" s="14" t="s">
        <v>84</v>
      </c>
      <c r="AW960" s="14" t="s">
        <v>36</v>
      </c>
      <c r="AX960" s="14" t="s">
        <v>74</v>
      </c>
      <c r="AY960" s="166" t="s">
        <v>123</v>
      </c>
    </row>
    <row r="961" spans="2:51" s="13" customFormat="1" ht="11.25">
      <c r="B961" s="157"/>
      <c r="D961" s="158" t="s">
        <v>134</v>
      </c>
      <c r="E961" s="159" t="s">
        <v>3</v>
      </c>
      <c r="F961" s="160" t="s">
        <v>227</v>
      </c>
      <c r="H961" s="159" t="s">
        <v>3</v>
      </c>
      <c r="I961" s="161"/>
      <c r="L961" s="157"/>
      <c r="M961" s="162"/>
      <c r="N961" s="163"/>
      <c r="O961" s="163"/>
      <c r="P961" s="163"/>
      <c r="Q961" s="163"/>
      <c r="R961" s="163"/>
      <c r="S961" s="163"/>
      <c r="T961" s="164"/>
      <c r="AT961" s="159" t="s">
        <v>134</v>
      </c>
      <c r="AU961" s="159" t="s">
        <v>84</v>
      </c>
      <c r="AV961" s="13" t="s">
        <v>82</v>
      </c>
      <c r="AW961" s="13" t="s">
        <v>36</v>
      </c>
      <c r="AX961" s="13" t="s">
        <v>74</v>
      </c>
      <c r="AY961" s="159" t="s">
        <v>123</v>
      </c>
    </row>
    <row r="962" spans="2:51" s="14" customFormat="1" ht="11.25">
      <c r="B962" s="165"/>
      <c r="D962" s="158" t="s">
        <v>134</v>
      </c>
      <c r="E962" s="166" t="s">
        <v>3</v>
      </c>
      <c r="F962" s="167" t="s">
        <v>258</v>
      </c>
      <c r="H962" s="168">
        <v>21.503</v>
      </c>
      <c r="I962" s="169"/>
      <c r="L962" s="165"/>
      <c r="M962" s="170"/>
      <c r="N962" s="171"/>
      <c r="O962" s="171"/>
      <c r="P962" s="171"/>
      <c r="Q962" s="171"/>
      <c r="R962" s="171"/>
      <c r="S962" s="171"/>
      <c r="T962" s="172"/>
      <c r="AT962" s="166" t="s">
        <v>134</v>
      </c>
      <c r="AU962" s="166" t="s">
        <v>84</v>
      </c>
      <c r="AV962" s="14" t="s">
        <v>84</v>
      </c>
      <c r="AW962" s="14" t="s">
        <v>36</v>
      </c>
      <c r="AX962" s="14" t="s">
        <v>74</v>
      </c>
      <c r="AY962" s="166" t="s">
        <v>123</v>
      </c>
    </row>
    <row r="963" spans="2:51" s="14" customFormat="1" ht="11.25">
      <c r="B963" s="165"/>
      <c r="D963" s="158" t="s">
        <v>134</v>
      </c>
      <c r="E963" s="166" t="s">
        <v>3</v>
      </c>
      <c r="F963" s="167" t="s">
        <v>799</v>
      </c>
      <c r="H963" s="168">
        <v>-0.9</v>
      </c>
      <c r="I963" s="169"/>
      <c r="L963" s="165"/>
      <c r="M963" s="170"/>
      <c r="N963" s="171"/>
      <c r="O963" s="171"/>
      <c r="P963" s="171"/>
      <c r="Q963" s="171"/>
      <c r="R963" s="171"/>
      <c r="S963" s="171"/>
      <c r="T963" s="172"/>
      <c r="AT963" s="166" t="s">
        <v>134</v>
      </c>
      <c r="AU963" s="166" t="s">
        <v>84</v>
      </c>
      <c r="AV963" s="14" t="s">
        <v>84</v>
      </c>
      <c r="AW963" s="14" t="s">
        <v>36</v>
      </c>
      <c r="AX963" s="14" t="s">
        <v>74</v>
      </c>
      <c r="AY963" s="166" t="s">
        <v>123</v>
      </c>
    </row>
    <row r="964" spans="2:51" s="14" customFormat="1" ht="11.25">
      <c r="B964" s="165"/>
      <c r="D964" s="158" t="s">
        <v>134</v>
      </c>
      <c r="E964" s="166" t="s">
        <v>3</v>
      </c>
      <c r="F964" s="167" t="s">
        <v>800</v>
      </c>
      <c r="H964" s="168">
        <v>1.14</v>
      </c>
      <c r="I964" s="169"/>
      <c r="L964" s="165"/>
      <c r="M964" s="170"/>
      <c r="N964" s="171"/>
      <c r="O964" s="171"/>
      <c r="P964" s="171"/>
      <c r="Q964" s="171"/>
      <c r="R964" s="171"/>
      <c r="S964" s="171"/>
      <c r="T964" s="172"/>
      <c r="AT964" s="166" t="s">
        <v>134</v>
      </c>
      <c r="AU964" s="166" t="s">
        <v>84</v>
      </c>
      <c r="AV964" s="14" t="s">
        <v>84</v>
      </c>
      <c r="AW964" s="14" t="s">
        <v>36</v>
      </c>
      <c r="AX964" s="14" t="s">
        <v>74</v>
      </c>
      <c r="AY964" s="166" t="s">
        <v>123</v>
      </c>
    </row>
    <row r="965" spans="2:51" s="15" customFormat="1" ht="11.25">
      <c r="B965" s="173"/>
      <c r="D965" s="158" t="s">
        <v>134</v>
      </c>
      <c r="E965" s="174" t="s">
        <v>3</v>
      </c>
      <c r="F965" s="175" t="s">
        <v>138</v>
      </c>
      <c r="H965" s="176">
        <v>89.393</v>
      </c>
      <c r="I965" s="177"/>
      <c r="L965" s="173"/>
      <c r="M965" s="178"/>
      <c r="N965" s="179"/>
      <c r="O965" s="179"/>
      <c r="P965" s="179"/>
      <c r="Q965" s="179"/>
      <c r="R965" s="179"/>
      <c r="S965" s="179"/>
      <c r="T965" s="180"/>
      <c r="AT965" s="174" t="s">
        <v>134</v>
      </c>
      <c r="AU965" s="174" t="s">
        <v>84</v>
      </c>
      <c r="AV965" s="15" t="s">
        <v>130</v>
      </c>
      <c r="AW965" s="15" t="s">
        <v>36</v>
      </c>
      <c r="AX965" s="15" t="s">
        <v>82</v>
      </c>
      <c r="AY965" s="174" t="s">
        <v>123</v>
      </c>
    </row>
    <row r="966" spans="1:65" s="2" customFormat="1" ht="33" customHeight="1">
      <c r="A966" s="33"/>
      <c r="B966" s="138"/>
      <c r="C966" s="139" t="s">
        <v>1195</v>
      </c>
      <c r="D966" s="139" t="s">
        <v>125</v>
      </c>
      <c r="E966" s="140" t="s">
        <v>1196</v>
      </c>
      <c r="F966" s="141" t="s">
        <v>1197</v>
      </c>
      <c r="G966" s="142" t="s">
        <v>128</v>
      </c>
      <c r="H966" s="143">
        <v>89.393</v>
      </c>
      <c r="I966" s="144"/>
      <c r="J966" s="145">
        <f>ROUND(I966*H966,2)</f>
        <v>0</v>
      </c>
      <c r="K966" s="141" t="s">
        <v>129</v>
      </c>
      <c r="L966" s="34"/>
      <c r="M966" s="146" t="s">
        <v>3</v>
      </c>
      <c r="N966" s="147" t="s">
        <v>45</v>
      </c>
      <c r="O966" s="54"/>
      <c r="P966" s="148">
        <f>O966*H966</f>
        <v>0</v>
      </c>
      <c r="Q966" s="148">
        <v>0.00021</v>
      </c>
      <c r="R966" s="148">
        <f>Q966*H966</f>
        <v>0.018772530000000003</v>
      </c>
      <c r="S966" s="148">
        <v>0</v>
      </c>
      <c r="T966" s="149">
        <f>S966*H966</f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150" t="s">
        <v>264</v>
      </c>
      <c r="AT966" s="150" t="s">
        <v>125</v>
      </c>
      <c r="AU966" s="150" t="s">
        <v>84</v>
      </c>
      <c r="AY966" s="18" t="s">
        <v>123</v>
      </c>
      <c r="BE966" s="151">
        <f>IF(N966="základní",J966,0)</f>
        <v>0</v>
      </c>
      <c r="BF966" s="151">
        <f>IF(N966="snížená",J966,0)</f>
        <v>0</v>
      </c>
      <c r="BG966" s="151">
        <f>IF(N966="zákl. přenesená",J966,0)</f>
        <v>0</v>
      </c>
      <c r="BH966" s="151">
        <f>IF(N966="sníž. přenesená",J966,0)</f>
        <v>0</v>
      </c>
      <c r="BI966" s="151">
        <f>IF(N966="nulová",J966,0)</f>
        <v>0</v>
      </c>
      <c r="BJ966" s="18" t="s">
        <v>82</v>
      </c>
      <c r="BK966" s="151">
        <f>ROUND(I966*H966,2)</f>
        <v>0</v>
      </c>
      <c r="BL966" s="18" t="s">
        <v>264</v>
      </c>
      <c r="BM966" s="150" t="s">
        <v>1198</v>
      </c>
    </row>
    <row r="967" spans="1:47" s="2" customFormat="1" ht="11.25">
      <c r="A967" s="33"/>
      <c r="B967" s="34"/>
      <c r="C967" s="33"/>
      <c r="D967" s="152" t="s">
        <v>132</v>
      </c>
      <c r="E967" s="33"/>
      <c r="F967" s="153" t="s">
        <v>1199</v>
      </c>
      <c r="G967" s="33"/>
      <c r="H967" s="33"/>
      <c r="I967" s="154"/>
      <c r="J967" s="33"/>
      <c r="K967" s="33"/>
      <c r="L967" s="34"/>
      <c r="M967" s="155"/>
      <c r="N967" s="156"/>
      <c r="O967" s="54"/>
      <c r="P967" s="54"/>
      <c r="Q967" s="54"/>
      <c r="R967" s="54"/>
      <c r="S967" s="54"/>
      <c r="T967" s="55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T967" s="18" t="s">
        <v>132</v>
      </c>
      <c r="AU967" s="18" t="s">
        <v>84</v>
      </c>
    </row>
    <row r="968" spans="2:51" s="13" customFormat="1" ht="11.25">
      <c r="B968" s="157"/>
      <c r="D968" s="158" t="s">
        <v>134</v>
      </c>
      <c r="E968" s="159" t="s">
        <v>3</v>
      </c>
      <c r="F968" s="160" t="s">
        <v>1193</v>
      </c>
      <c r="H968" s="159" t="s">
        <v>3</v>
      </c>
      <c r="I968" s="161"/>
      <c r="L968" s="157"/>
      <c r="M968" s="162"/>
      <c r="N968" s="163"/>
      <c r="O968" s="163"/>
      <c r="P968" s="163"/>
      <c r="Q968" s="163"/>
      <c r="R968" s="163"/>
      <c r="S968" s="163"/>
      <c r="T968" s="164"/>
      <c r="AT968" s="159" t="s">
        <v>134</v>
      </c>
      <c r="AU968" s="159" t="s">
        <v>84</v>
      </c>
      <c r="AV968" s="13" t="s">
        <v>82</v>
      </c>
      <c r="AW968" s="13" t="s">
        <v>36</v>
      </c>
      <c r="AX968" s="13" t="s">
        <v>74</v>
      </c>
      <c r="AY968" s="159" t="s">
        <v>123</v>
      </c>
    </row>
    <row r="969" spans="2:51" s="13" customFormat="1" ht="11.25">
      <c r="B969" s="157"/>
      <c r="D969" s="158" t="s">
        <v>134</v>
      </c>
      <c r="E969" s="159" t="s">
        <v>3</v>
      </c>
      <c r="F969" s="160" t="s">
        <v>161</v>
      </c>
      <c r="H969" s="159" t="s">
        <v>3</v>
      </c>
      <c r="I969" s="161"/>
      <c r="L969" s="157"/>
      <c r="M969" s="162"/>
      <c r="N969" s="163"/>
      <c r="O969" s="163"/>
      <c r="P969" s="163"/>
      <c r="Q969" s="163"/>
      <c r="R969" s="163"/>
      <c r="S969" s="163"/>
      <c r="T969" s="164"/>
      <c r="AT969" s="159" t="s">
        <v>134</v>
      </c>
      <c r="AU969" s="159" t="s">
        <v>84</v>
      </c>
      <c r="AV969" s="13" t="s">
        <v>82</v>
      </c>
      <c r="AW969" s="13" t="s">
        <v>36</v>
      </c>
      <c r="AX969" s="13" t="s">
        <v>74</v>
      </c>
      <c r="AY969" s="159" t="s">
        <v>123</v>
      </c>
    </row>
    <row r="970" spans="2:51" s="14" customFormat="1" ht="11.25">
      <c r="B970" s="165"/>
      <c r="D970" s="158" t="s">
        <v>134</v>
      </c>
      <c r="E970" s="166" t="s">
        <v>3</v>
      </c>
      <c r="F970" s="167" t="s">
        <v>755</v>
      </c>
      <c r="H970" s="168">
        <v>7.9</v>
      </c>
      <c r="I970" s="169"/>
      <c r="L970" s="165"/>
      <c r="M970" s="170"/>
      <c r="N970" s="171"/>
      <c r="O970" s="171"/>
      <c r="P970" s="171"/>
      <c r="Q970" s="171"/>
      <c r="R970" s="171"/>
      <c r="S970" s="171"/>
      <c r="T970" s="172"/>
      <c r="AT970" s="166" t="s">
        <v>134</v>
      </c>
      <c r="AU970" s="166" t="s">
        <v>84</v>
      </c>
      <c r="AV970" s="14" t="s">
        <v>84</v>
      </c>
      <c r="AW970" s="14" t="s">
        <v>36</v>
      </c>
      <c r="AX970" s="14" t="s">
        <v>74</v>
      </c>
      <c r="AY970" s="166" t="s">
        <v>123</v>
      </c>
    </row>
    <row r="971" spans="2:51" s="13" customFormat="1" ht="11.25">
      <c r="B971" s="157"/>
      <c r="D971" s="158" t="s">
        <v>134</v>
      </c>
      <c r="E971" s="159" t="s">
        <v>3</v>
      </c>
      <c r="F971" s="160" t="s">
        <v>166</v>
      </c>
      <c r="H971" s="159" t="s">
        <v>3</v>
      </c>
      <c r="I971" s="161"/>
      <c r="L971" s="157"/>
      <c r="M971" s="162"/>
      <c r="N971" s="163"/>
      <c r="O971" s="163"/>
      <c r="P971" s="163"/>
      <c r="Q971" s="163"/>
      <c r="R971" s="163"/>
      <c r="S971" s="163"/>
      <c r="T971" s="164"/>
      <c r="AT971" s="159" t="s">
        <v>134</v>
      </c>
      <c r="AU971" s="159" t="s">
        <v>84</v>
      </c>
      <c r="AV971" s="13" t="s">
        <v>82</v>
      </c>
      <c r="AW971" s="13" t="s">
        <v>36</v>
      </c>
      <c r="AX971" s="13" t="s">
        <v>74</v>
      </c>
      <c r="AY971" s="159" t="s">
        <v>123</v>
      </c>
    </row>
    <row r="972" spans="2:51" s="14" customFormat="1" ht="11.25">
      <c r="B972" s="165"/>
      <c r="D972" s="158" t="s">
        <v>134</v>
      </c>
      <c r="E972" s="166" t="s">
        <v>3</v>
      </c>
      <c r="F972" s="167" t="s">
        <v>756</v>
      </c>
      <c r="H972" s="168">
        <v>7.563</v>
      </c>
      <c r="I972" s="169"/>
      <c r="L972" s="165"/>
      <c r="M972" s="170"/>
      <c r="N972" s="171"/>
      <c r="O972" s="171"/>
      <c r="P972" s="171"/>
      <c r="Q972" s="171"/>
      <c r="R972" s="171"/>
      <c r="S972" s="171"/>
      <c r="T972" s="172"/>
      <c r="AT972" s="166" t="s">
        <v>134</v>
      </c>
      <c r="AU972" s="166" t="s">
        <v>84</v>
      </c>
      <c r="AV972" s="14" t="s">
        <v>84</v>
      </c>
      <c r="AW972" s="14" t="s">
        <v>36</v>
      </c>
      <c r="AX972" s="14" t="s">
        <v>74</v>
      </c>
      <c r="AY972" s="166" t="s">
        <v>123</v>
      </c>
    </row>
    <row r="973" spans="2:51" s="13" customFormat="1" ht="11.25">
      <c r="B973" s="157"/>
      <c r="D973" s="158" t="s">
        <v>134</v>
      </c>
      <c r="E973" s="159" t="s">
        <v>3</v>
      </c>
      <c r="F973" s="160" t="s">
        <v>227</v>
      </c>
      <c r="H973" s="159" t="s">
        <v>3</v>
      </c>
      <c r="I973" s="161"/>
      <c r="L973" s="157"/>
      <c r="M973" s="162"/>
      <c r="N973" s="163"/>
      <c r="O973" s="163"/>
      <c r="P973" s="163"/>
      <c r="Q973" s="163"/>
      <c r="R973" s="163"/>
      <c r="S973" s="163"/>
      <c r="T973" s="164"/>
      <c r="AT973" s="159" t="s">
        <v>134</v>
      </c>
      <c r="AU973" s="159" t="s">
        <v>84</v>
      </c>
      <c r="AV973" s="13" t="s">
        <v>82</v>
      </c>
      <c r="AW973" s="13" t="s">
        <v>36</v>
      </c>
      <c r="AX973" s="13" t="s">
        <v>74</v>
      </c>
      <c r="AY973" s="159" t="s">
        <v>123</v>
      </c>
    </row>
    <row r="974" spans="2:51" s="14" customFormat="1" ht="11.25">
      <c r="B974" s="165"/>
      <c r="D974" s="158" t="s">
        <v>134</v>
      </c>
      <c r="E974" s="166" t="s">
        <v>3</v>
      </c>
      <c r="F974" s="167" t="s">
        <v>250</v>
      </c>
      <c r="H974" s="168">
        <v>6.21</v>
      </c>
      <c r="I974" s="169"/>
      <c r="L974" s="165"/>
      <c r="M974" s="170"/>
      <c r="N974" s="171"/>
      <c r="O974" s="171"/>
      <c r="P974" s="171"/>
      <c r="Q974" s="171"/>
      <c r="R974" s="171"/>
      <c r="S974" s="171"/>
      <c r="T974" s="172"/>
      <c r="AT974" s="166" t="s">
        <v>134</v>
      </c>
      <c r="AU974" s="166" t="s">
        <v>84</v>
      </c>
      <c r="AV974" s="14" t="s">
        <v>84</v>
      </c>
      <c r="AW974" s="14" t="s">
        <v>36</v>
      </c>
      <c r="AX974" s="14" t="s">
        <v>74</v>
      </c>
      <c r="AY974" s="166" t="s">
        <v>123</v>
      </c>
    </row>
    <row r="975" spans="2:51" s="13" customFormat="1" ht="11.25">
      <c r="B975" s="157"/>
      <c r="D975" s="158" t="s">
        <v>134</v>
      </c>
      <c r="E975" s="159" t="s">
        <v>3</v>
      </c>
      <c r="F975" s="160" t="s">
        <v>1194</v>
      </c>
      <c r="H975" s="159" t="s">
        <v>3</v>
      </c>
      <c r="I975" s="161"/>
      <c r="L975" s="157"/>
      <c r="M975" s="162"/>
      <c r="N975" s="163"/>
      <c r="O975" s="163"/>
      <c r="P975" s="163"/>
      <c r="Q975" s="163"/>
      <c r="R975" s="163"/>
      <c r="S975" s="163"/>
      <c r="T975" s="164"/>
      <c r="AT975" s="159" t="s">
        <v>134</v>
      </c>
      <c r="AU975" s="159" t="s">
        <v>84</v>
      </c>
      <c r="AV975" s="13" t="s">
        <v>82</v>
      </c>
      <c r="AW975" s="13" t="s">
        <v>36</v>
      </c>
      <c r="AX975" s="13" t="s">
        <v>74</v>
      </c>
      <c r="AY975" s="159" t="s">
        <v>123</v>
      </c>
    </row>
    <row r="976" spans="2:51" s="13" customFormat="1" ht="11.25">
      <c r="B976" s="157"/>
      <c r="D976" s="158" t="s">
        <v>134</v>
      </c>
      <c r="E976" s="159" t="s">
        <v>3</v>
      </c>
      <c r="F976" s="160" t="s">
        <v>161</v>
      </c>
      <c r="H976" s="159" t="s">
        <v>3</v>
      </c>
      <c r="I976" s="161"/>
      <c r="L976" s="157"/>
      <c r="M976" s="162"/>
      <c r="N976" s="163"/>
      <c r="O976" s="163"/>
      <c r="P976" s="163"/>
      <c r="Q976" s="163"/>
      <c r="R976" s="163"/>
      <c r="S976" s="163"/>
      <c r="T976" s="164"/>
      <c r="AT976" s="159" t="s">
        <v>134</v>
      </c>
      <c r="AU976" s="159" t="s">
        <v>84</v>
      </c>
      <c r="AV976" s="13" t="s">
        <v>82</v>
      </c>
      <c r="AW976" s="13" t="s">
        <v>36</v>
      </c>
      <c r="AX976" s="13" t="s">
        <v>74</v>
      </c>
      <c r="AY976" s="159" t="s">
        <v>123</v>
      </c>
    </row>
    <row r="977" spans="2:51" s="14" customFormat="1" ht="11.25">
      <c r="B977" s="165"/>
      <c r="D977" s="158" t="s">
        <v>134</v>
      </c>
      <c r="E977" s="166" t="s">
        <v>3</v>
      </c>
      <c r="F977" s="167" t="s">
        <v>785</v>
      </c>
      <c r="H977" s="168">
        <v>13.894</v>
      </c>
      <c r="I977" s="169"/>
      <c r="L977" s="165"/>
      <c r="M977" s="170"/>
      <c r="N977" s="171"/>
      <c r="O977" s="171"/>
      <c r="P977" s="171"/>
      <c r="Q977" s="171"/>
      <c r="R977" s="171"/>
      <c r="S977" s="171"/>
      <c r="T977" s="172"/>
      <c r="AT977" s="166" t="s">
        <v>134</v>
      </c>
      <c r="AU977" s="166" t="s">
        <v>84</v>
      </c>
      <c r="AV977" s="14" t="s">
        <v>84</v>
      </c>
      <c r="AW977" s="14" t="s">
        <v>36</v>
      </c>
      <c r="AX977" s="14" t="s">
        <v>74</v>
      </c>
      <c r="AY977" s="166" t="s">
        <v>123</v>
      </c>
    </row>
    <row r="978" spans="2:51" s="14" customFormat="1" ht="11.25">
      <c r="B978" s="165"/>
      <c r="D978" s="158" t="s">
        <v>134</v>
      </c>
      <c r="E978" s="166" t="s">
        <v>3</v>
      </c>
      <c r="F978" s="167" t="s">
        <v>786</v>
      </c>
      <c r="H978" s="168">
        <v>5.745</v>
      </c>
      <c r="I978" s="169"/>
      <c r="L978" s="165"/>
      <c r="M978" s="170"/>
      <c r="N978" s="171"/>
      <c r="O978" s="171"/>
      <c r="P978" s="171"/>
      <c r="Q978" s="171"/>
      <c r="R978" s="171"/>
      <c r="S978" s="171"/>
      <c r="T978" s="172"/>
      <c r="AT978" s="166" t="s">
        <v>134</v>
      </c>
      <c r="AU978" s="166" t="s">
        <v>84</v>
      </c>
      <c r="AV978" s="14" t="s">
        <v>84</v>
      </c>
      <c r="AW978" s="14" t="s">
        <v>36</v>
      </c>
      <c r="AX978" s="14" t="s">
        <v>74</v>
      </c>
      <c r="AY978" s="166" t="s">
        <v>123</v>
      </c>
    </row>
    <row r="979" spans="2:51" s="14" customFormat="1" ht="11.25">
      <c r="B979" s="165"/>
      <c r="D979" s="158" t="s">
        <v>134</v>
      </c>
      <c r="E979" s="166" t="s">
        <v>3</v>
      </c>
      <c r="F979" s="167" t="s">
        <v>787</v>
      </c>
      <c r="H979" s="168">
        <v>3.34</v>
      </c>
      <c r="I979" s="169"/>
      <c r="L979" s="165"/>
      <c r="M979" s="170"/>
      <c r="N979" s="171"/>
      <c r="O979" s="171"/>
      <c r="P979" s="171"/>
      <c r="Q979" s="171"/>
      <c r="R979" s="171"/>
      <c r="S979" s="171"/>
      <c r="T979" s="172"/>
      <c r="AT979" s="166" t="s">
        <v>134</v>
      </c>
      <c r="AU979" s="166" t="s">
        <v>84</v>
      </c>
      <c r="AV979" s="14" t="s">
        <v>84</v>
      </c>
      <c r="AW979" s="14" t="s">
        <v>36</v>
      </c>
      <c r="AX979" s="14" t="s">
        <v>74</v>
      </c>
      <c r="AY979" s="166" t="s">
        <v>123</v>
      </c>
    </row>
    <row r="980" spans="2:51" s="13" customFormat="1" ht="11.25">
      <c r="B980" s="157"/>
      <c r="D980" s="158" t="s">
        <v>134</v>
      </c>
      <c r="E980" s="159" t="s">
        <v>3</v>
      </c>
      <c r="F980" s="160" t="s">
        <v>166</v>
      </c>
      <c r="H980" s="159" t="s">
        <v>3</v>
      </c>
      <c r="I980" s="161"/>
      <c r="L980" s="157"/>
      <c r="M980" s="162"/>
      <c r="N980" s="163"/>
      <c r="O980" s="163"/>
      <c r="P980" s="163"/>
      <c r="Q980" s="163"/>
      <c r="R980" s="163"/>
      <c r="S980" s="163"/>
      <c r="T980" s="164"/>
      <c r="AT980" s="159" t="s">
        <v>134</v>
      </c>
      <c r="AU980" s="159" t="s">
        <v>84</v>
      </c>
      <c r="AV980" s="13" t="s">
        <v>82</v>
      </c>
      <c r="AW980" s="13" t="s">
        <v>36</v>
      </c>
      <c r="AX980" s="13" t="s">
        <v>74</v>
      </c>
      <c r="AY980" s="159" t="s">
        <v>123</v>
      </c>
    </row>
    <row r="981" spans="2:51" s="14" customFormat="1" ht="11.25">
      <c r="B981" s="165"/>
      <c r="D981" s="158" t="s">
        <v>134</v>
      </c>
      <c r="E981" s="166" t="s">
        <v>3</v>
      </c>
      <c r="F981" s="167" t="s">
        <v>788</v>
      </c>
      <c r="H981" s="168">
        <v>22.248</v>
      </c>
      <c r="I981" s="169"/>
      <c r="L981" s="165"/>
      <c r="M981" s="170"/>
      <c r="N981" s="171"/>
      <c r="O981" s="171"/>
      <c r="P981" s="171"/>
      <c r="Q981" s="171"/>
      <c r="R981" s="171"/>
      <c r="S981" s="171"/>
      <c r="T981" s="172"/>
      <c r="AT981" s="166" t="s">
        <v>134</v>
      </c>
      <c r="AU981" s="166" t="s">
        <v>84</v>
      </c>
      <c r="AV981" s="14" t="s">
        <v>84</v>
      </c>
      <c r="AW981" s="14" t="s">
        <v>36</v>
      </c>
      <c r="AX981" s="14" t="s">
        <v>74</v>
      </c>
      <c r="AY981" s="166" t="s">
        <v>123</v>
      </c>
    </row>
    <row r="982" spans="2:51" s="14" customFormat="1" ht="11.25">
      <c r="B982" s="165"/>
      <c r="D982" s="158" t="s">
        <v>134</v>
      </c>
      <c r="E982" s="166" t="s">
        <v>3</v>
      </c>
      <c r="F982" s="167" t="s">
        <v>789</v>
      </c>
      <c r="H982" s="168">
        <v>-1.302</v>
      </c>
      <c r="I982" s="169"/>
      <c r="L982" s="165"/>
      <c r="M982" s="170"/>
      <c r="N982" s="171"/>
      <c r="O982" s="171"/>
      <c r="P982" s="171"/>
      <c r="Q982" s="171"/>
      <c r="R982" s="171"/>
      <c r="S982" s="171"/>
      <c r="T982" s="172"/>
      <c r="AT982" s="166" t="s">
        <v>134</v>
      </c>
      <c r="AU982" s="166" t="s">
        <v>84</v>
      </c>
      <c r="AV982" s="14" t="s">
        <v>84</v>
      </c>
      <c r="AW982" s="14" t="s">
        <v>36</v>
      </c>
      <c r="AX982" s="14" t="s">
        <v>74</v>
      </c>
      <c r="AY982" s="166" t="s">
        <v>123</v>
      </c>
    </row>
    <row r="983" spans="2:51" s="14" customFormat="1" ht="11.25">
      <c r="B983" s="165"/>
      <c r="D983" s="158" t="s">
        <v>134</v>
      </c>
      <c r="E983" s="166" t="s">
        <v>3</v>
      </c>
      <c r="F983" s="167" t="s">
        <v>790</v>
      </c>
      <c r="H983" s="168">
        <v>-0.93</v>
      </c>
      <c r="I983" s="169"/>
      <c r="L983" s="165"/>
      <c r="M983" s="170"/>
      <c r="N983" s="171"/>
      <c r="O983" s="171"/>
      <c r="P983" s="171"/>
      <c r="Q983" s="171"/>
      <c r="R983" s="171"/>
      <c r="S983" s="171"/>
      <c r="T983" s="172"/>
      <c r="AT983" s="166" t="s">
        <v>134</v>
      </c>
      <c r="AU983" s="166" t="s">
        <v>84</v>
      </c>
      <c r="AV983" s="14" t="s">
        <v>84</v>
      </c>
      <c r="AW983" s="14" t="s">
        <v>36</v>
      </c>
      <c r="AX983" s="14" t="s">
        <v>74</v>
      </c>
      <c r="AY983" s="166" t="s">
        <v>123</v>
      </c>
    </row>
    <row r="984" spans="2:51" s="14" customFormat="1" ht="11.25">
      <c r="B984" s="165"/>
      <c r="D984" s="158" t="s">
        <v>134</v>
      </c>
      <c r="E984" s="166" t="s">
        <v>3</v>
      </c>
      <c r="F984" s="167" t="s">
        <v>791</v>
      </c>
      <c r="H984" s="168">
        <v>1.194</v>
      </c>
      <c r="I984" s="169"/>
      <c r="L984" s="165"/>
      <c r="M984" s="170"/>
      <c r="N984" s="171"/>
      <c r="O984" s="171"/>
      <c r="P984" s="171"/>
      <c r="Q984" s="171"/>
      <c r="R984" s="171"/>
      <c r="S984" s="171"/>
      <c r="T984" s="172"/>
      <c r="AT984" s="166" t="s">
        <v>134</v>
      </c>
      <c r="AU984" s="166" t="s">
        <v>84</v>
      </c>
      <c r="AV984" s="14" t="s">
        <v>84</v>
      </c>
      <c r="AW984" s="14" t="s">
        <v>36</v>
      </c>
      <c r="AX984" s="14" t="s">
        <v>74</v>
      </c>
      <c r="AY984" s="166" t="s">
        <v>123</v>
      </c>
    </row>
    <row r="985" spans="2:51" s="14" customFormat="1" ht="11.25">
      <c r="B985" s="165"/>
      <c r="D985" s="158" t="s">
        <v>134</v>
      </c>
      <c r="E985" s="166" t="s">
        <v>3</v>
      </c>
      <c r="F985" s="167" t="s">
        <v>792</v>
      </c>
      <c r="H985" s="168">
        <v>1.788</v>
      </c>
      <c r="I985" s="169"/>
      <c r="L985" s="165"/>
      <c r="M985" s="170"/>
      <c r="N985" s="171"/>
      <c r="O985" s="171"/>
      <c r="P985" s="171"/>
      <c r="Q985" s="171"/>
      <c r="R985" s="171"/>
      <c r="S985" s="171"/>
      <c r="T985" s="172"/>
      <c r="AT985" s="166" t="s">
        <v>134</v>
      </c>
      <c r="AU985" s="166" t="s">
        <v>84</v>
      </c>
      <c r="AV985" s="14" t="s">
        <v>84</v>
      </c>
      <c r="AW985" s="14" t="s">
        <v>36</v>
      </c>
      <c r="AX985" s="14" t="s">
        <v>74</v>
      </c>
      <c r="AY985" s="166" t="s">
        <v>123</v>
      </c>
    </row>
    <row r="986" spans="2:51" s="13" customFormat="1" ht="11.25">
      <c r="B986" s="157"/>
      <c r="D986" s="158" t="s">
        <v>134</v>
      </c>
      <c r="E986" s="159" t="s">
        <v>3</v>
      </c>
      <c r="F986" s="160" t="s">
        <v>227</v>
      </c>
      <c r="H986" s="159" t="s">
        <v>3</v>
      </c>
      <c r="I986" s="161"/>
      <c r="L986" s="157"/>
      <c r="M986" s="162"/>
      <c r="N986" s="163"/>
      <c r="O986" s="163"/>
      <c r="P986" s="163"/>
      <c r="Q986" s="163"/>
      <c r="R986" s="163"/>
      <c r="S986" s="163"/>
      <c r="T986" s="164"/>
      <c r="AT986" s="159" t="s">
        <v>134</v>
      </c>
      <c r="AU986" s="159" t="s">
        <v>84</v>
      </c>
      <c r="AV986" s="13" t="s">
        <v>82</v>
      </c>
      <c r="AW986" s="13" t="s">
        <v>36</v>
      </c>
      <c r="AX986" s="13" t="s">
        <v>74</v>
      </c>
      <c r="AY986" s="159" t="s">
        <v>123</v>
      </c>
    </row>
    <row r="987" spans="2:51" s="14" customFormat="1" ht="11.25">
      <c r="B987" s="165"/>
      <c r="D987" s="158" t="s">
        <v>134</v>
      </c>
      <c r="E987" s="166" t="s">
        <v>3</v>
      </c>
      <c r="F987" s="167" t="s">
        <v>258</v>
      </c>
      <c r="H987" s="168">
        <v>21.503</v>
      </c>
      <c r="I987" s="169"/>
      <c r="L987" s="165"/>
      <c r="M987" s="170"/>
      <c r="N987" s="171"/>
      <c r="O987" s="171"/>
      <c r="P987" s="171"/>
      <c r="Q987" s="171"/>
      <c r="R987" s="171"/>
      <c r="S987" s="171"/>
      <c r="T987" s="172"/>
      <c r="AT987" s="166" t="s">
        <v>134</v>
      </c>
      <c r="AU987" s="166" t="s">
        <v>84</v>
      </c>
      <c r="AV987" s="14" t="s">
        <v>84</v>
      </c>
      <c r="AW987" s="14" t="s">
        <v>36</v>
      </c>
      <c r="AX987" s="14" t="s">
        <v>74</v>
      </c>
      <c r="AY987" s="166" t="s">
        <v>123</v>
      </c>
    </row>
    <row r="988" spans="2:51" s="14" customFormat="1" ht="11.25">
      <c r="B988" s="165"/>
      <c r="D988" s="158" t="s">
        <v>134</v>
      </c>
      <c r="E988" s="166" t="s">
        <v>3</v>
      </c>
      <c r="F988" s="167" t="s">
        <v>799</v>
      </c>
      <c r="H988" s="168">
        <v>-0.9</v>
      </c>
      <c r="I988" s="169"/>
      <c r="L988" s="165"/>
      <c r="M988" s="170"/>
      <c r="N988" s="171"/>
      <c r="O988" s="171"/>
      <c r="P988" s="171"/>
      <c r="Q988" s="171"/>
      <c r="R988" s="171"/>
      <c r="S988" s="171"/>
      <c r="T988" s="172"/>
      <c r="AT988" s="166" t="s">
        <v>134</v>
      </c>
      <c r="AU988" s="166" t="s">
        <v>84</v>
      </c>
      <c r="AV988" s="14" t="s">
        <v>84</v>
      </c>
      <c r="AW988" s="14" t="s">
        <v>36</v>
      </c>
      <c r="AX988" s="14" t="s">
        <v>74</v>
      </c>
      <c r="AY988" s="166" t="s">
        <v>123</v>
      </c>
    </row>
    <row r="989" spans="2:51" s="14" customFormat="1" ht="11.25">
      <c r="B989" s="165"/>
      <c r="D989" s="158" t="s">
        <v>134</v>
      </c>
      <c r="E989" s="166" t="s">
        <v>3</v>
      </c>
      <c r="F989" s="167" t="s">
        <v>800</v>
      </c>
      <c r="H989" s="168">
        <v>1.14</v>
      </c>
      <c r="I989" s="169"/>
      <c r="L989" s="165"/>
      <c r="M989" s="170"/>
      <c r="N989" s="171"/>
      <c r="O989" s="171"/>
      <c r="P989" s="171"/>
      <c r="Q989" s="171"/>
      <c r="R989" s="171"/>
      <c r="S989" s="171"/>
      <c r="T989" s="172"/>
      <c r="AT989" s="166" t="s">
        <v>134</v>
      </c>
      <c r="AU989" s="166" t="s">
        <v>84</v>
      </c>
      <c r="AV989" s="14" t="s">
        <v>84</v>
      </c>
      <c r="AW989" s="14" t="s">
        <v>36</v>
      </c>
      <c r="AX989" s="14" t="s">
        <v>74</v>
      </c>
      <c r="AY989" s="166" t="s">
        <v>123</v>
      </c>
    </row>
    <row r="990" spans="2:51" s="15" customFormat="1" ht="11.25">
      <c r="B990" s="173"/>
      <c r="D990" s="158" t="s">
        <v>134</v>
      </c>
      <c r="E990" s="174" t="s">
        <v>3</v>
      </c>
      <c r="F990" s="175" t="s">
        <v>138</v>
      </c>
      <c r="H990" s="176">
        <v>89.393</v>
      </c>
      <c r="I990" s="177"/>
      <c r="L990" s="173"/>
      <c r="M990" s="178"/>
      <c r="N990" s="179"/>
      <c r="O990" s="179"/>
      <c r="P990" s="179"/>
      <c r="Q990" s="179"/>
      <c r="R990" s="179"/>
      <c r="S990" s="179"/>
      <c r="T990" s="180"/>
      <c r="AT990" s="174" t="s">
        <v>134</v>
      </c>
      <c r="AU990" s="174" t="s">
        <v>84</v>
      </c>
      <c r="AV990" s="15" t="s">
        <v>130</v>
      </c>
      <c r="AW990" s="15" t="s">
        <v>36</v>
      </c>
      <c r="AX990" s="15" t="s">
        <v>82</v>
      </c>
      <c r="AY990" s="174" t="s">
        <v>123</v>
      </c>
    </row>
    <row r="991" spans="1:65" s="2" customFormat="1" ht="24.2" customHeight="1">
      <c r="A991" s="33"/>
      <c r="B991" s="138"/>
      <c r="C991" s="139" t="s">
        <v>1200</v>
      </c>
      <c r="D991" s="139" t="s">
        <v>125</v>
      </c>
      <c r="E991" s="140" t="s">
        <v>1201</v>
      </c>
      <c r="F991" s="141" t="s">
        <v>1202</v>
      </c>
      <c r="G991" s="142" t="s">
        <v>128</v>
      </c>
      <c r="H991" s="143">
        <v>89.393</v>
      </c>
      <c r="I991" s="144"/>
      <c r="J991" s="145">
        <f>ROUND(I991*H991,2)</f>
        <v>0</v>
      </c>
      <c r="K991" s="141" t="s">
        <v>129</v>
      </c>
      <c r="L991" s="34"/>
      <c r="M991" s="146" t="s">
        <v>3</v>
      </c>
      <c r="N991" s="147" t="s">
        <v>45</v>
      </c>
      <c r="O991" s="54"/>
      <c r="P991" s="148">
        <f>O991*H991</f>
        <v>0</v>
      </c>
      <c r="Q991" s="148">
        <v>0.00033</v>
      </c>
      <c r="R991" s="148">
        <f>Q991*H991</f>
        <v>0.02949969</v>
      </c>
      <c r="S991" s="148">
        <v>0</v>
      </c>
      <c r="T991" s="149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50" t="s">
        <v>264</v>
      </c>
      <c r="AT991" s="150" t="s">
        <v>125</v>
      </c>
      <c r="AU991" s="150" t="s">
        <v>84</v>
      </c>
      <c r="AY991" s="18" t="s">
        <v>123</v>
      </c>
      <c r="BE991" s="151">
        <f>IF(N991="základní",J991,0)</f>
        <v>0</v>
      </c>
      <c r="BF991" s="151">
        <f>IF(N991="snížená",J991,0)</f>
        <v>0</v>
      </c>
      <c r="BG991" s="151">
        <f>IF(N991="zákl. přenesená",J991,0)</f>
        <v>0</v>
      </c>
      <c r="BH991" s="151">
        <f>IF(N991="sníž. přenesená",J991,0)</f>
        <v>0</v>
      </c>
      <c r="BI991" s="151">
        <f>IF(N991="nulová",J991,0)</f>
        <v>0</v>
      </c>
      <c r="BJ991" s="18" t="s">
        <v>82</v>
      </c>
      <c r="BK991" s="151">
        <f>ROUND(I991*H991,2)</f>
        <v>0</v>
      </c>
      <c r="BL991" s="18" t="s">
        <v>264</v>
      </c>
      <c r="BM991" s="150" t="s">
        <v>1203</v>
      </c>
    </row>
    <row r="992" spans="1:47" s="2" customFormat="1" ht="11.25">
      <c r="A992" s="33"/>
      <c r="B992" s="34"/>
      <c r="C992" s="33"/>
      <c r="D992" s="152" t="s">
        <v>132</v>
      </c>
      <c r="E992" s="33"/>
      <c r="F992" s="153" t="s">
        <v>1204</v>
      </c>
      <c r="G992" s="33"/>
      <c r="H992" s="33"/>
      <c r="I992" s="154"/>
      <c r="J992" s="33"/>
      <c r="K992" s="33"/>
      <c r="L992" s="34"/>
      <c r="M992" s="155"/>
      <c r="N992" s="156"/>
      <c r="O992" s="54"/>
      <c r="P992" s="54"/>
      <c r="Q992" s="54"/>
      <c r="R992" s="54"/>
      <c r="S992" s="54"/>
      <c r="T992" s="55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T992" s="18" t="s">
        <v>132</v>
      </c>
      <c r="AU992" s="18" t="s">
        <v>84</v>
      </c>
    </row>
    <row r="993" spans="2:51" s="13" customFormat="1" ht="11.25">
      <c r="B993" s="157"/>
      <c r="D993" s="158" t="s">
        <v>134</v>
      </c>
      <c r="E993" s="159" t="s">
        <v>3</v>
      </c>
      <c r="F993" s="160" t="s">
        <v>1193</v>
      </c>
      <c r="H993" s="159" t="s">
        <v>3</v>
      </c>
      <c r="I993" s="161"/>
      <c r="L993" s="157"/>
      <c r="M993" s="162"/>
      <c r="N993" s="163"/>
      <c r="O993" s="163"/>
      <c r="P993" s="163"/>
      <c r="Q993" s="163"/>
      <c r="R993" s="163"/>
      <c r="S993" s="163"/>
      <c r="T993" s="164"/>
      <c r="AT993" s="159" t="s">
        <v>134</v>
      </c>
      <c r="AU993" s="159" t="s">
        <v>84</v>
      </c>
      <c r="AV993" s="13" t="s">
        <v>82</v>
      </c>
      <c r="AW993" s="13" t="s">
        <v>36</v>
      </c>
      <c r="AX993" s="13" t="s">
        <v>74</v>
      </c>
      <c r="AY993" s="159" t="s">
        <v>123</v>
      </c>
    </row>
    <row r="994" spans="2:51" s="13" customFormat="1" ht="11.25">
      <c r="B994" s="157"/>
      <c r="D994" s="158" t="s">
        <v>134</v>
      </c>
      <c r="E994" s="159" t="s">
        <v>3</v>
      </c>
      <c r="F994" s="160" t="s">
        <v>161</v>
      </c>
      <c r="H994" s="159" t="s">
        <v>3</v>
      </c>
      <c r="I994" s="161"/>
      <c r="L994" s="157"/>
      <c r="M994" s="162"/>
      <c r="N994" s="163"/>
      <c r="O994" s="163"/>
      <c r="P994" s="163"/>
      <c r="Q994" s="163"/>
      <c r="R994" s="163"/>
      <c r="S994" s="163"/>
      <c r="T994" s="164"/>
      <c r="AT994" s="159" t="s">
        <v>134</v>
      </c>
      <c r="AU994" s="159" t="s">
        <v>84</v>
      </c>
      <c r="AV994" s="13" t="s">
        <v>82</v>
      </c>
      <c r="AW994" s="13" t="s">
        <v>36</v>
      </c>
      <c r="AX994" s="13" t="s">
        <v>74</v>
      </c>
      <c r="AY994" s="159" t="s">
        <v>123</v>
      </c>
    </row>
    <row r="995" spans="2:51" s="14" customFormat="1" ht="11.25">
      <c r="B995" s="165"/>
      <c r="D995" s="158" t="s">
        <v>134</v>
      </c>
      <c r="E995" s="166" t="s">
        <v>3</v>
      </c>
      <c r="F995" s="167" t="s">
        <v>755</v>
      </c>
      <c r="H995" s="168">
        <v>7.9</v>
      </c>
      <c r="I995" s="169"/>
      <c r="L995" s="165"/>
      <c r="M995" s="170"/>
      <c r="N995" s="171"/>
      <c r="O995" s="171"/>
      <c r="P995" s="171"/>
      <c r="Q995" s="171"/>
      <c r="R995" s="171"/>
      <c r="S995" s="171"/>
      <c r="T995" s="172"/>
      <c r="AT995" s="166" t="s">
        <v>134</v>
      </c>
      <c r="AU995" s="166" t="s">
        <v>84</v>
      </c>
      <c r="AV995" s="14" t="s">
        <v>84</v>
      </c>
      <c r="AW995" s="14" t="s">
        <v>36</v>
      </c>
      <c r="AX995" s="14" t="s">
        <v>74</v>
      </c>
      <c r="AY995" s="166" t="s">
        <v>123</v>
      </c>
    </row>
    <row r="996" spans="2:51" s="13" customFormat="1" ht="11.25">
      <c r="B996" s="157"/>
      <c r="D996" s="158" t="s">
        <v>134</v>
      </c>
      <c r="E996" s="159" t="s">
        <v>3</v>
      </c>
      <c r="F996" s="160" t="s">
        <v>166</v>
      </c>
      <c r="H996" s="159" t="s">
        <v>3</v>
      </c>
      <c r="I996" s="161"/>
      <c r="L996" s="157"/>
      <c r="M996" s="162"/>
      <c r="N996" s="163"/>
      <c r="O996" s="163"/>
      <c r="P996" s="163"/>
      <c r="Q996" s="163"/>
      <c r="R996" s="163"/>
      <c r="S996" s="163"/>
      <c r="T996" s="164"/>
      <c r="AT996" s="159" t="s">
        <v>134</v>
      </c>
      <c r="AU996" s="159" t="s">
        <v>84</v>
      </c>
      <c r="AV996" s="13" t="s">
        <v>82</v>
      </c>
      <c r="AW996" s="13" t="s">
        <v>36</v>
      </c>
      <c r="AX996" s="13" t="s">
        <v>74</v>
      </c>
      <c r="AY996" s="159" t="s">
        <v>123</v>
      </c>
    </row>
    <row r="997" spans="2:51" s="14" customFormat="1" ht="11.25">
      <c r="B997" s="165"/>
      <c r="D997" s="158" t="s">
        <v>134</v>
      </c>
      <c r="E997" s="166" t="s">
        <v>3</v>
      </c>
      <c r="F997" s="167" t="s">
        <v>756</v>
      </c>
      <c r="H997" s="168">
        <v>7.563</v>
      </c>
      <c r="I997" s="169"/>
      <c r="L997" s="165"/>
      <c r="M997" s="170"/>
      <c r="N997" s="171"/>
      <c r="O997" s="171"/>
      <c r="P997" s="171"/>
      <c r="Q997" s="171"/>
      <c r="R997" s="171"/>
      <c r="S997" s="171"/>
      <c r="T997" s="172"/>
      <c r="AT997" s="166" t="s">
        <v>134</v>
      </c>
      <c r="AU997" s="166" t="s">
        <v>84</v>
      </c>
      <c r="AV997" s="14" t="s">
        <v>84</v>
      </c>
      <c r="AW997" s="14" t="s">
        <v>36</v>
      </c>
      <c r="AX997" s="14" t="s">
        <v>74</v>
      </c>
      <c r="AY997" s="166" t="s">
        <v>123</v>
      </c>
    </row>
    <row r="998" spans="2:51" s="13" customFormat="1" ht="11.25">
      <c r="B998" s="157"/>
      <c r="D998" s="158" t="s">
        <v>134</v>
      </c>
      <c r="E998" s="159" t="s">
        <v>3</v>
      </c>
      <c r="F998" s="160" t="s">
        <v>227</v>
      </c>
      <c r="H998" s="159" t="s">
        <v>3</v>
      </c>
      <c r="I998" s="161"/>
      <c r="L998" s="157"/>
      <c r="M998" s="162"/>
      <c r="N998" s="163"/>
      <c r="O998" s="163"/>
      <c r="P998" s="163"/>
      <c r="Q998" s="163"/>
      <c r="R998" s="163"/>
      <c r="S998" s="163"/>
      <c r="T998" s="164"/>
      <c r="AT998" s="159" t="s">
        <v>134</v>
      </c>
      <c r="AU998" s="159" t="s">
        <v>84</v>
      </c>
      <c r="AV998" s="13" t="s">
        <v>82</v>
      </c>
      <c r="AW998" s="13" t="s">
        <v>36</v>
      </c>
      <c r="AX998" s="13" t="s">
        <v>74</v>
      </c>
      <c r="AY998" s="159" t="s">
        <v>123</v>
      </c>
    </row>
    <row r="999" spans="2:51" s="14" customFormat="1" ht="11.25">
      <c r="B999" s="165"/>
      <c r="D999" s="158" t="s">
        <v>134</v>
      </c>
      <c r="E999" s="166" t="s">
        <v>3</v>
      </c>
      <c r="F999" s="167" t="s">
        <v>250</v>
      </c>
      <c r="H999" s="168">
        <v>6.21</v>
      </c>
      <c r="I999" s="169"/>
      <c r="L999" s="165"/>
      <c r="M999" s="170"/>
      <c r="N999" s="171"/>
      <c r="O999" s="171"/>
      <c r="P999" s="171"/>
      <c r="Q999" s="171"/>
      <c r="R999" s="171"/>
      <c r="S999" s="171"/>
      <c r="T999" s="172"/>
      <c r="AT999" s="166" t="s">
        <v>134</v>
      </c>
      <c r="AU999" s="166" t="s">
        <v>84</v>
      </c>
      <c r="AV999" s="14" t="s">
        <v>84</v>
      </c>
      <c r="AW999" s="14" t="s">
        <v>36</v>
      </c>
      <c r="AX999" s="14" t="s">
        <v>74</v>
      </c>
      <c r="AY999" s="166" t="s">
        <v>123</v>
      </c>
    </row>
    <row r="1000" spans="2:51" s="13" customFormat="1" ht="11.25">
      <c r="B1000" s="157"/>
      <c r="D1000" s="158" t="s">
        <v>134</v>
      </c>
      <c r="E1000" s="159" t="s">
        <v>3</v>
      </c>
      <c r="F1000" s="160" t="s">
        <v>1194</v>
      </c>
      <c r="H1000" s="159" t="s">
        <v>3</v>
      </c>
      <c r="I1000" s="161"/>
      <c r="L1000" s="157"/>
      <c r="M1000" s="162"/>
      <c r="N1000" s="163"/>
      <c r="O1000" s="163"/>
      <c r="P1000" s="163"/>
      <c r="Q1000" s="163"/>
      <c r="R1000" s="163"/>
      <c r="S1000" s="163"/>
      <c r="T1000" s="164"/>
      <c r="AT1000" s="159" t="s">
        <v>134</v>
      </c>
      <c r="AU1000" s="159" t="s">
        <v>84</v>
      </c>
      <c r="AV1000" s="13" t="s">
        <v>82</v>
      </c>
      <c r="AW1000" s="13" t="s">
        <v>36</v>
      </c>
      <c r="AX1000" s="13" t="s">
        <v>74</v>
      </c>
      <c r="AY1000" s="159" t="s">
        <v>123</v>
      </c>
    </row>
    <row r="1001" spans="2:51" s="13" customFormat="1" ht="11.25">
      <c r="B1001" s="157"/>
      <c r="D1001" s="158" t="s">
        <v>134</v>
      </c>
      <c r="E1001" s="159" t="s">
        <v>3</v>
      </c>
      <c r="F1001" s="160" t="s">
        <v>161</v>
      </c>
      <c r="H1001" s="159" t="s">
        <v>3</v>
      </c>
      <c r="I1001" s="161"/>
      <c r="L1001" s="157"/>
      <c r="M1001" s="162"/>
      <c r="N1001" s="163"/>
      <c r="O1001" s="163"/>
      <c r="P1001" s="163"/>
      <c r="Q1001" s="163"/>
      <c r="R1001" s="163"/>
      <c r="S1001" s="163"/>
      <c r="T1001" s="164"/>
      <c r="AT1001" s="159" t="s">
        <v>134</v>
      </c>
      <c r="AU1001" s="159" t="s">
        <v>84</v>
      </c>
      <c r="AV1001" s="13" t="s">
        <v>82</v>
      </c>
      <c r="AW1001" s="13" t="s">
        <v>36</v>
      </c>
      <c r="AX1001" s="13" t="s">
        <v>74</v>
      </c>
      <c r="AY1001" s="159" t="s">
        <v>123</v>
      </c>
    </row>
    <row r="1002" spans="2:51" s="14" customFormat="1" ht="11.25">
      <c r="B1002" s="165"/>
      <c r="D1002" s="158" t="s">
        <v>134</v>
      </c>
      <c r="E1002" s="166" t="s">
        <v>3</v>
      </c>
      <c r="F1002" s="167" t="s">
        <v>785</v>
      </c>
      <c r="H1002" s="168">
        <v>13.894</v>
      </c>
      <c r="I1002" s="169"/>
      <c r="L1002" s="165"/>
      <c r="M1002" s="170"/>
      <c r="N1002" s="171"/>
      <c r="O1002" s="171"/>
      <c r="P1002" s="171"/>
      <c r="Q1002" s="171"/>
      <c r="R1002" s="171"/>
      <c r="S1002" s="171"/>
      <c r="T1002" s="172"/>
      <c r="AT1002" s="166" t="s">
        <v>134</v>
      </c>
      <c r="AU1002" s="166" t="s">
        <v>84</v>
      </c>
      <c r="AV1002" s="14" t="s">
        <v>84</v>
      </c>
      <c r="AW1002" s="14" t="s">
        <v>36</v>
      </c>
      <c r="AX1002" s="14" t="s">
        <v>74</v>
      </c>
      <c r="AY1002" s="166" t="s">
        <v>123</v>
      </c>
    </row>
    <row r="1003" spans="2:51" s="14" customFormat="1" ht="11.25">
      <c r="B1003" s="165"/>
      <c r="D1003" s="158" t="s">
        <v>134</v>
      </c>
      <c r="E1003" s="166" t="s">
        <v>3</v>
      </c>
      <c r="F1003" s="167" t="s">
        <v>786</v>
      </c>
      <c r="H1003" s="168">
        <v>5.745</v>
      </c>
      <c r="I1003" s="169"/>
      <c r="L1003" s="165"/>
      <c r="M1003" s="170"/>
      <c r="N1003" s="171"/>
      <c r="O1003" s="171"/>
      <c r="P1003" s="171"/>
      <c r="Q1003" s="171"/>
      <c r="R1003" s="171"/>
      <c r="S1003" s="171"/>
      <c r="T1003" s="172"/>
      <c r="AT1003" s="166" t="s">
        <v>134</v>
      </c>
      <c r="AU1003" s="166" t="s">
        <v>84</v>
      </c>
      <c r="AV1003" s="14" t="s">
        <v>84</v>
      </c>
      <c r="AW1003" s="14" t="s">
        <v>36</v>
      </c>
      <c r="AX1003" s="14" t="s">
        <v>74</v>
      </c>
      <c r="AY1003" s="166" t="s">
        <v>123</v>
      </c>
    </row>
    <row r="1004" spans="2:51" s="14" customFormat="1" ht="11.25">
      <c r="B1004" s="165"/>
      <c r="D1004" s="158" t="s">
        <v>134</v>
      </c>
      <c r="E1004" s="166" t="s">
        <v>3</v>
      </c>
      <c r="F1004" s="167" t="s">
        <v>787</v>
      </c>
      <c r="H1004" s="168">
        <v>3.34</v>
      </c>
      <c r="I1004" s="169"/>
      <c r="L1004" s="165"/>
      <c r="M1004" s="170"/>
      <c r="N1004" s="171"/>
      <c r="O1004" s="171"/>
      <c r="P1004" s="171"/>
      <c r="Q1004" s="171"/>
      <c r="R1004" s="171"/>
      <c r="S1004" s="171"/>
      <c r="T1004" s="172"/>
      <c r="AT1004" s="166" t="s">
        <v>134</v>
      </c>
      <c r="AU1004" s="166" t="s">
        <v>84</v>
      </c>
      <c r="AV1004" s="14" t="s">
        <v>84</v>
      </c>
      <c r="AW1004" s="14" t="s">
        <v>36</v>
      </c>
      <c r="AX1004" s="14" t="s">
        <v>74</v>
      </c>
      <c r="AY1004" s="166" t="s">
        <v>123</v>
      </c>
    </row>
    <row r="1005" spans="2:51" s="13" customFormat="1" ht="11.25">
      <c r="B1005" s="157"/>
      <c r="D1005" s="158" t="s">
        <v>134</v>
      </c>
      <c r="E1005" s="159" t="s">
        <v>3</v>
      </c>
      <c r="F1005" s="160" t="s">
        <v>166</v>
      </c>
      <c r="H1005" s="159" t="s">
        <v>3</v>
      </c>
      <c r="I1005" s="161"/>
      <c r="L1005" s="157"/>
      <c r="M1005" s="162"/>
      <c r="N1005" s="163"/>
      <c r="O1005" s="163"/>
      <c r="P1005" s="163"/>
      <c r="Q1005" s="163"/>
      <c r="R1005" s="163"/>
      <c r="S1005" s="163"/>
      <c r="T1005" s="164"/>
      <c r="AT1005" s="159" t="s">
        <v>134</v>
      </c>
      <c r="AU1005" s="159" t="s">
        <v>84</v>
      </c>
      <c r="AV1005" s="13" t="s">
        <v>82</v>
      </c>
      <c r="AW1005" s="13" t="s">
        <v>36</v>
      </c>
      <c r="AX1005" s="13" t="s">
        <v>74</v>
      </c>
      <c r="AY1005" s="159" t="s">
        <v>123</v>
      </c>
    </row>
    <row r="1006" spans="2:51" s="14" customFormat="1" ht="11.25">
      <c r="B1006" s="165"/>
      <c r="D1006" s="158" t="s">
        <v>134</v>
      </c>
      <c r="E1006" s="166" t="s">
        <v>3</v>
      </c>
      <c r="F1006" s="167" t="s">
        <v>788</v>
      </c>
      <c r="H1006" s="168">
        <v>22.248</v>
      </c>
      <c r="I1006" s="169"/>
      <c r="L1006" s="165"/>
      <c r="M1006" s="170"/>
      <c r="N1006" s="171"/>
      <c r="O1006" s="171"/>
      <c r="P1006" s="171"/>
      <c r="Q1006" s="171"/>
      <c r="R1006" s="171"/>
      <c r="S1006" s="171"/>
      <c r="T1006" s="172"/>
      <c r="AT1006" s="166" t="s">
        <v>134</v>
      </c>
      <c r="AU1006" s="166" t="s">
        <v>84</v>
      </c>
      <c r="AV1006" s="14" t="s">
        <v>84</v>
      </c>
      <c r="AW1006" s="14" t="s">
        <v>36</v>
      </c>
      <c r="AX1006" s="14" t="s">
        <v>74</v>
      </c>
      <c r="AY1006" s="166" t="s">
        <v>123</v>
      </c>
    </row>
    <row r="1007" spans="2:51" s="14" customFormat="1" ht="11.25">
      <c r="B1007" s="165"/>
      <c r="D1007" s="158" t="s">
        <v>134</v>
      </c>
      <c r="E1007" s="166" t="s">
        <v>3</v>
      </c>
      <c r="F1007" s="167" t="s">
        <v>789</v>
      </c>
      <c r="H1007" s="168">
        <v>-1.302</v>
      </c>
      <c r="I1007" s="169"/>
      <c r="L1007" s="165"/>
      <c r="M1007" s="170"/>
      <c r="N1007" s="171"/>
      <c r="O1007" s="171"/>
      <c r="P1007" s="171"/>
      <c r="Q1007" s="171"/>
      <c r="R1007" s="171"/>
      <c r="S1007" s="171"/>
      <c r="T1007" s="172"/>
      <c r="AT1007" s="166" t="s">
        <v>134</v>
      </c>
      <c r="AU1007" s="166" t="s">
        <v>84</v>
      </c>
      <c r="AV1007" s="14" t="s">
        <v>84</v>
      </c>
      <c r="AW1007" s="14" t="s">
        <v>36</v>
      </c>
      <c r="AX1007" s="14" t="s">
        <v>74</v>
      </c>
      <c r="AY1007" s="166" t="s">
        <v>123</v>
      </c>
    </row>
    <row r="1008" spans="2:51" s="14" customFormat="1" ht="11.25">
      <c r="B1008" s="165"/>
      <c r="D1008" s="158" t="s">
        <v>134</v>
      </c>
      <c r="E1008" s="166" t="s">
        <v>3</v>
      </c>
      <c r="F1008" s="167" t="s">
        <v>790</v>
      </c>
      <c r="H1008" s="168">
        <v>-0.93</v>
      </c>
      <c r="I1008" s="169"/>
      <c r="L1008" s="165"/>
      <c r="M1008" s="170"/>
      <c r="N1008" s="171"/>
      <c r="O1008" s="171"/>
      <c r="P1008" s="171"/>
      <c r="Q1008" s="171"/>
      <c r="R1008" s="171"/>
      <c r="S1008" s="171"/>
      <c r="T1008" s="172"/>
      <c r="AT1008" s="166" t="s">
        <v>134</v>
      </c>
      <c r="AU1008" s="166" t="s">
        <v>84</v>
      </c>
      <c r="AV1008" s="14" t="s">
        <v>84</v>
      </c>
      <c r="AW1008" s="14" t="s">
        <v>36</v>
      </c>
      <c r="AX1008" s="14" t="s">
        <v>74</v>
      </c>
      <c r="AY1008" s="166" t="s">
        <v>123</v>
      </c>
    </row>
    <row r="1009" spans="2:51" s="14" customFormat="1" ht="11.25">
      <c r="B1009" s="165"/>
      <c r="D1009" s="158" t="s">
        <v>134</v>
      </c>
      <c r="E1009" s="166" t="s">
        <v>3</v>
      </c>
      <c r="F1009" s="167" t="s">
        <v>791</v>
      </c>
      <c r="H1009" s="168">
        <v>1.194</v>
      </c>
      <c r="I1009" s="169"/>
      <c r="L1009" s="165"/>
      <c r="M1009" s="170"/>
      <c r="N1009" s="171"/>
      <c r="O1009" s="171"/>
      <c r="P1009" s="171"/>
      <c r="Q1009" s="171"/>
      <c r="R1009" s="171"/>
      <c r="S1009" s="171"/>
      <c r="T1009" s="172"/>
      <c r="AT1009" s="166" t="s">
        <v>134</v>
      </c>
      <c r="AU1009" s="166" t="s">
        <v>84</v>
      </c>
      <c r="AV1009" s="14" t="s">
        <v>84</v>
      </c>
      <c r="AW1009" s="14" t="s">
        <v>36</v>
      </c>
      <c r="AX1009" s="14" t="s">
        <v>74</v>
      </c>
      <c r="AY1009" s="166" t="s">
        <v>123</v>
      </c>
    </row>
    <row r="1010" spans="2:51" s="14" customFormat="1" ht="11.25">
      <c r="B1010" s="165"/>
      <c r="D1010" s="158" t="s">
        <v>134</v>
      </c>
      <c r="E1010" s="166" t="s">
        <v>3</v>
      </c>
      <c r="F1010" s="167" t="s">
        <v>792</v>
      </c>
      <c r="H1010" s="168">
        <v>1.788</v>
      </c>
      <c r="I1010" s="169"/>
      <c r="L1010" s="165"/>
      <c r="M1010" s="170"/>
      <c r="N1010" s="171"/>
      <c r="O1010" s="171"/>
      <c r="P1010" s="171"/>
      <c r="Q1010" s="171"/>
      <c r="R1010" s="171"/>
      <c r="S1010" s="171"/>
      <c r="T1010" s="172"/>
      <c r="AT1010" s="166" t="s">
        <v>134</v>
      </c>
      <c r="AU1010" s="166" t="s">
        <v>84</v>
      </c>
      <c r="AV1010" s="14" t="s">
        <v>84</v>
      </c>
      <c r="AW1010" s="14" t="s">
        <v>36</v>
      </c>
      <c r="AX1010" s="14" t="s">
        <v>74</v>
      </c>
      <c r="AY1010" s="166" t="s">
        <v>123</v>
      </c>
    </row>
    <row r="1011" spans="2:51" s="13" customFormat="1" ht="11.25">
      <c r="B1011" s="157"/>
      <c r="D1011" s="158" t="s">
        <v>134</v>
      </c>
      <c r="E1011" s="159" t="s">
        <v>3</v>
      </c>
      <c r="F1011" s="160" t="s">
        <v>227</v>
      </c>
      <c r="H1011" s="159" t="s">
        <v>3</v>
      </c>
      <c r="I1011" s="161"/>
      <c r="L1011" s="157"/>
      <c r="M1011" s="162"/>
      <c r="N1011" s="163"/>
      <c r="O1011" s="163"/>
      <c r="P1011" s="163"/>
      <c r="Q1011" s="163"/>
      <c r="R1011" s="163"/>
      <c r="S1011" s="163"/>
      <c r="T1011" s="164"/>
      <c r="AT1011" s="159" t="s">
        <v>134</v>
      </c>
      <c r="AU1011" s="159" t="s">
        <v>84</v>
      </c>
      <c r="AV1011" s="13" t="s">
        <v>82</v>
      </c>
      <c r="AW1011" s="13" t="s">
        <v>36</v>
      </c>
      <c r="AX1011" s="13" t="s">
        <v>74</v>
      </c>
      <c r="AY1011" s="159" t="s">
        <v>123</v>
      </c>
    </row>
    <row r="1012" spans="2:51" s="14" customFormat="1" ht="11.25">
      <c r="B1012" s="165"/>
      <c r="D1012" s="158" t="s">
        <v>134</v>
      </c>
      <c r="E1012" s="166" t="s">
        <v>3</v>
      </c>
      <c r="F1012" s="167" t="s">
        <v>258</v>
      </c>
      <c r="H1012" s="168">
        <v>21.503</v>
      </c>
      <c r="I1012" s="169"/>
      <c r="L1012" s="165"/>
      <c r="M1012" s="170"/>
      <c r="N1012" s="171"/>
      <c r="O1012" s="171"/>
      <c r="P1012" s="171"/>
      <c r="Q1012" s="171"/>
      <c r="R1012" s="171"/>
      <c r="S1012" s="171"/>
      <c r="T1012" s="172"/>
      <c r="AT1012" s="166" t="s">
        <v>134</v>
      </c>
      <c r="AU1012" s="166" t="s">
        <v>84</v>
      </c>
      <c r="AV1012" s="14" t="s">
        <v>84</v>
      </c>
      <c r="AW1012" s="14" t="s">
        <v>36</v>
      </c>
      <c r="AX1012" s="14" t="s">
        <v>74</v>
      </c>
      <c r="AY1012" s="166" t="s">
        <v>123</v>
      </c>
    </row>
    <row r="1013" spans="2:51" s="14" customFormat="1" ht="11.25">
      <c r="B1013" s="165"/>
      <c r="D1013" s="158" t="s">
        <v>134</v>
      </c>
      <c r="E1013" s="166" t="s">
        <v>3</v>
      </c>
      <c r="F1013" s="167" t="s">
        <v>799</v>
      </c>
      <c r="H1013" s="168">
        <v>-0.9</v>
      </c>
      <c r="I1013" s="169"/>
      <c r="L1013" s="165"/>
      <c r="M1013" s="170"/>
      <c r="N1013" s="171"/>
      <c r="O1013" s="171"/>
      <c r="P1013" s="171"/>
      <c r="Q1013" s="171"/>
      <c r="R1013" s="171"/>
      <c r="S1013" s="171"/>
      <c r="T1013" s="172"/>
      <c r="AT1013" s="166" t="s">
        <v>134</v>
      </c>
      <c r="AU1013" s="166" t="s">
        <v>84</v>
      </c>
      <c r="AV1013" s="14" t="s">
        <v>84</v>
      </c>
      <c r="AW1013" s="14" t="s">
        <v>36</v>
      </c>
      <c r="AX1013" s="14" t="s">
        <v>74</v>
      </c>
      <c r="AY1013" s="166" t="s">
        <v>123</v>
      </c>
    </row>
    <row r="1014" spans="2:51" s="14" customFormat="1" ht="11.25">
      <c r="B1014" s="165"/>
      <c r="D1014" s="158" t="s">
        <v>134</v>
      </c>
      <c r="E1014" s="166" t="s">
        <v>3</v>
      </c>
      <c r="F1014" s="167" t="s">
        <v>800</v>
      </c>
      <c r="H1014" s="168">
        <v>1.14</v>
      </c>
      <c r="I1014" s="169"/>
      <c r="L1014" s="165"/>
      <c r="M1014" s="170"/>
      <c r="N1014" s="171"/>
      <c r="O1014" s="171"/>
      <c r="P1014" s="171"/>
      <c r="Q1014" s="171"/>
      <c r="R1014" s="171"/>
      <c r="S1014" s="171"/>
      <c r="T1014" s="172"/>
      <c r="AT1014" s="166" t="s">
        <v>134</v>
      </c>
      <c r="AU1014" s="166" t="s">
        <v>84</v>
      </c>
      <c r="AV1014" s="14" t="s">
        <v>84</v>
      </c>
      <c r="AW1014" s="14" t="s">
        <v>36</v>
      </c>
      <c r="AX1014" s="14" t="s">
        <v>74</v>
      </c>
      <c r="AY1014" s="166" t="s">
        <v>123</v>
      </c>
    </row>
    <row r="1015" spans="2:51" s="15" customFormat="1" ht="11.25">
      <c r="B1015" s="173"/>
      <c r="D1015" s="158" t="s">
        <v>134</v>
      </c>
      <c r="E1015" s="174" t="s">
        <v>3</v>
      </c>
      <c r="F1015" s="175" t="s">
        <v>138</v>
      </c>
      <c r="H1015" s="176">
        <v>89.393</v>
      </c>
      <c r="I1015" s="177"/>
      <c r="L1015" s="173"/>
      <c r="M1015" s="195"/>
      <c r="N1015" s="196"/>
      <c r="O1015" s="196"/>
      <c r="P1015" s="196"/>
      <c r="Q1015" s="196"/>
      <c r="R1015" s="196"/>
      <c r="S1015" s="196"/>
      <c r="T1015" s="197"/>
      <c r="AT1015" s="174" t="s">
        <v>134</v>
      </c>
      <c r="AU1015" s="174" t="s">
        <v>84</v>
      </c>
      <c r="AV1015" s="15" t="s">
        <v>130</v>
      </c>
      <c r="AW1015" s="15" t="s">
        <v>36</v>
      </c>
      <c r="AX1015" s="15" t="s">
        <v>82</v>
      </c>
      <c r="AY1015" s="174" t="s">
        <v>123</v>
      </c>
    </row>
    <row r="1016" spans="1:31" s="2" customFormat="1" ht="6.95" customHeight="1">
      <c r="A1016" s="33"/>
      <c r="B1016" s="43"/>
      <c r="C1016" s="44"/>
      <c r="D1016" s="44"/>
      <c r="E1016" s="44"/>
      <c r="F1016" s="44"/>
      <c r="G1016" s="44"/>
      <c r="H1016" s="44"/>
      <c r="I1016" s="44"/>
      <c r="J1016" s="44"/>
      <c r="K1016" s="44"/>
      <c r="L1016" s="34"/>
      <c r="M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</row>
  </sheetData>
  <autoFilter ref="C100:K1015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hyperlinks>
    <hyperlink ref="F105" r:id="rId1" display="https://podminky.urs.cz/item/CS_URS_2022_02/121112003"/>
    <hyperlink ref="F113" r:id="rId2" display="https://podminky.urs.cz/item/CS_URS_2022_02/131113702"/>
    <hyperlink ref="F121" r:id="rId3" display="https://podminky.urs.cz/item/CS_URS_2022_02/132112132"/>
    <hyperlink ref="F129" r:id="rId4" display="https://podminky.urs.cz/item/CS_URS_2022_02/162211311"/>
    <hyperlink ref="F149" r:id="rId5" display="https://podminky.urs.cz/item/CS_URS_2022_02/162211319"/>
    <hyperlink ref="F169" r:id="rId6" display="https://podminky.urs.cz/item/CS_URS_2022_02/172152101"/>
    <hyperlink ref="F180" r:id="rId7" display="https://podminky.urs.cz/item/CS_URS_2022_02/174111101"/>
    <hyperlink ref="F190" r:id="rId8" display="https://podminky.urs.cz/item/CS_URS_2022_02/175111201"/>
    <hyperlink ref="F198" r:id="rId9" display="https://podminky.urs.cz/item/CS_URS_2022_02/180405111"/>
    <hyperlink ref="F217" r:id="rId10" display="https://podminky.urs.cz/item/CS_URS_2022_02/181311103"/>
    <hyperlink ref="F226" r:id="rId11" display="https://podminky.urs.cz/item/CS_URS_2022_02/211571112"/>
    <hyperlink ref="F232" r:id="rId12" display="https://podminky.urs.cz/item/CS_URS_2022_02/211971121"/>
    <hyperlink ref="F243" r:id="rId13" display="https://podminky.urs.cz/item/CS_URS_2022_02/212312111"/>
    <hyperlink ref="F249" r:id="rId14" display="https://podminky.urs.cz/item/CS_URS_2022_02/212532111"/>
    <hyperlink ref="F265" r:id="rId15" display="https://podminky.urs.cz/item/CS_URS_2022_02/274313711"/>
    <hyperlink ref="F273" r:id="rId16" display="https://podminky.urs.cz/item/CS_URS_2022_02/274351121"/>
    <hyperlink ref="F282" r:id="rId17" display="https://podminky.urs.cz/item/CS_URS_2022_02/274351122"/>
    <hyperlink ref="F301" r:id="rId18" display="https://podminky.urs.cz/item/CS_URS_2022_02/311113154"/>
    <hyperlink ref="F308" r:id="rId19" display="https://podminky.urs.cz/item/CS_URS_2022_02/311113155"/>
    <hyperlink ref="F314" r:id="rId20" display="https://podminky.urs.cz/item/CS_URS_2022_02/311113156"/>
    <hyperlink ref="F360" r:id="rId21" display="https://podminky.urs.cz/item/CS_URS_2022_02/311361821"/>
    <hyperlink ref="F397" r:id="rId22" display="https://podminky.urs.cz/item/CS_URS_2022_02/411321414"/>
    <hyperlink ref="F403" r:id="rId23" display="https://podminky.urs.cz/item/CS_URS_2022_02/411351011"/>
    <hyperlink ref="F410" r:id="rId24" display="https://podminky.urs.cz/item/CS_URS_2022_02/411351012"/>
    <hyperlink ref="F417" r:id="rId25" display="https://podminky.urs.cz/item/CS_URS_2022_02/411354313"/>
    <hyperlink ref="F423" r:id="rId26" display="https://podminky.urs.cz/item/CS_URS_2022_02/411354314"/>
    <hyperlink ref="F429" r:id="rId27" display="https://podminky.urs.cz/item/CS_URS_2022_02/411361821"/>
    <hyperlink ref="F437" r:id="rId28" display="https://podminky.urs.cz/item/CS_URS_2022_02/417321515"/>
    <hyperlink ref="F445" r:id="rId29" display="https://podminky.urs.cz/item/CS_URS_2022_02/417351115"/>
    <hyperlink ref="F453" r:id="rId30" display="https://podminky.urs.cz/item/CS_URS_2022_02/417351116"/>
    <hyperlink ref="F461" r:id="rId31" display="https://podminky.urs.cz/item/CS_URS_2022_02/417361821"/>
    <hyperlink ref="F476" r:id="rId32" display="https://podminky.urs.cz/item/CS_URS_2022_02/452311131"/>
    <hyperlink ref="F483" r:id="rId33" display="https://podminky.urs.cz/item/CS_URS_2022_02/611131102"/>
    <hyperlink ref="F491" r:id="rId34" display="https://podminky.urs.cz/item/CS_URS_2022_02/611131152"/>
    <hyperlink ref="F497" r:id="rId35" display="https://podminky.urs.cz/item/CS_URS_2022_02/611316121"/>
    <hyperlink ref="F503" r:id="rId36" display="https://podminky.urs.cz/item/CS_URS_2022_02/611321141"/>
    <hyperlink ref="F511" r:id="rId37" display="https://podminky.urs.cz/item/CS_URS_2022_02/611328131"/>
    <hyperlink ref="F518" r:id="rId38" display="https://podminky.urs.cz/item/CS_URS_2022_02/612131102"/>
    <hyperlink ref="F532" r:id="rId39" display="https://podminky.urs.cz/item/CS_URS_2022_02/612131152"/>
    <hyperlink ref="F540" r:id="rId40" display="https://podminky.urs.cz/item/CS_URS_2022_02/612316121"/>
    <hyperlink ref="F548" r:id="rId41" display="https://podminky.urs.cz/item/CS_URS_2022_02/612321141"/>
    <hyperlink ref="F562" r:id="rId42" display="https://podminky.urs.cz/item/CS_URS_2022_02/612321191"/>
    <hyperlink ref="F576" r:id="rId43" display="https://podminky.urs.cz/item/CS_URS_2022_02/612328131"/>
    <hyperlink ref="F584" r:id="rId44" display="https://podminky.urs.cz/item/CS_URS_2022_02/619996145"/>
    <hyperlink ref="F594" r:id="rId45" display="https://podminky.urs.cz/item/CS_URS_2022_02/622325353"/>
    <hyperlink ref="F600" r:id="rId46" display="https://podminky.urs.cz/item/CS_URS_2022_02/622331121"/>
    <hyperlink ref="F608" r:id="rId47" display="https://podminky.urs.cz/item/CS_URS_2022_02/631311125"/>
    <hyperlink ref="F614" r:id="rId48" display="https://podminky.urs.cz/item/CS_URS_2022_02/631319012"/>
    <hyperlink ref="F620" r:id="rId49" display="https://podminky.urs.cz/item/CS_URS_2022_02/631341124"/>
    <hyperlink ref="F627" r:id="rId50" display="https://podminky.urs.cz/item/CS_URS_2022_02/631351101"/>
    <hyperlink ref="F636" r:id="rId51" display="https://podminky.urs.cz/item/CS_URS_2022_02/631351102"/>
    <hyperlink ref="F646" r:id="rId52" display="https://podminky.urs.cz/item/CS_URS_2022_02/949101111"/>
    <hyperlink ref="F655" r:id="rId53" display="https://podminky.urs.cz/item/CS_URS_2022_02/952901111"/>
    <hyperlink ref="F664" r:id="rId54" display="https://podminky.urs.cz/item/CS_URS_2022_02/985331213"/>
    <hyperlink ref="F683" r:id="rId55" display="https://podminky.urs.cz/item/CS_URS_2022_02/985331912"/>
    <hyperlink ref="F694" r:id="rId56" display="https://podminky.urs.cz/item/CS_URS_2022_02/998017001"/>
    <hyperlink ref="F698" r:id="rId57" display="https://podminky.urs.cz/item/CS_URS_2022_02/711113117"/>
    <hyperlink ref="F712" r:id="rId58" display="https://podminky.urs.cz/item/CS_URS_2022_02/711113127"/>
    <hyperlink ref="F729" r:id="rId59" display="https://podminky.urs.cz/item/CS_URS_2022_02/998711201"/>
    <hyperlink ref="F732" r:id="rId60" display="https://podminky.urs.cz/item/CS_URS_2022_02/713121111"/>
    <hyperlink ref="F742" r:id="rId61" display="https://podminky.urs.cz/item/CS_URS_2022_02/998713201"/>
    <hyperlink ref="F745" r:id="rId62" display="https://podminky.urs.cz/item/CS_URS_2022_02/721241102"/>
    <hyperlink ref="F749" r:id="rId63" display="https://podminky.urs.cz/item/CS_URS_2022_02/998721201"/>
    <hyperlink ref="F752" r:id="rId64" display="https://podminky.urs.cz/item/CS_URS_2022_02/741A1001"/>
    <hyperlink ref="F757" r:id="rId65" display="https://podminky.urs.cz/item/CS_URS_2022_02/741A1023"/>
    <hyperlink ref="F763" r:id="rId66" display="https://podminky.urs.cz/item/CS_URS_2022_02/763111311"/>
    <hyperlink ref="F768" r:id="rId67" display="https://podminky.urs.cz/item/CS_URS_2022_02/998763401"/>
    <hyperlink ref="F771" r:id="rId68" display="https://podminky.urs.cz/item/CS_URS_2022_02/764216644"/>
    <hyperlink ref="F776" r:id="rId69" display="https://podminky.urs.cz/item/CS_URS_2022_02/764518623"/>
    <hyperlink ref="F781" r:id="rId70" display="https://podminky.urs.cz/item/CS_URS_2022_02/998764201"/>
    <hyperlink ref="F784" r:id="rId71" display="https://podminky.urs.cz/item/CS_URS_2022_02/766621612"/>
    <hyperlink ref="F802" r:id="rId72" display="https://podminky.urs.cz/item/CS_URS_2022_02/766694122"/>
    <hyperlink ref="F812" r:id="rId73" display="https://podminky.urs.cz/item/CS_URS_2022_02/998766201"/>
    <hyperlink ref="F838" r:id="rId74" display="https://podminky.urs.cz/item/CS_URS_2022_02/998767201"/>
    <hyperlink ref="F841" r:id="rId75" display="https://podminky.urs.cz/item/CS_URS_2022_02/771111011"/>
    <hyperlink ref="F846" r:id="rId76" display="https://podminky.urs.cz/item/CS_URS_2022_02/771121011"/>
    <hyperlink ref="F851" r:id="rId77" display="https://podminky.urs.cz/item/CS_URS_2022_02/771554113"/>
    <hyperlink ref="F861" r:id="rId78" display="https://podminky.urs.cz/item/CS_URS_2022_02/771592011"/>
    <hyperlink ref="F866" r:id="rId79" display="https://podminky.urs.cz/item/CS_URS_2022_02/998771201"/>
    <hyperlink ref="F869" r:id="rId80" display="https://podminky.urs.cz/item/CS_URS_2022_02/773512010"/>
    <hyperlink ref="F877" r:id="rId81" display="https://podminky.urs.cz/item/CS_URS_2022_02/773519190"/>
    <hyperlink ref="F885" r:id="rId82" display="https://podminky.urs.cz/item/CS_URS_2022_02/773519195"/>
    <hyperlink ref="F893" r:id="rId83" display="https://podminky.urs.cz/item/CS_URS_2022_02/998773201"/>
    <hyperlink ref="F896" r:id="rId84" display="https://podminky.urs.cz/item/CS_URS_2022_02/782994916"/>
    <hyperlink ref="F908" r:id="rId85" display="https://podminky.urs.cz/item/CS_URS_2022_02/783101403"/>
    <hyperlink ref="F914" r:id="rId86" display="https://podminky.urs.cz/item/CS_URS_2022_02/783114101"/>
    <hyperlink ref="F920" r:id="rId87" display="https://podminky.urs.cz/item/CS_URS_2022_02/783118211"/>
    <hyperlink ref="F926" r:id="rId88" display="https://podminky.urs.cz/item/CS_URS_2022_02/783801403"/>
    <hyperlink ref="F931" r:id="rId89" display="https://podminky.urs.cz/item/CS_URS_2022_02/783823137"/>
    <hyperlink ref="F936" r:id="rId90" display="https://podminky.urs.cz/item/CS_URS_2022_02/783827127"/>
    <hyperlink ref="F942" r:id="rId91" display="https://podminky.urs.cz/item/CS_URS_2022_02/784111001"/>
    <hyperlink ref="F967" r:id="rId92" display="https://podminky.urs.cz/item/CS_URS_2022_02/784181111"/>
    <hyperlink ref="F992" r:id="rId93" display="https://podminky.urs.cz/item/CS_URS_2022_02/7843210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0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91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1" t="str">
        <f>'Rekapitulace stavby'!K6</f>
        <v>Liebiegova vila- projektová dokumetnace na rekonstrukci terasy</v>
      </c>
      <c r="F7" s="322"/>
      <c r="G7" s="322"/>
      <c r="H7" s="322"/>
      <c r="L7" s="21"/>
    </row>
    <row r="8" spans="1:31" s="2" customFormat="1" ht="12" customHeight="1">
      <c r="A8" s="33"/>
      <c r="B8" s="34"/>
      <c r="C8" s="33"/>
      <c r="D8" s="28" t="s">
        <v>92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02" t="s">
        <v>1205</v>
      </c>
      <c r="F9" s="323"/>
      <c r="G9" s="323"/>
      <c r="H9" s="323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30. 6. 2023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27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28</v>
      </c>
      <c r="F15" s="33"/>
      <c r="G15" s="33"/>
      <c r="H15" s="33"/>
      <c r="I15" s="28" t="s">
        <v>29</v>
      </c>
      <c r="J15" s="26" t="s">
        <v>30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31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4" t="str">
        <f>'Rekapitulace stavby'!E14</f>
        <v>Vyplň údaj</v>
      </c>
      <c r="F18" s="286"/>
      <c r="G18" s="286"/>
      <c r="H18" s="28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33</v>
      </c>
      <c r="E20" s="33"/>
      <c r="F20" s="33"/>
      <c r="G20" s="33"/>
      <c r="H20" s="33"/>
      <c r="I20" s="28" t="s">
        <v>26</v>
      </c>
      <c r="J20" s="26" t="s">
        <v>34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35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37</v>
      </c>
      <c r="E23" s="33"/>
      <c r="F23" s="33"/>
      <c r="G23" s="33"/>
      <c r="H23" s="33"/>
      <c r="I23" s="28" t="s">
        <v>26</v>
      </c>
      <c r="J23" s="26" t="s">
        <v>34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29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38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91" t="s">
        <v>3</v>
      </c>
      <c r="F27" s="291"/>
      <c r="G27" s="291"/>
      <c r="H27" s="29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40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42</v>
      </c>
      <c r="G32" s="33"/>
      <c r="H32" s="33"/>
      <c r="I32" s="37" t="s">
        <v>41</v>
      </c>
      <c r="J32" s="37" t="s">
        <v>43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44</v>
      </c>
      <c r="E33" s="28" t="s">
        <v>45</v>
      </c>
      <c r="F33" s="96">
        <f>ROUND((SUM(BE85:BE112)),2)</f>
        <v>0</v>
      </c>
      <c r="G33" s="33"/>
      <c r="H33" s="33"/>
      <c r="I33" s="97">
        <v>0.21</v>
      </c>
      <c r="J33" s="96">
        <f>ROUND(((SUM(BE85:BE112))*I33),2)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46</v>
      </c>
      <c r="F34" s="96">
        <f>ROUND((SUM(BF85:BF112)),2)</f>
        <v>0</v>
      </c>
      <c r="G34" s="33"/>
      <c r="H34" s="33"/>
      <c r="I34" s="97">
        <v>0.15</v>
      </c>
      <c r="J34" s="96">
        <f>ROUND(((SUM(BF85:BF112))*I34),2)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47</v>
      </c>
      <c r="F35" s="96">
        <f>ROUND((SUM(BG85:BG112)),2)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48</v>
      </c>
      <c r="F36" s="96">
        <f>ROUND((SUM(BH85:BH112)),2)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49</v>
      </c>
      <c r="F37" s="96">
        <f>ROUND((SUM(BI85:BI112)),2)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50</v>
      </c>
      <c r="E39" s="56"/>
      <c r="F39" s="56"/>
      <c r="G39" s="100" t="s">
        <v>51</v>
      </c>
      <c r="H39" s="101" t="s">
        <v>52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94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1" t="str">
        <f>E7</f>
        <v>Liebiegova vila- projektová dokumetnace na rekonstrukci terasy</v>
      </c>
      <c r="F48" s="322"/>
      <c r="G48" s="322"/>
      <c r="H48" s="322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92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02" t="str">
        <f>E9</f>
        <v>VRN - Vedlejší výrobní náklady</v>
      </c>
      <c r="F50" s="323"/>
      <c r="G50" s="323"/>
      <c r="H50" s="323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p.p.č. 2597 a 2601, k.ú. Liberec</v>
      </c>
      <c r="G52" s="33"/>
      <c r="H52" s="33"/>
      <c r="I52" s="28" t="s">
        <v>23</v>
      </c>
      <c r="J52" s="51" t="str">
        <f>IF(J12="","",J12)</f>
        <v>30. 6. 2023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Statutární město Liberec</v>
      </c>
      <c r="G54" s="33"/>
      <c r="H54" s="33"/>
      <c r="I54" s="28" t="s">
        <v>33</v>
      </c>
      <c r="J54" s="31" t="str">
        <f>E21</f>
        <v>Michael Štěpán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31</v>
      </c>
      <c r="D55" s="33"/>
      <c r="E55" s="33"/>
      <c r="F55" s="26" t="str">
        <f>IF(E18="","",E18)</f>
        <v>Vyplň údaj</v>
      </c>
      <c r="G55" s="33"/>
      <c r="H55" s="33"/>
      <c r="I55" s="28" t="s">
        <v>37</v>
      </c>
      <c r="J55" s="31" t="str">
        <f>E24</f>
        <v>Michael Štěpán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95</v>
      </c>
      <c r="D57" s="98"/>
      <c r="E57" s="98"/>
      <c r="F57" s="98"/>
      <c r="G57" s="98"/>
      <c r="H57" s="98"/>
      <c r="I57" s="98"/>
      <c r="J57" s="105" t="s">
        <v>96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72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97</v>
      </c>
    </row>
    <row r="60" spans="2:12" s="9" customFormat="1" ht="24.95" customHeight="1">
      <c r="B60" s="107"/>
      <c r="D60" s="108" t="s">
        <v>1206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1207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1208</v>
      </c>
      <c r="E62" s="113"/>
      <c r="F62" s="113"/>
      <c r="G62" s="113"/>
      <c r="H62" s="113"/>
      <c r="I62" s="113"/>
      <c r="J62" s="114">
        <f>J97</f>
        <v>0</v>
      </c>
      <c r="L62" s="111"/>
    </row>
    <row r="63" spans="2:12" s="10" customFormat="1" ht="19.9" customHeight="1">
      <c r="B63" s="111"/>
      <c r="D63" s="112" t="s">
        <v>1209</v>
      </c>
      <c r="E63" s="113"/>
      <c r="F63" s="113"/>
      <c r="G63" s="113"/>
      <c r="H63" s="113"/>
      <c r="I63" s="113"/>
      <c r="J63" s="114">
        <f>J100</f>
        <v>0</v>
      </c>
      <c r="L63" s="111"/>
    </row>
    <row r="64" spans="2:12" s="10" customFormat="1" ht="19.9" customHeight="1">
      <c r="B64" s="111"/>
      <c r="D64" s="112" t="s">
        <v>1210</v>
      </c>
      <c r="E64" s="113"/>
      <c r="F64" s="113"/>
      <c r="G64" s="113"/>
      <c r="H64" s="113"/>
      <c r="I64" s="113"/>
      <c r="J64" s="114">
        <f>J105</f>
        <v>0</v>
      </c>
      <c r="L64" s="111"/>
    </row>
    <row r="65" spans="2:12" s="10" customFormat="1" ht="19.9" customHeight="1">
      <c r="B65" s="111"/>
      <c r="D65" s="112" t="s">
        <v>1211</v>
      </c>
      <c r="E65" s="113"/>
      <c r="F65" s="113"/>
      <c r="G65" s="113"/>
      <c r="H65" s="113"/>
      <c r="I65" s="113"/>
      <c r="J65" s="114">
        <f>J110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108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21" t="str">
        <f>E7</f>
        <v>Liebiegova vila- projektová dokumetnace na rekonstrukci terasy</v>
      </c>
      <c r="F75" s="322"/>
      <c r="G75" s="322"/>
      <c r="H75" s="322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92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02" t="str">
        <f>E9</f>
        <v>VRN - Vedlejší výrobní náklady</v>
      </c>
      <c r="F77" s="323"/>
      <c r="G77" s="323"/>
      <c r="H77" s="32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21</v>
      </c>
      <c r="D79" s="33"/>
      <c r="E79" s="33"/>
      <c r="F79" s="26" t="str">
        <f>F12</f>
        <v>p.p.č. 2597 a 2601, k.ú. Liberec</v>
      </c>
      <c r="G79" s="33"/>
      <c r="H79" s="33"/>
      <c r="I79" s="28" t="s">
        <v>23</v>
      </c>
      <c r="J79" s="51" t="str">
        <f>IF(J12="","",J12)</f>
        <v>30. 6. 2023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25</v>
      </c>
      <c r="D81" s="33"/>
      <c r="E81" s="33"/>
      <c r="F81" s="26" t="str">
        <f>E15</f>
        <v>Statutární město Liberec</v>
      </c>
      <c r="G81" s="33"/>
      <c r="H81" s="33"/>
      <c r="I81" s="28" t="s">
        <v>33</v>
      </c>
      <c r="J81" s="31" t="str">
        <f>E21</f>
        <v>Michael Štěpán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31</v>
      </c>
      <c r="D82" s="33"/>
      <c r="E82" s="33"/>
      <c r="F82" s="26" t="str">
        <f>IF(E18="","",E18)</f>
        <v>Vyplň údaj</v>
      </c>
      <c r="G82" s="33"/>
      <c r="H82" s="33"/>
      <c r="I82" s="28" t="s">
        <v>37</v>
      </c>
      <c r="J82" s="31" t="str">
        <f>E24</f>
        <v>Michael Štěpán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109</v>
      </c>
      <c r="D84" s="118" t="s">
        <v>59</v>
      </c>
      <c r="E84" s="118" t="s">
        <v>55</v>
      </c>
      <c r="F84" s="118" t="s">
        <v>56</v>
      </c>
      <c r="G84" s="118" t="s">
        <v>110</v>
      </c>
      <c r="H84" s="118" t="s">
        <v>111</v>
      </c>
      <c r="I84" s="118" t="s">
        <v>112</v>
      </c>
      <c r="J84" s="118" t="s">
        <v>96</v>
      </c>
      <c r="K84" s="119" t="s">
        <v>113</v>
      </c>
      <c r="L84" s="120"/>
      <c r="M84" s="58" t="s">
        <v>3</v>
      </c>
      <c r="N84" s="59" t="s">
        <v>44</v>
      </c>
      <c r="O84" s="59" t="s">
        <v>114</v>
      </c>
      <c r="P84" s="59" t="s">
        <v>115</v>
      </c>
      <c r="Q84" s="59" t="s">
        <v>116</v>
      </c>
      <c r="R84" s="59" t="s">
        <v>117</v>
      </c>
      <c r="S84" s="59" t="s">
        <v>118</v>
      </c>
      <c r="T84" s="60" t="s">
        <v>119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120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0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73</v>
      </c>
      <c r="AU85" s="18" t="s">
        <v>97</v>
      </c>
      <c r="BK85" s="124">
        <f>BK86</f>
        <v>0</v>
      </c>
    </row>
    <row r="86" spans="2:63" s="12" customFormat="1" ht="25.9" customHeight="1">
      <c r="B86" s="125"/>
      <c r="D86" s="126" t="s">
        <v>73</v>
      </c>
      <c r="E86" s="127" t="s">
        <v>88</v>
      </c>
      <c r="F86" s="127" t="s">
        <v>1212</v>
      </c>
      <c r="I86" s="128"/>
      <c r="J86" s="129">
        <f>BK86</f>
        <v>0</v>
      </c>
      <c r="L86" s="125"/>
      <c r="M86" s="130"/>
      <c r="N86" s="131"/>
      <c r="O86" s="131"/>
      <c r="P86" s="132">
        <f>P87+P97+P100+P105+P110</f>
        <v>0</v>
      </c>
      <c r="Q86" s="131"/>
      <c r="R86" s="132">
        <f>R87+R97+R100+R105+R110</f>
        <v>0</v>
      </c>
      <c r="S86" s="131"/>
      <c r="T86" s="133">
        <f>T87+T97+T100+T105+T110</f>
        <v>0</v>
      </c>
      <c r="AR86" s="126" t="s">
        <v>171</v>
      </c>
      <c r="AT86" s="134" t="s">
        <v>73</v>
      </c>
      <c r="AU86" s="134" t="s">
        <v>74</v>
      </c>
      <c r="AY86" s="126" t="s">
        <v>123</v>
      </c>
      <c r="BK86" s="135">
        <f>BK87+BK97+BK100+BK105+BK110</f>
        <v>0</v>
      </c>
    </row>
    <row r="87" spans="2:63" s="12" customFormat="1" ht="22.9" customHeight="1">
      <c r="B87" s="125"/>
      <c r="D87" s="126" t="s">
        <v>73</v>
      </c>
      <c r="E87" s="136" t="s">
        <v>1213</v>
      </c>
      <c r="F87" s="136" t="s">
        <v>1214</v>
      </c>
      <c r="I87" s="128"/>
      <c r="J87" s="137">
        <f>BK87</f>
        <v>0</v>
      </c>
      <c r="L87" s="125"/>
      <c r="M87" s="130"/>
      <c r="N87" s="131"/>
      <c r="O87" s="131"/>
      <c r="P87" s="132">
        <f>SUM(P88:P96)</f>
        <v>0</v>
      </c>
      <c r="Q87" s="131"/>
      <c r="R87" s="132">
        <f>SUM(R88:R96)</f>
        <v>0</v>
      </c>
      <c r="S87" s="131"/>
      <c r="T87" s="133">
        <f>SUM(T88:T96)</f>
        <v>0</v>
      </c>
      <c r="AR87" s="126" t="s">
        <v>171</v>
      </c>
      <c r="AT87" s="134" t="s">
        <v>73</v>
      </c>
      <c r="AU87" s="134" t="s">
        <v>82</v>
      </c>
      <c r="AY87" s="126" t="s">
        <v>123</v>
      </c>
      <c r="BK87" s="135">
        <f>SUM(BK88:BK96)</f>
        <v>0</v>
      </c>
    </row>
    <row r="88" spans="1:65" s="2" customFormat="1" ht="16.5" customHeight="1">
      <c r="A88" s="33"/>
      <c r="B88" s="138"/>
      <c r="C88" s="139" t="s">
        <v>82</v>
      </c>
      <c r="D88" s="139" t="s">
        <v>125</v>
      </c>
      <c r="E88" s="140" t="s">
        <v>1215</v>
      </c>
      <c r="F88" s="141" t="s">
        <v>1216</v>
      </c>
      <c r="G88" s="142" t="s">
        <v>1217</v>
      </c>
      <c r="H88" s="143">
        <v>1</v>
      </c>
      <c r="I88" s="144"/>
      <c r="J88" s="145">
        <f>ROUND(I88*H88,2)</f>
        <v>0</v>
      </c>
      <c r="K88" s="141" t="s">
        <v>129</v>
      </c>
      <c r="L88" s="34"/>
      <c r="M88" s="146" t="s">
        <v>3</v>
      </c>
      <c r="N88" s="147" t="s">
        <v>45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1218</v>
      </c>
      <c r="AT88" s="150" t="s">
        <v>125</v>
      </c>
      <c r="AU88" s="150" t="s">
        <v>84</v>
      </c>
      <c r="AY88" s="18" t="s">
        <v>123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82</v>
      </c>
      <c r="BK88" s="151">
        <f>ROUND(I88*H88,2)</f>
        <v>0</v>
      </c>
      <c r="BL88" s="18" t="s">
        <v>1218</v>
      </c>
      <c r="BM88" s="150" t="s">
        <v>1219</v>
      </c>
    </row>
    <row r="89" spans="1:47" s="2" customFormat="1" ht="11.25">
      <c r="A89" s="33"/>
      <c r="B89" s="34"/>
      <c r="C89" s="33"/>
      <c r="D89" s="152" t="s">
        <v>132</v>
      </c>
      <c r="E89" s="33"/>
      <c r="F89" s="153" t="s">
        <v>1220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132</v>
      </c>
      <c r="AU89" s="18" t="s">
        <v>84</v>
      </c>
    </row>
    <row r="90" spans="1:65" s="2" customFormat="1" ht="16.5" customHeight="1">
      <c r="A90" s="33"/>
      <c r="B90" s="138"/>
      <c r="C90" s="139" t="s">
        <v>84</v>
      </c>
      <c r="D90" s="139" t="s">
        <v>125</v>
      </c>
      <c r="E90" s="140" t="s">
        <v>1221</v>
      </c>
      <c r="F90" s="141" t="s">
        <v>1222</v>
      </c>
      <c r="G90" s="142" t="s">
        <v>992</v>
      </c>
      <c r="H90" s="143">
        <v>2</v>
      </c>
      <c r="I90" s="144"/>
      <c r="J90" s="145">
        <f>ROUND(I90*H90,2)</f>
        <v>0</v>
      </c>
      <c r="K90" s="141" t="s">
        <v>1223</v>
      </c>
      <c r="L90" s="34"/>
      <c r="M90" s="146" t="s">
        <v>3</v>
      </c>
      <c r="N90" s="147" t="s">
        <v>45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1218</v>
      </c>
      <c r="AT90" s="150" t="s">
        <v>125</v>
      </c>
      <c r="AU90" s="150" t="s">
        <v>84</v>
      </c>
      <c r="AY90" s="18" t="s">
        <v>123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82</v>
      </c>
      <c r="BK90" s="151">
        <f>ROUND(I90*H90,2)</f>
        <v>0</v>
      </c>
      <c r="BL90" s="18" t="s">
        <v>1218</v>
      </c>
      <c r="BM90" s="150" t="s">
        <v>1224</v>
      </c>
    </row>
    <row r="91" spans="1:47" s="2" customFormat="1" ht="11.25">
      <c r="A91" s="33"/>
      <c r="B91" s="34"/>
      <c r="C91" s="33"/>
      <c r="D91" s="152" t="s">
        <v>132</v>
      </c>
      <c r="E91" s="33"/>
      <c r="F91" s="153" t="s">
        <v>1225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132</v>
      </c>
      <c r="AU91" s="18" t="s">
        <v>84</v>
      </c>
    </row>
    <row r="92" spans="2:51" s="13" customFormat="1" ht="22.5">
      <c r="B92" s="157"/>
      <c r="D92" s="158" t="s">
        <v>134</v>
      </c>
      <c r="E92" s="159" t="s">
        <v>3</v>
      </c>
      <c r="F92" s="160" t="s">
        <v>1226</v>
      </c>
      <c r="H92" s="159" t="s">
        <v>3</v>
      </c>
      <c r="I92" s="161"/>
      <c r="L92" s="157"/>
      <c r="M92" s="162"/>
      <c r="N92" s="163"/>
      <c r="O92" s="163"/>
      <c r="P92" s="163"/>
      <c r="Q92" s="163"/>
      <c r="R92" s="163"/>
      <c r="S92" s="163"/>
      <c r="T92" s="164"/>
      <c r="AT92" s="159" t="s">
        <v>134</v>
      </c>
      <c r="AU92" s="159" t="s">
        <v>84</v>
      </c>
      <c r="AV92" s="13" t="s">
        <v>82</v>
      </c>
      <c r="AW92" s="13" t="s">
        <v>36</v>
      </c>
      <c r="AX92" s="13" t="s">
        <v>74</v>
      </c>
      <c r="AY92" s="159" t="s">
        <v>123</v>
      </c>
    </row>
    <row r="93" spans="2:51" s="14" customFormat="1" ht="11.25">
      <c r="B93" s="165"/>
      <c r="D93" s="158" t="s">
        <v>134</v>
      </c>
      <c r="E93" s="166" t="s">
        <v>3</v>
      </c>
      <c r="F93" s="167" t="s">
        <v>84</v>
      </c>
      <c r="H93" s="168">
        <v>2</v>
      </c>
      <c r="I93" s="169"/>
      <c r="L93" s="165"/>
      <c r="M93" s="170"/>
      <c r="N93" s="171"/>
      <c r="O93" s="171"/>
      <c r="P93" s="171"/>
      <c r="Q93" s="171"/>
      <c r="R93" s="171"/>
      <c r="S93" s="171"/>
      <c r="T93" s="172"/>
      <c r="AT93" s="166" t="s">
        <v>134</v>
      </c>
      <c r="AU93" s="166" t="s">
        <v>84</v>
      </c>
      <c r="AV93" s="14" t="s">
        <v>84</v>
      </c>
      <c r="AW93" s="14" t="s">
        <v>36</v>
      </c>
      <c r="AX93" s="14" t="s">
        <v>74</v>
      </c>
      <c r="AY93" s="166" t="s">
        <v>123</v>
      </c>
    </row>
    <row r="94" spans="2:51" s="15" customFormat="1" ht="11.25">
      <c r="B94" s="173"/>
      <c r="D94" s="158" t="s">
        <v>134</v>
      </c>
      <c r="E94" s="174" t="s">
        <v>3</v>
      </c>
      <c r="F94" s="175" t="s">
        <v>138</v>
      </c>
      <c r="H94" s="176">
        <v>2</v>
      </c>
      <c r="I94" s="177"/>
      <c r="L94" s="173"/>
      <c r="M94" s="178"/>
      <c r="N94" s="179"/>
      <c r="O94" s="179"/>
      <c r="P94" s="179"/>
      <c r="Q94" s="179"/>
      <c r="R94" s="179"/>
      <c r="S94" s="179"/>
      <c r="T94" s="180"/>
      <c r="AT94" s="174" t="s">
        <v>134</v>
      </c>
      <c r="AU94" s="174" t="s">
        <v>84</v>
      </c>
      <c r="AV94" s="15" t="s">
        <v>130</v>
      </c>
      <c r="AW94" s="15" t="s">
        <v>36</v>
      </c>
      <c r="AX94" s="15" t="s">
        <v>82</v>
      </c>
      <c r="AY94" s="174" t="s">
        <v>123</v>
      </c>
    </row>
    <row r="95" spans="1:65" s="2" customFormat="1" ht="16.5" customHeight="1">
      <c r="A95" s="33"/>
      <c r="B95" s="138"/>
      <c r="C95" s="139" t="s">
        <v>148</v>
      </c>
      <c r="D95" s="139" t="s">
        <v>125</v>
      </c>
      <c r="E95" s="140" t="s">
        <v>1227</v>
      </c>
      <c r="F95" s="141" t="s">
        <v>1228</v>
      </c>
      <c r="G95" s="142" t="s">
        <v>1217</v>
      </c>
      <c r="H95" s="143">
        <v>1</v>
      </c>
      <c r="I95" s="144"/>
      <c r="J95" s="145">
        <f>ROUND(I95*H95,2)</f>
        <v>0</v>
      </c>
      <c r="K95" s="141" t="s">
        <v>129</v>
      </c>
      <c r="L95" s="34"/>
      <c r="M95" s="146" t="s">
        <v>3</v>
      </c>
      <c r="N95" s="147" t="s">
        <v>45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1218</v>
      </c>
      <c r="AT95" s="150" t="s">
        <v>125</v>
      </c>
      <c r="AU95" s="150" t="s">
        <v>84</v>
      </c>
      <c r="AY95" s="18" t="s">
        <v>123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82</v>
      </c>
      <c r="BK95" s="151">
        <f>ROUND(I95*H95,2)</f>
        <v>0</v>
      </c>
      <c r="BL95" s="18" t="s">
        <v>1218</v>
      </c>
      <c r="BM95" s="150" t="s">
        <v>1229</v>
      </c>
    </row>
    <row r="96" spans="1:47" s="2" customFormat="1" ht="11.25">
      <c r="A96" s="33"/>
      <c r="B96" s="34"/>
      <c r="C96" s="33"/>
      <c r="D96" s="152" t="s">
        <v>132</v>
      </c>
      <c r="E96" s="33"/>
      <c r="F96" s="153" t="s">
        <v>1230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132</v>
      </c>
      <c r="AU96" s="18" t="s">
        <v>84</v>
      </c>
    </row>
    <row r="97" spans="2:63" s="12" customFormat="1" ht="22.9" customHeight="1">
      <c r="B97" s="125"/>
      <c r="D97" s="126" t="s">
        <v>73</v>
      </c>
      <c r="E97" s="136" t="s">
        <v>1231</v>
      </c>
      <c r="F97" s="136" t="s">
        <v>1232</v>
      </c>
      <c r="I97" s="128"/>
      <c r="J97" s="137">
        <f>BK97</f>
        <v>0</v>
      </c>
      <c r="L97" s="125"/>
      <c r="M97" s="130"/>
      <c r="N97" s="131"/>
      <c r="O97" s="131"/>
      <c r="P97" s="132">
        <f>SUM(P98:P99)</f>
        <v>0</v>
      </c>
      <c r="Q97" s="131"/>
      <c r="R97" s="132">
        <f>SUM(R98:R99)</f>
        <v>0</v>
      </c>
      <c r="S97" s="131"/>
      <c r="T97" s="133">
        <f>SUM(T98:T99)</f>
        <v>0</v>
      </c>
      <c r="AR97" s="126" t="s">
        <v>171</v>
      </c>
      <c r="AT97" s="134" t="s">
        <v>73</v>
      </c>
      <c r="AU97" s="134" t="s">
        <v>82</v>
      </c>
      <c r="AY97" s="126" t="s">
        <v>123</v>
      </c>
      <c r="BK97" s="135">
        <f>SUM(BK98:BK99)</f>
        <v>0</v>
      </c>
    </row>
    <row r="98" spans="1:65" s="2" customFormat="1" ht="16.5" customHeight="1">
      <c r="A98" s="33"/>
      <c r="B98" s="138"/>
      <c r="C98" s="139" t="s">
        <v>130</v>
      </c>
      <c r="D98" s="139" t="s">
        <v>125</v>
      </c>
      <c r="E98" s="140" t="s">
        <v>1233</v>
      </c>
      <c r="F98" s="141" t="s">
        <v>1232</v>
      </c>
      <c r="G98" s="142" t="s">
        <v>1217</v>
      </c>
      <c r="H98" s="143">
        <v>1</v>
      </c>
      <c r="I98" s="144"/>
      <c r="J98" s="145">
        <f>ROUND(I98*H98,2)</f>
        <v>0</v>
      </c>
      <c r="K98" s="141" t="s">
        <v>129</v>
      </c>
      <c r="L98" s="34"/>
      <c r="M98" s="146" t="s">
        <v>3</v>
      </c>
      <c r="N98" s="147" t="s">
        <v>45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1218</v>
      </c>
      <c r="AT98" s="150" t="s">
        <v>125</v>
      </c>
      <c r="AU98" s="150" t="s">
        <v>84</v>
      </c>
      <c r="AY98" s="18" t="s">
        <v>123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82</v>
      </c>
      <c r="BK98" s="151">
        <f>ROUND(I98*H98,2)</f>
        <v>0</v>
      </c>
      <c r="BL98" s="18" t="s">
        <v>1218</v>
      </c>
      <c r="BM98" s="150" t="s">
        <v>1234</v>
      </c>
    </row>
    <row r="99" spans="1:47" s="2" customFormat="1" ht="11.25">
      <c r="A99" s="33"/>
      <c r="B99" s="34"/>
      <c r="C99" s="33"/>
      <c r="D99" s="152" t="s">
        <v>132</v>
      </c>
      <c r="E99" s="33"/>
      <c r="F99" s="153" t="s">
        <v>1235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132</v>
      </c>
      <c r="AU99" s="18" t="s">
        <v>84</v>
      </c>
    </row>
    <row r="100" spans="2:63" s="12" customFormat="1" ht="22.9" customHeight="1">
      <c r="B100" s="125"/>
      <c r="D100" s="126" t="s">
        <v>73</v>
      </c>
      <c r="E100" s="136" t="s">
        <v>1236</v>
      </c>
      <c r="F100" s="136" t="s">
        <v>1237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SUM(P101:P104)</f>
        <v>0</v>
      </c>
      <c r="Q100" s="131"/>
      <c r="R100" s="132">
        <f>SUM(R101:R104)</f>
        <v>0</v>
      </c>
      <c r="S100" s="131"/>
      <c r="T100" s="133">
        <f>SUM(T101:T104)</f>
        <v>0</v>
      </c>
      <c r="AR100" s="126" t="s">
        <v>171</v>
      </c>
      <c r="AT100" s="134" t="s">
        <v>73</v>
      </c>
      <c r="AU100" s="134" t="s">
        <v>82</v>
      </c>
      <c r="AY100" s="126" t="s">
        <v>123</v>
      </c>
      <c r="BK100" s="135">
        <f>SUM(BK101:BK104)</f>
        <v>0</v>
      </c>
    </row>
    <row r="101" spans="1:65" s="2" customFormat="1" ht="16.5" customHeight="1">
      <c r="A101" s="33"/>
      <c r="B101" s="138"/>
      <c r="C101" s="139" t="s">
        <v>171</v>
      </c>
      <c r="D101" s="139" t="s">
        <v>125</v>
      </c>
      <c r="E101" s="140" t="s">
        <v>1238</v>
      </c>
      <c r="F101" s="141" t="s">
        <v>1237</v>
      </c>
      <c r="G101" s="142" t="s">
        <v>1239</v>
      </c>
      <c r="H101" s="143">
        <v>3</v>
      </c>
      <c r="I101" s="144"/>
      <c r="J101" s="145">
        <f>ROUND(I101*H101,2)</f>
        <v>0</v>
      </c>
      <c r="K101" s="141" t="s">
        <v>129</v>
      </c>
      <c r="L101" s="34"/>
      <c r="M101" s="146" t="s">
        <v>3</v>
      </c>
      <c r="N101" s="147" t="s">
        <v>45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1218</v>
      </c>
      <c r="AT101" s="150" t="s">
        <v>125</v>
      </c>
      <c r="AU101" s="150" t="s">
        <v>84</v>
      </c>
      <c r="AY101" s="18" t="s">
        <v>123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82</v>
      </c>
      <c r="BK101" s="151">
        <f>ROUND(I101*H101,2)</f>
        <v>0</v>
      </c>
      <c r="BL101" s="18" t="s">
        <v>1218</v>
      </c>
      <c r="BM101" s="150" t="s">
        <v>1240</v>
      </c>
    </row>
    <row r="102" spans="1:47" s="2" customFormat="1" ht="11.25">
      <c r="A102" s="33"/>
      <c r="B102" s="34"/>
      <c r="C102" s="33"/>
      <c r="D102" s="152" t="s">
        <v>132</v>
      </c>
      <c r="E102" s="33"/>
      <c r="F102" s="153" t="s">
        <v>1241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132</v>
      </c>
      <c r="AU102" s="18" t="s">
        <v>84</v>
      </c>
    </row>
    <row r="103" spans="1:65" s="2" customFormat="1" ht="16.5" customHeight="1">
      <c r="A103" s="33"/>
      <c r="B103" s="138"/>
      <c r="C103" s="139" t="s">
        <v>179</v>
      </c>
      <c r="D103" s="139" t="s">
        <v>125</v>
      </c>
      <c r="E103" s="140" t="s">
        <v>1242</v>
      </c>
      <c r="F103" s="141" t="s">
        <v>1243</v>
      </c>
      <c r="G103" s="142" t="s">
        <v>1239</v>
      </c>
      <c r="H103" s="143">
        <v>3</v>
      </c>
      <c r="I103" s="144"/>
      <c r="J103" s="145">
        <f>ROUND(I103*H103,2)</f>
        <v>0</v>
      </c>
      <c r="K103" s="141" t="s">
        <v>129</v>
      </c>
      <c r="L103" s="34"/>
      <c r="M103" s="146" t="s">
        <v>3</v>
      </c>
      <c r="N103" s="147" t="s">
        <v>45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1218</v>
      </c>
      <c r="AT103" s="150" t="s">
        <v>125</v>
      </c>
      <c r="AU103" s="150" t="s">
        <v>84</v>
      </c>
      <c r="AY103" s="18" t="s">
        <v>123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82</v>
      </c>
      <c r="BK103" s="151">
        <f>ROUND(I103*H103,2)</f>
        <v>0</v>
      </c>
      <c r="BL103" s="18" t="s">
        <v>1218</v>
      </c>
      <c r="BM103" s="150" t="s">
        <v>1244</v>
      </c>
    </row>
    <row r="104" spans="1:47" s="2" customFormat="1" ht="11.25">
      <c r="A104" s="33"/>
      <c r="B104" s="34"/>
      <c r="C104" s="33"/>
      <c r="D104" s="152" t="s">
        <v>132</v>
      </c>
      <c r="E104" s="33"/>
      <c r="F104" s="153" t="s">
        <v>1245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132</v>
      </c>
      <c r="AU104" s="18" t="s">
        <v>84</v>
      </c>
    </row>
    <row r="105" spans="2:63" s="12" customFormat="1" ht="22.9" customHeight="1">
      <c r="B105" s="125"/>
      <c r="D105" s="126" t="s">
        <v>73</v>
      </c>
      <c r="E105" s="136" t="s">
        <v>1246</v>
      </c>
      <c r="F105" s="136" t="s">
        <v>1247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SUM(P106:P109)</f>
        <v>0</v>
      </c>
      <c r="Q105" s="131"/>
      <c r="R105" s="132">
        <f>SUM(R106:R109)</f>
        <v>0</v>
      </c>
      <c r="S105" s="131"/>
      <c r="T105" s="133">
        <f>SUM(T106:T109)</f>
        <v>0</v>
      </c>
      <c r="AR105" s="126" t="s">
        <v>171</v>
      </c>
      <c r="AT105" s="134" t="s">
        <v>73</v>
      </c>
      <c r="AU105" s="134" t="s">
        <v>82</v>
      </c>
      <c r="AY105" s="126" t="s">
        <v>123</v>
      </c>
      <c r="BK105" s="135">
        <f>SUM(BK106:BK109)</f>
        <v>0</v>
      </c>
    </row>
    <row r="106" spans="1:65" s="2" customFormat="1" ht="16.5" customHeight="1">
      <c r="A106" s="33"/>
      <c r="B106" s="138"/>
      <c r="C106" s="139" t="s">
        <v>190</v>
      </c>
      <c r="D106" s="139" t="s">
        <v>125</v>
      </c>
      <c r="E106" s="140" t="s">
        <v>1248</v>
      </c>
      <c r="F106" s="141" t="s">
        <v>1247</v>
      </c>
      <c r="G106" s="142" t="s">
        <v>1217</v>
      </c>
      <c r="H106" s="143">
        <v>1</v>
      </c>
      <c r="I106" s="144"/>
      <c r="J106" s="145">
        <f>ROUND(I106*H106,2)</f>
        <v>0</v>
      </c>
      <c r="K106" s="141" t="s">
        <v>129</v>
      </c>
      <c r="L106" s="34"/>
      <c r="M106" s="146" t="s">
        <v>3</v>
      </c>
      <c r="N106" s="147" t="s">
        <v>45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1218</v>
      </c>
      <c r="AT106" s="150" t="s">
        <v>125</v>
      </c>
      <c r="AU106" s="150" t="s">
        <v>84</v>
      </c>
      <c r="AY106" s="18" t="s">
        <v>123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82</v>
      </c>
      <c r="BK106" s="151">
        <f>ROUND(I106*H106,2)</f>
        <v>0</v>
      </c>
      <c r="BL106" s="18" t="s">
        <v>1218</v>
      </c>
      <c r="BM106" s="150" t="s">
        <v>1249</v>
      </c>
    </row>
    <row r="107" spans="1:47" s="2" customFormat="1" ht="11.25">
      <c r="A107" s="33"/>
      <c r="B107" s="34"/>
      <c r="C107" s="33"/>
      <c r="D107" s="152" t="s">
        <v>132</v>
      </c>
      <c r="E107" s="33"/>
      <c r="F107" s="153" t="s">
        <v>1250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132</v>
      </c>
      <c r="AU107" s="18" t="s">
        <v>84</v>
      </c>
    </row>
    <row r="108" spans="1:65" s="2" customFormat="1" ht="16.5" customHeight="1">
      <c r="A108" s="33"/>
      <c r="B108" s="138"/>
      <c r="C108" s="139" t="s">
        <v>199</v>
      </c>
      <c r="D108" s="139" t="s">
        <v>125</v>
      </c>
      <c r="E108" s="140" t="s">
        <v>1251</v>
      </c>
      <c r="F108" s="141" t="s">
        <v>1252</v>
      </c>
      <c r="G108" s="142" t="s">
        <v>1217</v>
      </c>
      <c r="H108" s="143">
        <v>1</v>
      </c>
      <c r="I108" s="144"/>
      <c r="J108" s="145">
        <f>ROUND(I108*H108,2)</f>
        <v>0</v>
      </c>
      <c r="K108" s="141" t="s">
        <v>129</v>
      </c>
      <c r="L108" s="34"/>
      <c r="M108" s="146" t="s">
        <v>3</v>
      </c>
      <c r="N108" s="147" t="s">
        <v>45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1218</v>
      </c>
      <c r="AT108" s="150" t="s">
        <v>125</v>
      </c>
      <c r="AU108" s="150" t="s">
        <v>84</v>
      </c>
      <c r="AY108" s="18" t="s">
        <v>123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82</v>
      </c>
      <c r="BK108" s="151">
        <f>ROUND(I108*H108,2)</f>
        <v>0</v>
      </c>
      <c r="BL108" s="18" t="s">
        <v>1218</v>
      </c>
      <c r="BM108" s="150" t="s">
        <v>1253</v>
      </c>
    </row>
    <row r="109" spans="1:47" s="2" customFormat="1" ht="11.25">
      <c r="A109" s="33"/>
      <c r="B109" s="34"/>
      <c r="C109" s="33"/>
      <c r="D109" s="152" t="s">
        <v>132</v>
      </c>
      <c r="E109" s="33"/>
      <c r="F109" s="153" t="s">
        <v>1254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132</v>
      </c>
      <c r="AU109" s="18" t="s">
        <v>84</v>
      </c>
    </row>
    <row r="110" spans="2:63" s="12" customFormat="1" ht="22.9" customHeight="1">
      <c r="B110" s="125"/>
      <c r="D110" s="126" t="s">
        <v>73</v>
      </c>
      <c r="E110" s="136" t="s">
        <v>1255</v>
      </c>
      <c r="F110" s="136" t="s">
        <v>1256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SUM(P111:P112)</f>
        <v>0</v>
      </c>
      <c r="Q110" s="131"/>
      <c r="R110" s="132">
        <f>SUM(R111:R112)</f>
        <v>0</v>
      </c>
      <c r="S110" s="131"/>
      <c r="T110" s="133">
        <f>SUM(T111:T112)</f>
        <v>0</v>
      </c>
      <c r="AR110" s="126" t="s">
        <v>171</v>
      </c>
      <c r="AT110" s="134" t="s">
        <v>73</v>
      </c>
      <c r="AU110" s="134" t="s">
        <v>82</v>
      </c>
      <c r="AY110" s="126" t="s">
        <v>123</v>
      </c>
      <c r="BK110" s="135">
        <f>SUM(BK111:BK112)</f>
        <v>0</v>
      </c>
    </row>
    <row r="111" spans="1:65" s="2" customFormat="1" ht="33" customHeight="1">
      <c r="A111" s="33"/>
      <c r="B111" s="138"/>
      <c r="C111" s="139" t="s">
        <v>146</v>
      </c>
      <c r="D111" s="139" t="s">
        <v>125</v>
      </c>
      <c r="E111" s="140" t="s">
        <v>1257</v>
      </c>
      <c r="F111" s="141" t="s">
        <v>1258</v>
      </c>
      <c r="G111" s="142" t="s">
        <v>1217</v>
      </c>
      <c r="H111" s="143">
        <v>1</v>
      </c>
      <c r="I111" s="144"/>
      <c r="J111" s="145">
        <f>ROUND(I111*H111,2)</f>
        <v>0</v>
      </c>
      <c r="K111" s="141" t="s">
        <v>129</v>
      </c>
      <c r="L111" s="34"/>
      <c r="M111" s="146" t="s">
        <v>3</v>
      </c>
      <c r="N111" s="147" t="s">
        <v>45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1218</v>
      </c>
      <c r="AT111" s="150" t="s">
        <v>125</v>
      </c>
      <c r="AU111" s="150" t="s">
        <v>84</v>
      </c>
      <c r="AY111" s="18" t="s">
        <v>123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82</v>
      </c>
      <c r="BK111" s="151">
        <f>ROUND(I111*H111,2)</f>
        <v>0</v>
      </c>
      <c r="BL111" s="18" t="s">
        <v>1218</v>
      </c>
      <c r="BM111" s="150" t="s">
        <v>1259</v>
      </c>
    </row>
    <row r="112" spans="1:47" s="2" customFormat="1" ht="11.25">
      <c r="A112" s="33"/>
      <c r="B112" s="34"/>
      <c r="C112" s="33"/>
      <c r="D112" s="152" t="s">
        <v>132</v>
      </c>
      <c r="E112" s="33"/>
      <c r="F112" s="153" t="s">
        <v>1260</v>
      </c>
      <c r="G112" s="33"/>
      <c r="H112" s="33"/>
      <c r="I112" s="154"/>
      <c r="J112" s="33"/>
      <c r="K112" s="33"/>
      <c r="L112" s="34"/>
      <c r="M112" s="198"/>
      <c r="N112" s="199"/>
      <c r="O112" s="200"/>
      <c r="P112" s="200"/>
      <c r="Q112" s="200"/>
      <c r="R112" s="200"/>
      <c r="S112" s="200"/>
      <c r="T112" s="201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132</v>
      </c>
      <c r="AU112" s="18" t="s">
        <v>84</v>
      </c>
    </row>
    <row r="113" spans="1:31" s="2" customFormat="1" ht="6.95" customHeight="1">
      <c r="A113" s="33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4"/>
      <c r="M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</sheetData>
  <autoFilter ref="C84:K11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2/011002000"/>
    <hyperlink ref="F91" r:id="rId2" display="https://podminky.urs.cz/item/CS_URS_2021_02/011514000"/>
    <hyperlink ref="F96" r:id="rId3" display="https://podminky.urs.cz/item/CS_URS_2022_02/013254000"/>
    <hyperlink ref="F99" r:id="rId4" display="https://podminky.urs.cz/item/CS_URS_2022_02/020001000"/>
    <hyperlink ref="F102" r:id="rId5" display="https://podminky.urs.cz/item/CS_URS_2022_02/030001000"/>
    <hyperlink ref="F104" r:id="rId6" display="https://podminky.urs.cz/item/CS_URS_2022_02/034002000"/>
    <hyperlink ref="F107" r:id="rId7" display="https://podminky.urs.cz/item/CS_URS_2022_02/040001000"/>
    <hyperlink ref="F109" r:id="rId8" display="https://podminky.urs.cz/item/CS_URS_2022_02/043002000"/>
    <hyperlink ref="F112" r:id="rId9" display="https://podminky.urs.cz/item/CS_URS_2022_02/05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6" customFormat="1" ht="45" customHeight="1">
      <c r="B3" s="206"/>
      <c r="C3" s="326" t="s">
        <v>1261</v>
      </c>
      <c r="D3" s="326"/>
      <c r="E3" s="326"/>
      <c r="F3" s="326"/>
      <c r="G3" s="326"/>
      <c r="H3" s="326"/>
      <c r="I3" s="326"/>
      <c r="J3" s="326"/>
      <c r="K3" s="207"/>
    </row>
    <row r="4" spans="2:11" s="1" customFormat="1" ht="25.5" customHeight="1">
      <c r="B4" s="208"/>
      <c r="C4" s="331" t="s">
        <v>1262</v>
      </c>
      <c r="D4" s="331"/>
      <c r="E4" s="331"/>
      <c r="F4" s="331"/>
      <c r="G4" s="331"/>
      <c r="H4" s="331"/>
      <c r="I4" s="331"/>
      <c r="J4" s="331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0" t="s">
        <v>1263</v>
      </c>
      <c r="D6" s="330"/>
      <c r="E6" s="330"/>
      <c r="F6" s="330"/>
      <c r="G6" s="330"/>
      <c r="H6" s="330"/>
      <c r="I6" s="330"/>
      <c r="J6" s="330"/>
      <c r="K6" s="209"/>
    </row>
    <row r="7" spans="2:11" s="1" customFormat="1" ht="15" customHeight="1">
      <c r="B7" s="212"/>
      <c r="C7" s="330" t="s">
        <v>1264</v>
      </c>
      <c r="D7" s="330"/>
      <c r="E7" s="330"/>
      <c r="F7" s="330"/>
      <c r="G7" s="330"/>
      <c r="H7" s="330"/>
      <c r="I7" s="330"/>
      <c r="J7" s="330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0" t="s">
        <v>1265</v>
      </c>
      <c r="D9" s="330"/>
      <c r="E9" s="330"/>
      <c r="F9" s="330"/>
      <c r="G9" s="330"/>
      <c r="H9" s="330"/>
      <c r="I9" s="330"/>
      <c r="J9" s="330"/>
      <c r="K9" s="209"/>
    </row>
    <row r="10" spans="2:11" s="1" customFormat="1" ht="15" customHeight="1">
      <c r="B10" s="212"/>
      <c r="C10" s="211"/>
      <c r="D10" s="330" t="s">
        <v>1266</v>
      </c>
      <c r="E10" s="330"/>
      <c r="F10" s="330"/>
      <c r="G10" s="330"/>
      <c r="H10" s="330"/>
      <c r="I10" s="330"/>
      <c r="J10" s="330"/>
      <c r="K10" s="209"/>
    </row>
    <row r="11" spans="2:11" s="1" customFormat="1" ht="15" customHeight="1">
      <c r="B11" s="212"/>
      <c r="C11" s="213"/>
      <c r="D11" s="330" t="s">
        <v>1267</v>
      </c>
      <c r="E11" s="330"/>
      <c r="F11" s="330"/>
      <c r="G11" s="330"/>
      <c r="H11" s="330"/>
      <c r="I11" s="330"/>
      <c r="J11" s="330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1268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0" t="s">
        <v>1269</v>
      </c>
      <c r="E15" s="330"/>
      <c r="F15" s="330"/>
      <c r="G15" s="330"/>
      <c r="H15" s="330"/>
      <c r="I15" s="330"/>
      <c r="J15" s="330"/>
      <c r="K15" s="209"/>
    </row>
    <row r="16" spans="2:11" s="1" customFormat="1" ht="15" customHeight="1">
      <c r="B16" s="212"/>
      <c r="C16" s="213"/>
      <c r="D16" s="330" t="s">
        <v>1270</v>
      </c>
      <c r="E16" s="330"/>
      <c r="F16" s="330"/>
      <c r="G16" s="330"/>
      <c r="H16" s="330"/>
      <c r="I16" s="330"/>
      <c r="J16" s="330"/>
      <c r="K16" s="209"/>
    </row>
    <row r="17" spans="2:11" s="1" customFormat="1" ht="15" customHeight="1">
      <c r="B17" s="212"/>
      <c r="C17" s="213"/>
      <c r="D17" s="330" t="s">
        <v>1271</v>
      </c>
      <c r="E17" s="330"/>
      <c r="F17" s="330"/>
      <c r="G17" s="330"/>
      <c r="H17" s="330"/>
      <c r="I17" s="330"/>
      <c r="J17" s="330"/>
      <c r="K17" s="209"/>
    </row>
    <row r="18" spans="2:11" s="1" customFormat="1" ht="15" customHeight="1">
      <c r="B18" s="212"/>
      <c r="C18" s="213"/>
      <c r="D18" s="213"/>
      <c r="E18" s="215" t="s">
        <v>81</v>
      </c>
      <c r="F18" s="330" t="s">
        <v>1272</v>
      </c>
      <c r="G18" s="330"/>
      <c r="H18" s="330"/>
      <c r="I18" s="330"/>
      <c r="J18" s="330"/>
      <c r="K18" s="209"/>
    </row>
    <row r="19" spans="2:11" s="1" customFormat="1" ht="15" customHeight="1">
      <c r="B19" s="212"/>
      <c r="C19" s="213"/>
      <c r="D19" s="213"/>
      <c r="E19" s="215" t="s">
        <v>1273</v>
      </c>
      <c r="F19" s="330" t="s">
        <v>1274</v>
      </c>
      <c r="G19" s="330"/>
      <c r="H19" s="330"/>
      <c r="I19" s="330"/>
      <c r="J19" s="330"/>
      <c r="K19" s="209"/>
    </row>
    <row r="20" spans="2:11" s="1" customFormat="1" ht="15" customHeight="1">
      <c r="B20" s="212"/>
      <c r="C20" s="213"/>
      <c r="D20" s="213"/>
      <c r="E20" s="215" t="s">
        <v>1275</v>
      </c>
      <c r="F20" s="330" t="s">
        <v>1276</v>
      </c>
      <c r="G20" s="330"/>
      <c r="H20" s="330"/>
      <c r="I20" s="330"/>
      <c r="J20" s="330"/>
      <c r="K20" s="209"/>
    </row>
    <row r="21" spans="2:11" s="1" customFormat="1" ht="15" customHeight="1">
      <c r="B21" s="212"/>
      <c r="C21" s="213"/>
      <c r="D21" s="213"/>
      <c r="E21" s="215" t="s">
        <v>1277</v>
      </c>
      <c r="F21" s="330" t="s">
        <v>1278</v>
      </c>
      <c r="G21" s="330"/>
      <c r="H21" s="330"/>
      <c r="I21" s="330"/>
      <c r="J21" s="330"/>
      <c r="K21" s="209"/>
    </row>
    <row r="22" spans="2:11" s="1" customFormat="1" ht="15" customHeight="1">
      <c r="B22" s="212"/>
      <c r="C22" s="213"/>
      <c r="D22" s="213"/>
      <c r="E22" s="215" t="s">
        <v>1279</v>
      </c>
      <c r="F22" s="330" t="s">
        <v>1280</v>
      </c>
      <c r="G22" s="330"/>
      <c r="H22" s="330"/>
      <c r="I22" s="330"/>
      <c r="J22" s="330"/>
      <c r="K22" s="209"/>
    </row>
    <row r="23" spans="2:11" s="1" customFormat="1" ht="15" customHeight="1">
      <c r="B23" s="212"/>
      <c r="C23" s="213"/>
      <c r="D23" s="213"/>
      <c r="E23" s="215" t="s">
        <v>1281</v>
      </c>
      <c r="F23" s="330" t="s">
        <v>1282</v>
      </c>
      <c r="G23" s="330"/>
      <c r="H23" s="330"/>
      <c r="I23" s="330"/>
      <c r="J23" s="330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0" t="s">
        <v>1283</v>
      </c>
      <c r="D25" s="330"/>
      <c r="E25" s="330"/>
      <c r="F25" s="330"/>
      <c r="G25" s="330"/>
      <c r="H25" s="330"/>
      <c r="I25" s="330"/>
      <c r="J25" s="330"/>
      <c r="K25" s="209"/>
    </row>
    <row r="26" spans="2:11" s="1" customFormat="1" ht="15" customHeight="1">
      <c r="B26" s="212"/>
      <c r="C26" s="330" t="s">
        <v>1284</v>
      </c>
      <c r="D26" s="330"/>
      <c r="E26" s="330"/>
      <c r="F26" s="330"/>
      <c r="G26" s="330"/>
      <c r="H26" s="330"/>
      <c r="I26" s="330"/>
      <c r="J26" s="330"/>
      <c r="K26" s="209"/>
    </row>
    <row r="27" spans="2:11" s="1" customFormat="1" ht="15" customHeight="1">
      <c r="B27" s="212"/>
      <c r="C27" s="211"/>
      <c r="D27" s="330" t="s">
        <v>1285</v>
      </c>
      <c r="E27" s="330"/>
      <c r="F27" s="330"/>
      <c r="G27" s="330"/>
      <c r="H27" s="330"/>
      <c r="I27" s="330"/>
      <c r="J27" s="330"/>
      <c r="K27" s="209"/>
    </row>
    <row r="28" spans="2:11" s="1" customFormat="1" ht="15" customHeight="1">
      <c r="B28" s="212"/>
      <c r="C28" s="213"/>
      <c r="D28" s="330" t="s">
        <v>1286</v>
      </c>
      <c r="E28" s="330"/>
      <c r="F28" s="330"/>
      <c r="G28" s="330"/>
      <c r="H28" s="330"/>
      <c r="I28" s="330"/>
      <c r="J28" s="330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0" t="s">
        <v>1287</v>
      </c>
      <c r="E30" s="330"/>
      <c r="F30" s="330"/>
      <c r="G30" s="330"/>
      <c r="H30" s="330"/>
      <c r="I30" s="330"/>
      <c r="J30" s="330"/>
      <c r="K30" s="209"/>
    </row>
    <row r="31" spans="2:11" s="1" customFormat="1" ht="15" customHeight="1">
      <c r="B31" s="212"/>
      <c r="C31" s="213"/>
      <c r="D31" s="330" t="s">
        <v>1288</v>
      </c>
      <c r="E31" s="330"/>
      <c r="F31" s="330"/>
      <c r="G31" s="330"/>
      <c r="H31" s="330"/>
      <c r="I31" s="330"/>
      <c r="J31" s="330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0" t="s">
        <v>1289</v>
      </c>
      <c r="E33" s="330"/>
      <c r="F33" s="330"/>
      <c r="G33" s="330"/>
      <c r="H33" s="330"/>
      <c r="I33" s="330"/>
      <c r="J33" s="330"/>
      <c r="K33" s="209"/>
    </row>
    <row r="34" spans="2:11" s="1" customFormat="1" ht="15" customHeight="1">
      <c r="B34" s="212"/>
      <c r="C34" s="213"/>
      <c r="D34" s="330" t="s">
        <v>1290</v>
      </c>
      <c r="E34" s="330"/>
      <c r="F34" s="330"/>
      <c r="G34" s="330"/>
      <c r="H34" s="330"/>
      <c r="I34" s="330"/>
      <c r="J34" s="330"/>
      <c r="K34" s="209"/>
    </row>
    <row r="35" spans="2:11" s="1" customFormat="1" ht="15" customHeight="1">
      <c r="B35" s="212"/>
      <c r="C35" s="213"/>
      <c r="D35" s="330" t="s">
        <v>1291</v>
      </c>
      <c r="E35" s="330"/>
      <c r="F35" s="330"/>
      <c r="G35" s="330"/>
      <c r="H35" s="330"/>
      <c r="I35" s="330"/>
      <c r="J35" s="330"/>
      <c r="K35" s="209"/>
    </row>
    <row r="36" spans="2:11" s="1" customFormat="1" ht="15" customHeight="1">
      <c r="B36" s="212"/>
      <c r="C36" s="213"/>
      <c r="D36" s="211"/>
      <c r="E36" s="214" t="s">
        <v>109</v>
      </c>
      <c r="F36" s="211"/>
      <c r="G36" s="330" t="s">
        <v>1292</v>
      </c>
      <c r="H36" s="330"/>
      <c r="I36" s="330"/>
      <c r="J36" s="330"/>
      <c r="K36" s="209"/>
    </row>
    <row r="37" spans="2:11" s="1" customFormat="1" ht="30.75" customHeight="1">
      <c r="B37" s="212"/>
      <c r="C37" s="213"/>
      <c r="D37" s="211"/>
      <c r="E37" s="214" t="s">
        <v>1293</v>
      </c>
      <c r="F37" s="211"/>
      <c r="G37" s="330" t="s">
        <v>1294</v>
      </c>
      <c r="H37" s="330"/>
      <c r="I37" s="330"/>
      <c r="J37" s="330"/>
      <c r="K37" s="209"/>
    </row>
    <row r="38" spans="2:11" s="1" customFormat="1" ht="15" customHeight="1">
      <c r="B38" s="212"/>
      <c r="C38" s="213"/>
      <c r="D38" s="211"/>
      <c r="E38" s="214" t="s">
        <v>55</v>
      </c>
      <c r="F38" s="211"/>
      <c r="G38" s="330" t="s">
        <v>1295</v>
      </c>
      <c r="H38" s="330"/>
      <c r="I38" s="330"/>
      <c r="J38" s="330"/>
      <c r="K38" s="209"/>
    </row>
    <row r="39" spans="2:11" s="1" customFormat="1" ht="15" customHeight="1">
      <c r="B39" s="212"/>
      <c r="C39" s="213"/>
      <c r="D39" s="211"/>
      <c r="E39" s="214" t="s">
        <v>56</v>
      </c>
      <c r="F39" s="211"/>
      <c r="G39" s="330" t="s">
        <v>1296</v>
      </c>
      <c r="H39" s="330"/>
      <c r="I39" s="330"/>
      <c r="J39" s="330"/>
      <c r="K39" s="209"/>
    </row>
    <row r="40" spans="2:11" s="1" customFormat="1" ht="15" customHeight="1">
      <c r="B40" s="212"/>
      <c r="C40" s="213"/>
      <c r="D40" s="211"/>
      <c r="E40" s="214" t="s">
        <v>110</v>
      </c>
      <c r="F40" s="211"/>
      <c r="G40" s="330" t="s">
        <v>1297</v>
      </c>
      <c r="H40" s="330"/>
      <c r="I40" s="330"/>
      <c r="J40" s="330"/>
      <c r="K40" s="209"/>
    </row>
    <row r="41" spans="2:11" s="1" customFormat="1" ht="15" customHeight="1">
      <c r="B41" s="212"/>
      <c r="C41" s="213"/>
      <c r="D41" s="211"/>
      <c r="E41" s="214" t="s">
        <v>111</v>
      </c>
      <c r="F41" s="211"/>
      <c r="G41" s="330" t="s">
        <v>1298</v>
      </c>
      <c r="H41" s="330"/>
      <c r="I41" s="330"/>
      <c r="J41" s="330"/>
      <c r="K41" s="209"/>
    </row>
    <row r="42" spans="2:11" s="1" customFormat="1" ht="15" customHeight="1">
      <c r="B42" s="212"/>
      <c r="C42" s="213"/>
      <c r="D42" s="211"/>
      <c r="E42" s="214" t="s">
        <v>1299</v>
      </c>
      <c r="F42" s="211"/>
      <c r="G42" s="330" t="s">
        <v>1300</v>
      </c>
      <c r="H42" s="330"/>
      <c r="I42" s="330"/>
      <c r="J42" s="330"/>
      <c r="K42" s="209"/>
    </row>
    <row r="43" spans="2:11" s="1" customFormat="1" ht="15" customHeight="1">
      <c r="B43" s="212"/>
      <c r="C43" s="213"/>
      <c r="D43" s="211"/>
      <c r="E43" s="214"/>
      <c r="F43" s="211"/>
      <c r="G43" s="330" t="s">
        <v>1301</v>
      </c>
      <c r="H43" s="330"/>
      <c r="I43" s="330"/>
      <c r="J43" s="330"/>
      <c r="K43" s="209"/>
    </row>
    <row r="44" spans="2:11" s="1" customFormat="1" ht="15" customHeight="1">
      <c r="B44" s="212"/>
      <c r="C44" s="213"/>
      <c r="D44" s="211"/>
      <c r="E44" s="214" t="s">
        <v>1302</v>
      </c>
      <c r="F44" s="211"/>
      <c r="G44" s="330" t="s">
        <v>1303</v>
      </c>
      <c r="H44" s="330"/>
      <c r="I44" s="330"/>
      <c r="J44" s="330"/>
      <c r="K44" s="209"/>
    </row>
    <row r="45" spans="2:11" s="1" customFormat="1" ht="15" customHeight="1">
      <c r="B45" s="212"/>
      <c r="C45" s="213"/>
      <c r="D45" s="211"/>
      <c r="E45" s="214" t="s">
        <v>113</v>
      </c>
      <c r="F45" s="211"/>
      <c r="G45" s="330" t="s">
        <v>1304</v>
      </c>
      <c r="H45" s="330"/>
      <c r="I45" s="330"/>
      <c r="J45" s="330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0" t="s">
        <v>1305</v>
      </c>
      <c r="E47" s="330"/>
      <c r="F47" s="330"/>
      <c r="G47" s="330"/>
      <c r="H47" s="330"/>
      <c r="I47" s="330"/>
      <c r="J47" s="330"/>
      <c r="K47" s="209"/>
    </row>
    <row r="48" spans="2:11" s="1" customFormat="1" ht="15" customHeight="1">
      <c r="B48" s="212"/>
      <c r="C48" s="213"/>
      <c r="D48" s="213"/>
      <c r="E48" s="330" t="s">
        <v>1306</v>
      </c>
      <c r="F48" s="330"/>
      <c r="G48" s="330"/>
      <c r="H48" s="330"/>
      <c r="I48" s="330"/>
      <c r="J48" s="330"/>
      <c r="K48" s="209"/>
    </row>
    <row r="49" spans="2:11" s="1" customFormat="1" ht="15" customHeight="1">
      <c r="B49" s="212"/>
      <c r="C49" s="213"/>
      <c r="D49" s="213"/>
      <c r="E49" s="330" t="s">
        <v>1307</v>
      </c>
      <c r="F49" s="330"/>
      <c r="G49" s="330"/>
      <c r="H49" s="330"/>
      <c r="I49" s="330"/>
      <c r="J49" s="330"/>
      <c r="K49" s="209"/>
    </row>
    <row r="50" spans="2:11" s="1" customFormat="1" ht="15" customHeight="1">
      <c r="B50" s="212"/>
      <c r="C50" s="213"/>
      <c r="D50" s="213"/>
      <c r="E50" s="330" t="s">
        <v>1308</v>
      </c>
      <c r="F50" s="330"/>
      <c r="G50" s="330"/>
      <c r="H50" s="330"/>
      <c r="I50" s="330"/>
      <c r="J50" s="330"/>
      <c r="K50" s="209"/>
    </row>
    <row r="51" spans="2:11" s="1" customFormat="1" ht="15" customHeight="1">
      <c r="B51" s="212"/>
      <c r="C51" s="213"/>
      <c r="D51" s="330" t="s">
        <v>1309</v>
      </c>
      <c r="E51" s="330"/>
      <c r="F51" s="330"/>
      <c r="G51" s="330"/>
      <c r="H51" s="330"/>
      <c r="I51" s="330"/>
      <c r="J51" s="330"/>
      <c r="K51" s="209"/>
    </row>
    <row r="52" spans="2:11" s="1" customFormat="1" ht="25.5" customHeight="1">
      <c r="B52" s="208"/>
      <c r="C52" s="331" t="s">
        <v>1310</v>
      </c>
      <c r="D52" s="331"/>
      <c r="E52" s="331"/>
      <c r="F52" s="331"/>
      <c r="G52" s="331"/>
      <c r="H52" s="331"/>
      <c r="I52" s="331"/>
      <c r="J52" s="331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0" t="s">
        <v>1311</v>
      </c>
      <c r="D54" s="330"/>
      <c r="E54" s="330"/>
      <c r="F54" s="330"/>
      <c r="G54" s="330"/>
      <c r="H54" s="330"/>
      <c r="I54" s="330"/>
      <c r="J54" s="330"/>
      <c r="K54" s="209"/>
    </row>
    <row r="55" spans="2:11" s="1" customFormat="1" ht="15" customHeight="1">
      <c r="B55" s="208"/>
      <c r="C55" s="330" t="s">
        <v>1312</v>
      </c>
      <c r="D55" s="330"/>
      <c r="E55" s="330"/>
      <c r="F55" s="330"/>
      <c r="G55" s="330"/>
      <c r="H55" s="330"/>
      <c r="I55" s="330"/>
      <c r="J55" s="330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0" t="s">
        <v>1313</v>
      </c>
      <c r="D57" s="330"/>
      <c r="E57" s="330"/>
      <c r="F57" s="330"/>
      <c r="G57" s="330"/>
      <c r="H57" s="330"/>
      <c r="I57" s="330"/>
      <c r="J57" s="330"/>
      <c r="K57" s="209"/>
    </row>
    <row r="58" spans="2:11" s="1" customFormat="1" ht="15" customHeight="1">
      <c r="B58" s="208"/>
      <c r="C58" s="213"/>
      <c r="D58" s="330" t="s">
        <v>1314</v>
      </c>
      <c r="E58" s="330"/>
      <c r="F58" s="330"/>
      <c r="G58" s="330"/>
      <c r="H58" s="330"/>
      <c r="I58" s="330"/>
      <c r="J58" s="330"/>
      <c r="K58" s="209"/>
    </row>
    <row r="59" spans="2:11" s="1" customFormat="1" ht="15" customHeight="1">
      <c r="B59" s="208"/>
      <c r="C59" s="213"/>
      <c r="D59" s="330" t="s">
        <v>1315</v>
      </c>
      <c r="E59" s="330"/>
      <c r="F59" s="330"/>
      <c r="G59" s="330"/>
      <c r="H59" s="330"/>
      <c r="I59" s="330"/>
      <c r="J59" s="330"/>
      <c r="K59" s="209"/>
    </row>
    <row r="60" spans="2:11" s="1" customFormat="1" ht="15" customHeight="1">
      <c r="B60" s="208"/>
      <c r="C60" s="213"/>
      <c r="D60" s="330" t="s">
        <v>1316</v>
      </c>
      <c r="E60" s="330"/>
      <c r="F60" s="330"/>
      <c r="G60" s="330"/>
      <c r="H60" s="330"/>
      <c r="I60" s="330"/>
      <c r="J60" s="330"/>
      <c r="K60" s="209"/>
    </row>
    <row r="61" spans="2:11" s="1" customFormat="1" ht="15" customHeight="1">
      <c r="B61" s="208"/>
      <c r="C61" s="213"/>
      <c r="D61" s="330" t="s">
        <v>1317</v>
      </c>
      <c r="E61" s="330"/>
      <c r="F61" s="330"/>
      <c r="G61" s="330"/>
      <c r="H61" s="330"/>
      <c r="I61" s="330"/>
      <c r="J61" s="330"/>
      <c r="K61" s="209"/>
    </row>
    <row r="62" spans="2:11" s="1" customFormat="1" ht="15" customHeight="1">
      <c r="B62" s="208"/>
      <c r="C62" s="213"/>
      <c r="D62" s="332" t="s">
        <v>1318</v>
      </c>
      <c r="E62" s="332"/>
      <c r="F62" s="332"/>
      <c r="G62" s="332"/>
      <c r="H62" s="332"/>
      <c r="I62" s="332"/>
      <c r="J62" s="332"/>
      <c r="K62" s="209"/>
    </row>
    <row r="63" spans="2:11" s="1" customFormat="1" ht="15" customHeight="1">
      <c r="B63" s="208"/>
      <c r="C63" s="213"/>
      <c r="D63" s="330" t="s">
        <v>1319</v>
      </c>
      <c r="E63" s="330"/>
      <c r="F63" s="330"/>
      <c r="G63" s="330"/>
      <c r="H63" s="330"/>
      <c r="I63" s="330"/>
      <c r="J63" s="330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0" t="s">
        <v>1320</v>
      </c>
      <c r="E65" s="330"/>
      <c r="F65" s="330"/>
      <c r="G65" s="330"/>
      <c r="H65" s="330"/>
      <c r="I65" s="330"/>
      <c r="J65" s="330"/>
      <c r="K65" s="209"/>
    </row>
    <row r="66" spans="2:11" s="1" customFormat="1" ht="15" customHeight="1">
      <c r="B66" s="208"/>
      <c r="C66" s="213"/>
      <c r="D66" s="332" t="s">
        <v>1321</v>
      </c>
      <c r="E66" s="332"/>
      <c r="F66" s="332"/>
      <c r="G66" s="332"/>
      <c r="H66" s="332"/>
      <c r="I66" s="332"/>
      <c r="J66" s="332"/>
      <c r="K66" s="209"/>
    </row>
    <row r="67" spans="2:11" s="1" customFormat="1" ht="15" customHeight="1">
      <c r="B67" s="208"/>
      <c r="C67" s="213"/>
      <c r="D67" s="330" t="s">
        <v>1322</v>
      </c>
      <c r="E67" s="330"/>
      <c r="F67" s="330"/>
      <c r="G67" s="330"/>
      <c r="H67" s="330"/>
      <c r="I67" s="330"/>
      <c r="J67" s="330"/>
      <c r="K67" s="209"/>
    </row>
    <row r="68" spans="2:11" s="1" customFormat="1" ht="15" customHeight="1">
      <c r="B68" s="208"/>
      <c r="C68" s="213"/>
      <c r="D68" s="330" t="s">
        <v>1323</v>
      </c>
      <c r="E68" s="330"/>
      <c r="F68" s="330"/>
      <c r="G68" s="330"/>
      <c r="H68" s="330"/>
      <c r="I68" s="330"/>
      <c r="J68" s="330"/>
      <c r="K68" s="209"/>
    </row>
    <row r="69" spans="2:11" s="1" customFormat="1" ht="15" customHeight="1">
      <c r="B69" s="208"/>
      <c r="C69" s="213"/>
      <c r="D69" s="330" t="s">
        <v>1324</v>
      </c>
      <c r="E69" s="330"/>
      <c r="F69" s="330"/>
      <c r="G69" s="330"/>
      <c r="H69" s="330"/>
      <c r="I69" s="330"/>
      <c r="J69" s="330"/>
      <c r="K69" s="209"/>
    </row>
    <row r="70" spans="2:11" s="1" customFormat="1" ht="15" customHeight="1">
      <c r="B70" s="208"/>
      <c r="C70" s="213"/>
      <c r="D70" s="330" t="s">
        <v>1325</v>
      </c>
      <c r="E70" s="330"/>
      <c r="F70" s="330"/>
      <c r="G70" s="330"/>
      <c r="H70" s="330"/>
      <c r="I70" s="330"/>
      <c r="J70" s="330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5" t="s">
        <v>1326</v>
      </c>
      <c r="D75" s="325"/>
      <c r="E75" s="325"/>
      <c r="F75" s="325"/>
      <c r="G75" s="325"/>
      <c r="H75" s="325"/>
      <c r="I75" s="325"/>
      <c r="J75" s="325"/>
      <c r="K75" s="226"/>
    </row>
    <row r="76" spans="2:11" s="1" customFormat="1" ht="17.25" customHeight="1">
      <c r="B76" s="225"/>
      <c r="C76" s="227" t="s">
        <v>1327</v>
      </c>
      <c r="D76" s="227"/>
      <c r="E76" s="227"/>
      <c r="F76" s="227" t="s">
        <v>1328</v>
      </c>
      <c r="G76" s="228"/>
      <c r="H76" s="227" t="s">
        <v>56</v>
      </c>
      <c r="I76" s="227" t="s">
        <v>59</v>
      </c>
      <c r="J76" s="227" t="s">
        <v>1329</v>
      </c>
      <c r="K76" s="226"/>
    </row>
    <row r="77" spans="2:11" s="1" customFormat="1" ht="17.25" customHeight="1">
      <c r="B77" s="225"/>
      <c r="C77" s="229" t="s">
        <v>1330</v>
      </c>
      <c r="D77" s="229"/>
      <c r="E77" s="229"/>
      <c r="F77" s="230" t="s">
        <v>1331</v>
      </c>
      <c r="G77" s="231"/>
      <c r="H77" s="229"/>
      <c r="I77" s="229"/>
      <c r="J77" s="229" t="s">
        <v>1332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55</v>
      </c>
      <c r="D79" s="234"/>
      <c r="E79" s="234"/>
      <c r="F79" s="235" t="s">
        <v>1333</v>
      </c>
      <c r="G79" s="236"/>
      <c r="H79" s="214" t="s">
        <v>1334</v>
      </c>
      <c r="I79" s="214" t="s">
        <v>1335</v>
      </c>
      <c r="J79" s="214">
        <v>20</v>
      </c>
      <c r="K79" s="226"/>
    </row>
    <row r="80" spans="2:11" s="1" customFormat="1" ht="15" customHeight="1">
      <c r="B80" s="225"/>
      <c r="C80" s="214" t="s">
        <v>1336</v>
      </c>
      <c r="D80" s="214"/>
      <c r="E80" s="214"/>
      <c r="F80" s="235" t="s">
        <v>1333</v>
      </c>
      <c r="G80" s="236"/>
      <c r="H80" s="214" t="s">
        <v>1337</v>
      </c>
      <c r="I80" s="214" t="s">
        <v>1335</v>
      </c>
      <c r="J80" s="214">
        <v>120</v>
      </c>
      <c r="K80" s="226"/>
    </row>
    <row r="81" spans="2:11" s="1" customFormat="1" ht="15" customHeight="1">
      <c r="B81" s="237"/>
      <c r="C81" s="214" t="s">
        <v>1338</v>
      </c>
      <c r="D81" s="214"/>
      <c r="E81" s="214"/>
      <c r="F81" s="235" t="s">
        <v>1339</v>
      </c>
      <c r="G81" s="236"/>
      <c r="H81" s="214" t="s">
        <v>1340</v>
      </c>
      <c r="I81" s="214" t="s">
        <v>1335</v>
      </c>
      <c r="J81" s="214">
        <v>50</v>
      </c>
      <c r="K81" s="226"/>
    </row>
    <row r="82" spans="2:11" s="1" customFormat="1" ht="15" customHeight="1">
      <c r="B82" s="237"/>
      <c r="C82" s="214" t="s">
        <v>1341</v>
      </c>
      <c r="D82" s="214"/>
      <c r="E82" s="214"/>
      <c r="F82" s="235" t="s">
        <v>1333</v>
      </c>
      <c r="G82" s="236"/>
      <c r="H82" s="214" t="s">
        <v>1342</v>
      </c>
      <c r="I82" s="214" t="s">
        <v>1343</v>
      </c>
      <c r="J82" s="214"/>
      <c r="K82" s="226"/>
    </row>
    <row r="83" spans="2:11" s="1" customFormat="1" ht="15" customHeight="1">
      <c r="B83" s="237"/>
      <c r="C83" s="238" t="s">
        <v>1344</v>
      </c>
      <c r="D83" s="238"/>
      <c r="E83" s="238"/>
      <c r="F83" s="239" t="s">
        <v>1339</v>
      </c>
      <c r="G83" s="238"/>
      <c r="H83" s="238" t="s">
        <v>1345</v>
      </c>
      <c r="I83" s="238" t="s">
        <v>1335</v>
      </c>
      <c r="J83" s="238">
        <v>15</v>
      </c>
      <c r="K83" s="226"/>
    </row>
    <row r="84" spans="2:11" s="1" customFormat="1" ht="15" customHeight="1">
      <c r="B84" s="237"/>
      <c r="C84" s="238" t="s">
        <v>1346</v>
      </c>
      <c r="D84" s="238"/>
      <c r="E84" s="238"/>
      <c r="F84" s="239" t="s">
        <v>1339</v>
      </c>
      <c r="G84" s="238"/>
      <c r="H84" s="238" t="s">
        <v>1347</v>
      </c>
      <c r="I84" s="238" t="s">
        <v>1335</v>
      </c>
      <c r="J84" s="238">
        <v>15</v>
      </c>
      <c r="K84" s="226"/>
    </row>
    <row r="85" spans="2:11" s="1" customFormat="1" ht="15" customHeight="1">
      <c r="B85" s="237"/>
      <c r="C85" s="238" t="s">
        <v>1348</v>
      </c>
      <c r="D85" s="238"/>
      <c r="E85" s="238"/>
      <c r="F85" s="239" t="s">
        <v>1339</v>
      </c>
      <c r="G85" s="238"/>
      <c r="H85" s="238" t="s">
        <v>1349</v>
      </c>
      <c r="I85" s="238" t="s">
        <v>1335</v>
      </c>
      <c r="J85" s="238">
        <v>20</v>
      </c>
      <c r="K85" s="226"/>
    </row>
    <row r="86" spans="2:11" s="1" customFormat="1" ht="15" customHeight="1">
      <c r="B86" s="237"/>
      <c r="C86" s="238" t="s">
        <v>1350</v>
      </c>
      <c r="D86" s="238"/>
      <c r="E86" s="238"/>
      <c r="F86" s="239" t="s">
        <v>1339</v>
      </c>
      <c r="G86" s="238"/>
      <c r="H86" s="238" t="s">
        <v>1351</v>
      </c>
      <c r="I86" s="238" t="s">
        <v>1335</v>
      </c>
      <c r="J86" s="238">
        <v>20</v>
      </c>
      <c r="K86" s="226"/>
    </row>
    <row r="87" spans="2:11" s="1" customFormat="1" ht="15" customHeight="1">
      <c r="B87" s="237"/>
      <c r="C87" s="214" t="s">
        <v>1352</v>
      </c>
      <c r="D87" s="214"/>
      <c r="E87" s="214"/>
      <c r="F87" s="235" t="s">
        <v>1339</v>
      </c>
      <c r="G87" s="236"/>
      <c r="H87" s="214" t="s">
        <v>1353</v>
      </c>
      <c r="I87" s="214" t="s">
        <v>1335</v>
      </c>
      <c r="J87" s="214">
        <v>50</v>
      </c>
      <c r="K87" s="226"/>
    </row>
    <row r="88" spans="2:11" s="1" customFormat="1" ht="15" customHeight="1">
      <c r="B88" s="237"/>
      <c r="C88" s="214" t="s">
        <v>1354</v>
      </c>
      <c r="D88" s="214"/>
      <c r="E88" s="214"/>
      <c r="F88" s="235" t="s">
        <v>1339</v>
      </c>
      <c r="G88" s="236"/>
      <c r="H88" s="214" t="s">
        <v>1355</v>
      </c>
      <c r="I88" s="214" t="s">
        <v>1335</v>
      </c>
      <c r="J88" s="214">
        <v>20</v>
      </c>
      <c r="K88" s="226"/>
    </row>
    <row r="89" spans="2:11" s="1" customFormat="1" ht="15" customHeight="1">
      <c r="B89" s="237"/>
      <c r="C89" s="214" t="s">
        <v>1356</v>
      </c>
      <c r="D89" s="214"/>
      <c r="E89" s="214"/>
      <c r="F89" s="235" t="s">
        <v>1339</v>
      </c>
      <c r="G89" s="236"/>
      <c r="H89" s="214" t="s">
        <v>1357</v>
      </c>
      <c r="I89" s="214" t="s">
        <v>1335</v>
      </c>
      <c r="J89" s="214">
        <v>20</v>
      </c>
      <c r="K89" s="226"/>
    </row>
    <row r="90" spans="2:11" s="1" customFormat="1" ht="15" customHeight="1">
      <c r="B90" s="237"/>
      <c r="C90" s="214" t="s">
        <v>1358</v>
      </c>
      <c r="D90" s="214"/>
      <c r="E90" s="214"/>
      <c r="F90" s="235" t="s">
        <v>1339</v>
      </c>
      <c r="G90" s="236"/>
      <c r="H90" s="214" t="s">
        <v>1359</v>
      </c>
      <c r="I90" s="214" t="s">
        <v>1335</v>
      </c>
      <c r="J90" s="214">
        <v>50</v>
      </c>
      <c r="K90" s="226"/>
    </row>
    <row r="91" spans="2:11" s="1" customFormat="1" ht="15" customHeight="1">
      <c r="B91" s="237"/>
      <c r="C91" s="214" t="s">
        <v>1360</v>
      </c>
      <c r="D91" s="214"/>
      <c r="E91" s="214"/>
      <c r="F91" s="235" t="s">
        <v>1339</v>
      </c>
      <c r="G91" s="236"/>
      <c r="H91" s="214" t="s">
        <v>1360</v>
      </c>
      <c r="I91" s="214" t="s">
        <v>1335</v>
      </c>
      <c r="J91" s="214">
        <v>50</v>
      </c>
      <c r="K91" s="226"/>
    </row>
    <row r="92" spans="2:11" s="1" customFormat="1" ht="15" customHeight="1">
      <c r="B92" s="237"/>
      <c r="C92" s="214" t="s">
        <v>1361</v>
      </c>
      <c r="D92" s="214"/>
      <c r="E92" s="214"/>
      <c r="F92" s="235" t="s">
        <v>1339</v>
      </c>
      <c r="G92" s="236"/>
      <c r="H92" s="214" t="s">
        <v>1362</v>
      </c>
      <c r="I92" s="214" t="s">
        <v>1335</v>
      </c>
      <c r="J92" s="214">
        <v>255</v>
      </c>
      <c r="K92" s="226"/>
    </row>
    <row r="93" spans="2:11" s="1" customFormat="1" ht="15" customHeight="1">
      <c r="B93" s="237"/>
      <c r="C93" s="214" t="s">
        <v>1363</v>
      </c>
      <c r="D93" s="214"/>
      <c r="E93" s="214"/>
      <c r="F93" s="235" t="s">
        <v>1333</v>
      </c>
      <c r="G93" s="236"/>
      <c r="H93" s="214" t="s">
        <v>1364</v>
      </c>
      <c r="I93" s="214" t="s">
        <v>1365</v>
      </c>
      <c r="J93" s="214"/>
      <c r="K93" s="226"/>
    </row>
    <row r="94" spans="2:11" s="1" customFormat="1" ht="15" customHeight="1">
      <c r="B94" s="237"/>
      <c r="C94" s="214" t="s">
        <v>1366</v>
      </c>
      <c r="D94" s="214"/>
      <c r="E94" s="214"/>
      <c r="F94" s="235" t="s">
        <v>1333</v>
      </c>
      <c r="G94" s="236"/>
      <c r="H94" s="214" t="s">
        <v>1367</v>
      </c>
      <c r="I94" s="214" t="s">
        <v>1368</v>
      </c>
      <c r="J94" s="214"/>
      <c r="K94" s="226"/>
    </row>
    <row r="95" spans="2:11" s="1" customFormat="1" ht="15" customHeight="1">
      <c r="B95" s="237"/>
      <c r="C95" s="214" t="s">
        <v>1369</v>
      </c>
      <c r="D95" s="214"/>
      <c r="E95" s="214"/>
      <c r="F95" s="235" t="s">
        <v>1333</v>
      </c>
      <c r="G95" s="236"/>
      <c r="H95" s="214" t="s">
        <v>1369</v>
      </c>
      <c r="I95" s="214" t="s">
        <v>1368</v>
      </c>
      <c r="J95" s="214"/>
      <c r="K95" s="226"/>
    </row>
    <row r="96" spans="2:11" s="1" customFormat="1" ht="15" customHeight="1">
      <c r="B96" s="237"/>
      <c r="C96" s="214" t="s">
        <v>40</v>
      </c>
      <c r="D96" s="214"/>
      <c r="E96" s="214"/>
      <c r="F96" s="235" t="s">
        <v>1333</v>
      </c>
      <c r="G96" s="236"/>
      <c r="H96" s="214" t="s">
        <v>1370</v>
      </c>
      <c r="I96" s="214" t="s">
        <v>1368</v>
      </c>
      <c r="J96" s="214"/>
      <c r="K96" s="226"/>
    </row>
    <row r="97" spans="2:11" s="1" customFormat="1" ht="15" customHeight="1">
      <c r="B97" s="237"/>
      <c r="C97" s="214" t="s">
        <v>50</v>
      </c>
      <c r="D97" s="214"/>
      <c r="E97" s="214"/>
      <c r="F97" s="235" t="s">
        <v>1333</v>
      </c>
      <c r="G97" s="236"/>
      <c r="H97" s="214" t="s">
        <v>1371</v>
      </c>
      <c r="I97" s="214" t="s">
        <v>1368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5" t="s">
        <v>1372</v>
      </c>
      <c r="D102" s="325"/>
      <c r="E102" s="325"/>
      <c r="F102" s="325"/>
      <c r="G102" s="325"/>
      <c r="H102" s="325"/>
      <c r="I102" s="325"/>
      <c r="J102" s="325"/>
      <c r="K102" s="226"/>
    </row>
    <row r="103" spans="2:11" s="1" customFormat="1" ht="17.25" customHeight="1">
      <c r="B103" s="225"/>
      <c r="C103" s="227" t="s">
        <v>1327</v>
      </c>
      <c r="D103" s="227"/>
      <c r="E103" s="227"/>
      <c r="F103" s="227" t="s">
        <v>1328</v>
      </c>
      <c r="G103" s="228"/>
      <c r="H103" s="227" t="s">
        <v>56</v>
      </c>
      <c r="I103" s="227" t="s">
        <v>59</v>
      </c>
      <c r="J103" s="227" t="s">
        <v>1329</v>
      </c>
      <c r="K103" s="226"/>
    </row>
    <row r="104" spans="2:11" s="1" customFormat="1" ht="17.25" customHeight="1">
      <c r="B104" s="225"/>
      <c r="C104" s="229" t="s">
        <v>1330</v>
      </c>
      <c r="D104" s="229"/>
      <c r="E104" s="229"/>
      <c r="F104" s="230" t="s">
        <v>1331</v>
      </c>
      <c r="G104" s="231"/>
      <c r="H104" s="229"/>
      <c r="I104" s="229"/>
      <c r="J104" s="229" t="s">
        <v>1332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55</v>
      </c>
      <c r="D106" s="234"/>
      <c r="E106" s="234"/>
      <c r="F106" s="235" t="s">
        <v>1333</v>
      </c>
      <c r="G106" s="214"/>
      <c r="H106" s="214" t="s">
        <v>1373</v>
      </c>
      <c r="I106" s="214" t="s">
        <v>1335</v>
      </c>
      <c r="J106" s="214">
        <v>20</v>
      </c>
      <c r="K106" s="226"/>
    </row>
    <row r="107" spans="2:11" s="1" customFormat="1" ht="15" customHeight="1">
      <c r="B107" s="225"/>
      <c r="C107" s="214" t="s">
        <v>1336</v>
      </c>
      <c r="D107" s="214"/>
      <c r="E107" s="214"/>
      <c r="F107" s="235" t="s">
        <v>1333</v>
      </c>
      <c r="G107" s="214"/>
      <c r="H107" s="214" t="s">
        <v>1373</v>
      </c>
      <c r="I107" s="214" t="s">
        <v>1335</v>
      </c>
      <c r="J107" s="214">
        <v>120</v>
      </c>
      <c r="K107" s="226"/>
    </row>
    <row r="108" spans="2:11" s="1" customFormat="1" ht="15" customHeight="1">
      <c r="B108" s="237"/>
      <c r="C108" s="214" t="s">
        <v>1338</v>
      </c>
      <c r="D108" s="214"/>
      <c r="E108" s="214"/>
      <c r="F108" s="235" t="s">
        <v>1339</v>
      </c>
      <c r="G108" s="214"/>
      <c r="H108" s="214" t="s">
        <v>1373</v>
      </c>
      <c r="I108" s="214" t="s">
        <v>1335</v>
      </c>
      <c r="J108" s="214">
        <v>50</v>
      </c>
      <c r="K108" s="226"/>
    </row>
    <row r="109" spans="2:11" s="1" customFormat="1" ht="15" customHeight="1">
      <c r="B109" s="237"/>
      <c r="C109" s="214" t="s">
        <v>1341</v>
      </c>
      <c r="D109" s="214"/>
      <c r="E109" s="214"/>
      <c r="F109" s="235" t="s">
        <v>1333</v>
      </c>
      <c r="G109" s="214"/>
      <c r="H109" s="214" t="s">
        <v>1373</v>
      </c>
      <c r="I109" s="214" t="s">
        <v>1343</v>
      </c>
      <c r="J109" s="214"/>
      <c r="K109" s="226"/>
    </row>
    <row r="110" spans="2:11" s="1" customFormat="1" ht="15" customHeight="1">
      <c r="B110" s="237"/>
      <c r="C110" s="214" t="s">
        <v>1352</v>
      </c>
      <c r="D110" s="214"/>
      <c r="E110" s="214"/>
      <c r="F110" s="235" t="s">
        <v>1339</v>
      </c>
      <c r="G110" s="214"/>
      <c r="H110" s="214" t="s">
        <v>1373</v>
      </c>
      <c r="I110" s="214" t="s">
        <v>1335</v>
      </c>
      <c r="J110" s="214">
        <v>50</v>
      </c>
      <c r="K110" s="226"/>
    </row>
    <row r="111" spans="2:11" s="1" customFormat="1" ht="15" customHeight="1">
      <c r="B111" s="237"/>
      <c r="C111" s="214" t="s">
        <v>1360</v>
      </c>
      <c r="D111" s="214"/>
      <c r="E111" s="214"/>
      <c r="F111" s="235" t="s">
        <v>1339</v>
      </c>
      <c r="G111" s="214"/>
      <c r="H111" s="214" t="s">
        <v>1373</v>
      </c>
      <c r="I111" s="214" t="s">
        <v>1335</v>
      </c>
      <c r="J111" s="214">
        <v>50</v>
      </c>
      <c r="K111" s="226"/>
    </row>
    <row r="112" spans="2:11" s="1" customFormat="1" ht="15" customHeight="1">
      <c r="B112" s="237"/>
      <c r="C112" s="214" t="s">
        <v>1358</v>
      </c>
      <c r="D112" s="214"/>
      <c r="E112" s="214"/>
      <c r="F112" s="235" t="s">
        <v>1339</v>
      </c>
      <c r="G112" s="214"/>
      <c r="H112" s="214" t="s">
        <v>1373</v>
      </c>
      <c r="I112" s="214" t="s">
        <v>1335</v>
      </c>
      <c r="J112" s="214">
        <v>50</v>
      </c>
      <c r="K112" s="226"/>
    </row>
    <row r="113" spans="2:11" s="1" customFormat="1" ht="15" customHeight="1">
      <c r="B113" s="237"/>
      <c r="C113" s="214" t="s">
        <v>55</v>
      </c>
      <c r="D113" s="214"/>
      <c r="E113" s="214"/>
      <c r="F113" s="235" t="s">
        <v>1333</v>
      </c>
      <c r="G113" s="214"/>
      <c r="H113" s="214" t="s">
        <v>1374</v>
      </c>
      <c r="I113" s="214" t="s">
        <v>1335</v>
      </c>
      <c r="J113" s="214">
        <v>20</v>
      </c>
      <c r="K113" s="226"/>
    </row>
    <row r="114" spans="2:11" s="1" customFormat="1" ht="15" customHeight="1">
      <c r="B114" s="237"/>
      <c r="C114" s="214" t="s">
        <v>1375</v>
      </c>
      <c r="D114" s="214"/>
      <c r="E114" s="214"/>
      <c r="F114" s="235" t="s">
        <v>1333</v>
      </c>
      <c r="G114" s="214"/>
      <c r="H114" s="214" t="s">
        <v>1376</v>
      </c>
      <c r="I114" s="214" t="s">
        <v>1335</v>
      </c>
      <c r="J114" s="214">
        <v>120</v>
      </c>
      <c r="K114" s="226"/>
    </row>
    <row r="115" spans="2:11" s="1" customFormat="1" ht="15" customHeight="1">
      <c r="B115" s="237"/>
      <c r="C115" s="214" t="s">
        <v>40</v>
      </c>
      <c r="D115" s="214"/>
      <c r="E115" s="214"/>
      <c r="F115" s="235" t="s">
        <v>1333</v>
      </c>
      <c r="G115" s="214"/>
      <c r="H115" s="214" t="s">
        <v>1377</v>
      </c>
      <c r="I115" s="214" t="s">
        <v>1368</v>
      </c>
      <c r="J115" s="214"/>
      <c r="K115" s="226"/>
    </row>
    <row r="116" spans="2:11" s="1" customFormat="1" ht="15" customHeight="1">
      <c r="B116" s="237"/>
      <c r="C116" s="214" t="s">
        <v>50</v>
      </c>
      <c r="D116" s="214"/>
      <c r="E116" s="214"/>
      <c r="F116" s="235" t="s">
        <v>1333</v>
      </c>
      <c r="G116" s="214"/>
      <c r="H116" s="214" t="s">
        <v>1378</v>
      </c>
      <c r="I116" s="214" t="s">
        <v>1368</v>
      </c>
      <c r="J116" s="214"/>
      <c r="K116" s="226"/>
    </row>
    <row r="117" spans="2:11" s="1" customFormat="1" ht="15" customHeight="1">
      <c r="B117" s="237"/>
      <c r="C117" s="214" t="s">
        <v>59</v>
      </c>
      <c r="D117" s="214"/>
      <c r="E117" s="214"/>
      <c r="F117" s="235" t="s">
        <v>1333</v>
      </c>
      <c r="G117" s="214"/>
      <c r="H117" s="214" t="s">
        <v>1379</v>
      </c>
      <c r="I117" s="214" t="s">
        <v>1380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26" t="s">
        <v>1381</v>
      </c>
      <c r="D122" s="326"/>
      <c r="E122" s="326"/>
      <c r="F122" s="326"/>
      <c r="G122" s="326"/>
      <c r="H122" s="326"/>
      <c r="I122" s="326"/>
      <c r="J122" s="326"/>
      <c r="K122" s="254"/>
    </row>
    <row r="123" spans="2:11" s="1" customFormat="1" ht="17.25" customHeight="1">
      <c r="B123" s="255"/>
      <c r="C123" s="227" t="s">
        <v>1327</v>
      </c>
      <c r="D123" s="227"/>
      <c r="E123" s="227"/>
      <c r="F123" s="227" t="s">
        <v>1328</v>
      </c>
      <c r="G123" s="228"/>
      <c r="H123" s="227" t="s">
        <v>56</v>
      </c>
      <c r="I123" s="227" t="s">
        <v>59</v>
      </c>
      <c r="J123" s="227" t="s">
        <v>1329</v>
      </c>
      <c r="K123" s="256"/>
    </row>
    <row r="124" spans="2:11" s="1" customFormat="1" ht="17.25" customHeight="1">
      <c r="B124" s="255"/>
      <c r="C124" s="229" t="s">
        <v>1330</v>
      </c>
      <c r="D124" s="229"/>
      <c r="E124" s="229"/>
      <c r="F124" s="230" t="s">
        <v>1331</v>
      </c>
      <c r="G124" s="231"/>
      <c r="H124" s="229"/>
      <c r="I124" s="229"/>
      <c r="J124" s="229" t="s">
        <v>1332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1336</v>
      </c>
      <c r="D126" s="234"/>
      <c r="E126" s="234"/>
      <c r="F126" s="235" t="s">
        <v>1333</v>
      </c>
      <c r="G126" s="214"/>
      <c r="H126" s="214" t="s">
        <v>1373</v>
      </c>
      <c r="I126" s="214" t="s">
        <v>1335</v>
      </c>
      <c r="J126" s="214">
        <v>120</v>
      </c>
      <c r="K126" s="260"/>
    </row>
    <row r="127" spans="2:11" s="1" customFormat="1" ht="15" customHeight="1">
      <c r="B127" s="257"/>
      <c r="C127" s="214" t="s">
        <v>1382</v>
      </c>
      <c r="D127" s="214"/>
      <c r="E127" s="214"/>
      <c r="F127" s="235" t="s">
        <v>1333</v>
      </c>
      <c r="G127" s="214"/>
      <c r="H127" s="214" t="s">
        <v>1383</v>
      </c>
      <c r="I127" s="214" t="s">
        <v>1335</v>
      </c>
      <c r="J127" s="214" t="s">
        <v>1384</v>
      </c>
      <c r="K127" s="260"/>
    </row>
    <row r="128" spans="2:11" s="1" customFormat="1" ht="15" customHeight="1">
      <c r="B128" s="257"/>
      <c r="C128" s="214" t="s">
        <v>1281</v>
      </c>
      <c r="D128" s="214"/>
      <c r="E128" s="214"/>
      <c r="F128" s="235" t="s">
        <v>1333</v>
      </c>
      <c r="G128" s="214"/>
      <c r="H128" s="214" t="s">
        <v>1385</v>
      </c>
      <c r="I128" s="214" t="s">
        <v>1335</v>
      </c>
      <c r="J128" s="214" t="s">
        <v>1384</v>
      </c>
      <c r="K128" s="260"/>
    </row>
    <row r="129" spans="2:11" s="1" customFormat="1" ht="15" customHeight="1">
      <c r="B129" s="257"/>
      <c r="C129" s="214" t="s">
        <v>1344</v>
      </c>
      <c r="D129" s="214"/>
      <c r="E129" s="214"/>
      <c r="F129" s="235" t="s">
        <v>1339</v>
      </c>
      <c r="G129" s="214"/>
      <c r="H129" s="214" t="s">
        <v>1345</v>
      </c>
      <c r="I129" s="214" t="s">
        <v>1335</v>
      </c>
      <c r="J129" s="214">
        <v>15</v>
      </c>
      <c r="K129" s="260"/>
    </row>
    <row r="130" spans="2:11" s="1" customFormat="1" ht="15" customHeight="1">
      <c r="B130" s="257"/>
      <c r="C130" s="238" t="s">
        <v>1346</v>
      </c>
      <c r="D130" s="238"/>
      <c r="E130" s="238"/>
      <c r="F130" s="239" t="s">
        <v>1339</v>
      </c>
      <c r="G130" s="238"/>
      <c r="H130" s="238" t="s">
        <v>1347</v>
      </c>
      <c r="I130" s="238" t="s">
        <v>1335</v>
      </c>
      <c r="J130" s="238">
        <v>15</v>
      </c>
      <c r="K130" s="260"/>
    </row>
    <row r="131" spans="2:11" s="1" customFormat="1" ht="15" customHeight="1">
      <c r="B131" s="257"/>
      <c r="C131" s="238" t="s">
        <v>1348</v>
      </c>
      <c r="D131" s="238"/>
      <c r="E131" s="238"/>
      <c r="F131" s="239" t="s">
        <v>1339</v>
      </c>
      <c r="G131" s="238"/>
      <c r="H131" s="238" t="s">
        <v>1349</v>
      </c>
      <c r="I131" s="238" t="s">
        <v>1335</v>
      </c>
      <c r="J131" s="238">
        <v>20</v>
      </c>
      <c r="K131" s="260"/>
    </row>
    <row r="132" spans="2:11" s="1" customFormat="1" ht="15" customHeight="1">
      <c r="B132" s="257"/>
      <c r="C132" s="238" t="s">
        <v>1350</v>
      </c>
      <c r="D132" s="238"/>
      <c r="E132" s="238"/>
      <c r="F132" s="239" t="s">
        <v>1339</v>
      </c>
      <c r="G132" s="238"/>
      <c r="H132" s="238" t="s">
        <v>1351</v>
      </c>
      <c r="I132" s="238" t="s">
        <v>1335</v>
      </c>
      <c r="J132" s="238">
        <v>20</v>
      </c>
      <c r="K132" s="260"/>
    </row>
    <row r="133" spans="2:11" s="1" customFormat="1" ht="15" customHeight="1">
      <c r="B133" s="257"/>
      <c r="C133" s="214" t="s">
        <v>1338</v>
      </c>
      <c r="D133" s="214"/>
      <c r="E133" s="214"/>
      <c r="F133" s="235" t="s">
        <v>1339</v>
      </c>
      <c r="G133" s="214"/>
      <c r="H133" s="214" t="s">
        <v>1373</v>
      </c>
      <c r="I133" s="214" t="s">
        <v>1335</v>
      </c>
      <c r="J133" s="214">
        <v>50</v>
      </c>
      <c r="K133" s="260"/>
    </row>
    <row r="134" spans="2:11" s="1" customFormat="1" ht="15" customHeight="1">
      <c r="B134" s="257"/>
      <c r="C134" s="214" t="s">
        <v>1352</v>
      </c>
      <c r="D134" s="214"/>
      <c r="E134" s="214"/>
      <c r="F134" s="235" t="s">
        <v>1339</v>
      </c>
      <c r="G134" s="214"/>
      <c r="H134" s="214" t="s">
        <v>1373</v>
      </c>
      <c r="I134" s="214" t="s">
        <v>1335</v>
      </c>
      <c r="J134" s="214">
        <v>50</v>
      </c>
      <c r="K134" s="260"/>
    </row>
    <row r="135" spans="2:11" s="1" customFormat="1" ht="15" customHeight="1">
      <c r="B135" s="257"/>
      <c r="C135" s="214" t="s">
        <v>1358</v>
      </c>
      <c r="D135" s="214"/>
      <c r="E135" s="214"/>
      <c r="F135" s="235" t="s">
        <v>1339</v>
      </c>
      <c r="G135" s="214"/>
      <c r="H135" s="214" t="s">
        <v>1373</v>
      </c>
      <c r="I135" s="214" t="s">
        <v>1335</v>
      </c>
      <c r="J135" s="214">
        <v>50</v>
      </c>
      <c r="K135" s="260"/>
    </row>
    <row r="136" spans="2:11" s="1" customFormat="1" ht="15" customHeight="1">
      <c r="B136" s="257"/>
      <c r="C136" s="214" t="s">
        <v>1360</v>
      </c>
      <c r="D136" s="214"/>
      <c r="E136" s="214"/>
      <c r="F136" s="235" t="s">
        <v>1339</v>
      </c>
      <c r="G136" s="214"/>
      <c r="H136" s="214" t="s">
        <v>1373</v>
      </c>
      <c r="I136" s="214" t="s">
        <v>1335</v>
      </c>
      <c r="J136" s="214">
        <v>50</v>
      </c>
      <c r="K136" s="260"/>
    </row>
    <row r="137" spans="2:11" s="1" customFormat="1" ht="15" customHeight="1">
      <c r="B137" s="257"/>
      <c r="C137" s="214" t="s">
        <v>1361</v>
      </c>
      <c r="D137" s="214"/>
      <c r="E137" s="214"/>
      <c r="F137" s="235" t="s">
        <v>1339</v>
      </c>
      <c r="G137" s="214"/>
      <c r="H137" s="214" t="s">
        <v>1386</v>
      </c>
      <c r="I137" s="214" t="s">
        <v>1335</v>
      </c>
      <c r="J137" s="214">
        <v>255</v>
      </c>
      <c r="K137" s="260"/>
    </row>
    <row r="138" spans="2:11" s="1" customFormat="1" ht="15" customHeight="1">
      <c r="B138" s="257"/>
      <c r="C138" s="214" t="s">
        <v>1363</v>
      </c>
      <c r="D138" s="214"/>
      <c r="E138" s="214"/>
      <c r="F138" s="235" t="s">
        <v>1333</v>
      </c>
      <c r="G138" s="214"/>
      <c r="H138" s="214" t="s">
        <v>1387</v>
      </c>
      <c r="I138" s="214" t="s">
        <v>1365</v>
      </c>
      <c r="J138" s="214"/>
      <c r="K138" s="260"/>
    </row>
    <row r="139" spans="2:11" s="1" customFormat="1" ht="15" customHeight="1">
      <c r="B139" s="257"/>
      <c r="C139" s="214" t="s">
        <v>1366</v>
      </c>
      <c r="D139" s="214"/>
      <c r="E139" s="214"/>
      <c r="F139" s="235" t="s">
        <v>1333</v>
      </c>
      <c r="G139" s="214"/>
      <c r="H139" s="214" t="s">
        <v>1388</v>
      </c>
      <c r="I139" s="214" t="s">
        <v>1368</v>
      </c>
      <c r="J139" s="214"/>
      <c r="K139" s="260"/>
    </row>
    <row r="140" spans="2:11" s="1" customFormat="1" ht="15" customHeight="1">
      <c r="B140" s="257"/>
      <c r="C140" s="214" t="s">
        <v>1369</v>
      </c>
      <c r="D140" s="214"/>
      <c r="E140" s="214"/>
      <c r="F140" s="235" t="s">
        <v>1333</v>
      </c>
      <c r="G140" s="214"/>
      <c r="H140" s="214" t="s">
        <v>1369</v>
      </c>
      <c r="I140" s="214" t="s">
        <v>1368</v>
      </c>
      <c r="J140" s="214"/>
      <c r="K140" s="260"/>
    </row>
    <row r="141" spans="2:11" s="1" customFormat="1" ht="15" customHeight="1">
      <c r="B141" s="257"/>
      <c r="C141" s="214" t="s">
        <v>40</v>
      </c>
      <c r="D141" s="214"/>
      <c r="E141" s="214"/>
      <c r="F141" s="235" t="s">
        <v>1333</v>
      </c>
      <c r="G141" s="214"/>
      <c r="H141" s="214" t="s">
        <v>1389</v>
      </c>
      <c r="I141" s="214" t="s">
        <v>1368</v>
      </c>
      <c r="J141" s="214"/>
      <c r="K141" s="260"/>
    </row>
    <row r="142" spans="2:11" s="1" customFormat="1" ht="15" customHeight="1">
      <c r="B142" s="257"/>
      <c r="C142" s="214" t="s">
        <v>1390</v>
      </c>
      <c r="D142" s="214"/>
      <c r="E142" s="214"/>
      <c r="F142" s="235" t="s">
        <v>1333</v>
      </c>
      <c r="G142" s="214"/>
      <c r="H142" s="214" t="s">
        <v>1391</v>
      </c>
      <c r="I142" s="214" t="s">
        <v>1368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5" t="s">
        <v>1392</v>
      </c>
      <c r="D147" s="325"/>
      <c r="E147" s="325"/>
      <c r="F147" s="325"/>
      <c r="G147" s="325"/>
      <c r="H147" s="325"/>
      <c r="I147" s="325"/>
      <c r="J147" s="325"/>
      <c r="K147" s="226"/>
    </row>
    <row r="148" spans="2:11" s="1" customFormat="1" ht="17.25" customHeight="1">
      <c r="B148" s="225"/>
      <c r="C148" s="227" t="s">
        <v>1327</v>
      </c>
      <c r="D148" s="227"/>
      <c r="E148" s="227"/>
      <c r="F148" s="227" t="s">
        <v>1328</v>
      </c>
      <c r="G148" s="228"/>
      <c r="H148" s="227" t="s">
        <v>56</v>
      </c>
      <c r="I148" s="227" t="s">
        <v>59</v>
      </c>
      <c r="J148" s="227" t="s">
        <v>1329</v>
      </c>
      <c r="K148" s="226"/>
    </row>
    <row r="149" spans="2:11" s="1" customFormat="1" ht="17.25" customHeight="1">
      <c r="B149" s="225"/>
      <c r="C149" s="229" t="s">
        <v>1330</v>
      </c>
      <c r="D149" s="229"/>
      <c r="E149" s="229"/>
      <c r="F149" s="230" t="s">
        <v>1331</v>
      </c>
      <c r="G149" s="231"/>
      <c r="H149" s="229"/>
      <c r="I149" s="229"/>
      <c r="J149" s="229" t="s">
        <v>1332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1336</v>
      </c>
      <c r="D151" s="214"/>
      <c r="E151" s="214"/>
      <c r="F151" s="265" t="s">
        <v>1333</v>
      </c>
      <c r="G151" s="214"/>
      <c r="H151" s="264" t="s">
        <v>1373</v>
      </c>
      <c r="I151" s="264" t="s">
        <v>1335</v>
      </c>
      <c r="J151" s="264">
        <v>120</v>
      </c>
      <c r="K151" s="260"/>
    </row>
    <row r="152" spans="2:11" s="1" customFormat="1" ht="15" customHeight="1">
      <c r="B152" s="237"/>
      <c r="C152" s="264" t="s">
        <v>1382</v>
      </c>
      <c r="D152" s="214"/>
      <c r="E152" s="214"/>
      <c r="F152" s="265" t="s">
        <v>1333</v>
      </c>
      <c r="G152" s="214"/>
      <c r="H152" s="264" t="s">
        <v>1393</v>
      </c>
      <c r="I152" s="264" t="s">
        <v>1335</v>
      </c>
      <c r="J152" s="264" t="s">
        <v>1384</v>
      </c>
      <c r="K152" s="260"/>
    </row>
    <row r="153" spans="2:11" s="1" customFormat="1" ht="15" customHeight="1">
      <c r="B153" s="237"/>
      <c r="C153" s="264" t="s">
        <v>1281</v>
      </c>
      <c r="D153" s="214"/>
      <c r="E153" s="214"/>
      <c r="F153" s="265" t="s">
        <v>1333</v>
      </c>
      <c r="G153" s="214"/>
      <c r="H153" s="264" t="s">
        <v>1394</v>
      </c>
      <c r="I153" s="264" t="s">
        <v>1335</v>
      </c>
      <c r="J153" s="264" t="s">
        <v>1384</v>
      </c>
      <c r="K153" s="260"/>
    </row>
    <row r="154" spans="2:11" s="1" customFormat="1" ht="15" customHeight="1">
      <c r="B154" s="237"/>
      <c r="C154" s="264" t="s">
        <v>1338</v>
      </c>
      <c r="D154" s="214"/>
      <c r="E154" s="214"/>
      <c r="F154" s="265" t="s">
        <v>1339</v>
      </c>
      <c r="G154" s="214"/>
      <c r="H154" s="264" t="s">
        <v>1373</v>
      </c>
      <c r="I154" s="264" t="s">
        <v>1335</v>
      </c>
      <c r="J154" s="264">
        <v>50</v>
      </c>
      <c r="K154" s="260"/>
    </row>
    <row r="155" spans="2:11" s="1" customFormat="1" ht="15" customHeight="1">
      <c r="B155" s="237"/>
      <c r="C155" s="264" t="s">
        <v>1341</v>
      </c>
      <c r="D155" s="214"/>
      <c r="E155" s="214"/>
      <c r="F155" s="265" t="s">
        <v>1333</v>
      </c>
      <c r="G155" s="214"/>
      <c r="H155" s="264" t="s">
        <v>1373</v>
      </c>
      <c r="I155" s="264" t="s">
        <v>1343</v>
      </c>
      <c r="J155" s="264"/>
      <c r="K155" s="260"/>
    </row>
    <row r="156" spans="2:11" s="1" customFormat="1" ht="15" customHeight="1">
      <c r="B156" s="237"/>
      <c r="C156" s="264" t="s">
        <v>1352</v>
      </c>
      <c r="D156" s="214"/>
      <c r="E156" s="214"/>
      <c r="F156" s="265" t="s">
        <v>1339</v>
      </c>
      <c r="G156" s="214"/>
      <c r="H156" s="264" t="s">
        <v>1373</v>
      </c>
      <c r="I156" s="264" t="s">
        <v>1335</v>
      </c>
      <c r="J156" s="264">
        <v>50</v>
      </c>
      <c r="K156" s="260"/>
    </row>
    <row r="157" spans="2:11" s="1" customFormat="1" ht="15" customHeight="1">
      <c r="B157" s="237"/>
      <c r="C157" s="264" t="s">
        <v>1360</v>
      </c>
      <c r="D157" s="214"/>
      <c r="E157" s="214"/>
      <c r="F157" s="265" t="s">
        <v>1339</v>
      </c>
      <c r="G157" s="214"/>
      <c r="H157" s="264" t="s">
        <v>1373</v>
      </c>
      <c r="I157" s="264" t="s">
        <v>1335</v>
      </c>
      <c r="J157" s="264">
        <v>50</v>
      </c>
      <c r="K157" s="260"/>
    </row>
    <row r="158" spans="2:11" s="1" customFormat="1" ht="15" customHeight="1">
      <c r="B158" s="237"/>
      <c r="C158" s="264" t="s">
        <v>1358</v>
      </c>
      <c r="D158" s="214"/>
      <c r="E158" s="214"/>
      <c r="F158" s="265" t="s">
        <v>1339</v>
      </c>
      <c r="G158" s="214"/>
      <c r="H158" s="264" t="s">
        <v>1373</v>
      </c>
      <c r="I158" s="264" t="s">
        <v>1335</v>
      </c>
      <c r="J158" s="264">
        <v>50</v>
      </c>
      <c r="K158" s="260"/>
    </row>
    <row r="159" spans="2:11" s="1" customFormat="1" ht="15" customHeight="1">
      <c r="B159" s="237"/>
      <c r="C159" s="264" t="s">
        <v>95</v>
      </c>
      <c r="D159" s="214"/>
      <c r="E159" s="214"/>
      <c r="F159" s="265" t="s">
        <v>1333</v>
      </c>
      <c r="G159" s="214"/>
      <c r="H159" s="264" t="s">
        <v>1395</v>
      </c>
      <c r="I159" s="264" t="s">
        <v>1335</v>
      </c>
      <c r="J159" s="264" t="s">
        <v>1396</v>
      </c>
      <c r="K159" s="260"/>
    </row>
    <row r="160" spans="2:11" s="1" customFormat="1" ht="15" customHeight="1">
      <c r="B160" s="237"/>
      <c r="C160" s="264" t="s">
        <v>1397</v>
      </c>
      <c r="D160" s="214"/>
      <c r="E160" s="214"/>
      <c r="F160" s="265" t="s">
        <v>1333</v>
      </c>
      <c r="G160" s="214"/>
      <c r="H160" s="264" t="s">
        <v>1398</v>
      </c>
      <c r="I160" s="264" t="s">
        <v>1368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26" t="s">
        <v>1399</v>
      </c>
      <c r="D165" s="326"/>
      <c r="E165" s="326"/>
      <c r="F165" s="326"/>
      <c r="G165" s="326"/>
      <c r="H165" s="326"/>
      <c r="I165" s="326"/>
      <c r="J165" s="326"/>
      <c r="K165" s="207"/>
    </row>
    <row r="166" spans="2:11" s="1" customFormat="1" ht="17.25" customHeight="1">
      <c r="B166" s="206"/>
      <c r="C166" s="227" t="s">
        <v>1327</v>
      </c>
      <c r="D166" s="227"/>
      <c r="E166" s="227"/>
      <c r="F166" s="227" t="s">
        <v>1328</v>
      </c>
      <c r="G166" s="269"/>
      <c r="H166" s="270" t="s">
        <v>56</v>
      </c>
      <c r="I166" s="270" t="s">
        <v>59</v>
      </c>
      <c r="J166" s="227" t="s">
        <v>1329</v>
      </c>
      <c r="K166" s="207"/>
    </row>
    <row r="167" spans="2:11" s="1" customFormat="1" ht="17.25" customHeight="1">
      <c r="B167" s="208"/>
      <c r="C167" s="229" t="s">
        <v>1330</v>
      </c>
      <c r="D167" s="229"/>
      <c r="E167" s="229"/>
      <c r="F167" s="230" t="s">
        <v>1331</v>
      </c>
      <c r="G167" s="271"/>
      <c r="H167" s="272"/>
      <c r="I167" s="272"/>
      <c r="J167" s="229" t="s">
        <v>1332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1336</v>
      </c>
      <c r="D169" s="214"/>
      <c r="E169" s="214"/>
      <c r="F169" s="235" t="s">
        <v>1333</v>
      </c>
      <c r="G169" s="214"/>
      <c r="H169" s="214" t="s">
        <v>1373</v>
      </c>
      <c r="I169" s="214" t="s">
        <v>1335</v>
      </c>
      <c r="J169" s="214">
        <v>120</v>
      </c>
      <c r="K169" s="260"/>
    </row>
    <row r="170" spans="2:11" s="1" customFormat="1" ht="15" customHeight="1">
      <c r="B170" s="237"/>
      <c r="C170" s="214" t="s">
        <v>1382</v>
      </c>
      <c r="D170" s="214"/>
      <c r="E170" s="214"/>
      <c r="F170" s="235" t="s">
        <v>1333</v>
      </c>
      <c r="G170" s="214"/>
      <c r="H170" s="214" t="s">
        <v>1383</v>
      </c>
      <c r="I170" s="214" t="s">
        <v>1335</v>
      </c>
      <c r="J170" s="214" t="s">
        <v>1384</v>
      </c>
      <c r="K170" s="260"/>
    </row>
    <row r="171" spans="2:11" s="1" customFormat="1" ht="15" customHeight="1">
      <c r="B171" s="237"/>
      <c r="C171" s="214" t="s">
        <v>1281</v>
      </c>
      <c r="D171" s="214"/>
      <c r="E171" s="214"/>
      <c r="F171" s="235" t="s">
        <v>1333</v>
      </c>
      <c r="G171" s="214"/>
      <c r="H171" s="214" t="s">
        <v>1400</v>
      </c>
      <c r="I171" s="214" t="s">
        <v>1335</v>
      </c>
      <c r="J171" s="214" t="s">
        <v>1384</v>
      </c>
      <c r="K171" s="260"/>
    </row>
    <row r="172" spans="2:11" s="1" customFormat="1" ht="15" customHeight="1">
      <c r="B172" s="237"/>
      <c r="C172" s="214" t="s">
        <v>1338</v>
      </c>
      <c r="D172" s="214"/>
      <c r="E172" s="214"/>
      <c r="F172" s="235" t="s">
        <v>1339</v>
      </c>
      <c r="G172" s="214"/>
      <c r="H172" s="214" t="s">
        <v>1400</v>
      </c>
      <c r="I172" s="214" t="s">
        <v>1335</v>
      </c>
      <c r="J172" s="214">
        <v>50</v>
      </c>
      <c r="K172" s="260"/>
    </row>
    <row r="173" spans="2:11" s="1" customFormat="1" ht="15" customHeight="1">
      <c r="B173" s="237"/>
      <c r="C173" s="214" t="s">
        <v>1341</v>
      </c>
      <c r="D173" s="214"/>
      <c r="E173" s="214"/>
      <c r="F173" s="235" t="s">
        <v>1333</v>
      </c>
      <c r="G173" s="214"/>
      <c r="H173" s="214" t="s">
        <v>1400</v>
      </c>
      <c r="I173" s="214" t="s">
        <v>1343</v>
      </c>
      <c r="J173" s="214"/>
      <c r="K173" s="260"/>
    </row>
    <row r="174" spans="2:11" s="1" customFormat="1" ht="15" customHeight="1">
      <c r="B174" s="237"/>
      <c r="C174" s="214" t="s">
        <v>1352</v>
      </c>
      <c r="D174" s="214"/>
      <c r="E174" s="214"/>
      <c r="F174" s="235" t="s">
        <v>1339</v>
      </c>
      <c r="G174" s="214"/>
      <c r="H174" s="214" t="s">
        <v>1400</v>
      </c>
      <c r="I174" s="214" t="s">
        <v>1335</v>
      </c>
      <c r="J174" s="214">
        <v>50</v>
      </c>
      <c r="K174" s="260"/>
    </row>
    <row r="175" spans="2:11" s="1" customFormat="1" ht="15" customHeight="1">
      <c r="B175" s="237"/>
      <c r="C175" s="214" t="s">
        <v>1360</v>
      </c>
      <c r="D175" s="214"/>
      <c r="E175" s="214"/>
      <c r="F175" s="235" t="s">
        <v>1339</v>
      </c>
      <c r="G175" s="214"/>
      <c r="H175" s="214" t="s">
        <v>1400</v>
      </c>
      <c r="I175" s="214" t="s">
        <v>1335</v>
      </c>
      <c r="J175" s="214">
        <v>50</v>
      </c>
      <c r="K175" s="260"/>
    </row>
    <row r="176" spans="2:11" s="1" customFormat="1" ht="15" customHeight="1">
      <c r="B176" s="237"/>
      <c r="C176" s="214" t="s">
        <v>1358</v>
      </c>
      <c r="D176" s="214"/>
      <c r="E176" s="214"/>
      <c r="F176" s="235" t="s">
        <v>1339</v>
      </c>
      <c r="G176" s="214"/>
      <c r="H176" s="214" t="s">
        <v>1400</v>
      </c>
      <c r="I176" s="214" t="s">
        <v>1335</v>
      </c>
      <c r="J176" s="214">
        <v>50</v>
      </c>
      <c r="K176" s="260"/>
    </row>
    <row r="177" spans="2:11" s="1" customFormat="1" ht="15" customHeight="1">
      <c r="B177" s="237"/>
      <c r="C177" s="214" t="s">
        <v>109</v>
      </c>
      <c r="D177" s="214"/>
      <c r="E177" s="214"/>
      <c r="F177" s="235" t="s">
        <v>1333</v>
      </c>
      <c r="G177" s="214"/>
      <c r="H177" s="214" t="s">
        <v>1401</v>
      </c>
      <c r="I177" s="214" t="s">
        <v>1402</v>
      </c>
      <c r="J177" s="214"/>
      <c r="K177" s="260"/>
    </row>
    <row r="178" spans="2:11" s="1" customFormat="1" ht="15" customHeight="1">
      <c r="B178" s="237"/>
      <c r="C178" s="214" t="s">
        <v>59</v>
      </c>
      <c r="D178" s="214"/>
      <c r="E178" s="214"/>
      <c r="F178" s="235" t="s">
        <v>1333</v>
      </c>
      <c r="G178" s="214"/>
      <c r="H178" s="214" t="s">
        <v>1403</v>
      </c>
      <c r="I178" s="214" t="s">
        <v>1404</v>
      </c>
      <c r="J178" s="214">
        <v>1</v>
      </c>
      <c r="K178" s="260"/>
    </row>
    <row r="179" spans="2:11" s="1" customFormat="1" ht="15" customHeight="1">
      <c r="B179" s="237"/>
      <c r="C179" s="214" t="s">
        <v>55</v>
      </c>
      <c r="D179" s="214"/>
      <c r="E179" s="214"/>
      <c r="F179" s="235" t="s">
        <v>1333</v>
      </c>
      <c r="G179" s="214"/>
      <c r="H179" s="214" t="s">
        <v>1405</v>
      </c>
      <c r="I179" s="214" t="s">
        <v>1335</v>
      </c>
      <c r="J179" s="214">
        <v>20</v>
      </c>
      <c r="K179" s="260"/>
    </row>
    <row r="180" spans="2:11" s="1" customFormat="1" ht="15" customHeight="1">
      <c r="B180" s="237"/>
      <c r="C180" s="214" t="s">
        <v>56</v>
      </c>
      <c r="D180" s="214"/>
      <c r="E180" s="214"/>
      <c r="F180" s="235" t="s">
        <v>1333</v>
      </c>
      <c r="G180" s="214"/>
      <c r="H180" s="214" t="s">
        <v>1406</v>
      </c>
      <c r="I180" s="214" t="s">
        <v>1335</v>
      </c>
      <c r="J180" s="214">
        <v>255</v>
      </c>
      <c r="K180" s="260"/>
    </row>
    <row r="181" spans="2:11" s="1" customFormat="1" ht="15" customHeight="1">
      <c r="B181" s="237"/>
      <c r="C181" s="214" t="s">
        <v>110</v>
      </c>
      <c r="D181" s="214"/>
      <c r="E181" s="214"/>
      <c r="F181" s="235" t="s">
        <v>1333</v>
      </c>
      <c r="G181" s="214"/>
      <c r="H181" s="214" t="s">
        <v>1297</v>
      </c>
      <c r="I181" s="214" t="s">
        <v>1335</v>
      </c>
      <c r="J181" s="214">
        <v>10</v>
      </c>
      <c r="K181" s="260"/>
    </row>
    <row r="182" spans="2:11" s="1" customFormat="1" ht="15" customHeight="1">
      <c r="B182" s="237"/>
      <c r="C182" s="214" t="s">
        <v>111</v>
      </c>
      <c r="D182" s="214"/>
      <c r="E182" s="214"/>
      <c r="F182" s="235" t="s">
        <v>1333</v>
      </c>
      <c r="G182" s="214"/>
      <c r="H182" s="214" t="s">
        <v>1407</v>
      </c>
      <c r="I182" s="214" t="s">
        <v>1368</v>
      </c>
      <c r="J182" s="214"/>
      <c r="K182" s="260"/>
    </row>
    <row r="183" spans="2:11" s="1" customFormat="1" ht="15" customHeight="1">
      <c r="B183" s="237"/>
      <c r="C183" s="214" t="s">
        <v>1408</v>
      </c>
      <c r="D183" s="214"/>
      <c r="E183" s="214"/>
      <c r="F183" s="235" t="s">
        <v>1333</v>
      </c>
      <c r="G183" s="214"/>
      <c r="H183" s="214" t="s">
        <v>1409</v>
      </c>
      <c r="I183" s="214" t="s">
        <v>1368</v>
      </c>
      <c r="J183" s="214"/>
      <c r="K183" s="260"/>
    </row>
    <row r="184" spans="2:11" s="1" customFormat="1" ht="15" customHeight="1">
      <c r="B184" s="237"/>
      <c r="C184" s="214" t="s">
        <v>1397</v>
      </c>
      <c r="D184" s="214"/>
      <c r="E184" s="214"/>
      <c r="F184" s="235" t="s">
        <v>1333</v>
      </c>
      <c r="G184" s="214"/>
      <c r="H184" s="214" t="s">
        <v>1410</v>
      </c>
      <c r="I184" s="214" t="s">
        <v>1368</v>
      </c>
      <c r="J184" s="214"/>
      <c r="K184" s="260"/>
    </row>
    <row r="185" spans="2:11" s="1" customFormat="1" ht="15" customHeight="1">
      <c r="B185" s="237"/>
      <c r="C185" s="214" t="s">
        <v>113</v>
      </c>
      <c r="D185" s="214"/>
      <c r="E185" s="214"/>
      <c r="F185" s="235" t="s">
        <v>1339</v>
      </c>
      <c r="G185" s="214"/>
      <c r="H185" s="214" t="s">
        <v>1411</v>
      </c>
      <c r="I185" s="214" t="s">
        <v>1335</v>
      </c>
      <c r="J185" s="214">
        <v>50</v>
      </c>
      <c r="K185" s="260"/>
    </row>
    <row r="186" spans="2:11" s="1" customFormat="1" ht="15" customHeight="1">
      <c r="B186" s="237"/>
      <c r="C186" s="214" t="s">
        <v>1412</v>
      </c>
      <c r="D186" s="214"/>
      <c r="E186" s="214"/>
      <c r="F186" s="235" t="s">
        <v>1339</v>
      </c>
      <c r="G186" s="214"/>
      <c r="H186" s="214" t="s">
        <v>1413</v>
      </c>
      <c r="I186" s="214" t="s">
        <v>1414</v>
      </c>
      <c r="J186" s="214"/>
      <c r="K186" s="260"/>
    </row>
    <row r="187" spans="2:11" s="1" customFormat="1" ht="15" customHeight="1">
      <c r="B187" s="237"/>
      <c r="C187" s="214" t="s">
        <v>1415</v>
      </c>
      <c r="D187" s="214"/>
      <c r="E187" s="214"/>
      <c r="F187" s="235" t="s">
        <v>1339</v>
      </c>
      <c r="G187" s="214"/>
      <c r="H187" s="214" t="s">
        <v>1416</v>
      </c>
      <c r="I187" s="214" t="s">
        <v>1414</v>
      </c>
      <c r="J187" s="214"/>
      <c r="K187" s="260"/>
    </row>
    <row r="188" spans="2:11" s="1" customFormat="1" ht="15" customHeight="1">
      <c r="B188" s="237"/>
      <c r="C188" s="214" t="s">
        <v>1417</v>
      </c>
      <c r="D188" s="214"/>
      <c r="E188" s="214"/>
      <c r="F188" s="235" t="s">
        <v>1339</v>
      </c>
      <c r="G188" s="214"/>
      <c r="H188" s="214" t="s">
        <v>1418</v>
      </c>
      <c r="I188" s="214" t="s">
        <v>1414</v>
      </c>
      <c r="J188" s="214"/>
      <c r="K188" s="260"/>
    </row>
    <row r="189" spans="2:11" s="1" customFormat="1" ht="15" customHeight="1">
      <c r="B189" s="237"/>
      <c r="C189" s="273" t="s">
        <v>1419</v>
      </c>
      <c r="D189" s="214"/>
      <c r="E189" s="214"/>
      <c r="F189" s="235" t="s">
        <v>1339</v>
      </c>
      <c r="G189" s="214"/>
      <c r="H189" s="214" t="s">
        <v>1420</v>
      </c>
      <c r="I189" s="214" t="s">
        <v>1421</v>
      </c>
      <c r="J189" s="274" t="s">
        <v>1422</v>
      </c>
      <c r="K189" s="260"/>
    </row>
    <row r="190" spans="2:11" s="1" customFormat="1" ht="15" customHeight="1">
      <c r="B190" s="237"/>
      <c r="C190" s="273" t="s">
        <v>44</v>
      </c>
      <c r="D190" s="214"/>
      <c r="E190" s="214"/>
      <c r="F190" s="235" t="s">
        <v>1333</v>
      </c>
      <c r="G190" s="214"/>
      <c r="H190" s="211" t="s">
        <v>1423</v>
      </c>
      <c r="I190" s="214" t="s">
        <v>1424</v>
      </c>
      <c r="J190" s="214"/>
      <c r="K190" s="260"/>
    </row>
    <row r="191" spans="2:11" s="1" customFormat="1" ht="15" customHeight="1">
      <c r="B191" s="237"/>
      <c r="C191" s="273" t="s">
        <v>1425</v>
      </c>
      <c r="D191" s="214"/>
      <c r="E191" s="214"/>
      <c r="F191" s="235" t="s">
        <v>1333</v>
      </c>
      <c r="G191" s="214"/>
      <c r="H191" s="214" t="s">
        <v>1426</v>
      </c>
      <c r="I191" s="214" t="s">
        <v>1368</v>
      </c>
      <c r="J191" s="214"/>
      <c r="K191" s="260"/>
    </row>
    <row r="192" spans="2:11" s="1" customFormat="1" ht="15" customHeight="1">
      <c r="B192" s="237"/>
      <c r="C192" s="273" t="s">
        <v>1427</v>
      </c>
      <c r="D192" s="214"/>
      <c r="E192" s="214"/>
      <c r="F192" s="235" t="s">
        <v>1333</v>
      </c>
      <c r="G192" s="214"/>
      <c r="H192" s="214" t="s">
        <v>1428</v>
      </c>
      <c r="I192" s="214" t="s">
        <v>1368</v>
      </c>
      <c r="J192" s="214"/>
      <c r="K192" s="260"/>
    </row>
    <row r="193" spans="2:11" s="1" customFormat="1" ht="15" customHeight="1">
      <c r="B193" s="237"/>
      <c r="C193" s="273" t="s">
        <v>1429</v>
      </c>
      <c r="D193" s="214"/>
      <c r="E193" s="214"/>
      <c r="F193" s="235" t="s">
        <v>1339</v>
      </c>
      <c r="G193" s="214"/>
      <c r="H193" s="214" t="s">
        <v>1430</v>
      </c>
      <c r="I193" s="214" t="s">
        <v>1368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26" t="s">
        <v>1431</v>
      </c>
      <c r="D199" s="326"/>
      <c r="E199" s="326"/>
      <c r="F199" s="326"/>
      <c r="G199" s="326"/>
      <c r="H199" s="326"/>
      <c r="I199" s="326"/>
      <c r="J199" s="326"/>
      <c r="K199" s="207"/>
    </row>
    <row r="200" spans="2:11" s="1" customFormat="1" ht="25.5" customHeight="1">
      <c r="B200" s="206"/>
      <c r="C200" s="276" t="s">
        <v>1432</v>
      </c>
      <c r="D200" s="276"/>
      <c r="E200" s="276"/>
      <c r="F200" s="276" t="s">
        <v>1433</v>
      </c>
      <c r="G200" s="277"/>
      <c r="H200" s="327" t="s">
        <v>1434</v>
      </c>
      <c r="I200" s="327"/>
      <c r="J200" s="327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1424</v>
      </c>
      <c r="D202" s="214"/>
      <c r="E202" s="214"/>
      <c r="F202" s="235" t="s">
        <v>45</v>
      </c>
      <c r="G202" s="214"/>
      <c r="H202" s="328" t="s">
        <v>1435</v>
      </c>
      <c r="I202" s="328"/>
      <c r="J202" s="328"/>
      <c r="K202" s="260"/>
    </row>
    <row r="203" spans="2:11" s="1" customFormat="1" ht="15" customHeight="1">
      <c r="B203" s="237"/>
      <c r="C203" s="214"/>
      <c r="D203" s="214"/>
      <c r="E203" s="214"/>
      <c r="F203" s="235" t="s">
        <v>46</v>
      </c>
      <c r="G203" s="214"/>
      <c r="H203" s="328" t="s">
        <v>1436</v>
      </c>
      <c r="I203" s="328"/>
      <c r="J203" s="328"/>
      <c r="K203" s="260"/>
    </row>
    <row r="204" spans="2:11" s="1" customFormat="1" ht="15" customHeight="1">
      <c r="B204" s="237"/>
      <c r="C204" s="214"/>
      <c r="D204" s="214"/>
      <c r="E204" s="214"/>
      <c r="F204" s="235" t="s">
        <v>49</v>
      </c>
      <c r="G204" s="214"/>
      <c r="H204" s="328" t="s">
        <v>1437</v>
      </c>
      <c r="I204" s="328"/>
      <c r="J204" s="328"/>
      <c r="K204" s="260"/>
    </row>
    <row r="205" spans="2:11" s="1" customFormat="1" ht="15" customHeight="1">
      <c r="B205" s="237"/>
      <c r="C205" s="214"/>
      <c r="D205" s="214"/>
      <c r="E205" s="214"/>
      <c r="F205" s="235" t="s">
        <v>47</v>
      </c>
      <c r="G205" s="214"/>
      <c r="H205" s="328" t="s">
        <v>1438</v>
      </c>
      <c r="I205" s="328"/>
      <c r="J205" s="328"/>
      <c r="K205" s="260"/>
    </row>
    <row r="206" spans="2:11" s="1" customFormat="1" ht="15" customHeight="1">
      <c r="B206" s="237"/>
      <c r="C206" s="214"/>
      <c r="D206" s="214"/>
      <c r="E206" s="214"/>
      <c r="F206" s="235" t="s">
        <v>48</v>
      </c>
      <c r="G206" s="214"/>
      <c r="H206" s="328" t="s">
        <v>1439</v>
      </c>
      <c r="I206" s="328"/>
      <c r="J206" s="328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1380</v>
      </c>
      <c r="D208" s="214"/>
      <c r="E208" s="214"/>
      <c r="F208" s="235" t="s">
        <v>81</v>
      </c>
      <c r="G208" s="214"/>
      <c r="H208" s="328" t="s">
        <v>1440</v>
      </c>
      <c r="I208" s="328"/>
      <c r="J208" s="328"/>
      <c r="K208" s="260"/>
    </row>
    <row r="209" spans="2:11" s="1" customFormat="1" ht="15" customHeight="1">
      <c r="B209" s="237"/>
      <c r="C209" s="214"/>
      <c r="D209" s="214"/>
      <c r="E209" s="214"/>
      <c r="F209" s="235" t="s">
        <v>1275</v>
      </c>
      <c r="G209" s="214"/>
      <c r="H209" s="328" t="s">
        <v>1276</v>
      </c>
      <c r="I209" s="328"/>
      <c r="J209" s="328"/>
      <c r="K209" s="260"/>
    </row>
    <row r="210" spans="2:11" s="1" customFormat="1" ht="15" customHeight="1">
      <c r="B210" s="237"/>
      <c r="C210" s="214"/>
      <c r="D210" s="214"/>
      <c r="E210" s="214"/>
      <c r="F210" s="235" t="s">
        <v>1273</v>
      </c>
      <c r="G210" s="214"/>
      <c r="H210" s="328" t="s">
        <v>1441</v>
      </c>
      <c r="I210" s="328"/>
      <c r="J210" s="328"/>
      <c r="K210" s="260"/>
    </row>
    <row r="211" spans="2:11" s="1" customFormat="1" ht="15" customHeight="1">
      <c r="B211" s="278"/>
      <c r="C211" s="214"/>
      <c r="D211" s="214"/>
      <c r="E211" s="214"/>
      <c r="F211" s="235" t="s">
        <v>1277</v>
      </c>
      <c r="G211" s="273"/>
      <c r="H211" s="329" t="s">
        <v>1278</v>
      </c>
      <c r="I211" s="329"/>
      <c r="J211" s="329"/>
      <c r="K211" s="279"/>
    </row>
    <row r="212" spans="2:11" s="1" customFormat="1" ht="15" customHeight="1">
      <c r="B212" s="278"/>
      <c r="C212" s="214"/>
      <c r="D212" s="214"/>
      <c r="E212" s="214"/>
      <c r="F212" s="235" t="s">
        <v>1279</v>
      </c>
      <c r="G212" s="273"/>
      <c r="H212" s="329" t="s">
        <v>1442</v>
      </c>
      <c r="I212" s="329"/>
      <c r="J212" s="329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1404</v>
      </c>
      <c r="D214" s="214"/>
      <c r="E214" s="214"/>
      <c r="F214" s="235">
        <v>1</v>
      </c>
      <c r="G214" s="273"/>
      <c r="H214" s="329" t="s">
        <v>1443</v>
      </c>
      <c r="I214" s="329"/>
      <c r="J214" s="329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29" t="s">
        <v>1444</v>
      </c>
      <c r="I215" s="329"/>
      <c r="J215" s="329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29" t="s">
        <v>1445</v>
      </c>
      <c r="I216" s="329"/>
      <c r="J216" s="329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29" t="s">
        <v>1446</v>
      </c>
      <c r="I217" s="329"/>
      <c r="J217" s="329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LAPTOP-6BL9GK0E\Michal</dc:creator>
  <cp:keywords/>
  <dc:description/>
  <cp:lastModifiedBy>Perglerová Radmila</cp:lastModifiedBy>
  <dcterms:created xsi:type="dcterms:W3CDTF">2023-07-01T19:17:41Z</dcterms:created>
  <dcterms:modified xsi:type="dcterms:W3CDTF">2023-08-09T14:33:40Z</dcterms:modified>
  <cp:category/>
  <cp:version/>
  <cp:contentType/>
  <cp:contentStatus/>
</cp:coreProperties>
</file>