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616" activeTab="0"/>
  </bookViews>
  <sheets>
    <sheet name="Rekapitulace" sheetId="4" r:id="rId1"/>
    <sheet name="SO 000" sheetId="2" r:id="rId2"/>
    <sheet name="SO 101SO 001" sheetId="3" r:id="rId3"/>
  </sheets>
  <definedNames/>
  <calcPr calcId="162913"/>
</workbook>
</file>

<file path=xl/sharedStrings.xml><?xml version="1.0" encoding="utf-8"?>
<sst xmlns="http://schemas.openxmlformats.org/spreadsheetml/2006/main" count="737" uniqueCount="325">
  <si>
    <t>EstiCon</t>
  </si>
  <si>
    <t>Firma:</t>
  </si>
  <si>
    <t>Rekapitulace ceny</t>
  </si>
  <si>
    <t>Stavba: SML - SOUVISLÁ ÚDRŽBA KOMUNIKACE V UL. TÁBORSKÁ, OBNOVA PO IS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</si>
  <si>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</si>
  <si>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</si>
  <si>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</si>
  <si>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</si>
  <si>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</si>
  <si>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</si>
  <si>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</si>
  <si>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000</t>
  </si>
  <si>
    <t>VEDLEJŠÍ ROZPOČTOVÉ NÁKLADY</t>
  </si>
  <si>
    <t>SO 001</t>
  </si>
  <si>
    <t>Komunikace</t>
  </si>
  <si>
    <t>Soupis prací objektu</t>
  </si>
  <si>
    <t>S</t>
  </si>
  <si>
    <t>Stavba:</t>
  </si>
  <si>
    <t>SML</t>
  </si>
  <si>
    <t>SOUVISLÁ ÚDRŽBA KOMUNIKACE V UL. TÁBORSKÁ, OBNOVA PO IS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</si>
  <si>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</si>
  <si>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</si>
  <si>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</si>
  <si>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</si>
  <si>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</si>
  <si>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</si>
  <si>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</si>
  <si>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</si>
  <si>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</si>
  <si>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</si>
  <si>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</si>
  <si>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</si>
  <si>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</si>
  <si>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</si>
  <si>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</si>
  <si>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</si>
  <si>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</si>
  <si>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</si>
  <si>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</si>
  <si>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</si>
  <si>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</si>
  <si>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</si>
  <si>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statické zatěžovací zkoušky vozovkových vrstev ze štěrkodrti
kontrola zhutněných výkopů po IS
zemní pláň vozovky</t>
  </si>
  <si>
    <t>VV</t>
  </si>
  <si>
    <t>5 = 5,000 [A]</t>
  </si>
  <si>
    <t>TS</t>
  </si>
  <si>
    <t>zahrnuje veškeré náklady spojené s objednatelem požadovanými zkouškami</t>
  </si>
  <si>
    <t>02720</t>
  </si>
  <si>
    <t>POMOC PRÁCE ZŘÍZ NEBO ZAJIŠŤ REGULACI A OCHRANU DOPRAVY</t>
  </si>
  <si>
    <t>položka obsahuje zpracování (návrh) a projednání DIO (vč. zajištění DIR a potřebných vyjádření a stanovisek od dotčených orgánů a správců)  
- zahrnuje veškeré náklady spojené s objednatelem požadovanými zařízeními. Položka obsahuje zřízení DIO a kompletní údržbu po dobu celé stavby. Montáž a demontáž dočasných (pronajatých) dopravních značek kompletních vč. podstavce a sloupku a semoforových souprav. Včetně přemisťování značek a semaforových souprav.Zahrnuje projednání a zajištění vyjádření a stanovisek od dorčených orgánů a správců pro provedení VDZ.</t>
  </si>
  <si>
    <t>1 = 1,000 [A]</t>
  </si>
  <si>
    <t>zahrnuje veškeré náklady spojené s objednatelem požadovanými zařízeními</t>
  </si>
  <si>
    <t>02910</t>
  </si>
  <si>
    <t>OSTATNÍ POŽADAVKY - ZEMĚMĚŘIČSKÁ MĚŘENÍ</t>
  </si>
  <si>
    <t>zeměměřičské a vytyčovací práce na stavbě geodetem zhotovitele</t>
  </si>
  <si>
    <t>zahrnuje veškeré náklady spojené s objednatelem požadovanými pracemi, 
- pro stanovení orientační investorské ceny určete jednotkovou cenu jako 1% odhadované ceny stavby</t>
  </si>
  <si>
    <t>02911</t>
  </si>
  <si>
    <t>OSTATNÍ POŽADAVKY - GEODETICKÉ ZAMĚŘENÍ</t>
  </si>
  <si>
    <t>geodetické zaměření skutečného provedení dokončené stavby</t>
  </si>
  <si>
    <t>zahrnuje veškeré náklady spojené s objednatelem požadovanými pracemi</t>
  </si>
  <si>
    <t>02945</t>
  </si>
  <si>
    <t>OSTAT POŽADAVKY - GEOMETRICKÝ PLÁN</t>
  </si>
  <si>
    <t>Zajištění geometrických plánů skutečného provedení objektů a inženýrských sítí a geomterických plánů věcných břemen v požadovaném formátu s hranicemi pozemků jako podklad pro vklad do kstastrální mapy pro evidenci změn na katastrálním úřadě. Tato dokumentace bude potvrzena příslušným katastrálním úřadem a předána v 6-ti vyhotovení v termíu dle potřeby investora.</t>
  </si>
  <si>
    <t>položka zahrnuje:      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</si>
  <si>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02990</t>
  </si>
  <si>
    <t>OSTATNÍ POŽADAVKY - INFORMAČNÍ TABULE</t>
  </si>
  <si>
    <t>identifikační tabule stavby se základními údaji o díle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</si>
  <si>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</si>
  <si>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</si>
  <si>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</si>
  <si>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Náklady na úmístění stavby:                                                     
Technická specifikace: Kompletní zařízení staveniště pro celou stavbu  včetně zajištění potřebných povolení a rozhodnutí.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 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</si>
  <si>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</si>
  <si>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</si>
  <si>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</t>
  </si>
  <si>
    <t>zahrnuje objednatelem povolené náklady na požadovaná zařízení zhotovitele, zajištění platného vyjádření o existenci inženýrských sítí a jejich vytýčení.
zajištění a provedení ochrany stávajících inženýrských sítí při zemních a výkopových pracích dle požadavkůl správců inženýrských sítí</t>
  </si>
  <si>
    <t>zahrnuje objednatelem povolené náklady na požadovaná zařízení zhotovitele</t>
  </si>
  <si>
    <t>02610</t>
  </si>
  <si>
    <t>ZKOUŠENÍ KONSTRUKCÍ A PRACÍ ZKUŠEBNOU ZHOTOVITELE</t>
  </si>
  <si>
    <t>vzorkování asfaltobetonu dle vyhl.283/2023 Sb</t>
  </si>
  <si>
    <t>Položka zahrnuje:
- veškeré náklady spojené s objednatelem požadovanými zkouškami
Položka nezahrnuje:
- x</t>
  </si>
  <si>
    <t>029511</t>
  </si>
  <si>
    <t>OSTATNÍ POŽADAVKY - POSUDKY A KONTROLY</t>
  </si>
  <si>
    <t>HOD</t>
  </si>
  <si>
    <t>fotodokumentace stavvy a především pasport přilehlých objektů před a pod dokončení stavby</t>
  </si>
  <si>
    <t>Položka zahrnuje:
- veškeré náklady spojené s objednatelem požadovanými pracemi
Položka nezahrnuje:
- x</t>
  </si>
  <si>
    <t>Objekt:</t>
  </si>
  <si>
    <t>SO 101</t>
  </si>
  <si>
    <t>KOMUNIKACE</t>
  </si>
  <si>
    <t>O1</t>
  </si>
  <si>
    <t>014101</t>
  </si>
  <si>
    <t>1</t>
  </si>
  <si>
    <t>POPLATKY ZA SKLÁDKU</t>
  </si>
  <si>
    <t>M3</t>
  </si>
  <si>
    <t>Katalog odpadů (vyhláška MŽP č. 381/2001 Sb.) - Skupina 17 00 00 – Stavební a demoliční odpady kód druhu odpadu 17 05 04 – zemina a kamení
pol. 12373, 12910, 12920, 13173, 13273</t>
  </si>
  <si>
    <t>674,876 = 674,876 [A]
 10,734 = 10,734 [B]
 10,625 = 10,625 [C]
 4,2 = 4,200 [E]
 43,935 = 43,935 [D]
Mezisoučet = 744,370 [F]</t>
  </si>
  <si>
    <t>zahrnuje veškeré poplatky provozovateli skládky související s uložením odpadu na skládce.</t>
  </si>
  <si>
    <t>2</t>
  </si>
  <si>
    <t>Katalog odpadů (vyhláška MŽP č. 381/2001 Sb.) - Skupina 17 00 00 – Stavební a demoliční odpady kód druhu odpadu 17 07 01 – směsný stavební a demoliční odpad  (kamenná a betonová suť)  
11352</t>
  </si>
  <si>
    <t>114*85/1000 = 9,690 [A]</t>
  </si>
  <si>
    <t>014122</t>
  </si>
  <si>
    <t>POPLATKY ZA SKLÁDKU TYP S-OO (OSTATNÍ ODPAD)</t>
  </si>
  <si>
    <t>T</t>
  </si>
  <si>
    <t>stmelené vrstvy vozovky s obsahem asfaltu, 1,8t/m3
na přímý příkaz TDI
113438.1</t>
  </si>
  <si>
    <t>0,86*2,6 = 2,236 [A]</t>
  </si>
  <si>
    <t>Zemní práce</t>
  </si>
  <si>
    <t>11120</t>
  </si>
  <si>
    <t>ODSTRANĚNÍ KŘOVIN</t>
  </si>
  <si>
    <t>M2</t>
  </si>
  <si>
    <t>lokální odstranění náletových křovin vč. odvozu a likvidace zhotovitelem v km 0.300-0.350</t>
  </si>
  <si>
    <t>50*3,5 = 175,000 [A]</t>
  </si>
  <si>
    <t>odstranění křovin a stromů do průměru 100 mm
doprava dřevin bez ohledu na vzdálenost
spálení na hromadách nebo štěpkování</t>
  </si>
  <si>
    <t>11241</t>
  </si>
  <si>
    <t>ÚPRAVA STROMŮ D DO 0,5M ŘEZEM VĚTVÍ</t>
  </si>
  <si>
    <t>KUS</t>
  </si>
  <si>
    <t>vč.odvozu dřevní hmoty a likvidace zhotovitelem, oblast pro zajištění průjezdního profilu vozovky
km 0.065 vlevo prořez kolem bodu VO LB 09916
km 0.280-0.350 pro montáž zábradlí
na přímý příkaz TDS nebo investora</t>
  </si>
  <si>
    <t>rozsah určí TDS: předpoklad: 6 = 6,000 [A]</t>
  </si>
  <si>
    <t>zahrnuje odřezání větví 1 ks stromu přesahujících do komunikace bez ohledu na způsob a použitou mechanizaci (např. plošina), bez ohledu na počet větví 
zahrnuje všechna opatření související se silničním provozem (např. provizorní dopravní značení)
zahrnuje odvoz a likvidaci vyzískaného materiálu dle pokynů zadávací dokumentace</t>
  </si>
  <si>
    <t>113438</t>
  </si>
  <si>
    <t>ODSTRAN KRYTU ZPEVNĚNÝCH PLOCH S ASFALT POJIVEM VČET PODKLADU, ODVOZ DO 20KM</t>
  </si>
  <si>
    <t>odstranění původního podkladu vozovky pro její obnovu, vč. odvozu a uložení na skládku určenou zhotovitelem, poplatek za skládku v položce 014122.1</t>
  </si>
  <si>
    <t>vozovka napojení:(11,20+4,82+17,05)*0,2*0,13 = 0,860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</si>
  <si>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</si>
  <si>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113728</t>
  </si>
  <si>
    <t>FRÉZOVÁNÍ ZPEVNĚNÝCH PLOCH ASFALTOVÝCH, ODVOZ DO 20KM</t>
  </si>
  <si>
    <t>Celoplošné frézování, s napojením na stávající navazující stav komunikací. Přesný rozsah frézování bude určen přímo na stavbě investorem stavby nebo TDS a dle parametrů-materiálové skladby vozovky a tlouštěk.
Vyfrézovaný materiál (přebytek nepoužitý na stavbě) bude povinně odkoupen zhotovitelem, včetně dopravy a uložení, viz smlouva o provedení stavby. Zákonem č. 541/2020 Sb., o odpadech je asfaltový recyklát vzorkován. Rozsah a hloubka frézování bude upřesněna dle materiálové skladby TDI nebo investorem.
Frézování krytu a podkladu. 
Vyfrézovaný materiál, přebytek  bude odvezen na skládku určené zhotovitelem, včetně dopravy a odkoupení přebytečného množství recyklátu. Rozsah a hloubka frézování bude upřesněna dle materiálové skladby a tlouštěk předchozích vrstev TDS nebo investorem.
S ohledem na napojení přilehlých nemovitostí ke komunikaci, stávající materiálovou skladbu a tlouštky asfaltobetonových vrstev při frézování, lze na základě tohoto posouzení přistoupit ke snížení tlouštěk frézování asfaltobetonu zejména v extravilánu a tím k finálnímu zesílení asfaltobetonového souvrství.</t>
  </si>
  <si>
    <t>obrusná vrstva:(1789*0,04) = 71,560 [A]
 ložní vrstva: (1789*0,09) = 161,010 [B]
 Celkem: A+B = 232,570 [C]</t>
  </si>
  <si>
    <t>12910</t>
  </si>
  <si>
    <t>ČIŠTĚNÍ VOZOVEK OD NÁNOSU</t>
  </si>
  <si>
    <t>Položka obsahuje přečištění vozovky před provedením spojovacího postřiku, vč. odvozu na skládku určenou zhotovitelem a uložení, poplatek za skládku v položce 014101.1.</t>
  </si>
  <si>
    <t>obrusná vrstva:(1789*0,003) = 5,367 [A]
 ložní vrstva: (1789*0,003) = 5,367 [B]
 Celkem: A+B = 10,734 [C]</t>
  </si>
  <si>
    <t>- vodorovná a svislá doprava, přemístění, přeložení, manipulace s výkopkem a uložení na skládku (bez poplatku)</t>
  </si>
  <si>
    <t>12920</t>
  </si>
  <si>
    <t>ČIŠTĚNÍ KRAJNIC OD NÁNOSU</t>
  </si>
  <si>
    <t>Seříznutí krajnic a příprava krajnice před realizací pokládky nového materiálu do tl. 100 mm, vč. odvozu na skládku určenou zhotovitelem a uložení, poplatek za skládku v položce 014101.1.</t>
  </si>
  <si>
    <t>(26+15)*0,75*0,1 = 3,075 [A]
 30*0,65*0,1 = 1,950 [B]
 56*1*0,1 = 5,600 [C]
Mezisoučet = 10,625 [D]</t>
  </si>
  <si>
    <t>13273</t>
  </si>
  <si>
    <t>HLOUBENÍ RÝH ŠÍŘ DO 2M PAŽ I NEPAŽ TŘ. I</t>
  </si>
  <si>
    <t>vč.odvozu a uložení na skládku zhotovitele, poplatek za skládku uveden v položce č. 014101.2.</t>
  </si>
  <si>
    <t>deštová přípojka od UV: (6+9+5+3,5+3,5)*0,45*0,9 = 10,935 [A]
pro dlažbu z lom kamene (22+44)*0,5 = 33,000 [B]
Mezisoučet = 43,935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</si>
  <si>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</si>
  <si>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17411</t>
  </si>
  <si>
    <t>ZÁSYP JAM A RÝH ZEMINOU SE ZHUTNĚNÍM</t>
  </si>
  <si>
    <t>zásypy výkopů vhodnodu zeminou pro přípojku dešťové kanalizace
na přímý příkaz TDI nebo investora</t>
  </si>
  <si>
    <t>deštová přípojka od UV: (6+9+5+3,5+3,5)*0,45*0,5 = 6,075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</si>
  <si>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</si>
  <si>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</si>
  <si>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</si>
  <si>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sanace nestmelených vrstev, propustky/hosdpodářské sjezdy
na přímý příkaz TDI nebo investora</t>
  </si>
  <si>
    <t>obrusná vrstva:1789 = 1789,000 [A]</t>
  </si>
  <si>
    <t>položka zahrnuje úpravu pláně včetně vyrovnání výškových rozdílů. Míru zhutnění určuje projekt /min.45 Mpa/.</t>
  </si>
  <si>
    <t>17581</t>
  </si>
  <si>
    <t>OBSYP POTRUBÍ A OBJEKTŮ Z NAKUPOVANÝCH MATERIÁLŮ</t>
  </si>
  <si>
    <t>deštová přípojka od UV: (6+9+5+3,5+3,5)*0,45*0,4 = 4,860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</si>
  <si>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Položka nezahrnuje:
- x 
Způsob měření:
- zemina vytlačená potrubím o DN 180mm se od kubatury obsypů neodečítá</t>
  </si>
  <si>
    <t>12373</t>
  </si>
  <si>
    <t>ODKOP PRO SPOD STAVBU SILNIC A ŽELEZNIC TŘ. I</t>
  </si>
  <si>
    <t>vč.odvozu a uložení na skládku zhotovitele, poplatek za skládku uveden v položce č. 014101.2.
odstranění konstrukce vozovky před realizací inženýrských sítí nebo po jejich realizaci
přesný rozsah upřesněn TDS</t>
  </si>
  <si>
    <t>vozovka 1789*0,35 = 626,150 [A]
vjezdy, napojení 139,5*0,35 = 48,825 [B]
Mezisoučet = 674,975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</si>
  <si>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</si>
  <si>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17120</t>
  </si>
  <si>
    <t>ULOŽENÍ SYPANINY DO NÁSYPŮ A NA SKLÁDKY BEZ ZHUTNĚNÍ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</si>
  <si>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</si>
  <si>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13173</t>
  </si>
  <si>
    <t>HLOUBENÍ JAM ZAPAŽ I NEPAŽ TŘ. I</t>
  </si>
  <si>
    <t>výkop pro ul.vpusti a prostupy, vč.odvozu a uložení na skládku zhotovitele, poplatek za skládku uveden v položce č. 014101.2.</t>
  </si>
  <si>
    <t>4*0,3 = 1,200 [A]
 3*1 = 3,000 [B]
Mezisoučet = 4,200 [C]</t>
  </si>
  <si>
    <t>Položka zahrnuje:
- vodorovnou a svislou dopravu,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pažení záporového 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uložení zeminy (na skládku, do násypu) ani poplatky za skládku, vykazují se v položce č.0141**</t>
  </si>
  <si>
    <t>11352</t>
  </si>
  <si>
    <t>ODSTRANĚNÍ CHODNÍKOVÝCH A SILNIČNÍCH OBRUBNÍKŮ BETONOVÝCH</t>
  </si>
  <si>
    <t>M</t>
  </si>
  <si>
    <t>21+52+6,5+5+15+15 = 114,500 [A]</t>
  </si>
  <si>
    <t>Položka zahrnuje:
- veškerou manipulaci s vybouranou sutí a s vybouranými hmotami vč. uložení na skládku. 
Položka nezahrnuje:
-  poplatek za skládku, který se vykazuje v položce 0141** (s výjimkou malého množství bouraného materiálu, kde je možné poplatek zahrnout do jednotkové ceny bourání – tento fakt musí být uveden v doplňujícím textu k položce).</t>
  </si>
  <si>
    <t>18210</t>
  </si>
  <si>
    <t>ÚPRAVA POVRCHŮ SROVNÁNÍM ÚZEMÍ</t>
  </si>
  <si>
    <t>úprava navazujících pozemků, přípojení</t>
  </si>
  <si>
    <t>125*0,25 = 31,250 [A]</t>
  </si>
  <si>
    <t>Položka zahrnuje:
-  úpravu pláně včetně vyrovnání výškových rozdílů
Položka nezahrnuje:
- x</t>
  </si>
  <si>
    <t>Základy</t>
  </si>
  <si>
    <t>212635</t>
  </si>
  <si>
    <t>TRATIVODY KOMPL Z TRUB Z PLAST HM DN DO 150MM, RÝHA TŘ I</t>
  </si>
  <si>
    <t>odvodnění zemní pláně vozovky, zaústění do UV nebo vodoteče, realizace dle skutečného umístění podzemních inženýrských sítí, ověření trasy a hloubky</t>
  </si>
  <si>
    <t>315 = 315,000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</si>
  <si>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</si>
  <si>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4</t>
  </si>
  <si>
    <t>Vodorovné konstrukce</t>
  </si>
  <si>
    <t>465512</t>
  </si>
  <si>
    <t>DLAŽBY Z LOMOVÉHO KAMENE NA MC</t>
  </si>
  <si>
    <t>zpevnění svahu, přelivné hrany z lomového kamene do C20/25nXF3 vč. spárování kamene M25-XF4, tl. kamene 0.25 m</t>
  </si>
  <si>
    <t>(22+44)*0.25 = 16,500 [A]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</si>
  <si>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</si>
  <si>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5</t>
  </si>
  <si>
    <t>56333</t>
  </si>
  <si>
    <t>VOZOVKOVÉ VRSTVY ZE ŠTĚRKODRTI TL. DO 150MM</t>
  </si>
  <si>
    <t>ŠDB FR.0/63 mm</t>
  </si>
  <si>
    <t>"konstrukce vozovky:"
 1789 = 1789,000 [A]
vjezdy, napojení 139,5 = 139,500 [C]
Mezisoučet = 1928,500 [D]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</si>
  <si>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</si>
  <si>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56334</t>
  </si>
  <si>
    <t>VOZOVKOVÉ VRSTVY ZE ŠTĚRKODRTI TL. DO 200MM</t>
  </si>
  <si>
    <t>ŠDA fr. 0/32 mm</t>
  </si>
  <si>
    <t>56960</t>
  </si>
  <si>
    <t>ZPEVNĚNÍ KRAJNIC Z RECYKLOVANÉHO MATERIÁLU</t>
  </si>
  <si>
    <t>Pro obnovu nezpevněné krajnice z asfaltového recyklátu frakce 0-8 mm.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</si>
  <si>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</si>
  <si>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572213</t>
  </si>
  <si>
    <t>SPOJOVACÍ POSTŘIK Z EMULZE DO 0,5KG/M2</t>
  </si>
  <si>
    <t>SPOJOVACÍ POSTŘIK. ASF. EMULZÍ  0,50KG/M2</t>
  </si>
  <si>
    <t>PSE 0,50 kg/m2vozovka, křižovatka, napojení:1789*2 = 3578,000 [A]
napojení, vjezdy 139,5*2 = 279,000 [B]
Mezisoučet = 3857,000 [C]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</si>
  <si>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</si>
  <si>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574A34</t>
  </si>
  <si>
    <t>ASFALTOVÝ BETON PRO OBRUSNÉ VRSTVY ACO 11+, 11S TL. 40MM</t>
  </si>
  <si>
    <t>ACO 11S  50/70</t>
  </si>
  <si>
    <t>obrusná vrstva:1789 = 1789,000 [A]
napojení vejzdy 139,5 = 139,500 [B]
Mezisoučet = 1928,500 [C]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</si>
  <si>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</si>
  <si>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574D88</t>
  </si>
  <si>
    <t>ASFALTOVÝ BETON PRO LOŽNÍ VRSTVY MODIFIK ACL 22+, 22S TL. 90MM</t>
  </si>
  <si>
    <t>ACL 22+</t>
  </si>
  <si>
    <t>podkladní vrstva:1789 = 1789,000 [A]
napojení, vjezdy 139,5 = 139,500 [B]
Mezisoučet = 1928,500 [C]</t>
  </si>
  <si>
    <t>58910</t>
  </si>
  <si>
    <t>VÝPLŇ SPAR ASFALTEM</t>
  </si>
  <si>
    <t>napojení na předešlou úpravu, vč. výplně spar na styku nové a staré obrusné vrstvy</t>
  </si>
  <si>
    <t>napojení 17,05+11,20+4,85+24+8 = 65,100 [A]
podél obrub, podélkostek 701 = 701,000 [B]
Mezisoučet = 766,100 [C]</t>
  </si>
  <si>
    <t>položka zahrnuje:
- dodávku předepsaného materiálu
- vyčištění a výplň spar tímto materiálem</t>
  </si>
  <si>
    <t>58222</t>
  </si>
  <si>
    <t>DLÁŽDĚNÉ KRYTY Z DROBNÝCH KOSTEK DO LOŽE Z MC</t>
  </si>
  <si>
    <t>přídlažba, dvoulinka podél obrubníku, mezi asfalem a obrubníkem vč. vyspárování do M25-XF4</t>
  </si>
  <si>
    <t>157 = 157,000 [A]</t>
  </si>
  <si>
    <t>Položka zahrnuje:
- dodání dlažebního materiálu v požadované kvalitě, dodání materiálu pro předepsané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Položka nezahrnuje:
- postřiky, nátěry
- těsnění podél obrubníků, dilatačních zařízení, odvodňovacích proužků, odvodňovačů, vpustí, šachet a pod.</t>
  </si>
  <si>
    <t>582602</t>
  </si>
  <si>
    <t>KRYTY Z BETON DLAŽDIC SE ZÁMKEM ŠEDÝCH TL 80MM BEZ LOŽE</t>
  </si>
  <si>
    <t>napojení stávajícíhc parkovacích míst a jezdů na kamenný obrubník, dodláždění napojení
na příkaz TDI</t>
  </si>
  <si>
    <t>10 = 10,000 [A]</t>
  </si>
  <si>
    <t>Položka zahrnuje:
- dodání dlažebního materiálu v požadované kvalitě, dodání materiálu pro předepsanou výplň spar
- očištění podkladu
- uložení dlažby dle předepsaného technologického předpisu včetně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Položka nezahrnuje:
- postřiky, nátěry
- těsnění podél obrubníků, dilatačních zařízení, odvodňovacích proužků, odvodňovačů, vpustí, šachet a pod.</t>
  </si>
  <si>
    <t>587206</t>
  </si>
  <si>
    <t>PŘEDLÁŽDĚNÍ KRYTU Z BETONOVÝCH DLAŽDIC SE ZÁMKEM</t>
  </si>
  <si>
    <t>předláždění stávajícího krytu chodníku v souvislosti s výměnou obrubníku
předpoklad 20 m2</t>
  </si>
  <si>
    <t>20 = 20,000 [A]</t>
  </si>
  <si>
    <t>Položka zahrnuje:
- pod pojmem *předláždění* se rozumí rozebrání stávající dlažby a pokládka dlažby ze stávajícího dlažebního materiálu (bez dodávky nového)
- nezbytnou manipulaci s tímto materiálem (nakládání, doprava, složení, očištění)
- dodání a rozprostření materiálu pro lože a jeho tloušťku předepsanou dokumentací a pro předepsanou výplň spar
Položka nezahrnuje:
- doplnění plochy s použitím nového materiálu (vykazuje se v položce č.582)</t>
  </si>
  <si>
    <t>7</t>
  </si>
  <si>
    <t>Přidružená stavební výroba</t>
  </si>
  <si>
    <t>75H13Y</t>
  </si>
  <si>
    <t>STOŽÁR (SLOUP) BETONOVÝ - DEMONTÁŽ</t>
  </si>
  <si>
    <t>demontáž bet.sloupu VO vpravo v km 0.065 vč. odpojení od el. energie ve spolupráci se správcem VO a TSML, vč. odvozo a likvidace</t>
  </si>
  <si>
    <t>1. Položka obsahuje:
 – demontáž (pro další využití/do šrotu) specifikovaného bloku/zařízení včetně potřebného drobného pomocného materiálu
 – veškeré potřebné mechanizmy, včetně obsluhy, náklady na mzdy a přibližné (průměrné) náklady na pořízení potřebných materiálů včetně všech ostatních vedlejších nákladů
 – odvoz demontovaného bloku/zařízení a skladování, případně ekologické likvidace bloku/zařízení
2. Položka neobsahuje:
 X
3. Způsob měření:
 – Udává se počet kusů kompletní konstrukce nebo práce.</t>
  </si>
  <si>
    <t>702512</t>
  </si>
  <si>
    <t>1X</t>
  </si>
  <si>
    <t>PRŮRAZ - VYVRTÁNÍ KAMENNÝ ZDIVEM ZDĚNÝM TLOUŠŤKY PŘES 45 DO 60 CM</t>
  </si>
  <si>
    <t>provedení průrazu, prostupu vyvrtáním pro přípojku z UV do vodoteče</t>
  </si>
  <si>
    <t>3 = 3,000 [A]</t>
  </si>
  <si>
    <t>1. Položka obsahuje:
 – proražení, provrtání  otvoru kamenným zdivem o průřezu od 0,01 do 0,025m2
 – pomocné mechanismy
2. Položka neobsahuje:
 – protipožární ucpávku
3. Způsob měření:
Udává se počet kusů kompletní konstrukce nebo práce.</t>
  </si>
  <si>
    <t>8</t>
  </si>
  <si>
    <t>Potrubí</t>
  </si>
  <si>
    <t>obsyp potrubí DN 200 SN 8, přípojka od UV</t>
  </si>
  <si>
    <t>obsyp potrubí:9*0,45*0,6 = 2,430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</si>
  <si>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</si>
  <si>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87433</t>
  </si>
  <si>
    <t>POTRUBÍ Z TRUB PLASTOVÝCH ODPADNÍCH DN DO 150MM</t>
  </si>
  <si>
    <t>přípojky od UV, PVC DN160 SN 4</t>
  </si>
  <si>
    <t>27 = 27,000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</si>
  <si>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</si>
  <si>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89712</t>
  </si>
  <si>
    <t>VPUSŤ KANALIZAČNÍ ULIČNÍ KOMPLETNÍ Z BETONOVÝCH DÍLCŮ</t>
  </si>
  <si>
    <t>doplnění, obnova UV v trase
1x s ocel. mříží 0.5x0.5m
3x s ocel. mříží 0.25x0.5m</t>
  </si>
  <si>
    <t>4 = 4,000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</si>
  <si>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</si>
  <si>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89921</t>
  </si>
  <si>
    <t>VÝŠKOVÁ ÚPRAVA POKLOPŮ</t>
  </si>
  <si>
    <t>7 = 7,000 [A]</t>
  </si>
  <si>
    <t>Položka zahrnuje:
- všechny nutné práce a materiály pro zvýšení nebo snížení zařízení (včetně nutné úpravy stávajícího povrchu vozovky nebo chodníku)
Položka nezahrnuje:
- x</t>
  </si>
  <si>
    <t>89922</t>
  </si>
  <si>
    <t>VÝŠKOVÁ ÚPRAVA MŘÍŽÍ</t>
  </si>
  <si>
    <t>89923</t>
  </si>
  <si>
    <t>VÝŠKOVÁ ÚPRAVA KRYCÍCH HRNCŮ</t>
  </si>
  <si>
    <t>21 = 21,000 [A]</t>
  </si>
  <si>
    <t>9</t>
  </si>
  <si>
    <t>Ostatní konstrukce a práce</t>
  </si>
  <si>
    <t>9113B1</t>
  </si>
  <si>
    <t>SVODIDLO OCEL SILNIČ JEDNOSTR, ÚROVEŇ ZADRŽ H1 -DODÁVKA A MONTÁŽ</t>
  </si>
  <si>
    <t>jednostranné ocelové silniční svododlo,sloupky beraněné po 2m, svodidlo zakončené náběhy do země
vč. odrazek ve svodnici</t>
  </si>
  <si>
    <t>111 = 111,000 [A]</t>
  </si>
  <si>
    <t>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</si>
  <si>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91228</t>
  </si>
  <si>
    <t>SMĚROVÉ SLOUPKY Z PLAST HMOT VČETNĚ ODRAZNÉHO PÁSKU</t>
  </si>
  <si>
    <t>Přesný rozsah umístění směrových sloupků bude dle TP 58 a určen přímo na stavbě investorem stavby nebo TDI.</t>
  </si>
  <si>
    <t>Z11a+Z11b:5 = 5,000 [A]</t>
  </si>
  <si>
    <t>položka zahrnuje:
- dodání a osazení sloupku včetně nutných zemních prací
- vnitrostaveništní a mimostaveništní doprava
- odrazky plastové nebo z retroreflexní fólie</t>
  </si>
  <si>
    <t>917424</t>
  </si>
  <si>
    <t>CHODNÍKOVÉ OBRUBY Z KAMENNÝCH OBRUBNÍKŮ ŠÍŘ 150MM</t>
  </si>
  <si>
    <t>kamenné silniční obrubníky 1000/250/150 MM do betonu C20/25nXF3, obrubníky s nášlapem 0.0-0.10 vč. napojení
vjezdy a napojení dle dispozic inž. sítí a plotů, na příkaz TDS</t>
  </si>
  <si>
    <t>vozovka 328,5+372,5 = 701,000 [A]
npojení vjezdy 84 = 84,000 [B]
Mezisoučet = 785,000 [C]</t>
  </si>
  <si>
    <t>Položka zahrnuje:
dodání a pokládku kamenných obrubníků o rozměrech předepsaných zadávací dokumentací
betonové lože i boční betonovou opěrku.</t>
  </si>
  <si>
    <t>919112</t>
  </si>
  <si>
    <t>ŘEZÁNÍ ASFALTOVÉHO KRYTU VOZOVEK TL DO 100MM</t>
  </si>
  <si>
    <t>řezání na styku nové a staré obrusné vrstvy</t>
  </si>
  <si>
    <t>položka zahrnuje řezání vozovkové vrstvy v předepsané tloušťce, včetně spotřeby vody</t>
  </si>
  <si>
    <t>915111</t>
  </si>
  <si>
    <t>VODOROVNÉ DOPRAVNÍ ZNAČENÍ BARVOU HLADKÉ - DODÁVKA A POKLÁDKA</t>
  </si>
  <si>
    <t>obnova stávajícího přechodu pro chodce V7a v barvě bílé</t>
  </si>
  <si>
    <t>31,5 = 31,500 [A]</t>
  </si>
  <si>
    <t>položka zahrnuje:
- dodání a pokládku nátěrového materiálu (měří se pouze natíraná plocha)
- předznačení a reflexní úpravu</t>
  </si>
  <si>
    <t>9111A1</t>
  </si>
  <si>
    <t>ZÁBRADLÍ SILNIČNÍ S VODOR MADLY - DODÁVKA A MONTÁŽ</t>
  </si>
  <si>
    <t>ocelové zábradlí trubkové, dvou madlové, pr.tr.60 mm, sloupky po 2 m, povrchová úprava pozink, kotvení do betonových základových patek z C20/25nXF3
Výška zábradlí 1100 mm nd terénem.</t>
  </si>
  <si>
    <t>podél zdi vodoteče, doplnění chybějící části zábradlí 50 = 50,000 [A]</t>
  </si>
  <si>
    <t>Položka zahrnuje:
- dodání zábradlí včetně předepsané povrchové úpravy
- osazení sloupků zaberaněním nebo osazením do betonových bloků (včetně betonových bloků a nutných zemních prací)
- případné bednění ( trubku) betonové patky v gabionové zdi
Položka nezahrnuje:
- x</t>
  </si>
  <si>
    <t>914113</t>
  </si>
  <si>
    <t>DOPRAVNÍ ZNAČKY ZÁKLADNÍ VELIKOSTI OCELOVÉ NEREFLEXNÍ - DEMONTÁŽ</t>
  </si>
  <si>
    <t>demontáž dožilých SDZ B28 2x vč. odvozu a likvidace, komplet</t>
  </si>
  <si>
    <t>2 = 2,000 [A]</t>
  </si>
  <si>
    <t>Položka zahrnuje:
- odstranění, demontáž a odklizení materiálu s odvozem na předepsané místo
Položka nezahrnuje:
- x</t>
  </si>
  <si>
    <t>914121</t>
  </si>
  <si>
    <t>DOPRAVNÍ ZNAČKY ZÁKLADNÍ VELIKOSTI OCELOVÉ FÓLIE TŘ 1 - DODÁVKA A MONTÁŽ</t>
  </si>
  <si>
    <t>výmna SDZ č.B28 - 2x
doplnění IP6 - 2x</t>
  </si>
  <si>
    <t>Položka zahrnuje:
- dodávku a montáž značek v požadovaném provedení
Položka nezahrnuje:
- x</t>
  </si>
  <si>
    <t>914923</t>
  </si>
  <si>
    <t>SLOUPKY A STOJKY DZ Z OCEL TRUBEK DO PATKY DEMONTÁŽ</t>
  </si>
  <si>
    <t>demontáž vč. dovozu a likvidace, SDZ č.B28</t>
  </si>
  <si>
    <t>914921</t>
  </si>
  <si>
    <t>SLOUPKY A STOJKY DOPRAVNÍCH ZNAČEK Z OCEL TRUBEK DO PATKY - DODÁVKA A MONTÁŽ</t>
  </si>
  <si>
    <t>pro SDZ č.B28 a IP6</t>
  </si>
  <si>
    <t>Položka zahrnuje:
- sloupky
- upevňovací zařízení
- osazení (betonová patka, zemní práce)
Položka nezahrnuje:
- x</t>
  </si>
  <si>
    <t>9113B3</t>
  </si>
  <si>
    <t>SVODIDLO OCEL SILNIČ JEDNOSTR, ÚROVEŇ ZADRŽ H1 - DEMONTÁŽ S PŘESUNEM</t>
  </si>
  <si>
    <t>demontáž stáající jednostranného svodidla (svodnice, sloupky, válce) vč. odvozu a likvidace a vč. zpracování výzisků objednateli</t>
  </si>
  <si>
    <t>35 = 35,000 [A]</t>
  </si>
  <si>
    <t>Položka zahrnuje:
- demontáž a odstranění zařízení
- jeho odvoz na předepsané místo
Položka nezahrnuje:
- x
Způsob měření:
- vykazuje se délka svodidla v základní výšce, délka náběhů se nezapočítává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</si>
</sst>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54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0" fillId="2" borderId="2" xfId="0" applyFill="1" applyBorder="1"/>
    <xf numFmtId="0" fontId="0" fillId="2" borderId="3" xfId="0" applyFill="1" applyBorder="1"/>
    <xf numFmtId="0" fontId="3" fillId="2" borderId="3" xfId="20" applyFill="1" applyBorder="1" applyAlignment="1">
      <alignment horizontal="right" vertical="center" wrapText="1"/>
      <protection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4" fillId="2" borderId="0" xfId="21" applyFill="1" applyBorder="1" applyAlignment="1">
      <alignment horizontal="left" vertical="center" wrapText="1"/>
      <protection/>
    </xf>
    <xf numFmtId="0" fontId="0" fillId="2" borderId="6" xfId="0" applyFill="1" applyBorder="1"/>
    <xf numFmtId="0" fontId="6" fillId="2" borderId="5" xfId="24" applyFill="1" applyBorder="1" applyAlignment="1">
      <alignment horizontal="left" vertical="center" wrapText="1"/>
      <protection/>
    </xf>
    <xf numFmtId="0" fontId="6" fillId="2" borderId="0" xfId="24" applyFill="1" applyBorder="1" applyAlignment="1">
      <alignment horizontal="left" vertical="center" wrapText="1"/>
      <protection/>
    </xf>
    <xf numFmtId="0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5" fillId="3" borderId="10" xfId="23" applyFill="1" applyBorder="1" applyAlignment="1">
      <alignment horizontal="center" vertical="center" wrapText="1"/>
      <protection/>
    </xf>
    <xf numFmtId="0" fontId="5" fillId="3" borderId="11" xfId="23" applyFill="1" applyBorder="1" applyAlignment="1">
      <alignment horizontal="center" vertical="center" wrapText="1"/>
      <protection/>
    </xf>
    <xf numFmtId="0" fontId="7" fillId="2" borderId="7" xfId="0" applyFont="1" applyFill="1" applyBorder="1"/>
    <xf numFmtId="0" fontId="7" fillId="2" borderId="12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13" xfId="0" applyFont="1" applyFill="1" applyBorder="1"/>
    <xf numFmtId="164" fontId="7" fillId="2" borderId="7" xfId="0" applyNumberFormat="1" applyFont="1" applyFill="1" applyBorder="1" applyAlignment="1">
      <alignment horizontal="center"/>
    </xf>
    <xf numFmtId="0" fontId="0" fillId="2" borderId="14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8" fillId="0" borderId="7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>
      <alignment wrapText="1"/>
    </xf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6" fillId="2" borderId="0" xfId="24" applyFill="1" applyBorder="1" applyAlignment="1">
      <alignment horizontal="right" vertical="center" wrapText="1"/>
      <protection/>
    </xf>
    <xf numFmtId="0" fontId="0" fillId="2" borderId="0" xfId="0" applyFill="1" applyBorder="1" applyAlignment="1">
      <alignment horizontal="right"/>
    </xf>
    <xf numFmtId="0" fontId="5" fillId="3" borderId="18" xfId="23" applyFill="1" applyBorder="1" applyAlignment="1">
      <alignment horizontal="center" vertical="center" wrapText="1"/>
      <protection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 topLeftCell="A1"/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1"/>
      <c r="B2" s="46" t="s">
        <v>2</v>
      </c>
      <c r="C2" s="3"/>
      <c r="D2" s="3"/>
      <c r="E2" s="3"/>
    </row>
    <row r="3" spans="1:5" ht="15">
      <c r="A3" s="3"/>
      <c r="B3" s="47"/>
      <c r="C3" s="3"/>
      <c r="D3" s="3"/>
      <c r="E3" s="3"/>
    </row>
    <row r="4" spans="1:5" ht="15">
      <c r="A4" s="3"/>
      <c r="B4" s="46" t="s">
        <v>3</v>
      </c>
      <c r="C4" s="47"/>
      <c r="D4" s="47"/>
      <c r="E4" s="47"/>
    </row>
    <row r="5" spans="1:5" ht="15">
      <c r="A5" s="3"/>
      <c r="B5" s="3"/>
      <c r="C5" s="3"/>
      <c r="D5" s="3"/>
      <c r="E5" s="3"/>
    </row>
    <row r="6" spans="1:5" ht="15">
      <c r="A6" s="3"/>
      <c r="B6" s="4" t="s">
        <v>4</v>
      </c>
      <c r="C6" s="5">
        <f>SUM(C10:C11)</f>
        <v>0</v>
      </c>
      <c r="D6" s="3"/>
      <c r="E6" s="3"/>
    </row>
    <row r="7" spans="1:5" ht="15">
      <c r="A7" s="3"/>
      <c r="B7" s="4" t="s">
        <v>5</v>
      </c>
      <c r="C7" s="5">
        <f>SUM(E10:E11)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</row>
    <row r="10" spans="1:5" ht="26.4">
      <c r="A10" s="7" t="s">
        <v>11</v>
      </c>
      <c r="B10" s="7" t="s">
        <v>12</v>
      </c>
      <c r="C10" s="8">
        <f>'SO 000'!I3</f>
        <v>0</v>
      </c>
      <c r="D10" s="8">
        <f>SUMIFS('SO 000'!O:O,'SO 000'!A:A,"P")</f>
        <v>0</v>
      </c>
      <c r="E10" s="8">
        <f>C10+D10</f>
        <v>0</v>
      </c>
    </row>
    <row r="11" spans="1:5" ht="15">
      <c r="A11" s="7" t="s">
        <v>13</v>
      </c>
      <c r="B11" s="7" t="s">
        <v>14</v>
      </c>
      <c r="C11" s="8">
        <f>'SO 101SO 001'!I3</f>
        <v>0</v>
      </c>
      <c r="D11" s="8">
        <f>SUMIFS('SO 101SO 001'!O:O,'SO 101SO 001'!A:A,"P")</f>
        <v>0</v>
      </c>
      <c r="E11" s="8">
        <f>C11+D11</f>
        <v>0</v>
      </c>
    </row>
  </sheetData>
  <mergeCells count="2">
    <mergeCell ref="B2:B3"/>
    <mergeCell ref="B4:E4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9"/>
      <c r="C1" s="10"/>
      <c r="D1" s="10"/>
      <c r="E1" s="11" t="s">
        <v>1</v>
      </c>
      <c r="F1" s="10"/>
      <c r="G1" s="10"/>
      <c r="H1" s="10"/>
      <c r="I1" s="10"/>
      <c r="J1" s="12"/>
      <c r="P1">
        <v>3</v>
      </c>
    </row>
    <row r="2" spans="1:10" ht="21">
      <c r="A2" s="1"/>
      <c r="B2" s="13"/>
      <c r="C2" s="14"/>
      <c r="D2" s="14"/>
      <c r="E2" s="15" t="s">
        <v>15</v>
      </c>
      <c r="F2" s="14"/>
      <c r="G2" s="14"/>
      <c r="H2" s="14"/>
      <c r="I2" s="14"/>
      <c r="J2" s="16"/>
    </row>
    <row r="3" spans="1:16" ht="27.6">
      <c r="A3" s="3" t="s">
        <v>16</v>
      </c>
      <c r="B3" s="17" t="s">
        <v>17</v>
      </c>
      <c r="C3" s="48" t="s">
        <v>18</v>
      </c>
      <c r="D3" s="49"/>
      <c r="E3" s="18" t="s">
        <v>19</v>
      </c>
      <c r="F3" s="14"/>
      <c r="G3" s="14"/>
      <c r="H3" s="19" t="s">
        <v>11</v>
      </c>
      <c r="I3" s="20">
        <f>SUMIFS(I8:I46,A8:A46,"SD")</f>
        <v>0</v>
      </c>
      <c r="J3" s="16"/>
      <c r="O3">
        <v>0</v>
      </c>
      <c r="P3">
        <v>2</v>
      </c>
    </row>
    <row r="4" spans="1:16" ht="15">
      <c r="A4" s="3" t="s">
        <v>20</v>
      </c>
      <c r="B4" s="17" t="s">
        <v>21</v>
      </c>
      <c r="C4" s="48" t="s">
        <v>11</v>
      </c>
      <c r="D4" s="49"/>
      <c r="E4" s="18" t="s">
        <v>12</v>
      </c>
      <c r="F4" s="14"/>
      <c r="G4" s="14"/>
      <c r="H4" s="14"/>
      <c r="I4" s="14"/>
      <c r="J4" s="16"/>
      <c r="O4">
        <v>0.15</v>
      </c>
      <c r="P4">
        <v>2</v>
      </c>
    </row>
    <row r="5" spans="1:15" ht="15">
      <c r="A5" s="50" t="s">
        <v>22</v>
      </c>
      <c r="B5" s="51" t="s">
        <v>23</v>
      </c>
      <c r="C5" s="52" t="s">
        <v>24</v>
      </c>
      <c r="D5" s="52" t="s">
        <v>25</v>
      </c>
      <c r="E5" s="52" t="s">
        <v>26</v>
      </c>
      <c r="F5" s="52" t="s">
        <v>27</v>
      </c>
      <c r="G5" s="52" t="s">
        <v>28</v>
      </c>
      <c r="H5" s="52" t="s">
        <v>29</v>
      </c>
      <c r="I5" s="52"/>
      <c r="J5" s="53" t="s">
        <v>30</v>
      </c>
      <c r="O5">
        <v>0.21</v>
      </c>
    </row>
    <row r="6" spans="1:10" ht="15">
      <c r="A6" s="50"/>
      <c r="B6" s="51"/>
      <c r="C6" s="52"/>
      <c r="D6" s="52"/>
      <c r="E6" s="52"/>
      <c r="F6" s="52"/>
      <c r="G6" s="52"/>
      <c r="H6" s="6" t="s">
        <v>31</v>
      </c>
      <c r="I6" s="6" t="s">
        <v>32</v>
      </c>
      <c r="J6" s="53"/>
    </row>
    <row r="7" spans="1:10" ht="15">
      <c r="A7" s="23">
        <v>0</v>
      </c>
      <c r="B7" s="21">
        <v>1</v>
      </c>
      <c r="C7" s="24">
        <v>2</v>
      </c>
      <c r="D7" s="6">
        <v>3</v>
      </c>
      <c r="E7" s="24">
        <v>4</v>
      </c>
      <c r="F7" s="6">
        <v>5</v>
      </c>
      <c r="G7" s="6">
        <v>6</v>
      </c>
      <c r="H7" s="6">
        <v>7</v>
      </c>
      <c r="I7" s="24">
        <v>8</v>
      </c>
      <c r="J7" s="22">
        <v>9</v>
      </c>
    </row>
    <row r="8" spans="1:10" ht="15">
      <c r="A8" s="25" t="s">
        <v>33</v>
      </c>
      <c r="B8" s="26"/>
      <c r="C8" s="27" t="s">
        <v>34</v>
      </c>
      <c r="D8" s="28"/>
      <c r="E8" s="25" t="s">
        <v>35</v>
      </c>
      <c r="F8" s="28"/>
      <c r="G8" s="28"/>
      <c r="H8" s="28"/>
      <c r="I8" s="29">
        <f>SUMIFS(I9:I46,A9:A46,"P")</f>
        <v>0</v>
      </c>
      <c r="J8" s="30"/>
    </row>
    <row r="9" spans="1:16" ht="15">
      <c r="A9" s="31" t="s">
        <v>36</v>
      </c>
      <c r="B9" s="31">
        <v>1</v>
      </c>
      <c r="C9" s="32" t="s">
        <v>37</v>
      </c>
      <c r="D9" s="31" t="s">
        <v>38</v>
      </c>
      <c r="E9" s="33" t="s">
        <v>39</v>
      </c>
      <c r="F9" s="34" t="s">
        <v>40</v>
      </c>
      <c r="G9" s="35">
        <v>5</v>
      </c>
      <c r="H9" s="36">
        <v>0</v>
      </c>
      <c r="I9" s="36">
        <f>ROUND(G9*H9,P4)</f>
        <v>0</v>
      </c>
      <c r="J9" s="31"/>
      <c r="O9" s="37">
        <f>I9*0</f>
        <v>0</v>
      </c>
      <c r="P9">
        <v>1</v>
      </c>
    </row>
    <row r="10" spans="1:10" ht="43.2">
      <c r="A10" s="31" t="s">
        <v>41</v>
      </c>
      <c r="B10" s="38"/>
      <c r="C10" s="39"/>
      <c r="D10" s="39"/>
      <c r="E10" s="33" t="s">
        <v>42</v>
      </c>
      <c r="F10" s="39"/>
      <c r="G10" s="39"/>
      <c r="H10" s="39"/>
      <c r="I10" s="39"/>
      <c r="J10" s="40"/>
    </row>
    <row r="11" spans="1:10" ht="15">
      <c r="A11" s="31" t="s">
        <v>43</v>
      </c>
      <c r="B11" s="38"/>
      <c r="C11" s="39"/>
      <c r="D11" s="39"/>
      <c r="E11" s="41" t="s">
        <v>44</v>
      </c>
      <c r="F11" s="39"/>
      <c r="G11" s="39"/>
      <c r="H11" s="39"/>
      <c r="I11" s="39"/>
      <c r="J11" s="40"/>
    </row>
    <row r="12" spans="1:10" ht="15">
      <c r="A12" s="31" t="s">
        <v>45</v>
      </c>
      <c r="B12" s="38"/>
      <c r="C12" s="39"/>
      <c r="D12" s="39"/>
      <c r="E12" s="33" t="s">
        <v>46</v>
      </c>
      <c r="F12" s="39"/>
      <c r="G12" s="39"/>
      <c r="H12" s="39"/>
      <c r="I12" s="39"/>
      <c r="J12" s="40"/>
    </row>
    <row r="13" spans="1:16" ht="15">
      <c r="A13" s="31" t="s">
        <v>36</v>
      </c>
      <c r="B13" s="31">
        <v>4</v>
      </c>
      <c r="C13" s="32" t="s">
        <v>47</v>
      </c>
      <c r="D13" s="31" t="s">
        <v>38</v>
      </c>
      <c r="E13" s="33" t="s">
        <v>48</v>
      </c>
      <c r="F13" s="34" t="s">
        <v>40</v>
      </c>
      <c r="G13" s="35">
        <v>1</v>
      </c>
      <c r="H13" s="36">
        <v>0</v>
      </c>
      <c r="I13" s="36">
        <f>ROUND(G13*H13,P4)</f>
        <v>0</v>
      </c>
      <c r="J13" s="31"/>
      <c r="O13" s="37">
        <f>I13*0.21</f>
        <v>0</v>
      </c>
      <c r="P13">
        <v>3</v>
      </c>
    </row>
    <row r="14" spans="1:10" ht="115.2">
      <c r="A14" s="31" t="s">
        <v>41</v>
      </c>
      <c r="B14" s="38"/>
      <c r="C14" s="39"/>
      <c r="D14" s="39"/>
      <c r="E14" s="33" t="s">
        <v>49</v>
      </c>
      <c r="F14" s="39"/>
      <c r="G14" s="39"/>
      <c r="H14" s="39"/>
      <c r="I14" s="39"/>
      <c r="J14" s="40"/>
    </row>
    <row r="15" spans="1:10" ht="15">
      <c r="A15" s="31" t="s">
        <v>43</v>
      </c>
      <c r="B15" s="38"/>
      <c r="C15" s="39"/>
      <c r="D15" s="39"/>
      <c r="E15" s="41" t="s">
        <v>50</v>
      </c>
      <c r="F15" s="39"/>
      <c r="G15" s="39"/>
      <c r="H15" s="39"/>
      <c r="I15" s="39"/>
      <c r="J15" s="40"/>
    </row>
    <row r="16" spans="1:10" ht="15">
      <c r="A16" s="31" t="s">
        <v>45</v>
      </c>
      <c r="B16" s="38"/>
      <c r="C16" s="39"/>
      <c r="D16" s="39"/>
      <c r="E16" s="33" t="s">
        <v>51</v>
      </c>
      <c r="F16" s="39"/>
      <c r="G16" s="39"/>
      <c r="H16" s="39"/>
      <c r="I16" s="39"/>
      <c r="J16" s="40"/>
    </row>
    <row r="17" spans="1:16" ht="15">
      <c r="A17" s="31" t="s">
        <v>36</v>
      </c>
      <c r="B17" s="31">
        <v>6</v>
      </c>
      <c r="C17" s="32" t="s">
        <v>52</v>
      </c>
      <c r="D17" s="31" t="s">
        <v>38</v>
      </c>
      <c r="E17" s="33" t="s">
        <v>53</v>
      </c>
      <c r="F17" s="34" t="s">
        <v>40</v>
      </c>
      <c r="G17" s="35">
        <v>1</v>
      </c>
      <c r="H17" s="36">
        <v>0</v>
      </c>
      <c r="I17" s="36">
        <f>ROUND(G17*H17,P4)</f>
        <v>0</v>
      </c>
      <c r="J17" s="31"/>
      <c r="O17" s="37">
        <f>I17*0</f>
        <v>0</v>
      </c>
      <c r="P17">
        <v>1</v>
      </c>
    </row>
    <row r="18" spans="1:10" ht="15">
      <c r="A18" s="31" t="s">
        <v>41</v>
      </c>
      <c r="B18" s="38"/>
      <c r="C18" s="39"/>
      <c r="D18" s="39"/>
      <c r="E18" s="33" t="s">
        <v>54</v>
      </c>
      <c r="F18" s="39"/>
      <c r="G18" s="39"/>
      <c r="H18" s="39"/>
      <c r="I18" s="39"/>
      <c r="J18" s="40"/>
    </row>
    <row r="19" spans="1:10" ht="15">
      <c r="A19" s="31" t="s">
        <v>43</v>
      </c>
      <c r="B19" s="38"/>
      <c r="C19" s="39"/>
      <c r="D19" s="39"/>
      <c r="E19" s="41" t="s">
        <v>50</v>
      </c>
      <c r="F19" s="39"/>
      <c r="G19" s="39"/>
      <c r="H19" s="39"/>
      <c r="I19" s="39"/>
      <c r="J19" s="40"/>
    </row>
    <row r="20" spans="1:10" ht="43.2">
      <c r="A20" s="31" t="s">
        <v>45</v>
      </c>
      <c r="B20" s="38"/>
      <c r="C20" s="39"/>
      <c r="D20" s="39"/>
      <c r="E20" s="33" t="s">
        <v>55</v>
      </c>
      <c r="F20" s="39"/>
      <c r="G20" s="39"/>
      <c r="H20" s="39"/>
      <c r="I20" s="39"/>
      <c r="J20" s="40"/>
    </row>
    <row r="21" spans="1:16" ht="15">
      <c r="A21" s="31" t="s">
        <v>36</v>
      </c>
      <c r="B21" s="31">
        <v>7</v>
      </c>
      <c r="C21" s="32" t="s">
        <v>56</v>
      </c>
      <c r="D21" s="31" t="s">
        <v>38</v>
      </c>
      <c r="E21" s="33" t="s">
        <v>57</v>
      </c>
      <c r="F21" s="34" t="s">
        <v>40</v>
      </c>
      <c r="G21" s="35">
        <v>1</v>
      </c>
      <c r="H21" s="36">
        <v>0</v>
      </c>
      <c r="I21" s="36">
        <f>ROUND(G21*H21,P4)</f>
        <v>0</v>
      </c>
      <c r="J21" s="31"/>
      <c r="O21" s="37">
        <f>I21*0</f>
        <v>0</v>
      </c>
      <c r="P21">
        <v>1</v>
      </c>
    </row>
    <row r="22" spans="1:10" ht="15">
      <c r="A22" s="31" t="s">
        <v>41</v>
      </c>
      <c r="B22" s="38"/>
      <c r="C22" s="39"/>
      <c r="D22" s="39"/>
      <c r="E22" s="33" t="s">
        <v>58</v>
      </c>
      <c r="F22" s="39"/>
      <c r="G22" s="39"/>
      <c r="H22" s="39"/>
      <c r="I22" s="39"/>
      <c r="J22" s="40"/>
    </row>
    <row r="23" spans="1:10" ht="15">
      <c r="A23" s="31" t="s">
        <v>43</v>
      </c>
      <c r="B23" s="38"/>
      <c r="C23" s="39"/>
      <c r="D23" s="39"/>
      <c r="E23" s="41" t="s">
        <v>50</v>
      </c>
      <c r="F23" s="39"/>
      <c r="G23" s="39"/>
      <c r="H23" s="39"/>
      <c r="I23" s="39"/>
      <c r="J23" s="40"/>
    </row>
    <row r="24" spans="1:10" ht="15">
      <c r="A24" s="31" t="s">
        <v>45</v>
      </c>
      <c r="B24" s="38"/>
      <c r="C24" s="39"/>
      <c r="D24" s="39"/>
      <c r="E24" s="33" t="s">
        <v>59</v>
      </c>
      <c r="F24" s="39"/>
      <c r="G24" s="39"/>
      <c r="H24" s="39"/>
      <c r="I24" s="39"/>
      <c r="J24" s="40"/>
    </row>
    <row r="25" spans="1:16" ht="15">
      <c r="A25" s="31" t="s">
        <v>36</v>
      </c>
      <c r="B25" s="31">
        <v>9</v>
      </c>
      <c r="C25" s="32" t="s">
        <v>60</v>
      </c>
      <c r="D25" s="31" t="s">
        <v>38</v>
      </c>
      <c r="E25" s="33" t="s">
        <v>61</v>
      </c>
      <c r="F25" s="34" t="s">
        <v>40</v>
      </c>
      <c r="G25" s="35">
        <v>1</v>
      </c>
      <c r="H25" s="36">
        <v>0</v>
      </c>
      <c r="I25" s="36">
        <f>ROUND(G25*H25,P4)</f>
        <v>0</v>
      </c>
      <c r="J25" s="31"/>
      <c r="O25" s="37">
        <f>I25*0</f>
        <v>0</v>
      </c>
      <c r="P25">
        <v>1</v>
      </c>
    </row>
    <row r="26" spans="1:10" ht="86.4">
      <c r="A26" s="31" t="s">
        <v>41</v>
      </c>
      <c r="B26" s="38"/>
      <c r="C26" s="39"/>
      <c r="D26" s="39"/>
      <c r="E26" s="33" t="s">
        <v>62</v>
      </c>
      <c r="F26" s="39"/>
      <c r="G26" s="39"/>
      <c r="H26" s="39"/>
      <c r="I26" s="39"/>
      <c r="J26" s="40"/>
    </row>
    <row r="27" spans="1:10" ht="15">
      <c r="A27" s="31" t="s">
        <v>43</v>
      </c>
      <c r="B27" s="38"/>
      <c r="C27" s="39"/>
      <c r="D27" s="39"/>
      <c r="E27" s="41" t="s">
        <v>50</v>
      </c>
      <c r="F27" s="39"/>
      <c r="G27" s="39"/>
      <c r="H27" s="39"/>
      <c r="I27" s="39"/>
      <c r="J27" s="40"/>
    </row>
    <row r="28" spans="1:10" ht="100.8">
      <c r="A28" s="31" t="s">
        <v>45</v>
      </c>
      <c r="B28" s="38"/>
      <c r="C28" s="39"/>
      <c r="D28" s="39"/>
      <c r="E28" s="33" t="s">
        <v>63</v>
      </c>
      <c r="F28" s="39"/>
      <c r="G28" s="39"/>
      <c r="H28" s="39"/>
      <c r="I28" s="39"/>
      <c r="J28" s="40"/>
    </row>
    <row r="29" spans="1:16" ht="15">
      <c r="A29" s="31" t="s">
        <v>36</v>
      </c>
      <c r="B29" s="31">
        <v>11</v>
      </c>
      <c r="C29" s="32" t="s">
        <v>64</v>
      </c>
      <c r="D29" s="31" t="s">
        <v>38</v>
      </c>
      <c r="E29" s="33" t="s">
        <v>65</v>
      </c>
      <c r="F29" s="34" t="s">
        <v>40</v>
      </c>
      <c r="G29" s="35">
        <v>1</v>
      </c>
      <c r="H29" s="36">
        <v>0</v>
      </c>
      <c r="I29" s="36">
        <f>ROUND(G29*H29,P4)</f>
        <v>0</v>
      </c>
      <c r="J29" s="31"/>
      <c r="O29" s="37">
        <f>I29*0</f>
        <v>0</v>
      </c>
      <c r="P29">
        <v>1</v>
      </c>
    </row>
    <row r="30" spans="1:10" ht="15">
      <c r="A30" s="31" t="s">
        <v>41</v>
      </c>
      <c r="B30" s="38"/>
      <c r="C30" s="39"/>
      <c r="D30" s="39"/>
      <c r="E30" s="33" t="s">
        <v>66</v>
      </c>
      <c r="F30" s="39"/>
      <c r="G30" s="39"/>
      <c r="H30" s="39"/>
      <c r="I30" s="39"/>
      <c r="J30" s="40"/>
    </row>
    <row r="31" spans="1:10" ht="15">
      <c r="A31" s="31" t="s">
        <v>43</v>
      </c>
      <c r="B31" s="38"/>
      <c r="C31" s="39"/>
      <c r="D31" s="39"/>
      <c r="E31" s="41" t="s">
        <v>50</v>
      </c>
      <c r="F31" s="39"/>
      <c r="G31" s="39"/>
      <c r="H31" s="39"/>
      <c r="I31" s="39"/>
      <c r="J31" s="40"/>
    </row>
    <row r="32" spans="1:10" ht="100.8">
      <c r="A32" s="31" t="s">
        <v>45</v>
      </c>
      <c r="B32" s="38"/>
      <c r="C32" s="39"/>
      <c r="D32" s="39"/>
      <c r="E32" s="33" t="s">
        <v>67</v>
      </c>
      <c r="F32" s="39"/>
      <c r="G32" s="39"/>
      <c r="H32" s="39"/>
      <c r="I32" s="39"/>
      <c r="J32" s="40"/>
    </row>
    <row r="33" spans="1:16" ht="15">
      <c r="A33" s="31" t="s">
        <v>36</v>
      </c>
      <c r="B33" s="31">
        <v>12</v>
      </c>
      <c r="C33" s="32" t="s">
        <v>68</v>
      </c>
      <c r="D33" s="31" t="s">
        <v>38</v>
      </c>
      <c r="E33" s="33" t="s">
        <v>69</v>
      </c>
      <c r="F33" s="34" t="s">
        <v>40</v>
      </c>
      <c r="G33" s="35">
        <v>1</v>
      </c>
      <c r="H33" s="36">
        <v>0</v>
      </c>
      <c r="I33" s="36">
        <f>ROUND(G33*H33,P4)</f>
        <v>0</v>
      </c>
      <c r="J33" s="31"/>
      <c r="O33" s="37">
        <f>I33*0</f>
        <v>0</v>
      </c>
      <c r="P33">
        <v>1</v>
      </c>
    </row>
    <row r="34" spans="1:10" ht="230.4">
      <c r="A34" s="31" t="s">
        <v>41</v>
      </c>
      <c r="B34" s="38"/>
      <c r="C34" s="39"/>
      <c r="D34" s="39"/>
      <c r="E34" s="33" t="s">
        <v>70</v>
      </c>
      <c r="F34" s="39"/>
      <c r="G34" s="39"/>
      <c r="H34" s="39"/>
      <c r="I34" s="39"/>
      <c r="J34" s="40"/>
    </row>
    <row r="35" spans="1:10" ht="28.8">
      <c r="A35" s="31" t="s">
        <v>45</v>
      </c>
      <c r="B35" s="38"/>
      <c r="C35" s="39"/>
      <c r="D35" s="39"/>
      <c r="E35" s="33" t="s">
        <v>71</v>
      </c>
      <c r="F35" s="39"/>
      <c r="G35" s="39"/>
      <c r="H35" s="39"/>
      <c r="I35" s="39"/>
      <c r="J35" s="40"/>
    </row>
    <row r="36" spans="1:16" ht="15">
      <c r="A36" s="31" t="s">
        <v>36</v>
      </c>
      <c r="B36" s="31">
        <v>13</v>
      </c>
      <c r="C36" s="32" t="s">
        <v>72</v>
      </c>
      <c r="D36" s="31" t="s">
        <v>38</v>
      </c>
      <c r="E36" s="33" t="s">
        <v>73</v>
      </c>
      <c r="F36" s="34" t="s">
        <v>40</v>
      </c>
      <c r="G36" s="35">
        <v>1</v>
      </c>
      <c r="H36" s="36">
        <v>0</v>
      </c>
      <c r="I36" s="36">
        <f>ROUND(G36*H36,P4)</f>
        <v>0</v>
      </c>
      <c r="J36" s="31"/>
      <c r="O36" s="37">
        <f>I36*0.21</f>
        <v>0</v>
      </c>
      <c r="P36">
        <v>3</v>
      </c>
    </row>
    <row r="37" spans="1:10" ht="72">
      <c r="A37" s="31" t="s">
        <v>41</v>
      </c>
      <c r="B37" s="38"/>
      <c r="C37" s="39"/>
      <c r="D37" s="39"/>
      <c r="E37" s="33" t="s">
        <v>74</v>
      </c>
      <c r="F37" s="39"/>
      <c r="G37" s="39"/>
      <c r="H37" s="39"/>
      <c r="I37" s="39"/>
      <c r="J37" s="40"/>
    </row>
    <row r="38" spans="1:10" ht="15">
      <c r="A38" s="31" t="s">
        <v>43</v>
      </c>
      <c r="B38" s="38"/>
      <c r="C38" s="39"/>
      <c r="D38" s="39"/>
      <c r="E38" s="41" t="s">
        <v>50</v>
      </c>
      <c r="F38" s="39"/>
      <c r="G38" s="39"/>
      <c r="H38" s="39"/>
      <c r="I38" s="39"/>
      <c r="J38" s="40"/>
    </row>
    <row r="39" spans="1:10" ht="15">
      <c r="A39" s="31" t="s">
        <v>45</v>
      </c>
      <c r="B39" s="38"/>
      <c r="C39" s="39"/>
      <c r="D39" s="39"/>
      <c r="E39" s="33" t="s">
        <v>75</v>
      </c>
      <c r="F39" s="39"/>
      <c r="G39" s="39"/>
      <c r="H39" s="39"/>
      <c r="I39" s="39"/>
      <c r="J39" s="40"/>
    </row>
    <row r="40" spans="1:16" ht="15">
      <c r="A40" s="31" t="s">
        <v>36</v>
      </c>
      <c r="B40" s="31">
        <v>14</v>
      </c>
      <c r="C40" s="32" t="s">
        <v>76</v>
      </c>
      <c r="D40" s="31" t="s">
        <v>38</v>
      </c>
      <c r="E40" s="33" t="s">
        <v>77</v>
      </c>
      <c r="F40" s="34" t="s">
        <v>40</v>
      </c>
      <c r="G40" s="35">
        <v>1</v>
      </c>
      <c r="H40" s="36">
        <v>0</v>
      </c>
      <c r="I40" s="36">
        <f>ROUND(G40*H40,P4)</f>
        <v>0</v>
      </c>
      <c r="J40" s="31"/>
      <c r="O40" s="37">
        <f>I40*0.21</f>
        <v>0</v>
      </c>
      <c r="P40">
        <v>3</v>
      </c>
    </row>
    <row r="41" spans="1:10" ht="15">
      <c r="A41" s="31" t="s">
        <v>41</v>
      </c>
      <c r="B41" s="38"/>
      <c r="C41" s="39"/>
      <c r="D41" s="39"/>
      <c r="E41" s="33" t="s">
        <v>78</v>
      </c>
      <c r="F41" s="39"/>
      <c r="G41" s="39"/>
      <c r="H41" s="39"/>
      <c r="I41" s="39"/>
      <c r="J41" s="40"/>
    </row>
    <row r="42" spans="1:10" ht="57.6">
      <c r="A42" s="31" t="s">
        <v>45</v>
      </c>
      <c r="B42" s="38"/>
      <c r="C42" s="39"/>
      <c r="D42" s="39"/>
      <c r="E42" s="33" t="s">
        <v>79</v>
      </c>
      <c r="F42" s="39"/>
      <c r="G42" s="39"/>
      <c r="H42" s="39"/>
      <c r="I42" s="39"/>
      <c r="J42" s="40"/>
    </row>
    <row r="43" spans="1:16" ht="15">
      <c r="A43" s="31" t="s">
        <v>36</v>
      </c>
      <c r="B43" s="31">
        <v>15</v>
      </c>
      <c r="C43" s="32" t="s">
        <v>80</v>
      </c>
      <c r="D43" s="31" t="s">
        <v>38</v>
      </c>
      <c r="E43" s="33" t="s">
        <v>81</v>
      </c>
      <c r="F43" s="34" t="s">
        <v>82</v>
      </c>
      <c r="G43" s="35">
        <v>1</v>
      </c>
      <c r="H43" s="36">
        <v>0</v>
      </c>
      <c r="I43" s="36">
        <f>ROUND(G43*H43,P4)</f>
        <v>0</v>
      </c>
      <c r="J43" s="31"/>
      <c r="O43" s="37">
        <f>I43*0.21</f>
        <v>0</v>
      </c>
      <c r="P43">
        <v>3</v>
      </c>
    </row>
    <row r="44" spans="1:10" ht="28.8">
      <c r="A44" s="31" t="s">
        <v>41</v>
      </c>
      <c r="B44" s="38"/>
      <c r="C44" s="39"/>
      <c r="D44" s="39"/>
      <c r="E44" s="33" t="s">
        <v>83</v>
      </c>
      <c r="F44" s="39"/>
      <c r="G44" s="39"/>
      <c r="H44" s="39"/>
      <c r="I44" s="39"/>
      <c r="J44" s="40"/>
    </row>
    <row r="45" spans="1:10" ht="15">
      <c r="A45" s="31" t="s">
        <v>43</v>
      </c>
      <c r="B45" s="38"/>
      <c r="C45" s="39"/>
      <c r="D45" s="39"/>
      <c r="E45" s="41" t="s">
        <v>50</v>
      </c>
      <c r="F45" s="39"/>
      <c r="G45" s="39"/>
      <c r="H45" s="39"/>
      <c r="I45" s="39"/>
      <c r="J45" s="40"/>
    </row>
    <row r="46" spans="1:10" ht="57.6">
      <c r="A46" s="31" t="s">
        <v>45</v>
      </c>
      <c r="B46" s="42"/>
      <c r="C46" s="43"/>
      <c r="D46" s="43"/>
      <c r="E46" s="33" t="s">
        <v>84</v>
      </c>
      <c r="F46" s="43"/>
      <c r="G46" s="43"/>
      <c r="H46" s="43"/>
      <c r="I46" s="43"/>
      <c r="J46" s="44"/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9"/>
      <c r="C1" s="10"/>
      <c r="D1" s="10"/>
      <c r="E1" s="11" t="s">
        <v>1</v>
      </c>
      <c r="F1" s="10"/>
      <c r="G1" s="10"/>
      <c r="H1" s="10"/>
      <c r="I1" s="10"/>
      <c r="J1" s="12"/>
      <c r="P1">
        <v>3</v>
      </c>
    </row>
    <row r="2" spans="1:10" ht="21">
      <c r="A2" s="1"/>
      <c r="B2" s="13"/>
      <c r="C2" s="14"/>
      <c r="D2" s="14"/>
      <c r="E2" s="15" t="s">
        <v>15</v>
      </c>
      <c r="F2" s="14"/>
      <c r="G2" s="14"/>
      <c r="H2" s="14"/>
      <c r="I2" s="14"/>
      <c r="J2" s="16"/>
    </row>
    <row r="3" spans="1:16" ht="27.6">
      <c r="A3" s="3" t="s">
        <v>16</v>
      </c>
      <c r="B3" s="17" t="s">
        <v>17</v>
      </c>
      <c r="C3" s="48" t="s">
        <v>18</v>
      </c>
      <c r="D3" s="49"/>
      <c r="E3" s="18" t="s">
        <v>19</v>
      </c>
      <c r="F3" s="14"/>
      <c r="G3" s="14"/>
      <c r="H3" s="19" t="s">
        <v>13</v>
      </c>
      <c r="I3" s="20">
        <f>SUMIFS(I9:I212,A9:A212,"SD")</f>
        <v>0</v>
      </c>
      <c r="J3" s="16"/>
      <c r="O3">
        <v>0</v>
      </c>
      <c r="P3">
        <v>2</v>
      </c>
    </row>
    <row r="4" spans="1:16" ht="15">
      <c r="A4" s="3" t="s">
        <v>20</v>
      </c>
      <c r="B4" s="17" t="s">
        <v>85</v>
      </c>
      <c r="C4" s="48" t="s">
        <v>86</v>
      </c>
      <c r="D4" s="49"/>
      <c r="E4" s="18" t="s">
        <v>87</v>
      </c>
      <c r="F4" s="14"/>
      <c r="G4" s="14"/>
      <c r="H4" s="14"/>
      <c r="I4" s="14"/>
      <c r="J4" s="16"/>
      <c r="O4">
        <v>0.15</v>
      </c>
      <c r="P4">
        <v>2</v>
      </c>
    </row>
    <row r="5" spans="1:15" ht="15">
      <c r="A5" s="3" t="s">
        <v>88</v>
      </c>
      <c r="B5" s="17" t="s">
        <v>21</v>
      </c>
      <c r="C5" s="48" t="s">
        <v>13</v>
      </c>
      <c r="D5" s="49"/>
      <c r="E5" s="18" t="s">
        <v>14</v>
      </c>
      <c r="F5" s="14"/>
      <c r="G5" s="14"/>
      <c r="H5" s="14"/>
      <c r="I5" s="14"/>
      <c r="J5" s="16"/>
      <c r="O5">
        <v>0.21</v>
      </c>
    </row>
    <row r="6" spans="1:10" ht="15">
      <c r="A6" s="50" t="s">
        <v>22</v>
      </c>
      <c r="B6" s="51" t="s">
        <v>23</v>
      </c>
      <c r="C6" s="52" t="s">
        <v>24</v>
      </c>
      <c r="D6" s="52" t="s">
        <v>25</v>
      </c>
      <c r="E6" s="52" t="s">
        <v>26</v>
      </c>
      <c r="F6" s="52" t="s">
        <v>27</v>
      </c>
      <c r="G6" s="52" t="s">
        <v>28</v>
      </c>
      <c r="H6" s="52" t="s">
        <v>29</v>
      </c>
      <c r="I6" s="52"/>
      <c r="J6" s="53" t="s">
        <v>30</v>
      </c>
    </row>
    <row r="7" spans="1:10" ht="15">
      <c r="A7" s="50"/>
      <c r="B7" s="51"/>
      <c r="C7" s="52"/>
      <c r="D7" s="52"/>
      <c r="E7" s="52"/>
      <c r="F7" s="52"/>
      <c r="G7" s="52"/>
      <c r="H7" s="6" t="s">
        <v>31</v>
      </c>
      <c r="I7" s="6" t="s">
        <v>32</v>
      </c>
      <c r="J7" s="53"/>
    </row>
    <row r="8" spans="1:10" ht="15">
      <c r="A8" s="23">
        <v>0</v>
      </c>
      <c r="B8" s="21">
        <v>1</v>
      </c>
      <c r="C8" s="24">
        <v>2</v>
      </c>
      <c r="D8" s="6">
        <v>3</v>
      </c>
      <c r="E8" s="24">
        <v>4</v>
      </c>
      <c r="F8" s="6">
        <v>5</v>
      </c>
      <c r="G8" s="6">
        <v>6</v>
      </c>
      <c r="H8" s="6">
        <v>7</v>
      </c>
      <c r="I8" s="24">
        <v>8</v>
      </c>
      <c r="J8" s="22">
        <v>9</v>
      </c>
    </row>
    <row r="9" spans="1:10" ht="15">
      <c r="A9" s="25" t="s">
        <v>33</v>
      </c>
      <c r="B9" s="26"/>
      <c r="C9" s="27" t="s">
        <v>34</v>
      </c>
      <c r="D9" s="28"/>
      <c r="E9" s="25" t="s">
        <v>35</v>
      </c>
      <c r="F9" s="28"/>
      <c r="G9" s="28"/>
      <c r="H9" s="28"/>
      <c r="I9" s="29">
        <f>SUMIFS(I10:I21,A10:A21,"P")</f>
        <v>0</v>
      </c>
      <c r="J9" s="30"/>
    </row>
    <row r="10" spans="1:16" ht="15">
      <c r="A10" s="31" t="s">
        <v>36</v>
      </c>
      <c r="B10" s="31">
        <v>1</v>
      </c>
      <c r="C10" s="32" t="s">
        <v>89</v>
      </c>
      <c r="D10" s="31" t="s">
        <v>90</v>
      </c>
      <c r="E10" s="33" t="s">
        <v>91</v>
      </c>
      <c r="F10" s="34" t="s">
        <v>92</v>
      </c>
      <c r="G10" s="35">
        <v>744.37</v>
      </c>
      <c r="H10" s="36">
        <v>0</v>
      </c>
      <c r="I10" s="36">
        <f>ROUND(G10*H10,P4)</f>
        <v>0</v>
      </c>
      <c r="J10" s="31"/>
      <c r="O10" s="37">
        <f>I10*0.15</f>
        <v>0</v>
      </c>
      <c r="P10">
        <v>2</v>
      </c>
    </row>
    <row r="11" spans="1:10" ht="43.2">
      <c r="A11" s="31" t="s">
        <v>41</v>
      </c>
      <c r="B11" s="38"/>
      <c r="C11" s="39"/>
      <c r="D11" s="39"/>
      <c r="E11" s="33" t="s">
        <v>93</v>
      </c>
      <c r="F11" s="39"/>
      <c r="G11" s="39"/>
      <c r="H11" s="39"/>
      <c r="I11" s="39"/>
      <c r="J11" s="40"/>
    </row>
    <row r="12" spans="1:10" ht="86.4">
      <c r="A12" s="31" t="s">
        <v>43</v>
      </c>
      <c r="B12" s="38"/>
      <c r="C12" s="39"/>
      <c r="D12" s="39"/>
      <c r="E12" s="41" t="s">
        <v>94</v>
      </c>
      <c r="F12" s="39"/>
      <c r="G12" s="39"/>
      <c r="H12" s="39"/>
      <c r="I12" s="39"/>
      <c r="J12" s="40"/>
    </row>
    <row r="13" spans="1:10" ht="28.8">
      <c r="A13" s="31" t="s">
        <v>45</v>
      </c>
      <c r="B13" s="38"/>
      <c r="C13" s="39"/>
      <c r="D13" s="39"/>
      <c r="E13" s="33" t="s">
        <v>95</v>
      </c>
      <c r="F13" s="39"/>
      <c r="G13" s="39"/>
      <c r="H13" s="39"/>
      <c r="I13" s="39"/>
      <c r="J13" s="40"/>
    </row>
    <row r="14" spans="1:16" ht="15">
      <c r="A14" s="31" t="s">
        <v>36</v>
      </c>
      <c r="B14" s="31">
        <v>2</v>
      </c>
      <c r="C14" s="32" t="s">
        <v>89</v>
      </c>
      <c r="D14" s="31" t="s">
        <v>96</v>
      </c>
      <c r="E14" s="33" t="s">
        <v>91</v>
      </c>
      <c r="F14" s="34" t="s">
        <v>92</v>
      </c>
      <c r="G14" s="35">
        <v>9.69</v>
      </c>
      <c r="H14" s="36">
        <v>0</v>
      </c>
      <c r="I14" s="36">
        <f>ROUND(G14*H14,P4)</f>
        <v>0</v>
      </c>
      <c r="J14" s="31"/>
      <c r="O14" s="37">
        <f>I14*0.15</f>
        <v>0</v>
      </c>
      <c r="P14">
        <v>2</v>
      </c>
    </row>
    <row r="15" spans="1:10" ht="57.6">
      <c r="A15" s="31" t="s">
        <v>41</v>
      </c>
      <c r="B15" s="38"/>
      <c r="C15" s="39"/>
      <c r="D15" s="39"/>
      <c r="E15" s="33" t="s">
        <v>97</v>
      </c>
      <c r="F15" s="39"/>
      <c r="G15" s="39"/>
      <c r="H15" s="39"/>
      <c r="I15" s="39"/>
      <c r="J15" s="40"/>
    </row>
    <row r="16" spans="1:10" ht="15">
      <c r="A16" s="31" t="s">
        <v>43</v>
      </c>
      <c r="B16" s="38"/>
      <c r="C16" s="39"/>
      <c r="D16" s="39"/>
      <c r="E16" s="41" t="s">
        <v>98</v>
      </c>
      <c r="F16" s="39"/>
      <c r="G16" s="39"/>
      <c r="H16" s="39"/>
      <c r="I16" s="39"/>
      <c r="J16" s="40"/>
    </row>
    <row r="17" spans="1:10" ht="28.8">
      <c r="A17" s="31" t="s">
        <v>45</v>
      </c>
      <c r="B17" s="38"/>
      <c r="C17" s="39"/>
      <c r="D17" s="39"/>
      <c r="E17" s="33" t="s">
        <v>95</v>
      </c>
      <c r="F17" s="39"/>
      <c r="G17" s="39"/>
      <c r="H17" s="39"/>
      <c r="I17" s="39"/>
      <c r="J17" s="40"/>
    </row>
    <row r="18" spans="1:16" ht="15">
      <c r="A18" s="31" t="s">
        <v>36</v>
      </c>
      <c r="B18" s="31">
        <v>3</v>
      </c>
      <c r="C18" s="32" t="s">
        <v>99</v>
      </c>
      <c r="D18" s="31" t="s">
        <v>90</v>
      </c>
      <c r="E18" s="33" t="s">
        <v>100</v>
      </c>
      <c r="F18" s="34" t="s">
        <v>101</v>
      </c>
      <c r="G18" s="35">
        <v>2.236</v>
      </c>
      <c r="H18" s="36">
        <v>0</v>
      </c>
      <c r="I18" s="36">
        <f>ROUND(G18*H18,P4)</f>
        <v>0</v>
      </c>
      <c r="J18" s="31"/>
      <c r="O18" s="37">
        <f>I18*0.21</f>
        <v>0</v>
      </c>
      <c r="P18">
        <v>3</v>
      </c>
    </row>
    <row r="19" spans="1:10" ht="43.2">
      <c r="A19" s="31" t="s">
        <v>41</v>
      </c>
      <c r="B19" s="38"/>
      <c r="C19" s="39"/>
      <c r="D19" s="39"/>
      <c r="E19" s="33" t="s">
        <v>102</v>
      </c>
      <c r="F19" s="39"/>
      <c r="G19" s="39"/>
      <c r="H19" s="39"/>
      <c r="I19" s="39"/>
      <c r="J19" s="40"/>
    </row>
    <row r="20" spans="1:10" ht="15">
      <c r="A20" s="31" t="s">
        <v>43</v>
      </c>
      <c r="B20" s="38"/>
      <c r="C20" s="39"/>
      <c r="D20" s="39"/>
      <c r="E20" s="41" t="s">
        <v>103</v>
      </c>
      <c r="F20" s="39"/>
      <c r="G20" s="39"/>
      <c r="H20" s="39"/>
      <c r="I20" s="39"/>
      <c r="J20" s="40"/>
    </row>
    <row r="21" spans="1:10" ht="28.8">
      <c r="A21" s="31" t="s">
        <v>45</v>
      </c>
      <c r="B21" s="38"/>
      <c r="C21" s="39"/>
      <c r="D21" s="39"/>
      <c r="E21" s="33" t="s">
        <v>95</v>
      </c>
      <c r="F21" s="39"/>
      <c r="G21" s="39"/>
      <c r="H21" s="39"/>
      <c r="I21" s="39"/>
      <c r="J21" s="40"/>
    </row>
    <row r="22" spans="1:10" ht="15">
      <c r="A22" s="25" t="s">
        <v>33</v>
      </c>
      <c r="B22" s="26"/>
      <c r="C22" s="27" t="s">
        <v>90</v>
      </c>
      <c r="D22" s="28"/>
      <c r="E22" s="25" t="s">
        <v>104</v>
      </c>
      <c r="F22" s="28"/>
      <c r="G22" s="28"/>
      <c r="H22" s="28"/>
      <c r="I22" s="29">
        <f>SUMIFS(I23:I82,A23:A82,"P")</f>
        <v>0</v>
      </c>
      <c r="J22" s="30"/>
    </row>
    <row r="23" spans="1:16" ht="15">
      <c r="A23" s="31" t="s">
        <v>36</v>
      </c>
      <c r="B23" s="31">
        <v>4</v>
      </c>
      <c r="C23" s="32" t="s">
        <v>105</v>
      </c>
      <c r="D23" s="31" t="s">
        <v>38</v>
      </c>
      <c r="E23" s="33" t="s">
        <v>106</v>
      </c>
      <c r="F23" s="34" t="s">
        <v>107</v>
      </c>
      <c r="G23" s="35">
        <v>175</v>
      </c>
      <c r="H23" s="36">
        <v>0</v>
      </c>
      <c r="I23" s="36">
        <f>ROUND(G23*H23,P4)</f>
        <v>0</v>
      </c>
      <c r="J23" s="31"/>
      <c r="O23" s="37">
        <f>I23*0.21</f>
        <v>0</v>
      </c>
      <c r="P23">
        <v>3</v>
      </c>
    </row>
    <row r="24" spans="1:10" ht="28.8">
      <c r="A24" s="31" t="s">
        <v>41</v>
      </c>
      <c r="B24" s="38"/>
      <c r="C24" s="39"/>
      <c r="D24" s="39"/>
      <c r="E24" s="33" t="s">
        <v>108</v>
      </c>
      <c r="F24" s="39"/>
      <c r="G24" s="39"/>
      <c r="H24" s="39"/>
      <c r="I24" s="39"/>
      <c r="J24" s="40"/>
    </row>
    <row r="25" spans="1:10" ht="15">
      <c r="A25" s="31" t="s">
        <v>43</v>
      </c>
      <c r="B25" s="38"/>
      <c r="C25" s="39"/>
      <c r="D25" s="39"/>
      <c r="E25" s="41" t="s">
        <v>109</v>
      </c>
      <c r="F25" s="39"/>
      <c r="G25" s="39"/>
      <c r="H25" s="39"/>
      <c r="I25" s="39"/>
      <c r="J25" s="40"/>
    </row>
    <row r="26" spans="1:10" ht="43.2">
      <c r="A26" s="31" t="s">
        <v>45</v>
      </c>
      <c r="B26" s="38"/>
      <c r="C26" s="39"/>
      <c r="D26" s="39"/>
      <c r="E26" s="33" t="s">
        <v>110</v>
      </c>
      <c r="F26" s="39"/>
      <c r="G26" s="39"/>
      <c r="H26" s="39"/>
      <c r="I26" s="39"/>
      <c r="J26" s="40"/>
    </row>
    <row r="27" spans="1:16" ht="15">
      <c r="A27" s="31" t="s">
        <v>36</v>
      </c>
      <c r="B27" s="31">
        <v>7</v>
      </c>
      <c r="C27" s="32" t="s">
        <v>111</v>
      </c>
      <c r="D27" s="31" t="s">
        <v>38</v>
      </c>
      <c r="E27" s="33" t="s">
        <v>112</v>
      </c>
      <c r="F27" s="34" t="s">
        <v>113</v>
      </c>
      <c r="G27" s="35">
        <v>6</v>
      </c>
      <c r="H27" s="36">
        <v>0</v>
      </c>
      <c r="I27" s="36">
        <f>ROUND(G27*H27,P4)</f>
        <v>0</v>
      </c>
      <c r="J27" s="31"/>
      <c r="O27" s="37">
        <f>I27*0.21</f>
        <v>0</v>
      </c>
      <c r="P27">
        <v>3</v>
      </c>
    </row>
    <row r="28" spans="1:10" ht="72">
      <c r="A28" s="31" t="s">
        <v>41</v>
      </c>
      <c r="B28" s="38"/>
      <c r="C28" s="39"/>
      <c r="D28" s="39"/>
      <c r="E28" s="33" t="s">
        <v>114</v>
      </c>
      <c r="F28" s="39"/>
      <c r="G28" s="39"/>
      <c r="H28" s="39"/>
      <c r="I28" s="39"/>
      <c r="J28" s="40"/>
    </row>
    <row r="29" spans="1:10" ht="15">
      <c r="A29" s="31" t="s">
        <v>43</v>
      </c>
      <c r="B29" s="38"/>
      <c r="C29" s="39"/>
      <c r="D29" s="39"/>
      <c r="E29" s="41" t="s">
        <v>115</v>
      </c>
      <c r="F29" s="39"/>
      <c r="G29" s="39"/>
      <c r="H29" s="39"/>
      <c r="I29" s="39"/>
      <c r="J29" s="40"/>
    </row>
    <row r="30" spans="1:10" ht="86.4">
      <c r="A30" s="31" t="s">
        <v>45</v>
      </c>
      <c r="B30" s="38"/>
      <c r="C30" s="39"/>
      <c r="D30" s="39"/>
      <c r="E30" s="33" t="s">
        <v>116</v>
      </c>
      <c r="F30" s="39"/>
      <c r="G30" s="39"/>
      <c r="H30" s="39"/>
      <c r="I30" s="39"/>
      <c r="J30" s="40"/>
    </row>
    <row r="31" spans="1:16" ht="28.8">
      <c r="A31" s="31" t="s">
        <v>36</v>
      </c>
      <c r="B31" s="31">
        <v>8</v>
      </c>
      <c r="C31" s="32" t="s">
        <v>117</v>
      </c>
      <c r="D31" s="31" t="s">
        <v>90</v>
      </c>
      <c r="E31" s="33" t="s">
        <v>118</v>
      </c>
      <c r="F31" s="34" t="s">
        <v>92</v>
      </c>
      <c r="G31" s="35">
        <v>0.86</v>
      </c>
      <c r="H31" s="36">
        <v>0</v>
      </c>
      <c r="I31" s="36">
        <f>ROUND(G31*H31,P4)</f>
        <v>0</v>
      </c>
      <c r="J31" s="31"/>
      <c r="O31" s="37">
        <f>I31*0.21</f>
        <v>0</v>
      </c>
      <c r="P31">
        <v>3</v>
      </c>
    </row>
    <row r="32" spans="1:10" ht="28.8">
      <c r="A32" s="31" t="s">
        <v>41</v>
      </c>
      <c r="B32" s="38"/>
      <c r="C32" s="39"/>
      <c r="D32" s="39"/>
      <c r="E32" s="33" t="s">
        <v>119</v>
      </c>
      <c r="F32" s="39"/>
      <c r="G32" s="39"/>
      <c r="H32" s="39"/>
      <c r="I32" s="39"/>
      <c r="J32" s="40"/>
    </row>
    <row r="33" spans="1:10" ht="15">
      <c r="A33" s="31" t="s">
        <v>43</v>
      </c>
      <c r="B33" s="38"/>
      <c r="C33" s="39"/>
      <c r="D33" s="39"/>
      <c r="E33" s="41" t="s">
        <v>120</v>
      </c>
      <c r="F33" s="39"/>
      <c r="G33" s="39"/>
      <c r="H33" s="39"/>
      <c r="I33" s="39"/>
      <c r="J33" s="40"/>
    </row>
    <row r="34" spans="1:10" ht="72">
      <c r="A34" s="31" t="s">
        <v>45</v>
      </c>
      <c r="B34" s="38"/>
      <c r="C34" s="39"/>
      <c r="D34" s="39"/>
      <c r="E34" s="33" t="s">
        <v>121</v>
      </c>
      <c r="F34" s="39"/>
      <c r="G34" s="39"/>
      <c r="H34" s="39"/>
      <c r="I34" s="39"/>
      <c r="J34" s="40"/>
    </row>
    <row r="35" spans="1:16" ht="15">
      <c r="A35" s="31" t="s">
        <v>36</v>
      </c>
      <c r="B35" s="31">
        <v>9</v>
      </c>
      <c r="C35" s="32" t="s">
        <v>122</v>
      </c>
      <c r="D35" s="31" t="s">
        <v>38</v>
      </c>
      <c r="E35" s="33" t="s">
        <v>123</v>
      </c>
      <c r="F35" s="34" t="s">
        <v>92</v>
      </c>
      <c r="G35" s="35">
        <v>232.57</v>
      </c>
      <c r="H35" s="36">
        <v>0</v>
      </c>
      <c r="I35" s="36">
        <f>ROUND(G35*H35,P4)</f>
        <v>0</v>
      </c>
      <c r="J35" s="31"/>
      <c r="O35" s="37">
        <f>I35*0.21</f>
        <v>0</v>
      </c>
      <c r="P35">
        <v>3</v>
      </c>
    </row>
    <row r="36" spans="1:10" ht="259.2">
      <c r="A36" s="31" t="s">
        <v>41</v>
      </c>
      <c r="B36" s="38"/>
      <c r="C36" s="39"/>
      <c r="D36" s="39"/>
      <c r="E36" s="33" t="s">
        <v>124</v>
      </c>
      <c r="F36" s="39"/>
      <c r="G36" s="39"/>
      <c r="H36" s="39"/>
      <c r="I36" s="39"/>
      <c r="J36" s="40"/>
    </row>
    <row r="37" spans="1:10" ht="43.2">
      <c r="A37" s="31" t="s">
        <v>43</v>
      </c>
      <c r="B37" s="38"/>
      <c r="C37" s="39"/>
      <c r="D37" s="39"/>
      <c r="E37" s="41" t="s">
        <v>125</v>
      </c>
      <c r="F37" s="39"/>
      <c r="G37" s="39"/>
      <c r="H37" s="39"/>
      <c r="I37" s="39"/>
      <c r="J37" s="40"/>
    </row>
    <row r="38" spans="1:10" ht="72">
      <c r="A38" s="31" t="s">
        <v>45</v>
      </c>
      <c r="B38" s="38"/>
      <c r="C38" s="39"/>
      <c r="D38" s="39"/>
      <c r="E38" s="33" t="s">
        <v>121</v>
      </c>
      <c r="F38" s="39"/>
      <c r="G38" s="39"/>
      <c r="H38" s="39"/>
      <c r="I38" s="39"/>
      <c r="J38" s="40"/>
    </row>
    <row r="39" spans="1:16" ht="15">
      <c r="A39" s="31" t="s">
        <v>36</v>
      </c>
      <c r="B39" s="31">
        <v>10</v>
      </c>
      <c r="C39" s="32" t="s">
        <v>126</v>
      </c>
      <c r="D39" s="31" t="s">
        <v>38</v>
      </c>
      <c r="E39" s="33" t="s">
        <v>127</v>
      </c>
      <c r="F39" s="34" t="s">
        <v>92</v>
      </c>
      <c r="G39" s="35">
        <v>10.734</v>
      </c>
      <c r="H39" s="36">
        <v>0</v>
      </c>
      <c r="I39" s="36">
        <f>ROUND(G39*H39,P4)</f>
        <v>0</v>
      </c>
      <c r="J39" s="31"/>
      <c r="O39" s="37">
        <f>I39*0.21</f>
        <v>0</v>
      </c>
      <c r="P39">
        <v>3</v>
      </c>
    </row>
    <row r="40" spans="1:10" ht="43.2">
      <c r="A40" s="31" t="s">
        <v>41</v>
      </c>
      <c r="B40" s="38"/>
      <c r="C40" s="39"/>
      <c r="D40" s="39"/>
      <c r="E40" s="33" t="s">
        <v>128</v>
      </c>
      <c r="F40" s="39"/>
      <c r="G40" s="39"/>
      <c r="H40" s="39"/>
      <c r="I40" s="39"/>
      <c r="J40" s="40"/>
    </row>
    <row r="41" spans="1:10" ht="43.2">
      <c r="A41" s="31" t="s">
        <v>43</v>
      </c>
      <c r="B41" s="38"/>
      <c r="C41" s="39"/>
      <c r="D41" s="39"/>
      <c r="E41" s="41" t="s">
        <v>129</v>
      </c>
      <c r="F41" s="39"/>
      <c r="G41" s="39"/>
      <c r="H41" s="39"/>
      <c r="I41" s="39"/>
      <c r="J41" s="40"/>
    </row>
    <row r="42" spans="1:10" ht="28.8">
      <c r="A42" s="31" t="s">
        <v>45</v>
      </c>
      <c r="B42" s="38"/>
      <c r="C42" s="39"/>
      <c r="D42" s="39"/>
      <c r="E42" s="33" t="s">
        <v>130</v>
      </c>
      <c r="F42" s="39"/>
      <c r="G42" s="39"/>
      <c r="H42" s="39"/>
      <c r="I42" s="39"/>
      <c r="J42" s="40"/>
    </row>
    <row r="43" spans="1:16" ht="15">
      <c r="A43" s="31" t="s">
        <v>36</v>
      </c>
      <c r="B43" s="31">
        <v>11</v>
      </c>
      <c r="C43" s="32" t="s">
        <v>131</v>
      </c>
      <c r="D43" s="31" t="s">
        <v>38</v>
      </c>
      <c r="E43" s="33" t="s">
        <v>132</v>
      </c>
      <c r="F43" s="34" t="s">
        <v>92</v>
      </c>
      <c r="G43" s="35">
        <v>10.625</v>
      </c>
      <c r="H43" s="36">
        <v>0</v>
      </c>
      <c r="I43" s="36">
        <f>ROUND(G43*H43,P4)</f>
        <v>0</v>
      </c>
      <c r="J43" s="31"/>
      <c r="O43" s="37">
        <f>I43*0.21</f>
        <v>0</v>
      </c>
      <c r="P43">
        <v>3</v>
      </c>
    </row>
    <row r="44" spans="1:10" ht="43.2">
      <c r="A44" s="31" t="s">
        <v>41</v>
      </c>
      <c r="B44" s="38"/>
      <c r="C44" s="39"/>
      <c r="D44" s="39"/>
      <c r="E44" s="33" t="s">
        <v>133</v>
      </c>
      <c r="F44" s="39"/>
      <c r="G44" s="39"/>
      <c r="H44" s="39"/>
      <c r="I44" s="39"/>
      <c r="J44" s="40"/>
    </row>
    <row r="45" spans="1:10" ht="57.6">
      <c r="A45" s="31" t="s">
        <v>43</v>
      </c>
      <c r="B45" s="38"/>
      <c r="C45" s="39"/>
      <c r="D45" s="39"/>
      <c r="E45" s="41" t="s">
        <v>134</v>
      </c>
      <c r="F45" s="39"/>
      <c r="G45" s="39"/>
      <c r="H45" s="39"/>
      <c r="I45" s="39"/>
      <c r="J45" s="40"/>
    </row>
    <row r="46" spans="1:10" ht="28.8">
      <c r="A46" s="31" t="s">
        <v>45</v>
      </c>
      <c r="B46" s="38"/>
      <c r="C46" s="39"/>
      <c r="D46" s="39"/>
      <c r="E46" s="33" t="s">
        <v>130</v>
      </c>
      <c r="F46" s="39"/>
      <c r="G46" s="39"/>
      <c r="H46" s="39"/>
      <c r="I46" s="39"/>
      <c r="J46" s="40"/>
    </row>
    <row r="47" spans="1:16" ht="15">
      <c r="A47" s="31" t="s">
        <v>36</v>
      </c>
      <c r="B47" s="31">
        <v>12</v>
      </c>
      <c r="C47" s="32" t="s">
        <v>135</v>
      </c>
      <c r="D47" s="31" t="s">
        <v>38</v>
      </c>
      <c r="E47" s="33" t="s">
        <v>136</v>
      </c>
      <c r="F47" s="34" t="s">
        <v>92</v>
      </c>
      <c r="G47" s="35">
        <v>43.935</v>
      </c>
      <c r="H47" s="36">
        <v>0</v>
      </c>
      <c r="I47" s="36">
        <f>ROUND(G47*H47,P4)</f>
        <v>0</v>
      </c>
      <c r="J47" s="31"/>
      <c r="O47" s="37">
        <f>I47*0.21</f>
        <v>0</v>
      </c>
      <c r="P47">
        <v>3</v>
      </c>
    </row>
    <row r="48" spans="1:10" ht="28.8">
      <c r="A48" s="31" t="s">
        <v>41</v>
      </c>
      <c r="B48" s="38"/>
      <c r="C48" s="39"/>
      <c r="D48" s="39"/>
      <c r="E48" s="33" t="s">
        <v>137</v>
      </c>
      <c r="F48" s="39"/>
      <c r="G48" s="39"/>
      <c r="H48" s="39"/>
      <c r="I48" s="39"/>
      <c r="J48" s="40"/>
    </row>
    <row r="49" spans="1:10" ht="43.2">
      <c r="A49" s="31" t="s">
        <v>43</v>
      </c>
      <c r="B49" s="38"/>
      <c r="C49" s="39"/>
      <c r="D49" s="39"/>
      <c r="E49" s="41" t="s">
        <v>138</v>
      </c>
      <c r="F49" s="39"/>
      <c r="G49" s="39"/>
      <c r="H49" s="39"/>
      <c r="I49" s="39"/>
      <c r="J49" s="40"/>
    </row>
    <row r="50" spans="1:10" ht="374.4">
      <c r="A50" s="31" t="s">
        <v>45</v>
      </c>
      <c r="B50" s="38"/>
      <c r="C50" s="39"/>
      <c r="D50" s="39"/>
      <c r="E50" s="33" t="s">
        <v>139</v>
      </c>
      <c r="F50" s="39"/>
      <c r="G50" s="39"/>
      <c r="H50" s="39"/>
      <c r="I50" s="39"/>
      <c r="J50" s="40"/>
    </row>
    <row r="51" spans="1:16" ht="15">
      <c r="A51" s="31" t="s">
        <v>36</v>
      </c>
      <c r="B51" s="31">
        <v>13</v>
      </c>
      <c r="C51" s="32" t="s">
        <v>140</v>
      </c>
      <c r="D51" s="31" t="s">
        <v>38</v>
      </c>
      <c r="E51" s="33" t="s">
        <v>141</v>
      </c>
      <c r="F51" s="34" t="s">
        <v>92</v>
      </c>
      <c r="G51" s="35">
        <v>6.075</v>
      </c>
      <c r="H51" s="36">
        <v>0</v>
      </c>
      <c r="I51" s="36">
        <f>ROUND(G51*H51,P4)</f>
        <v>0</v>
      </c>
      <c r="J51" s="31"/>
      <c r="O51" s="37">
        <f>I51*0.21</f>
        <v>0</v>
      </c>
      <c r="P51">
        <v>3</v>
      </c>
    </row>
    <row r="52" spans="1:10" ht="28.8">
      <c r="A52" s="31" t="s">
        <v>41</v>
      </c>
      <c r="B52" s="38"/>
      <c r="C52" s="39"/>
      <c r="D52" s="39"/>
      <c r="E52" s="33" t="s">
        <v>142</v>
      </c>
      <c r="F52" s="39"/>
      <c r="G52" s="39"/>
      <c r="H52" s="39"/>
      <c r="I52" s="39"/>
      <c r="J52" s="40"/>
    </row>
    <row r="53" spans="1:10" ht="15">
      <c r="A53" s="31" t="s">
        <v>43</v>
      </c>
      <c r="B53" s="38"/>
      <c r="C53" s="39"/>
      <c r="D53" s="39"/>
      <c r="E53" s="41" t="s">
        <v>143</v>
      </c>
      <c r="F53" s="39"/>
      <c r="G53" s="39"/>
      <c r="H53" s="39"/>
      <c r="I53" s="39"/>
      <c r="J53" s="40"/>
    </row>
    <row r="54" spans="1:10" ht="273.6">
      <c r="A54" s="31" t="s">
        <v>45</v>
      </c>
      <c r="B54" s="38"/>
      <c r="C54" s="39"/>
      <c r="D54" s="39"/>
      <c r="E54" s="33" t="s">
        <v>144</v>
      </c>
      <c r="F54" s="39"/>
      <c r="G54" s="39"/>
      <c r="H54" s="39"/>
      <c r="I54" s="39"/>
      <c r="J54" s="40"/>
    </row>
    <row r="55" spans="1:16" ht="15">
      <c r="A55" s="31" t="s">
        <v>36</v>
      </c>
      <c r="B55" s="31">
        <v>15</v>
      </c>
      <c r="C55" s="32" t="s">
        <v>145</v>
      </c>
      <c r="D55" s="31" t="s">
        <v>38</v>
      </c>
      <c r="E55" s="33" t="s">
        <v>146</v>
      </c>
      <c r="F55" s="34" t="s">
        <v>107</v>
      </c>
      <c r="G55" s="35">
        <v>1789</v>
      </c>
      <c r="H55" s="36">
        <v>0</v>
      </c>
      <c r="I55" s="36">
        <f>ROUND(G55*H55,P4)</f>
        <v>0</v>
      </c>
      <c r="J55" s="31"/>
      <c r="O55" s="37">
        <f>I55*0.21</f>
        <v>0</v>
      </c>
      <c r="P55">
        <v>3</v>
      </c>
    </row>
    <row r="56" spans="1:10" ht="28.8">
      <c r="A56" s="31" t="s">
        <v>41</v>
      </c>
      <c r="B56" s="38"/>
      <c r="C56" s="39"/>
      <c r="D56" s="39"/>
      <c r="E56" s="33" t="s">
        <v>147</v>
      </c>
      <c r="F56" s="39"/>
      <c r="G56" s="39"/>
      <c r="H56" s="39"/>
      <c r="I56" s="39"/>
      <c r="J56" s="40"/>
    </row>
    <row r="57" spans="1:10" ht="15">
      <c r="A57" s="31" t="s">
        <v>43</v>
      </c>
      <c r="B57" s="38"/>
      <c r="C57" s="39"/>
      <c r="D57" s="39"/>
      <c r="E57" s="41" t="s">
        <v>148</v>
      </c>
      <c r="F57" s="39"/>
      <c r="G57" s="39"/>
      <c r="H57" s="39"/>
      <c r="I57" s="39"/>
      <c r="J57" s="40"/>
    </row>
    <row r="58" spans="1:10" ht="28.8">
      <c r="A58" s="31" t="s">
        <v>45</v>
      </c>
      <c r="B58" s="38"/>
      <c r="C58" s="39"/>
      <c r="D58" s="39"/>
      <c r="E58" s="33" t="s">
        <v>149</v>
      </c>
      <c r="F58" s="39"/>
      <c r="G58" s="39"/>
      <c r="H58" s="39"/>
      <c r="I58" s="39"/>
      <c r="J58" s="40"/>
    </row>
    <row r="59" spans="1:16" ht="15">
      <c r="A59" s="31" t="s">
        <v>36</v>
      </c>
      <c r="B59" s="31">
        <v>30</v>
      </c>
      <c r="C59" s="32" t="s">
        <v>150</v>
      </c>
      <c r="D59" s="31" t="s">
        <v>90</v>
      </c>
      <c r="E59" s="33" t="s">
        <v>151</v>
      </c>
      <c r="F59" s="34" t="s">
        <v>92</v>
      </c>
      <c r="G59" s="35">
        <v>4.86</v>
      </c>
      <c r="H59" s="36">
        <v>0</v>
      </c>
      <c r="I59" s="36">
        <f>ROUND(G59*H59,P4)</f>
        <v>0</v>
      </c>
      <c r="J59" s="31"/>
      <c r="O59" s="37">
        <f>I59*0.21</f>
        <v>0</v>
      </c>
      <c r="P59">
        <v>3</v>
      </c>
    </row>
    <row r="60" spans="1:10" ht="15">
      <c r="A60" s="31" t="s">
        <v>41</v>
      </c>
      <c r="B60" s="38"/>
      <c r="C60" s="39"/>
      <c r="D60" s="39"/>
      <c r="E60" s="45" t="s">
        <v>38</v>
      </c>
      <c r="F60" s="39"/>
      <c r="G60" s="39"/>
      <c r="H60" s="39"/>
      <c r="I60" s="39"/>
      <c r="J60" s="40"/>
    </row>
    <row r="61" spans="1:10" ht="15">
      <c r="A61" s="31" t="s">
        <v>43</v>
      </c>
      <c r="B61" s="38"/>
      <c r="C61" s="39"/>
      <c r="D61" s="39"/>
      <c r="E61" s="41" t="s">
        <v>152</v>
      </c>
      <c r="F61" s="39"/>
      <c r="G61" s="39"/>
      <c r="H61" s="39"/>
      <c r="I61" s="39"/>
      <c r="J61" s="40"/>
    </row>
    <row r="62" spans="1:10" ht="388.8">
      <c r="A62" s="31" t="s">
        <v>45</v>
      </c>
      <c r="B62" s="38"/>
      <c r="C62" s="39"/>
      <c r="D62" s="39"/>
      <c r="E62" s="33" t="s">
        <v>153</v>
      </c>
      <c r="F62" s="39"/>
      <c r="G62" s="39"/>
      <c r="H62" s="39"/>
      <c r="I62" s="39"/>
      <c r="J62" s="40"/>
    </row>
    <row r="63" spans="1:16" ht="15">
      <c r="A63" s="31" t="s">
        <v>36</v>
      </c>
      <c r="B63" s="31">
        <v>31</v>
      </c>
      <c r="C63" s="32" t="s">
        <v>154</v>
      </c>
      <c r="D63" s="31" t="s">
        <v>38</v>
      </c>
      <c r="E63" s="33" t="s">
        <v>155</v>
      </c>
      <c r="F63" s="34" t="s">
        <v>92</v>
      </c>
      <c r="G63" s="35">
        <v>674.975</v>
      </c>
      <c r="H63" s="36">
        <v>0</v>
      </c>
      <c r="I63" s="36">
        <f>ROUND(G63*H63,P4)</f>
        <v>0</v>
      </c>
      <c r="J63" s="31"/>
      <c r="O63" s="37">
        <f>I63*0.21</f>
        <v>0</v>
      </c>
      <c r="P63">
        <v>3</v>
      </c>
    </row>
    <row r="64" spans="1:10" ht="72">
      <c r="A64" s="31" t="s">
        <v>41</v>
      </c>
      <c r="B64" s="38"/>
      <c r="C64" s="39"/>
      <c r="D64" s="39"/>
      <c r="E64" s="33" t="s">
        <v>156</v>
      </c>
      <c r="F64" s="39"/>
      <c r="G64" s="39"/>
      <c r="H64" s="39"/>
      <c r="I64" s="39"/>
      <c r="J64" s="40"/>
    </row>
    <row r="65" spans="1:10" ht="43.2">
      <c r="A65" s="31" t="s">
        <v>43</v>
      </c>
      <c r="B65" s="38"/>
      <c r="C65" s="39"/>
      <c r="D65" s="39"/>
      <c r="E65" s="41" t="s">
        <v>157</v>
      </c>
      <c r="F65" s="39"/>
      <c r="G65" s="39"/>
      <c r="H65" s="39"/>
      <c r="I65" s="39"/>
      <c r="J65" s="40"/>
    </row>
    <row r="66" spans="1:10" ht="409.6">
      <c r="A66" s="31" t="s">
        <v>45</v>
      </c>
      <c r="B66" s="38"/>
      <c r="C66" s="39"/>
      <c r="D66" s="39"/>
      <c r="E66" s="33" t="s">
        <v>158</v>
      </c>
      <c r="F66" s="39"/>
      <c r="G66" s="39"/>
      <c r="H66" s="39"/>
      <c r="I66" s="39"/>
      <c r="J66" s="40"/>
    </row>
    <row r="67" spans="1:16" ht="15">
      <c r="A67" s="31" t="s">
        <v>36</v>
      </c>
      <c r="B67" s="31">
        <v>34</v>
      </c>
      <c r="C67" s="32" t="s">
        <v>159</v>
      </c>
      <c r="D67" s="31" t="s">
        <v>38</v>
      </c>
      <c r="E67" s="33" t="s">
        <v>160</v>
      </c>
      <c r="F67" s="34" t="s">
        <v>92</v>
      </c>
      <c r="G67" s="35">
        <v>674.975</v>
      </c>
      <c r="H67" s="36">
        <v>0</v>
      </c>
      <c r="I67" s="36">
        <f>ROUND(G67*H67,P4)</f>
        <v>0</v>
      </c>
      <c r="J67" s="31"/>
      <c r="O67" s="37">
        <f>I67*0.21</f>
        <v>0</v>
      </c>
      <c r="P67">
        <v>3</v>
      </c>
    </row>
    <row r="68" spans="1:10" ht="15">
      <c r="A68" s="31" t="s">
        <v>41</v>
      </c>
      <c r="B68" s="38"/>
      <c r="C68" s="39"/>
      <c r="D68" s="39"/>
      <c r="E68" s="45" t="s">
        <v>38</v>
      </c>
      <c r="F68" s="39"/>
      <c r="G68" s="39"/>
      <c r="H68" s="39"/>
      <c r="I68" s="39"/>
      <c r="J68" s="40"/>
    </row>
    <row r="69" spans="1:10" ht="43.2">
      <c r="A69" s="31" t="s">
        <v>43</v>
      </c>
      <c r="B69" s="38"/>
      <c r="C69" s="39"/>
      <c r="D69" s="39"/>
      <c r="E69" s="41" t="s">
        <v>157</v>
      </c>
      <c r="F69" s="39"/>
      <c r="G69" s="39"/>
      <c r="H69" s="39"/>
      <c r="I69" s="39"/>
      <c r="J69" s="40"/>
    </row>
    <row r="70" spans="1:10" ht="216">
      <c r="A70" s="31" t="s">
        <v>45</v>
      </c>
      <c r="B70" s="38"/>
      <c r="C70" s="39"/>
      <c r="D70" s="39"/>
      <c r="E70" s="33" t="s">
        <v>161</v>
      </c>
      <c r="F70" s="39"/>
      <c r="G70" s="39"/>
      <c r="H70" s="39"/>
      <c r="I70" s="39"/>
      <c r="J70" s="40"/>
    </row>
    <row r="71" spans="1:16" ht="15">
      <c r="A71" s="31" t="s">
        <v>36</v>
      </c>
      <c r="B71" s="31">
        <v>36</v>
      </c>
      <c r="C71" s="32" t="s">
        <v>162</v>
      </c>
      <c r="D71" s="31" t="s">
        <v>38</v>
      </c>
      <c r="E71" s="33" t="s">
        <v>163</v>
      </c>
      <c r="F71" s="34" t="s">
        <v>92</v>
      </c>
      <c r="G71" s="35">
        <v>4.2</v>
      </c>
      <c r="H71" s="36">
        <v>0</v>
      </c>
      <c r="I71" s="36">
        <f>ROUND(G71*H71,P4)</f>
        <v>0</v>
      </c>
      <c r="J71" s="31"/>
      <c r="O71" s="37">
        <f>I71*0.21</f>
        <v>0</v>
      </c>
      <c r="P71">
        <v>3</v>
      </c>
    </row>
    <row r="72" spans="1:10" ht="28.8">
      <c r="A72" s="31" t="s">
        <v>41</v>
      </c>
      <c r="B72" s="38"/>
      <c r="C72" s="39"/>
      <c r="D72" s="39"/>
      <c r="E72" s="33" t="s">
        <v>164</v>
      </c>
      <c r="F72" s="39"/>
      <c r="G72" s="39"/>
      <c r="H72" s="39"/>
      <c r="I72" s="39"/>
      <c r="J72" s="40"/>
    </row>
    <row r="73" spans="1:10" ht="43.2">
      <c r="A73" s="31" t="s">
        <v>43</v>
      </c>
      <c r="B73" s="38"/>
      <c r="C73" s="39"/>
      <c r="D73" s="39"/>
      <c r="E73" s="41" t="s">
        <v>165</v>
      </c>
      <c r="F73" s="39"/>
      <c r="G73" s="39"/>
      <c r="H73" s="39"/>
      <c r="I73" s="39"/>
      <c r="J73" s="40"/>
    </row>
    <row r="74" spans="1:10" ht="409.6">
      <c r="A74" s="31" t="s">
        <v>45</v>
      </c>
      <c r="B74" s="38"/>
      <c r="C74" s="39"/>
      <c r="D74" s="39"/>
      <c r="E74" s="33" t="s">
        <v>166</v>
      </c>
      <c r="F74" s="39"/>
      <c r="G74" s="39"/>
      <c r="H74" s="39"/>
      <c r="I74" s="39"/>
      <c r="J74" s="40"/>
    </row>
    <row r="75" spans="1:16" ht="15">
      <c r="A75" s="31" t="s">
        <v>36</v>
      </c>
      <c r="B75" s="31">
        <v>43</v>
      </c>
      <c r="C75" s="32" t="s">
        <v>167</v>
      </c>
      <c r="D75" s="31" t="s">
        <v>38</v>
      </c>
      <c r="E75" s="33" t="s">
        <v>168</v>
      </c>
      <c r="F75" s="34" t="s">
        <v>169</v>
      </c>
      <c r="G75" s="35">
        <v>114.5</v>
      </c>
      <c r="H75" s="36">
        <v>0</v>
      </c>
      <c r="I75" s="36">
        <f>ROUND(G75*H75,P4)</f>
        <v>0</v>
      </c>
      <c r="J75" s="31"/>
      <c r="O75" s="37">
        <f>I75*0.21</f>
        <v>0</v>
      </c>
      <c r="P75">
        <v>3</v>
      </c>
    </row>
    <row r="76" spans="1:10" ht="28.8">
      <c r="A76" s="31" t="s">
        <v>41</v>
      </c>
      <c r="B76" s="38"/>
      <c r="C76" s="39"/>
      <c r="D76" s="39"/>
      <c r="E76" s="33" t="s">
        <v>137</v>
      </c>
      <c r="F76" s="39"/>
      <c r="G76" s="39"/>
      <c r="H76" s="39"/>
      <c r="I76" s="39"/>
      <c r="J76" s="40"/>
    </row>
    <row r="77" spans="1:10" ht="15">
      <c r="A77" s="31" t="s">
        <v>43</v>
      </c>
      <c r="B77" s="38"/>
      <c r="C77" s="39"/>
      <c r="D77" s="39"/>
      <c r="E77" s="41" t="s">
        <v>170</v>
      </c>
      <c r="F77" s="39"/>
      <c r="G77" s="39"/>
      <c r="H77" s="39"/>
      <c r="I77" s="39"/>
      <c r="J77" s="40"/>
    </row>
    <row r="78" spans="1:10" ht="115.2">
      <c r="A78" s="31" t="s">
        <v>45</v>
      </c>
      <c r="B78" s="38"/>
      <c r="C78" s="39"/>
      <c r="D78" s="39"/>
      <c r="E78" s="33" t="s">
        <v>171</v>
      </c>
      <c r="F78" s="39"/>
      <c r="G78" s="39"/>
      <c r="H78" s="39"/>
      <c r="I78" s="39"/>
      <c r="J78" s="40"/>
    </row>
    <row r="79" spans="1:16" ht="15">
      <c r="A79" s="31" t="s">
        <v>36</v>
      </c>
      <c r="B79" s="31">
        <v>45</v>
      </c>
      <c r="C79" s="32" t="s">
        <v>172</v>
      </c>
      <c r="D79" s="31" t="s">
        <v>38</v>
      </c>
      <c r="E79" s="33" t="s">
        <v>173</v>
      </c>
      <c r="F79" s="34" t="s">
        <v>92</v>
      </c>
      <c r="G79" s="35">
        <v>31.25</v>
      </c>
      <c r="H79" s="36">
        <v>0</v>
      </c>
      <c r="I79" s="36">
        <f>ROUND(G79*H79,P4)</f>
        <v>0</v>
      </c>
      <c r="J79" s="31"/>
      <c r="O79" s="37">
        <f>I79*0.21</f>
        <v>0</v>
      </c>
      <c r="P79">
        <v>3</v>
      </c>
    </row>
    <row r="80" spans="1:10" ht="15">
      <c r="A80" s="31" t="s">
        <v>41</v>
      </c>
      <c r="B80" s="38"/>
      <c r="C80" s="39"/>
      <c r="D80" s="39"/>
      <c r="E80" s="33" t="s">
        <v>174</v>
      </c>
      <c r="F80" s="39"/>
      <c r="G80" s="39"/>
      <c r="H80" s="39"/>
      <c r="I80" s="39"/>
      <c r="J80" s="40"/>
    </row>
    <row r="81" spans="1:10" ht="15">
      <c r="A81" s="31" t="s">
        <v>43</v>
      </c>
      <c r="B81" s="38"/>
      <c r="C81" s="39"/>
      <c r="D81" s="39"/>
      <c r="E81" s="41" t="s">
        <v>175</v>
      </c>
      <c r="F81" s="39"/>
      <c r="G81" s="39"/>
      <c r="H81" s="39"/>
      <c r="I81" s="39"/>
      <c r="J81" s="40"/>
    </row>
    <row r="82" spans="1:10" ht="57.6">
      <c r="A82" s="31" t="s">
        <v>45</v>
      </c>
      <c r="B82" s="38"/>
      <c r="C82" s="39"/>
      <c r="D82" s="39"/>
      <c r="E82" s="33" t="s">
        <v>176</v>
      </c>
      <c r="F82" s="39"/>
      <c r="G82" s="39"/>
      <c r="H82" s="39"/>
      <c r="I82" s="39"/>
      <c r="J82" s="40"/>
    </row>
    <row r="83" spans="1:10" ht="15">
      <c r="A83" s="25" t="s">
        <v>33</v>
      </c>
      <c r="B83" s="26"/>
      <c r="C83" s="27" t="s">
        <v>96</v>
      </c>
      <c r="D83" s="28"/>
      <c r="E83" s="25" t="s">
        <v>177</v>
      </c>
      <c r="F83" s="28"/>
      <c r="G83" s="28"/>
      <c r="H83" s="28"/>
      <c r="I83" s="29">
        <f>SUMIFS(I84:I87,A84:A87,"P")</f>
        <v>0</v>
      </c>
      <c r="J83" s="30"/>
    </row>
    <row r="84" spans="1:16" ht="15">
      <c r="A84" s="31" t="s">
        <v>36</v>
      </c>
      <c r="B84" s="31">
        <v>16</v>
      </c>
      <c r="C84" s="32" t="s">
        <v>178</v>
      </c>
      <c r="D84" s="31" t="s">
        <v>38</v>
      </c>
      <c r="E84" s="33" t="s">
        <v>179</v>
      </c>
      <c r="F84" s="34" t="s">
        <v>169</v>
      </c>
      <c r="G84" s="35">
        <v>315</v>
      </c>
      <c r="H84" s="36">
        <v>0</v>
      </c>
      <c r="I84" s="36">
        <f>ROUND(G84*H84,P4)</f>
        <v>0</v>
      </c>
      <c r="J84" s="31"/>
      <c r="O84" s="37">
        <f>I84*0.21</f>
        <v>0</v>
      </c>
      <c r="P84">
        <v>3</v>
      </c>
    </row>
    <row r="85" spans="1:10" ht="28.8">
      <c r="A85" s="31" t="s">
        <v>41</v>
      </c>
      <c r="B85" s="38"/>
      <c r="C85" s="39"/>
      <c r="D85" s="39"/>
      <c r="E85" s="33" t="s">
        <v>180</v>
      </c>
      <c r="F85" s="39"/>
      <c r="G85" s="39"/>
      <c r="H85" s="39"/>
      <c r="I85" s="39"/>
      <c r="J85" s="40"/>
    </row>
    <row r="86" spans="1:10" ht="15">
      <c r="A86" s="31" t="s">
        <v>43</v>
      </c>
      <c r="B86" s="38"/>
      <c r="C86" s="39"/>
      <c r="D86" s="39"/>
      <c r="E86" s="41" t="s">
        <v>181</v>
      </c>
      <c r="F86" s="39"/>
      <c r="G86" s="39"/>
      <c r="H86" s="39"/>
      <c r="I86" s="39"/>
      <c r="J86" s="40"/>
    </row>
    <row r="87" spans="1:10" ht="187.2">
      <c r="A87" s="31" t="s">
        <v>45</v>
      </c>
      <c r="B87" s="38"/>
      <c r="C87" s="39"/>
      <c r="D87" s="39"/>
      <c r="E87" s="33" t="s">
        <v>182</v>
      </c>
      <c r="F87" s="39"/>
      <c r="G87" s="39"/>
      <c r="H87" s="39"/>
      <c r="I87" s="39"/>
      <c r="J87" s="40"/>
    </row>
    <row r="88" spans="1:10" ht="15">
      <c r="A88" s="25" t="s">
        <v>33</v>
      </c>
      <c r="B88" s="26"/>
      <c r="C88" s="27" t="s">
        <v>183</v>
      </c>
      <c r="D88" s="28"/>
      <c r="E88" s="25" t="s">
        <v>184</v>
      </c>
      <c r="F88" s="28"/>
      <c r="G88" s="28"/>
      <c r="H88" s="28"/>
      <c r="I88" s="29">
        <f>SUMIFS(I89:I92,A89:A92,"P")</f>
        <v>0</v>
      </c>
      <c r="J88" s="30"/>
    </row>
    <row r="89" spans="1:16" ht="15">
      <c r="A89" s="31" t="s">
        <v>36</v>
      </c>
      <c r="B89" s="31">
        <v>35</v>
      </c>
      <c r="C89" s="32" t="s">
        <v>185</v>
      </c>
      <c r="D89" s="31" t="s">
        <v>38</v>
      </c>
      <c r="E89" s="33" t="s">
        <v>186</v>
      </c>
      <c r="F89" s="34" t="s">
        <v>92</v>
      </c>
      <c r="G89" s="35">
        <v>16.5</v>
      </c>
      <c r="H89" s="36">
        <v>0</v>
      </c>
      <c r="I89" s="36">
        <f>ROUND(G89*H89,P4)</f>
        <v>0</v>
      </c>
      <c r="J89" s="31"/>
      <c r="O89" s="37">
        <f>I89*0.21</f>
        <v>0</v>
      </c>
      <c r="P89">
        <v>3</v>
      </c>
    </row>
    <row r="90" spans="1:10" ht="28.8">
      <c r="A90" s="31" t="s">
        <v>41</v>
      </c>
      <c r="B90" s="38"/>
      <c r="C90" s="39"/>
      <c r="D90" s="39"/>
      <c r="E90" s="33" t="s">
        <v>187</v>
      </c>
      <c r="F90" s="39"/>
      <c r="G90" s="39"/>
      <c r="H90" s="39"/>
      <c r="I90" s="39"/>
      <c r="J90" s="40"/>
    </row>
    <row r="91" spans="1:10" ht="15">
      <c r="A91" s="31" t="s">
        <v>43</v>
      </c>
      <c r="B91" s="38"/>
      <c r="C91" s="39"/>
      <c r="D91" s="39"/>
      <c r="E91" s="41" t="s">
        <v>188</v>
      </c>
      <c r="F91" s="39"/>
      <c r="G91" s="39"/>
      <c r="H91" s="39"/>
      <c r="I91" s="39"/>
      <c r="J91" s="40"/>
    </row>
    <row r="92" spans="1:10" ht="129.6">
      <c r="A92" s="31" t="s">
        <v>45</v>
      </c>
      <c r="B92" s="38"/>
      <c r="C92" s="39"/>
      <c r="D92" s="39"/>
      <c r="E92" s="33" t="s">
        <v>189</v>
      </c>
      <c r="F92" s="39"/>
      <c r="G92" s="39"/>
      <c r="H92" s="39"/>
      <c r="I92" s="39"/>
      <c r="J92" s="40"/>
    </row>
    <row r="93" spans="1:10" ht="15">
      <c r="A93" s="25" t="s">
        <v>33</v>
      </c>
      <c r="B93" s="26"/>
      <c r="C93" s="27" t="s">
        <v>190</v>
      </c>
      <c r="D93" s="28"/>
      <c r="E93" s="25" t="s">
        <v>14</v>
      </c>
      <c r="F93" s="28"/>
      <c r="G93" s="28"/>
      <c r="H93" s="28"/>
      <c r="I93" s="29">
        <f>SUMIFS(I94:I133,A94:A133,"P")</f>
        <v>0</v>
      </c>
      <c r="J93" s="30"/>
    </row>
    <row r="94" spans="1:16" ht="15">
      <c r="A94" s="31" t="s">
        <v>36</v>
      </c>
      <c r="B94" s="31">
        <v>17</v>
      </c>
      <c r="C94" s="32" t="s">
        <v>191</v>
      </c>
      <c r="D94" s="31" t="s">
        <v>90</v>
      </c>
      <c r="E94" s="33" t="s">
        <v>192</v>
      </c>
      <c r="F94" s="34" t="s">
        <v>107</v>
      </c>
      <c r="G94" s="35">
        <v>1928.5</v>
      </c>
      <c r="H94" s="36">
        <v>0</v>
      </c>
      <c r="I94" s="36">
        <f>ROUND(G94*H94,P4)</f>
        <v>0</v>
      </c>
      <c r="J94" s="31"/>
      <c r="O94" s="37">
        <f>I94*0.21</f>
        <v>0</v>
      </c>
      <c r="P94">
        <v>3</v>
      </c>
    </row>
    <row r="95" spans="1:10" ht="15">
      <c r="A95" s="31" t="s">
        <v>41</v>
      </c>
      <c r="B95" s="38"/>
      <c r="C95" s="39"/>
      <c r="D95" s="39"/>
      <c r="E95" s="33" t="s">
        <v>193</v>
      </c>
      <c r="F95" s="39"/>
      <c r="G95" s="39"/>
      <c r="H95" s="39"/>
      <c r="I95" s="39"/>
      <c r="J95" s="40"/>
    </row>
    <row r="96" spans="1:10" ht="57.6">
      <c r="A96" s="31" t="s">
        <v>43</v>
      </c>
      <c r="B96" s="38"/>
      <c r="C96" s="39"/>
      <c r="D96" s="39"/>
      <c r="E96" s="41" t="s">
        <v>194</v>
      </c>
      <c r="F96" s="39"/>
      <c r="G96" s="39"/>
      <c r="H96" s="39"/>
      <c r="I96" s="39"/>
      <c r="J96" s="40"/>
    </row>
    <row r="97" spans="1:10" ht="57.6">
      <c r="A97" s="31" t="s">
        <v>45</v>
      </c>
      <c r="B97" s="38"/>
      <c r="C97" s="39"/>
      <c r="D97" s="39"/>
      <c r="E97" s="33" t="s">
        <v>195</v>
      </c>
      <c r="F97" s="39"/>
      <c r="G97" s="39"/>
      <c r="H97" s="39"/>
      <c r="I97" s="39"/>
      <c r="J97" s="40"/>
    </row>
    <row r="98" spans="1:16" ht="15">
      <c r="A98" s="31" t="s">
        <v>36</v>
      </c>
      <c r="B98" s="31">
        <v>18</v>
      </c>
      <c r="C98" s="32" t="s">
        <v>196</v>
      </c>
      <c r="D98" s="31" t="s">
        <v>96</v>
      </c>
      <c r="E98" s="33" t="s">
        <v>197</v>
      </c>
      <c r="F98" s="34" t="s">
        <v>107</v>
      </c>
      <c r="G98" s="35">
        <v>1928.5</v>
      </c>
      <c r="H98" s="36">
        <v>0</v>
      </c>
      <c r="I98" s="36">
        <f>ROUND(G98*H98,P4)</f>
        <v>0</v>
      </c>
      <c r="J98" s="31"/>
      <c r="O98" s="37">
        <f>I98*0.21</f>
        <v>0</v>
      </c>
      <c r="P98">
        <v>3</v>
      </c>
    </row>
    <row r="99" spans="1:10" ht="15">
      <c r="A99" s="31" t="s">
        <v>41</v>
      </c>
      <c r="B99" s="38"/>
      <c r="C99" s="39"/>
      <c r="D99" s="39"/>
      <c r="E99" s="33" t="s">
        <v>198</v>
      </c>
      <c r="F99" s="39"/>
      <c r="G99" s="39"/>
      <c r="H99" s="39"/>
      <c r="I99" s="39"/>
      <c r="J99" s="40"/>
    </row>
    <row r="100" spans="1:10" ht="57.6">
      <c r="A100" s="31" t="s">
        <v>43</v>
      </c>
      <c r="B100" s="38"/>
      <c r="C100" s="39"/>
      <c r="D100" s="39"/>
      <c r="E100" s="41" t="s">
        <v>194</v>
      </c>
      <c r="F100" s="39"/>
      <c r="G100" s="39"/>
      <c r="H100" s="39"/>
      <c r="I100" s="39"/>
      <c r="J100" s="40"/>
    </row>
    <row r="101" spans="1:10" ht="57.6">
      <c r="A101" s="31" t="s">
        <v>45</v>
      </c>
      <c r="B101" s="38"/>
      <c r="C101" s="39"/>
      <c r="D101" s="39"/>
      <c r="E101" s="33" t="s">
        <v>195</v>
      </c>
      <c r="F101" s="39"/>
      <c r="G101" s="39"/>
      <c r="H101" s="39"/>
      <c r="I101" s="39"/>
      <c r="J101" s="40"/>
    </row>
    <row r="102" spans="1:16" ht="15">
      <c r="A102" s="31" t="s">
        <v>36</v>
      </c>
      <c r="B102" s="31">
        <v>19</v>
      </c>
      <c r="C102" s="32" t="s">
        <v>199</v>
      </c>
      <c r="D102" s="31" t="s">
        <v>38</v>
      </c>
      <c r="E102" s="33" t="s">
        <v>200</v>
      </c>
      <c r="F102" s="34" t="s">
        <v>92</v>
      </c>
      <c r="G102" s="35">
        <v>10.625</v>
      </c>
      <c r="H102" s="36">
        <v>0</v>
      </c>
      <c r="I102" s="36">
        <f>ROUND(G102*H102,P4)</f>
        <v>0</v>
      </c>
      <c r="J102" s="31"/>
      <c r="O102" s="37">
        <f>I102*0.21</f>
        <v>0</v>
      </c>
      <c r="P102">
        <v>3</v>
      </c>
    </row>
    <row r="103" spans="1:10" ht="15">
      <c r="A103" s="31" t="s">
        <v>41</v>
      </c>
      <c r="B103" s="38"/>
      <c r="C103" s="39"/>
      <c r="D103" s="39"/>
      <c r="E103" s="33" t="s">
        <v>201</v>
      </c>
      <c r="F103" s="39"/>
      <c r="G103" s="39"/>
      <c r="H103" s="39"/>
      <c r="I103" s="39"/>
      <c r="J103" s="40"/>
    </row>
    <row r="104" spans="1:10" ht="57.6">
      <c r="A104" s="31" t="s">
        <v>43</v>
      </c>
      <c r="B104" s="38"/>
      <c r="C104" s="39"/>
      <c r="D104" s="39"/>
      <c r="E104" s="41" t="s">
        <v>134</v>
      </c>
      <c r="F104" s="39"/>
      <c r="G104" s="39"/>
      <c r="H104" s="39"/>
      <c r="I104" s="39"/>
      <c r="J104" s="40"/>
    </row>
    <row r="105" spans="1:10" ht="115.2">
      <c r="A105" s="31" t="s">
        <v>45</v>
      </c>
      <c r="B105" s="38"/>
      <c r="C105" s="39"/>
      <c r="D105" s="39"/>
      <c r="E105" s="33" t="s">
        <v>202</v>
      </c>
      <c r="F105" s="39"/>
      <c r="G105" s="39"/>
      <c r="H105" s="39"/>
      <c r="I105" s="39"/>
      <c r="J105" s="40"/>
    </row>
    <row r="106" spans="1:16" ht="15">
      <c r="A106" s="31" t="s">
        <v>36</v>
      </c>
      <c r="B106" s="31">
        <v>20</v>
      </c>
      <c r="C106" s="32" t="s">
        <v>203</v>
      </c>
      <c r="D106" s="31" t="s">
        <v>38</v>
      </c>
      <c r="E106" s="33" t="s">
        <v>204</v>
      </c>
      <c r="F106" s="34" t="s">
        <v>107</v>
      </c>
      <c r="G106" s="35">
        <v>3857</v>
      </c>
      <c r="H106" s="36">
        <v>0</v>
      </c>
      <c r="I106" s="36">
        <f>ROUND(G106*H106,P4)</f>
        <v>0</v>
      </c>
      <c r="J106" s="31"/>
      <c r="O106" s="37">
        <f>I106*0.21</f>
        <v>0</v>
      </c>
      <c r="P106">
        <v>3</v>
      </c>
    </row>
    <row r="107" spans="1:10" ht="15">
      <c r="A107" s="31" t="s">
        <v>41</v>
      </c>
      <c r="B107" s="38"/>
      <c r="C107" s="39"/>
      <c r="D107" s="39"/>
      <c r="E107" s="33" t="s">
        <v>205</v>
      </c>
      <c r="F107" s="39"/>
      <c r="G107" s="39"/>
      <c r="H107" s="39"/>
      <c r="I107" s="39"/>
      <c r="J107" s="40"/>
    </row>
    <row r="108" spans="1:10" ht="43.2">
      <c r="A108" s="31" t="s">
        <v>43</v>
      </c>
      <c r="B108" s="38"/>
      <c r="C108" s="39"/>
      <c r="D108" s="39"/>
      <c r="E108" s="41" t="s">
        <v>206</v>
      </c>
      <c r="F108" s="39"/>
      <c r="G108" s="39"/>
      <c r="H108" s="39"/>
      <c r="I108" s="39"/>
      <c r="J108" s="40"/>
    </row>
    <row r="109" spans="1:10" ht="57.6">
      <c r="A109" s="31" t="s">
        <v>45</v>
      </c>
      <c r="B109" s="38"/>
      <c r="C109" s="39"/>
      <c r="D109" s="39"/>
      <c r="E109" s="33" t="s">
        <v>207</v>
      </c>
      <c r="F109" s="39"/>
      <c r="G109" s="39"/>
      <c r="H109" s="39"/>
      <c r="I109" s="39"/>
      <c r="J109" s="40"/>
    </row>
    <row r="110" spans="1:16" ht="15">
      <c r="A110" s="31" t="s">
        <v>36</v>
      </c>
      <c r="B110" s="31">
        <v>21</v>
      </c>
      <c r="C110" s="32" t="s">
        <v>208</v>
      </c>
      <c r="D110" s="31" t="s">
        <v>38</v>
      </c>
      <c r="E110" s="33" t="s">
        <v>209</v>
      </c>
      <c r="F110" s="34" t="s">
        <v>107</v>
      </c>
      <c r="G110" s="35">
        <v>1928.5</v>
      </c>
      <c r="H110" s="36">
        <v>0</v>
      </c>
      <c r="I110" s="36">
        <f>ROUND(G110*H110,P4)</f>
        <v>0</v>
      </c>
      <c r="J110" s="31"/>
      <c r="O110" s="37">
        <f>I110*0.21</f>
        <v>0</v>
      </c>
      <c r="P110">
        <v>3</v>
      </c>
    </row>
    <row r="111" spans="1:10" ht="15">
      <c r="A111" s="31" t="s">
        <v>41</v>
      </c>
      <c r="B111" s="38"/>
      <c r="C111" s="39"/>
      <c r="D111" s="39"/>
      <c r="E111" s="33" t="s">
        <v>210</v>
      </c>
      <c r="F111" s="39"/>
      <c r="G111" s="39"/>
      <c r="H111" s="39"/>
      <c r="I111" s="39"/>
      <c r="J111" s="40"/>
    </row>
    <row r="112" spans="1:10" ht="43.2">
      <c r="A112" s="31" t="s">
        <v>43</v>
      </c>
      <c r="B112" s="38"/>
      <c r="C112" s="39"/>
      <c r="D112" s="39"/>
      <c r="E112" s="41" t="s">
        <v>211</v>
      </c>
      <c r="F112" s="39"/>
      <c r="G112" s="39"/>
      <c r="H112" s="39"/>
      <c r="I112" s="39"/>
      <c r="J112" s="40"/>
    </row>
    <row r="113" spans="1:10" ht="158.4">
      <c r="A113" s="31" t="s">
        <v>45</v>
      </c>
      <c r="B113" s="38"/>
      <c r="C113" s="39"/>
      <c r="D113" s="39"/>
      <c r="E113" s="33" t="s">
        <v>212</v>
      </c>
      <c r="F113" s="39"/>
      <c r="G113" s="39"/>
      <c r="H113" s="39"/>
      <c r="I113" s="39"/>
      <c r="J113" s="40"/>
    </row>
    <row r="114" spans="1:16" ht="15">
      <c r="A114" s="31" t="s">
        <v>36</v>
      </c>
      <c r="B114" s="31">
        <v>22</v>
      </c>
      <c r="C114" s="32" t="s">
        <v>213</v>
      </c>
      <c r="D114" s="31" t="s">
        <v>38</v>
      </c>
      <c r="E114" s="33" t="s">
        <v>214</v>
      </c>
      <c r="F114" s="34" t="s">
        <v>107</v>
      </c>
      <c r="G114" s="35">
        <v>1928.5</v>
      </c>
      <c r="H114" s="36">
        <v>0</v>
      </c>
      <c r="I114" s="36">
        <f>ROUND(G114*H114,P4)</f>
        <v>0</v>
      </c>
      <c r="J114" s="31"/>
      <c r="O114" s="37">
        <f>I114*0.21</f>
        <v>0</v>
      </c>
      <c r="P114">
        <v>3</v>
      </c>
    </row>
    <row r="115" spans="1:10" ht="15">
      <c r="A115" s="31" t="s">
        <v>41</v>
      </c>
      <c r="B115" s="38"/>
      <c r="C115" s="39"/>
      <c r="D115" s="39"/>
      <c r="E115" s="33" t="s">
        <v>215</v>
      </c>
      <c r="F115" s="39"/>
      <c r="G115" s="39"/>
      <c r="H115" s="39"/>
      <c r="I115" s="39"/>
      <c r="J115" s="40"/>
    </row>
    <row r="116" spans="1:10" ht="43.2">
      <c r="A116" s="31" t="s">
        <v>43</v>
      </c>
      <c r="B116" s="38"/>
      <c r="C116" s="39"/>
      <c r="D116" s="39"/>
      <c r="E116" s="41" t="s">
        <v>216</v>
      </c>
      <c r="F116" s="39"/>
      <c r="G116" s="39"/>
      <c r="H116" s="39"/>
      <c r="I116" s="39"/>
      <c r="J116" s="40"/>
    </row>
    <row r="117" spans="1:10" ht="158.4">
      <c r="A117" s="31" t="s">
        <v>45</v>
      </c>
      <c r="B117" s="38"/>
      <c r="C117" s="39"/>
      <c r="D117" s="39"/>
      <c r="E117" s="33" t="s">
        <v>212</v>
      </c>
      <c r="F117" s="39"/>
      <c r="G117" s="39"/>
      <c r="H117" s="39"/>
      <c r="I117" s="39"/>
      <c r="J117" s="40"/>
    </row>
    <row r="118" spans="1:16" ht="15">
      <c r="A118" s="31" t="s">
        <v>36</v>
      </c>
      <c r="B118" s="31">
        <v>23</v>
      </c>
      <c r="C118" s="32" t="s">
        <v>217</v>
      </c>
      <c r="D118" s="31" t="s">
        <v>38</v>
      </c>
      <c r="E118" s="33" t="s">
        <v>218</v>
      </c>
      <c r="F118" s="34" t="s">
        <v>169</v>
      </c>
      <c r="G118" s="35">
        <v>766.1</v>
      </c>
      <c r="H118" s="36">
        <v>0</v>
      </c>
      <c r="I118" s="36">
        <f>ROUND(G118*H118,P4)</f>
        <v>0</v>
      </c>
      <c r="J118" s="31"/>
      <c r="O118" s="37">
        <f>I118*0.21</f>
        <v>0</v>
      </c>
      <c r="P118">
        <v>3</v>
      </c>
    </row>
    <row r="119" spans="1:10" ht="28.8">
      <c r="A119" s="31" t="s">
        <v>41</v>
      </c>
      <c r="B119" s="38"/>
      <c r="C119" s="39"/>
      <c r="D119" s="39"/>
      <c r="E119" s="33" t="s">
        <v>219</v>
      </c>
      <c r="F119" s="39"/>
      <c r="G119" s="39"/>
      <c r="H119" s="39"/>
      <c r="I119" s="39"/>
      <c r="J119" s="40"/>
    </row>
    <row r="120" spans="1:10" ht="43.2">
      <c r="A120" s="31" t="s">
        <v>43</v>
      </c>
      <c r="B120" s="38"/>
      <c r="C120" s="39"/>
      <c r="D120" s="39"/>
      <c r="E120" s="41" t="s">
        <v>220</v>
      </c>
      <c r="F120" s="39"/>
      <c r="G120" s="39"/>
      <c r="H120" s="39"/>
      <c r="I120" s="39"/>
      <c r="J120" s="40"/>
    </row>
    <row r="121" spans="1:10" ht="43.2">
      <c r="A121" s="31" t="s">
        <v>45</v>
      </c>
      <c r="B121" s="38"/>
      <c r="C121" s="39"/>
      <c r="D121" s="39"/>
      <c r="E121" s="33" t="s">
        <v>221</v>
      </c>
      <c r="F121" s="39"/>
      <c r="G121" s="39"/>
      <c r="H121" s="39"/>
      <c r="I121" s="39"/>
      <c r="J121" s="40"/>
    </row>
    <row r="122" spans="1:16" ht="15">
      <c r="A122" s="31" t="s">
        <v>36</v>
      </c>
      <c r="B122" s="31">
        <v>33</v>
      </c>
      <c r="C122" s="32" t="s">
        <v>222</v>
      </c>
      <c r="D122" s="31" t="s">
        <v>38</v>
      </c>
      <c r="E122" s="33" t="s">
        <v>223</v>
      </c>
      <c r="F122" s="34" t="s">
        <v>107</v>
      </c>
      <c r="G122" s="35">
        <v>157</v>
      </c>
      <c r="H122" s="36">
        <v>0</v>
      </c>
      <c r="I122" s="36">
        <f>ROUND(G122*H122,P4)</f>
        <v>0</v>
      </c>
      <c r="J122" s="31"/>
      <c r="O122" s="37">
        <f>I122*0.21</f>
        <v>0</v>
      </c>
      <c r="P122">
        <v>3</v>
      </c>
    </row>
    <row r="123" spans="1:10" ht="28.8">
      <c r="A123" s="31" t="s">
        <v>41</v>
      </c>
      <c r="B123" s="38"/>
      <c r="C123" s="39"/>
      <c r="D123" s="39"/>
      <c r="E123" s="33" t="s">
        <v>224</v>
      </c>
      <c r="F123" s="39"/>
      <c r="G123" s="39"/>
      <c r="H123" s="39"/>
      <c r="I123" s="39"/>
      <c r="J123" s="40"/>
    </row>
    <row r="124" spans="1:10" ht="15">
      <c r="A124" s="31" t="s">
        <v>43</v>
      </c>
      <c r="B124" s="38"/>
      <c r="C124" s="39"/>
      <c r="D124" s="39"/>
      <c r="E124" s="41" t="s">
        <v>225</v>
      </c>
      <c r="F124" s="39"/>
      <c r="G124" s="39"/>
      <c r="H124" s="39"/>
      <c r="I124" s="39"/>
      <c r="J124" s="40"/>
    </row>
    <row r="125" spans="1:10" ht="216">
      <c r="A125" s="31" t="s">
        <v>45</v>
      </c>
      <c r="B125" s="38"/>
      <c r="C125" s="39"/>
      <c r="D125" s="39"/>
      <c r="E125" s="33" t="s">
        <v>226</v>
      </c>
      <c r="F125" s="39"/>
      <c r="G125" s="39"/>
      <c r="H125" s="39"/>
      <c r="I125" s="39"/>
      <c r="J125" s="40"/>
    </row>
    <row r="126" spans="1:16" ht="15">
      <c r="A126" s="31" t="s">
        <v>36</v>
      </c>
      <c r="B126" s="31">
        <v>44</v>
      </c>
      <c r="C126" s="32" t="s">
        <v>227</v>
      </c>
      <c r="D126" s="31" t="s">
        <v>38</v>
      </c>
      <c r="E126" s="33" t="s">
        <v>228</v>
      </c>
      <c r="F126" s="34" t="s">
        <v>107</v>
      </c>
      <c r="G126" s="35">
        <v>10</v>
      </c>
      <c r="H126" s="36">
        <v>0</v>
      </c>
      <c r="I126" s="36">
        <f>ROUND(G126*H126,P4)</f>
        <v>0</v>
      </c>
      <c r="J126" s="31"/>
      <c r="O126" s="37">
        <f>I126*0.21</f>
        <v>0</v>
      </c>
      <c r="P126">
        <v>3</v>
      </c>
    </row>
    <row r="127" spans="1:10" ht="43.2">
      <c r="A127" s="31" t="s">
        <v>41</v>
      </c>
      <c r="B127" s="38"/>
      <c r="C127" s="39"/>
      <c r="D127" s="39"/>
      <c r="E127" s="33" t="s">
        <v>229</v>
      </c>
      <c r="F127" s="39"/>
      <c r="G127" s="39"/>
      <c r="H127" s="39"/>
      <c r="I127" s="39"/>
      <c r="J127" s="40"/>
    </row>
    <row r="128" spans="1:10" ht="15">
      <c r="A128" s="31" t="s">
        <v>43</v>
      </c>
      <c r="B128" s="38"/>
      <c r="C128" s="39"/>
      <c r="D128" s="39"/>
      <c r="E128" s="41" t="s">
        <v>230</v>
      </c>
      <c r="F128" s="39"/>
      <c r="G128" s="39"/>
      <c r="H128" s="39"/>
      <c r="I128" s="39"/>
      <c r="J128" s="40"/>
    </row>
    <row r="129" spans="1:10" ht="201.6">
      <c r="A129" s="31" t="s">
        <v>45</v>
      </c>
      <c r="B129" s="38"/>
      <c r="C129" s="39"/>
      <c r="D129" s="39"/>
      <c r="E129" s="33" t="s">
        <v>231</v>
      </c>
      <c r="F129" s="39"/>
      <c r="G129" s="39"/>
      <c r="H129" s="39"/>
      <c r="I129" s="39"/>
      <c r="J129" s="40"/>
    </row>
    <row r="130" spans="1:16" ht="15">
      <c r="A130" s="31" t="s">
        <v>36</v>
      </c>
      <c r="B130" s="31">
        <v>50</v>
      </c>
      <c r="C130" s="32" t="s">
        <v>232</v>
      </c>
      <c r="D130" s="31" t="s">
        <v>38</v>
      </c>
      <c r="E130" s="33" t="s">
        <v>233</v>
      </c>
      <c r="F130" s="34" t="s">
        <v>107</v>
      </c>
      <c r="G130" s="35">
        <v>20</v>
      </c>
      <c r="H130" s="36">
        <v>0</v>
      </c>
      <c r="I130" s="36">
        <f>ROUND(G130*H130,P4)</f>
        <v>0</v>
      </c>
      <c r="J130" s="31"/>
      <c r="O130" s="37">
        <f>I130*0.21</f>
        <v>0</v>
      </c>
      <c r="P130">
        <v>3</v>
      </c>
    </row>
    <row r="131" spans="1:10" ht="28.8">
      <c r="A131" s="31" t="s">
        <v>41</v>
      </c>
      <c r="B131" s="38"/>
      <c r="C131" s="39"/>
      <c r="D131" s="39"/>
      <c r="E131" s="33" t="s">
        <v>234</v>
      </c>
      <c r="F131" s="39"/>
      <c r="G131" s="39"/>
      <c r="H131" s="39"/>
      <c r="I131" s="39"/>
      <c r="J131" s="40"/>
    </row>
    <row r="132" spans="1:10" ht="15">
      <c r="A132" s="31" t="s">
        <v>43</v>
      </c>
      <c r="B132" s="38"/>
      <c r="C132" s="39"/>
      <c r="D132" s="39"/>
      <c r="E132" s="41" t="s">
        <v>235</v>
      </c>
      <c r="F132" s="39"/>
      <c r="G132" s="39"/>
      <c r="H132" s="39"/>
      <c r="I132" s="39"/>
      <c r="J132" s="40"/>
    </row>
    <row r="133" spans="1:10" ht="129.6">
      <c r="A133" s="31" t="s">
        <v>45</v>
      </c>
      <c r="B133" s="38"/>
      <c r="C133" s="39"/>
      <c r="D133" s="39"/>
      <c r="E133" s="33" t="s">
        <v>236</v>
      </c>
      <c r="F133" s="39"/>
      <c r="G133" s="39"/>
      <c r="H133" s="39"/>
      <c r="I133" s="39"/>
      <c r="J133" s="40"/>
    </row>
    <row r="134" spans="1:10" ht="15">
      <c r="A134" s="25" t="s">
        <v>33</v>
      </c>
      <c r="B134" s="26"/>
      <c r="C134" s="27" t="s">
        <v>237</v>
      </c>
      <c r="D134" s="28"/>
      <c r="E134" s="25" t="s">
        <v>238</v>
      </c>
      <c r="F134" s="28"/>
      <c r="G134" s="28"/>
      <c r="H134" s="28"/>
      <c r="I134" s="29">
        <f>SUMIFS(I135:I142,A135:A142,"P")</f>
        <v>0</v>
      </c>
      <c r="J134" s="30"/>
    </row>
    <row r="135" spans="1:16" ht="15">
      <c r="A135" s="31" t="s">
        <v>36</v>
      </c>
      <c r="B135" s="31">
        <v>42</v>
      </c>
      <c r="C135" s="32" t="s">
        <v>239</v>
      </c>
      <c r="D135" s="31" t="s">
        <v>38</v>
      </c>
      <c r="E135" s="33" t="s">
        <v>240</v>
      </c>
      <c r="F135" s="34" t="s">
        <v>113</v>
      </c>
      <c r="G135" s="35">
        <v>1</v>
      </c>
      <c r="H135" s="36">
        <v>0</v>
      </c>
      <c r="I135" s="36">
        <f>ROUND(G135*H135,P4)</f>
        <v>0</v>
      </c>
      <c r="J135" s="31"/>
      <c r="O135" s="37">
        <f>I135*0.21</f>
        <v>0</v>
      </c>
      <c r="P135">
        <v>3</v>
      </c>
    </row>
    <row r="136" spans="1:10" ht="28.8">
      <c r="A136" s="31" t="s">
        <v>41</v>
      </c>
      <c r="B136" s="38"/>
      <c r="C136" s="39"/>
      <c r="D136" s="39"/>
      <c r="E136" s="33" t="s">
        <v>241</v>
      </c>
      <c r="F136" s="39"/>
      <c r="G136" s="39"/>
      <c r="H136" s="39"/>
      <c r="I136" s="39"/>
      <c r="J136" s="40"/>
    </row>
    <row r="137" spans="1:10" ht="15">
      <c r="A137" s="31" t="s">
        <v>43</v>
      </c>
      <c r="B137" s="38"/>
      <c r="C137" s="39"/>
      <c r="D137" s="39"/>
      <c r="E137" s="41" t="s">
        <v>50</v>
      </c>
      <c r="F137" s="39"/>
      <c r="G137" s="39"/>
      <c r="H137" s="39"/>
      <c r="I137" s="39"/>
      <c r="J137" s="40"/>
    </row>
    <row r="138" spans="1:10" ht="172.8">
      <c r="A138" s="31" t="s">
        <v>45</v>
      </c>
      <c r="B138" s="38"/>
      <c r="C138" s="39"/>
      <c r="D138" s="39"/>
      <c r="E138" s="33" t="s">
        <v>242</v>
      </c>
      <c r="F138" s="39"/>
      <c r="G138" s="39"/>
      <c r="H138" s="39"/>
      <c r="I138" s="39"/>
      <c r="J138" s="40"/>
    </row>
    <row r="139" spans="1:16" ht="28.8">
      <c r="A139" s="31" t="s">
        <v>36</v>
      </c>
      <c r="B139" s="31">
        <v>49</v>
      </c>
      <c r="C139" s="32" t="s">
        <v>243</v>
      </c>
      <c r="D139" s="31" t="s">
        <v>244</v>
      </c>
      <c r="E139" s="33" t="s">
        <v>245</v>
      </c>
      <c r="F139" s="34" t="s">
        <v>113</v>
      </c>
      <c r="G139" s="35">
        <v>3</v>
      </c>
      <c r="H139" s="36">
        <v>0</v>
      </c>
      <c r="I139" s="36">
        <f>ROUND(G139*H139,P4)</f>
        <v>0</v>
      </c>
      <c r="J139" s="31"/>
      <c r="O139" s="37">
        <f>I139*0.21</f>
        <v>0</v>
      </c>
      <c r="P139">
        <v>3</v>
      </c>
    </row>
    <row r="140" spans="1:10" ht="15">
      <c r="A140" s="31" t="s">
        <v>41</v>
      </c>
      <c r="B140" s="38"/>
      <c r="C140" s="39"/>
      <c r="D140" s="39"/>
      <c r="E140" s="33" t="s">
        <v>246</v>
      </c>
      <c r="F140" s="39"/>
      <c r="G140" s="39"/>
      <c r="H140" s="39"/>
      <c r="I140" s="39"/>
      <c r="J140" s="40"/>
    </row>
    <row r="141" spans="1:10" ht="15">
      <c r="A141" s="31" t="s">
        <v>43</v>
      </c>
      <c r="B141" s="38"/>
      <c r="C141" s="39"/>
      <c r="D141" s="39"/>
      <c r="E141" s="41" t="s">
        <v>247</v>
      </c>
      <c r="F141" s="39"/>
      <c r="G141" s="39"/>
      <c r="H141" s="39"/>
      <c r="I141" s="39"/>
      <c r="J141" s="40"/>
    </row>
    <row r="142" spans="1:10" ht="115.2">
      <c r="A142" s="31" t="s">
        <v>45</v>
      </c>
      <c r="B142" s="38"/>
      <c r="C142" s="39"/>
      <c r="D142" s="39"/>
      <c r="E142" s="33" t="s">
        <v>248</v>
      </c>
      <c r="F142" s="39"/>
      <c r="G142" s="39"/>
      <c r="H142" s="39"/>
      <c r="I142" s="39"/>
      <c r="J142" s="40"/>
    </row>
    <row r="143" spans="1:10" ht="15">
      <c r="A143" s="25" t="s">
        <v>33</v>
      </c>
      <c r="B143" s="26"/>
      <c r="C143" s="27" t="s">
        <v>249</v>
      </c>
      <c r="D143" s="28"/>
      <c r="E143" s="25" t="s">
        <v>250</v>
      </c>
      <c r="F143" s="28"/>
      <c r="G143" s="28"/>
      <c r="H143" s="28"/>
      <c r="I143" s="29">
        <f>SUMIFS(I144:I167,A144:A167,"P")</f>
        <v>0</v>
      </c>
      <c r="J143" s="30"/>
    </row>
    <row r="144" spans="1:16" ht="15">
      <c r="A144" s="31" t="s">
        <v>36</v>
      </c>
      <c r="B144" s="31">
        <v>14</v>
      </c>
      <c r="C144" s="32" t="s">
        <v>150</v>
      </c>
      <c r="D144" s="31" t="s">
        <v>38</v>
      </c>
      <c r="E144" s="33" t="s">
        <v>151</v>
      </c>
      <c r="F144" s="34" t="s">
        <v>92</v>
      </c>
      <c r="G144" s="35">
        <v>2.43</v>
      </c>
      <c r="H144" s="36">
        <v>0</v>
      </c>
      <c r="I144" s="36">
        <f>ROUND(G144*H144,P4)</f>
        <v>0</v>
      </c>
      <c r="J144" s="31"/>
      <c r="O144" s="37">
        <f>I144*0.21</f>
        <v>0</v>
      </c>
      <c r="P144">
        <v>3</v>
      </c>
    </row>
    <row r="145" spans="1:10" ht="15">
      <c r="A145" s="31" t="s">
        <v>41</v>
      </c>
      <c r="B145" s="38"/>
      <c r="C145" s="39"/>
      <c r="D145" s="39"/>
      <c r="E145" s="33" t="s">
        <v>251</v>
      </c>
      <c r="F145" s="39"/>
      <c r="G145" s="39"/>
      <c r="H145" s="39"/>
      <c r="I145" s="39"/>
      <c r="J145" s="40"/>
    </row>
    <row r="146" spans="1:10" ht="15">
      <c r="A146" s="31" t="s">
        <v>43</v>
      </c>
      <c r="B146" s="38"/>
      <c r="C146" s="39"/>
      <c r="D146" s="39"/>
      <c r="E146" s="41" t="s">
        <v>252</v>
      </c>
      <c r="F146" s="39"/>
      <c r="G146" s="39"/>
      <c r="H146" s="39"/>
      <c r="I146" s="39"/>
      <c r="J146" s="40"/>
    </row>
    <row r="147" spans="1:10" ht="360">
      <c r="A147" s="31" t="s">
        <v>45</v>
      </c>
      <c r="B147" s="38"/>
      <c r="C147" s="39"/>
      <c r="D147" s="39"/>
      <c r="E147" s="33" t="s">
        <v>253</v>
      </c>
      <c r="F147" s="39"/>
      <c r="G147" s="39"/>
      <c r="H147" s="39"/>
      <c r="I147" s="39"/>
      <c r="J147" s="40"/>
    </row>
    <row r="148" spans="1:16" ht="15">
      <c r="A148" s="31" t="s">
        <v>36</v>
      </c>
      <c r="B148" s="31">
        <v>24</v>
      </c>
      <c r="C148" s="32" t="s">
        <v>254</v>
      </c>
      <c r="D148" s="31" t="s">
        <v>38</v>
      </c>
      <c r="E148" s="33" t="s">
        <v>255</v>
      </c>
      <c r="F148" s="34" t="s">
        <v>169</v>
      </c>
      <c r="G148" s="35">
        <v>27</v>
      </c>
      <c r="H148" s="36">
        <v>0</v>
      </c>
      <c r="I148" s="36">
        <f>ROUND(G148*H148,P4)</f>
        <v>0</v>
      </c>
      <c r="J148" s="31"/>
      <c r="O148" s="37">
        <f>I148*0.21</f>
        <v>0</v>
      </c>
      <c r="P148">
        <v>3</v>
      </c>
    </row>
    <row r="149" spans="1:10" ht="15">
      <c r="A149" s="31" t="s">
        <v>41</v>
      </c>
      <c r="B149" s="38"/>
      <c r="C149" s="39"/>
      <c r="D149" s="39"/>
      <c r="E149" s="33" t="s">
        <v>256</v>
      </c>
      <c r="F149" s="39"/>
      <c r="G149" s="39"/>
      <c r="H149" s="39"/>
      <c r="I149" s="39"/>
      <c r="J149" s="40"/>
    </row>
    <row r="150" spans="1:10" ht="15">
      <c r="A150" s="31" t="s">
        <v>43</v>
      </c>
      <c r="B150" s="38"/>
      <c r="C150" s="39"/>
      <c r="D150" s="39"/>
      <c r="E150" s="41" t="s">
        <v>257</v>
      </c>
      <c r="F150" s="39"/>
      <c r="G150" s="39"/>
      <c r="H150" s="39"/>
      <c r="I150" s="39"/>
      <c r="J150" s="40"/>
    </row>
    <row r="151" spans="1:10" ht="302.4">
      <c r="A151" s="31" t="s">
        <v>45</v>
      </c>
      <c r="B151" s="38"/>
      <c r="C151" s="39"/>
      <c r="D151" s="39"/>
      <c r="E151" s="33" t="s">
        <v>258</v>
      </c>
      <c r="F151" s="39"/>
      <c r="G151" s="39"/>
      <c r="H151" s="39"/>
      <c r="I151" s="39"/>
      <c r="J151" s="40"/>
    </row>
    <row r="152" spans="1:16" ht="15">
      <c r="A152" s="31" t="s">
        <v>36</v>
      </c>
      <c r="B152" s="31">
        <v>25</v>
      </c>
      <c r="C152" s="32" t="s">
        <v>259</v>
      </c>
      <c r="D152" s="31" t="s">
        <v>38</v>
      </c>
      <c r="E152" s="33" t="s">
        <v>260</v>
      </c>
      <c r="F152" s="34" t="s">
        <v>113</v>
      </c>
      <c r="G152" s="35">
        <v>4</v>
      </c>
      <c r="H152" s="36">
        <v>0</v>
      </c>
      <c r="I152" s="36">
        <f>ROUND(G152*H152,P4)</f>
        <v>0</v>
      </c>
      <c r="J152" s="31"/>
      <c r="O152" s="37">
        <f>I152*0.21</f>
        <v>0</v>
      </c>
      <c r="P152">
        <v>3</v>
      </c>
    </row>
    <row r="153" spans="1:10" ht="43.2">
      <c r="A153" s="31" t="s">
        <v>41</v>
      </c>
      <c r="B153" s="38"/>
      <c r="C153" s="39"/>
      <c r="D153" s="39"/>
      <c r="E153" s="33" t="s">
        <v>261</v>
      </c>
      <c r="F153" s="39"/>
      <c r="G153" s="39"/>
      <c r="H153" s="39"/>
      <c r="I153" s="39"/>
      <c r="J153" s="40"/>
    </row>
    <row r="154" spans="1:10" ht="15">
      <c r="A154" s="31" t="s">
        <v>43</v>
      </c>
      <c r="B154" s="38"/>
      <c r="C154" s="39"/>
      <c r="D154" s="39"/>
      <c r="E154" s="41" t="s">
        <v>262</v>
      </c>
      <c r="F154" s="39"/>
      <c r="G154" s="39"/>
      <c r="H154" s="39"/>
      <c r="I154" s="39"/>
      <c r="J154" s="40"/>
    </row>
    <row r="155" spans="1:10" ht="86.4">
      <c r="A155" s="31" t="s">
        <v>45</v>
      </c>
      <c r="B155" s="38"/>
      <c r="C155" s="39"/>
      <c r="D155" s="39"/>
      <c r="E155" s="33" t="s">
        <v>263</v>
      </c>
      <c r="F155" s="39"/>
      <c r="G155" s="39"/>
      <c r="H155" s="39"/>
      <c r="I155" s="39"/>
      <c r="J155" s="40"/>
    </row>
    <row r="156" spans="1:16" ht="15">
      <c r="A156" s="31" t="s">
        <v>36</v>
      </c>
      <c r="B156" s="31">
        <v>46</v>
      </c>
      <c r="C156" s="32" t="s">
        <v>264</v>
      </c>
      <c r="D156" s="31" t="s">
        <v>38</v>
      </c>
      <c r="E156" s="33" t="s">
        <v>265</v>
      </c>
      <c r="F156" s="34" t="s">
        <v>113</v>
      </c>
      <c r="G156" s="35">
        <v>7</v>
      </c>
      <c r="H156" s="36">
        <v>0</v>
      </c>
      <c r="I156" s="36">
        <f>ROUND(G156*H156,P4)</f>
        <v>0</v>
      </c>
      <c r="J156" s="31"/>
      <c r="O156" s="37">
        <f>I156*0.21</f>
        <v>0</v>
      </c>
      <c r="P156">
        <v>3</v>
      </c>
    </row>
    <row r="157" spans="1:10" ht="15">
      <c r="A157" s="31" t="s">
        <v>41</v>
      </c>
      <c r="B157" s="38"/>
      <c r="C157" s="39"/>
      <c r="D157" s="39"/>
      <c r="E157" s="45" t="s">
        <v>38</v>
      </c>
      <c r="F157" s="39"/>
      <c r="G157" s="39"/>
      <c r="H157" s="39"/>
      <c r="I157" s="39"/>
      <c r="J157" s="40"/>
    </row>
    <row r="158" spans="1:10" ht="15">
      <c r="A158" s="31" t="s">
        <v>43</v>
      </c>
      <c r="B158" s="38"/>
      <c r="C158" s="39"/>
      <c r="D158" s="39"/>
      <c r="E158" s="41" t="s">
        <v>266</v>
      </c>
      <c r="F158" s="39"/>
      <c r="G158" s="39"/>
      <c r="H158" s="39"/>
      <c r="I158" s="39"/>
      <c r="J158" s="40"/>
    </row>
    <row r="159" spans="1:10" ht="72">
      <c r="A159" s="31" t="s">
        <v>45</v>
      </c>
      <c r="B159" s="38"/>
      <c r="C159" s="39"/>
      <c r="D159" s="39"/>
      <c r="E159" s="33" t="s">
        <v>267</v>
      </c>
      <c r="F159" s="39"/>
      <c r="G159" s="39"/>
      <c r="H159" s="39"/>
      <c r="I159" s="39"/>
      <c r="J159" s="40"/>
    </row>
    <row r="160" spans="1:16" ht="15">
      <c r="A160" s="31" t="s">
        <v>36</v>
      </c>
      <c r="B160" s="31">
        <v>47</v>
      </c>
      <c r="C160" s="32" t="s">
        <v>268</v>
      </c>
      <c r="D160" s="31" t="s">
        <v>38</v>
      </c>
      <c r="E160" s="33" t="s">
        <v>269</v>
      </c>
      <c r="F160" s="34" t="s">
        <v>113</v>
      </c>
      <c r="G160" s="35">
        <v>3</v>
      </c>
      <c r="H160" s="36">
        <v>0</v>
      </c>
      <c r="I160" s="36">
        <f>ROUND(G160*H160,P4)</f>
        <v>0</v>
      </c>
      <c r="J160" s="31"/>
      <c r="O160" s="37">
        <f>I160*0.21</f>
        <v>0</v>
      </c>
      <c r="P160">
        <v>3</v>
      </c>
    </row>
    <row r="161" spans="1:10" ht="15">
      <c r="A161" s="31" t="s">
        <v>41</v>
      </c>
      <c r="B161" s="38"/>
      <c r="C161" s="39"/>
      <c r="D161" s="39"/>
      <c r="E161" s="45" t="s">
        <v>38</v>
      </c>
      <c r="F161" s="39"/>
      <c r="G161" s="39"/>
      <c r="H161" s="39"/>
      <c r="I161" s="39"/>
      <c r="J161" s="40"/>
    </row>
    <row r="162" spans="1:10" ht="15">
      <c r="A162" s="31" t="s">
        <v>43</v>
      </c>
      <c r="B162" s="38"/>
      <c r="C162" s="39"/>
      <c r="D162" s="39"/>
      <c r="E162" s="41" t="s">
        <v>247</v>
      </c>
      <c r="F162" s="39"/>
      <c r="G162" s="39"/>
      <c r="H162" s="39"/>
      <c r="I162" s="39"/>
      <c r="J162" s="40"/>
    </row>
    <row r="163" spans="1:10" ht="72">
      <c r="A163" s="31" t="s">
        <v>45</v>
      </c>
      <c r="B163" s="38"/>
      <c r="C163" s="39"/>
      <c r="D163" s="39"/>
      <c r="E163" s="33" t="s">
        <v>267</v>
      </c>
      <c r="F163" s="39"/>
      <c r="G163" s="39"/>
      <c r="H163" s="39"/>
      <c r="I163" s="39"/>
      <c r="J163" s="40"/>
    </row>
    <row r="164" spans="1:16" ht="15">
      <c r="A164" s="31" t="s">
        <v>36</v>
      </c>
      <c r="B164" s="31">
        <v>48</v>
      </c>
      <c r="C164" s="32" t="s">
        <v>270</v>
      </c>
      <c r="D164" s="31" t="s">
        <v>38</v>
      </c>
      <c r="E164" s="33" t="s">
        <v>271</v>
      </c>
      <c r="F164" s="34" t="s">
        <v>113</v>
      </c>
      <c r="G164" s="35">
        <v>21</v>
      </c>
      <c r="H164" s="36">
        <v>0</v>
      </c>
      <c r="I164" s="36">
        <f>ROUND(G164*H164,P4)</f>
        <v>0</v>
      </c>
      <c r="J164" s="31"/>
      <c r="O164" s="37">
        <f>I164*0.21</f>
        <v>0</v>
      </c>
      <c r="P164">
        <v>3</v>
      </c>
    </row>
    <row r="165" spans="1:10" ht="15">
      <c r="A165" s="31" t="s">
        <v>41</v>
      </c>
      <c r="B165" s="38"/>
      <c r="C165" s="39"/>
      <c r="D165" s="39"/>
      <c r="E165" s="45" t="s">
        <v>38</v>
      </c>
      <c r="F165" s="39"/>
      <c r="G165" s="39"/>
      <c r="H165" s="39"/>
      <c r="I165" s="39"/>
      <c r="J165" s="40"/>
    </row>
    <row r="166" spans="1:10" ht="15">
      <c r="A166" s="31" t="s">
        <v>43</v>
      </c>
      <c r="B166" s="38"/>
      <c r="C166" s="39"/>
      <c r="D166" s="39"/>
      <c r="E166" s="41" t="s">
        <v>272</v>
      </c>
      <c r="F166" s="39"/>
      <c r="G166" s="39"/>
      <c r="H166" s="39"/>
      <c r="I166" s="39"/>
      <c r="J166" s="40"/>
    </row>
    <row r="167" spans="1:10" ht="72">
      <c r="A167" s="31" t="s">
        <v>45</v>
      </c>
      <c r="B167" s="38"/>
      <c r="C167" s="39"/>
      <c r="D167" s="39"/>
      <c r="E167" s="33" t="s">
        <v>267</v>
      </c>
      <c r="F167" s="39"/>
      <c r="G167" s="39"/>
      <c r="H167" s="39"/>
      <c r="I167" s="39"/>
      <c r="J167" s="40"/>
    </row>
    <row r="168" spans="1:10" ht="15">
      <c r="A168" s="25" t="s">
        <v>33</v>
      </c>
      <c r="B168" s="26"/>
      <c r="C168" s="27" t="s">
        <v>273</v>
      </c>
      <c r="D168" s="28"/>
      <c r="E168" s="25" t="s">
        <v>274</v>
      </c>
      <c r="F168" s="28"/>
      <c r="G168" s="28"/>
      <c r="H168" s="28"/>
      <c r="I168" s="29">
        <f>SUMIFS(I169:I212,A169:A212,"P")</f>
        <v>0</v>
      </c>
      <c r="J168" s="30"/>
    </row>
    <row r="169" spans="1:16" ht="28.8">
      <c r="A169" s="31" t="s">
        <v>36</v>
      </c>
      <c r="B169" s="31">
        <v>26</v>
      </c>
      <c r="C169" s="32" t="s">
        <v>275</v>
      </c>
      <c r="D169" s="31" t="s">
        <v>38</v>
      </c>
      <c r="E169" s="33" t="s">
        <v>276</v>
      </c>
      <c r="F169" s="34" t="s">
        <v>169</v>
      </c>
      <c r="G169" s="35">
        <v>111</v>
      </c>
      <c r="H169" s="36">
        <v>0</v>
      </c>
      <c r="I169" s="36">
        <f>ROUND(G169*H169,P4)</f>
        <v>0</v>
      </c>
      <c r="J169" s="31"/>
      <c r="O169" s="37">
        <f>I169*0.21</f>
        <v>0</v>
      </c>
      <c r="P169">
        <v>3</v>
      </c>
    </row>
    <row r="170" spans="1:10" ht="43.2">
      <c r="A170" s="31" t="s">
        <v>41</v>
      </c>
      <c r="B170" s="38"/>
      <c r="C170" s="39"/>
      <c r="D170" s="39"/>
      <c r="E170" s="33" t="s">
        <v>277</v>
      </c>
      <c r="F170" s="39"/>
      <c r="G170" s="39"/>
      <c r="H170" s="39"/>
      <c r="I170" s="39"/>
      <c r="J170" s="40"/>
    </row>
    <row r="171" spans="1:10" ht="15">
      <c r="A171" s="31" t="s">
        <v>43</v>
      </c>
      <c r="B171" s="38"/>
      <c r="C171" s="39"/>
      <c r="D171" s="39"/>
      <c r="E171" s="41" t="s">
        <v>278</v>
      </c>
      <c r="F171" s="39"/>
      <c r="G171" s="39"/>
      <c r="H171" s="39"/>
      <c r="I171" s="39"/>
      <c r="J171" s="40"/>
    </row>
    <row r="172" spans="1:10" ht="144">
      <c r="A172" s="31" t="s">
        <v>45</v>
      </c>
      <c r="B172" s="38"/>
      <c r="C172" s="39"/>
      <c r="D172" s="39"/>
      <c r="E172" s="33" t="s">
        <v>279</v>
      </c>
      <c r="F172" s="39"/>
      <c r="G172" s="39"/>
      <c r="H172" s="39"/>
      <c r="I172" s="39"/>
      <c r="J172" s="40"/>
    </row>
    <row r="173" spans="1:16" ht="15">
      <c r="A173" s="31" t="s">
        <v>36</v>
      </c>
      <c r="B173" s="31">
        <v>27</v>
      </c>
      <c r="C173" s="32" t="s">
        <v>280</v>
      </c>
      <c r="D173" s="31" t="s">
        <v>38</v>
      </c>
      <c r="E173" s="33" t="s">
        <v>281</v>
      </c>
      <c r="F173" s="34" t="s">
        <v>113</v>
      </c>
      <c r="G173" s="35">
        <v>5</v>
      </c>
      <c r="H173" s="36">
        <v>0</v>
      </c>
      <c r="I173" s="36">
        <f>ROUND(G173*H173,P4)</f>
        <v>0</v>
      </c>
      <c r="J173" s="31"/>
      <c r="O173" s="37">
        <f>I173*0.21</f>
        <v>0</v>
      </c>
      <c r="P173">
        <v>3</v>
      </c>
    </row>
    <row r="174" spans="1:10" ht="28.8">
      <c r="A174" s="31" t="s">
        <v>41</v>
      </c>
      <c r="B174" s="38"/>
      <c r="C174" s="39"/>
      <c r="D174" s="39"/>
      <c r="E174" s="33" t="s">
        <v>282</v>
      </c>
      <c r="F174" s="39"/>
      <c r="G174" s="39"/>
      <c r="H174" s="39"/>
      <c r="I174" s="39"/>
      <c r="J174" s="40"/>
    </row>
    <row r="175" spans="1:10" ht="15">
      <c r="A175" s="31" t="s">
        <v>43</v>
      </c>
      <c r="B175" s="38"/>
      <c r="C175" s="39"/>
      <c r="D175" s="39"/>
      <c r="E175" s="41" t="s">
        <v>283</v>
      </c>
      <c r="F175" s="39"/>
      <c r="G175" s="39"/>
      <c r="H175" s="39"/>
      <c r="I175" s="39"/>
      <c r="J175" s="40"/>
    </row>
    <row r="176" spans="1:10" ht="57.6">
      <c r="A176" s="31" t="s">
        <v>45</v>
      </c>
      <c r="B176" s="38"/>
      <c r="C176" s="39"/>
      <c r="D176" s="39"/>
      <c r="E176" s="33" t="s">
        <v>284</v>
      </c>
      <c r="F176" s="39"/>
      <c r="G176" s="39"/>
      <c r="H176" s="39"/>
      <c r="I176" s="39"/>
      <c r="J176" s="40"/>
    </row>
    <row r="177" spans="1:16" ht="15">
      <c r="A177" s="31" t="s">
        <v>36</v>
      </c>
      <c r="B177" s="31">
        <v>28</v>
      </c>
      <c r="C177" s="32" t="s">
        <v>285</v>
      </c>
      <c r="D177" s="31" t="s">
        <v>38</v>
      </c>
      <c r="E177" s="33" t="s">
        <v>286</v>
      </c>
      <c r="F177" s="34" t="s">
        <v>169</v>
      </c>
      <c r="G177" s="35">
        <v>785</v>
      </c>
      <c r="H177" s="36">
        <v>0</v>
      </c>
      <c r="I177" s="36">
        <f>ROUND(G177*H177,P4)</f>
        <v>0</v>
      </c>
      <c r="J177" s="31"/>
      <c r="O177" s="37">
        <f>I177*0.21</f>
        <v>0</v>
      </c>
      <c r="P177">
        <v>3</v>
      </c>
    </row>
    <row r="178" spans="1:10" ht="43.2">
      <c r="A178" s="31" t="s">
        <v>41</v>
      </c>
      <c r="B178" s="38"/>
      <c r="C178" s="39"/>
      <c r="D178" s="39"/>
      <c r="E178" s="33" t="s">
        <v>287</v>
      </c>
      <c r="F178" s="39"/>
      <c r="G178" s="39"/>
      <c r="H178" s="39"/>
      <c r="I178" s="39"/>
      <c r="J178" s="40"/>
    </row>
    <row r="179" spans="1:10" ht="43.2">
      <c r="A179" s="31" t="s">
        <v>43</v>
      </c>
      <c r="B179" s="38"/>
      <c r="C179" s="39"/>
      <c r="D179" s="39"/>
      <c r="E179" s="41" t="s">
        <v>288</v>
      </c>
      <c r="F179" s="39"/>
      <c r="G179" s="39"/>
      <c r="H179" s="39"/>
      <c r="I179" s="39"/>
      <c r="J179" s="40"/>
    </row>
    <row r="180" spans="1:10" ht="57.6">
      <c r="A180" s="31" t="s">
        <v>45</v>
      </c>
      <c r="B180" s="38"/>
      <c r="C180" s="39"/>
      <c r="D180" s="39"/>
      <c r="E180" s="33" t="s">
        <v>289</v>
      </c>
      <c r="F180" s="39"/>
      <c r="G180" s="39"/>
      <c r="H180" s="39"/>
      <c r="I180" s="39"/>
      <c r="J180" s="40"/>
    </row>
    <row r="181" spans="1:16" ht="15">
      <c r="A181" s="31" t="s">
        <v>36</v>
      </c>
      <c r="B181" s="31">
        <v>29</v>
      </c>
      <c r="C181" s="32" t="s">
        <v>290</v>
      </c>
      <c r="D181" s="31" t="s">
        <v>90</v>
      </c>
      <c r="E181" s="33" t="s">
        <v>291</v>
      </c>
      <c r="F181" s="34" t="s">
        <v>169</v>
      </c>
      <c r="G181" s="35">
        <v>766.1</v>
      </c>
      <c r="H181" s="36">
        <v>0</v>
      </c>
      <c r="I181" s="36">
        <f>ROUND(G181*H181,P4)</f>
        <v>0</v>
      </c>
      <c r="J181" s="31"/>
      <c r="O181" s="37">
        <f>I181*0.21</f>
        <v>0</v>
      </c>
      <c r="P181">
        <v>3</v>
      </c>
    </row>
    <row r="182" spans="1:10" ht="15">
      <c r="A182" s="31" t="s">
        <v>41</v>
      </c>
      <c r="B182" s="38"/>
      <c r="C182" s="39"/>
      <c r="D182" s="39"/>
      <c r="E182" s="33" t="s">
        <v>292</v>
      </c>
      <c r="F182" s="39"/>
      <c r="G182" s="39"/>
      <c r="H182" s="39"/>
      <c r="I182" s="39"/>
      <c r="J182" s="40"/>
    </row>
    <row r="183" spans="1:10" ht="43.2">
      <c r="A183" s="31" t="s">
        <v>43</v>
      </c>
      <c r="B183" s="38"/>
      <c r="C183" s="39"/>
      <c r="D183" s="39"/>
      <c r="E183" s="41" t="s">
        <v>220</v>
      </c>
      <c r="F183" s="39"/>
      <c r="G183" s="39"/>
      <c r="H183" s="39"/>
      <c r="I183" s="39"/>
      <c r="J183" s="40"/>
    </row>
    <row r="184" spans="1:10" ht="28.8">
      <c r="A184" s="31" t="s">
        <v>45</v>
      </c>
      <c r="B184" s="38"/>
      <c r="C184" s="39"/>
      <c r="D184" s="39"/>
      <c r="E184" s="33" t="s">
        <v>293</v>
      </c>
      <c r="F184" s="39"/>
      <c r="G184" s="39"/>
      <c r="H184" s="39"/>
      <c r="I184" s="39"/>
      <c r="J184" s="40"/>
    </row>
    <row r="185" spans="1:16" ht="28.8">
      <c r="A185" s="31" t="s">
        <v>36</v>
      </c>
      <c r="B185" s="31">
        <v>32</v>
      </c>
      <c r="C185" s="32" t="s">
        <v>294</v>
      </c>
      <c r="D185" s="31" t="s">
        <v>38</v>
      </c>
      <c r="E185" s="33" t="s">
        <v>295</v>
      </c>
      <c r="F185" s="34" t="s">
        <v>107</v>
      </c>
      <c r="G185" s="35">
        <v>31.5</v>
      </c>
      <c r="H185" s="36">
        <v>0</v>
      </c>
      <c r="I185" s="36">
        <f>ROUND(G185*H185,P4)</f>
        <v>0</v>
      </c>
      <c r="J185" s="31"/>
      <c r="O185" s="37">
        <f>I185*0.21</f>
        <v>0</v>
      </c>
      <c r="P185">
        <v>3</v>
      </c>
    </row>
    <row r="186" spans="1:10" ht="15">
      <c r="A186" s="31" t="s">
        <v>41</v>
      </c>
      <c r="B186" s="38"/>
      <c r="C186" s="39"/>
      <c r="D186" s="39"/>
      <c r="E186" s="33" t="s">
        <v>296</v>
      </c>
      <c r="F186" s="39"/>
      <c r="G186" s="39"/>
      <c r="H186" s="39"/>
      <c r="I186" s="39"/>
      <c r="J186" s="40"/>
    </row>
    <row r="187" spans="1:10" ht="15">
      <c r="A187" s="31" t="s">
        <v>43</v>
      </c>
      <c r="B187" s="38"/>
      <c r="C187" s="39"/>
      <c r="D187" s="39"/>
      <c r="E187" s="41" t="s">
        <v>297</v>
      </c>
      <c r="F187" s="39"/>
      <c r="G187" s="39"/>
      <c r="H187" s="39"/>
      <c r="I187" s="39"/>
      <c r="J187" s="40"/>
    </row>
    <row r="188" spans="1:10" ht="43.2">
      <c r="A188" s="31" t="s">
        <v>45</v>
      </c>
      <c r="B188" s="38"/>
      <c r="C188" s="39"/>
      <c r="D188" s="39"/>
      <c r="E188" s="33" t="s">
        <v>298</v>
      </c>
      <c r="F188" s="39"/>
      <c r="G188" s="39"/>
      <c r="H188" s="39"/>
      <c r="I188" s="39"/>
      <c r="J188" s="40"/>
    </row>
    <row r="189" spans="1:16" ht="15">
      <c r="A189" s="31" t="s">
        <v>36</v>
      </c>
      <c r="B189" s="31">
        <v>37</v>
      </c>
      <c r="C189" s="32" t="s">
        <v>299</v>
      </c>
      <c r="D189" s="31" t="s">
        <v>38</v>
      </c>
      <c r="E189" s="33" t="s">
        <v>300</v>
      </c>
      <c r="F189" s="34" t="s">
        <v>169</v>
      </c>
      <c r="G189" s="35">
        <v>50</v>
      </c>
      <c r="H189" s="36">
        <v>0</v>
      </c>
      <c r="I189" s="36">
        <f>ROUND(G189*H189,P4)</f>
        <v>0</v>
      </c>
      <c r="J189" s="31"/>
      <c r="O189" s="37">
        <f>I189*0.21</f>
        <v>0</v>
      </c>
      <c r="P189">
        <v>3</v>
      </c>
    </row>
    <row r="190" spans="1:10" ht="57.6">
      <c r="A190" s="31" t="s">
        <v>41</v>
      </c>
      <c r="B190" s="38"/>
      <c r="C190" s="39"/>
      <c r="D190" s="39"/>
      <c r="E190" s="33" t="s">
        <v>301</v>
      </c>
      <c r="F190" s="39"/>
      <c r="G190" s="39"/>
      <c r="H190" s="39"/>
      <c r="I190" s="39"/>
      <c r="J190" s="40"/>
    </row>
    <row r="191" spans="1:10" ht="15">
      <c r="A191" s="31" t="s">
        <v>43</v>
      </c>
      <c r="B191" s="38"/>
      <c r="C191" s="39"/>
      <c r="D191" s="39"/>
      <c r="E191" s="41" t="s">
        <v>302</v>
      </c>
      <c r="F191" s="39"/>
      <c r="G191" s="39"/>
      <c r="H191" s="39"/>
      <c r="I191" s="39"/>
      <c r="J191" s="40"/>
    </row>
    <row r="192" spans="1:10" ht="100.8">
      <c r="A192" s="31" t="s">
        <v>45</v>
      </c>
      <c r="B192" s="38"/>
      <c r="C192" s="39"/>
      <c r="D192" s="39"/>
      <c r="E192" s="33" t="s">
        <v>303</v>
      </c>
      <c r="F192" s="39"/>
      <c r="G192" s="39"/>
      <c r="H192" s="39"/>
      <c r="I192" s="39"/>
      <c r="J192" s="40"/>
    </row>
    <row r="193" spans="1:16" ht="28.8">
      <c r="A193" s="31" t="s">
        <v>36</v>
      </c>
      <c r="B193" s="31">
        <v>38</v>
      </c>
      <c r="C193" s="32" t="s">
        <v>304</v>
      </c>
      <c r="D193" s="31" t="s">
        <v>38</v>
      </c>
      <c r="E193" s="33" t="s">
        <v>305</v>
      </c>
      <c r="F193" s="34" t="s">
        <v>113</v>
      </c>
      <c r="G193" s="35">
        <v>2</v>
      </c>
      <c r="H193" s="36">
        <v>0</v>
      </c>
      <c r="I193" s="36">
        <f>ROUND(G193*H193,P4)</f>
        <v>0</v>
      </c>
      <c r="J193" s="31"/>
      <c r="O193" s="37">
        <f>I193*0.21</f>
        <v>0</v>
      </c>
      <c r="P193">
        <v>3</v>
      </c>
    </row>
    <row r="194" spans="1:10" ht="15">
      <c r="A194" s="31" t="s">
        <v>41</v>
      </c>
      <c r="B194" s="38"/>
      <c r="C194" s="39"/>
      <c r="D194" s="39"/>
      <c r="E194" s="33" t="s">
        <v>306</v>
      </c>
      <c r="F194" s="39"/>
      <c r="G194" s="39"/>
      <c r="H194" s="39"/>
      <c r="I194" s="39"/>
      <c r="J194" s="40"/>
    </row>
    <row r="195" spans="1:10" ht="15">
      <c r="A195" s="31" t="s">
        <v>43</v>
      </c>
      <c r="B195" s="38"/>
      <c r="C195" s="39"/>
      <c r="D195" s="39"/>
      <c r="E195" s="41" t="s">
        <v>307</v>
      </c>
      <c r="F195" s="39"/>
      <c r="G195" s="39"/>
      <c r="H195" s="39"/>
      <c r="I195" s="39"/>
      <c r="J195" s="40"/>
    </row>
    <row r="196" spans="1:10" ht="57.6">
      <c r="A196" s="31" t="s">
        <v>45</v>
      </c>
      <c r="B196" s="38"/>
      <c r="C196" s="39"/>
      <c r="D196" s="39"/>
      <c r="E196" s="33" t="s">
        <v>308</v>
      </c>
      <c r="F196" s="39"/>
      <c r="G196" s="39"/>
      <c r="H196" s="39"/>
      <c r="I196" s="39"/>
      <c r="J196" s="40"/>
    </row>
    <row r="197" spans="1:16" ht="28.8">
      <c r="A197" s="31" t="s">
        <v>36</v>
      </c>
      <c r="B197" s="31">
        <v>39</v>
      </c>
      <c r="C197" s="32" t="s">
        <v>309</v>
      </c>
      <c r="D197" s="31" t="s">
        <v>38</v>
      </c>
      <c r="E197" s="33" t="s">
        <v>310</v>
      </c>
      <c r="F197" s="34" t="s">
        <v>113</v>
      </c>
      <c r="G197" s="35">
        <v>4</v>
      </c>
      <c r="H197" s="36">
        <v>0</v>
      </c>
      <c r="I197" s="36">
        <f>ROUND(G197*H197,P4)</f>
        <v>0</v>
      </c>
      <c r="J197" s="31"/>
      <c r="O197" s="37">
        <f>I197*0.21</f>
        <v>0</v>
      </c>
      <c r="P197">
        <v>3</v>
      </c>
    </row>
    <row r="198" spans="1:10" ht="28.8">
      <c r="A198" s="31" t="s">
        <v>41</v>
      </c>
      <c r="B198" s="38"/>
      <c r="C198" s="39"/>
      <c r="D198" s="39"/>
      <c r="E198" s="33" t="s">
        <v>311</v>
      </c>
      <c r="F198" s="39"/>
      <c r="G198" s="39"/>
      <c r="H198" s="39"/>
      <c r="I198" s="39"/>
      <c r="J198" s="40"/>
    </row>
    <row r="199" spans="1:10" ht="15">
      <c r="A199" s="31" t="s">
        <v>43</v>
      </c>
      <c r="B199" s="38"/>
      <c r="C199" s="39"/>
      <c r="D199" s="39"/>
      <c r="E199" s="41" t="s">
        <v>262</v>
      </c>
      <c r="F199" s="39"/>
      <c r="G199" s="39"/>
      <c r="H199" s="39"/>
      <c r="I199" s="39"/>
      <c r="J199" s="40"/>
    </row>
    <row r="200" spans="1:10" ht="57.6">
      <c r="A200" s="31" t="s">
        <v>45</v>
      </c>
      <c r="B200" s="38"/>
      <c r="C200" s="39"/>
      <c r="D200" s="39"/>
      <c r="E200" s="33" t="s">
        <v>312</v>
      </c>
      <c r="F200" s="39"/>
      <c r="G200" s="39"/>
      <c r="H200" s="39"/>
      <c r="I200" s="39"/>
      <c r="J200" s="40"/>
    </row>
    <row r="201" spans="1:16" ht="15">
      <c r="A201" s="31" t="s">
        <v>36</v>
      </c>
      <c r="B201" s="31">
        <v>40</v>
      </c>
      <c r="C201" s="32" t="s">
        <v>313</v>
      </c>
      <c r="D201" s="31" t="s">
        <v>38</v>
      </c>
      <c r="E201" s="33" t="s">
        <v>314</v>
      </c>
      <c r="F201" s="34" t="s">
        <v>113</v>
      </c>
      <c r="G201" s="35">
        <v>2</v>
      </c>
      <c r="H201" s="36">
        <v>0</v>
      </c>
      <c r="I201" s="36">
        <f>ROUND(G201*H201,P4)</f>
        <v>0</v>
      </c>
      <c r="J201" s="31"/>
      <c r="O201" s="37">
        <f>I201*0.21</f>
        <v>0</v>
      </c>
      <c r="P201">
        <v>3</v>
      </c>
    </row>
    <row r="202" spans="1:10" ht="15">
      <c r="A202" s="31" t="s">
        <v>41</v>
      </c>
      <c r="B202" s="38"/>
      <c r="C202" s="39"/>
      <c r="D202" s="39"/>
      <c r="E202" s="33" t="s">
        <v>315</v>
      </c>
      <c r="F202" s="39"/>
      <c r="G202" s="39"/>
      <c r="H202" s="39"/>
      <c r="I202" s="39"/>
      <c r="J202" s="40"/>
    </row>
    <row r="203" spans="1:10" ht="15">
      <c r="A203" s="31" t="s">
        <v>43</v>
      </c>
      <c r="B203" s="38"/>
      <c r="C203" s="39"/>
      <c r="D203" s="39"/>
      <c r="E203" s="41" t="s">
        <v>307</v>
      </c>
      <c r="F203" s="39"/>
      <c r="G203" s="39"/>
      <c r="H203" s="39"/>
      <c r="I203" s="39"/>
      <c r="J203" s="40"/>
    </row>
    <row r="204" spans="1:10" ht="57.6">
      <c r="A204" s="31" t="s">
        <v>45</v>
      </c>
      <c r="B204" s="38"/>
      <c r="C204" s="39"/>
      <c r="D204" s="39"/>
      <c r="E204" s="33" t="s">
        <v>308</v>
      </c>
      <c r="F204" s="39"/>
      <c r="G204" s="39"/>
      <c r="H204" s="39"/>
      <c r="I204" s="39"/>
      <c r="J204" s="40"/>
    </row>
    <row r="205" spans="1:16" ht="28.8">
      <c r="A205" s="31" t="s">
        <v>36</v>
      </c>
      <c r="B205" s="31">
        <v>41</v>
      </c>
      <c r="C205" s="32" t="s">
        <v>316</v>
      </c>
      <c r="D205" s="31" t="s">
        <v>38</v>
      </c>
      <c r="E205" s="33" t="s">
        <v>317</v>
      </c>
      <c r="F205" s="34" t="s">
        <v>113</v>
      </c>
      <c r="G205" s="35">
        <v>4</v>
      </c>
      <c r="H205" s="36">
        <v>0</v>
      </c>
      <c r="I205" s="36">
        <f>ROUND(G205*H205,P4)</f>
        <v>0</v>
      </c>
      <c r="J205" s="31"/>
      <c r="O205" s="37">
        <f>I205*0.21</f>
        <v>0</v>
      </c>
      <c r="P205">
        <v>3</v>
      </c>
    </row>
    <row r="206" spans="1:10" ht="15">
      <c r="A206" s="31" t="s">
        <v>41</v>
      </c>
      <c r="B206" s="38"/>
      <c r="C206" s="39"/>
      <c r="D206" s="39"/>
      <c r="E206" s="33" t="s">
        <v>318</v>
      </c>
      <c r="F206" s="39"/>
      <c r="G206" s="39"/>
      <c r="H206" s="39"/>
      <c r="I206" s="39"/>
      <c r="J206" s="40"/>
    </row>
    <row r="207" spans="1:10" ht="15">
      <c r="A207" s="31" t="s">
        <v>43</v>
      </c>
      <c r="B207" s="38"/>
      <c r="C207" s="39"/>
      <c r="D207" s="39"/>
      <c r="E207" s="41" t="s">
        <v>262</v>
      </c>
      <c r="F207" s="39"/>
      <c r="G207" s="39"/>
      <c r="H207" s="39"/>
      <c r="I207" s="39"/>
      <c r="J207" s="40"/>
    </row>
    <row r="208" spans="1:10" ht="86.4">
      <c r="A208" s="31" t="s">
        <v>45</v>
      </c>
      <c r="B208" s="38"/>
      <c r="C208" s="39"/>
      <c r="D208" s="39"/>
      <c r="E208" s="33" t="s">
        <v>319</v>
      </c>
      <c r="F208" s="39"/>
      <c r="G208" s="39"/>
      <c r="H208" s="39"/>
      <c r="I208" s="39"/>
      <c r="J208" s="40"/>
    </row>
    <row r="209" spans="1:16" ht="28.8">
      <c r="A209" s="31" t="s">
        <v>36</v>
      </c>
      <c r="B209" s="31">
        <v>51</v>
      </c>
      <c r="C209" s="32" t="s">
        <v>320</v>
      </c>
      <c r="D209" s="31" t="s">
        <v>38</v>
      </c>
      <c r="E209" s="33" t="s">
        <v>321</v>
      </c>
      <c r="F209" s="34" t="s">
        <v>169</v>
      </c>
      <c r="G209" s="35">
        <v>35</v>
      </c>
      <c r="H209" s="36">
        <v>0</v>
      </c>
      <c r="I209" s="36">
        <f>ROUND(G209*H209,P4)</f>
        <v>0</v>
      </c>
      <c r="J209" s="31"/>
      <c r="O209" s="37">
        <f>I209*0.21</f>
        <v>0</v>
      </c>
      <c r="P209">
        <v>3</v>
      </c>
    </row>
    <row r="210" spans="1:10" ht="28.8">
      <c r="A210" s="31" t="s">
        <v>41</v>
      </c>
      <c r="B210" s="38"/>
      <c r="C210" s="39"/>
      <c r="D210" s="39"/>
      <c r="E210" s="33" t="s">
        <v>322</v>
      </c>
      <c r="F210" s="39"/>
      <c r="G210" s="39"/>
      <c r="H210" s="39"/>
      <c r="I210" s="39"/>
      <c r="J210" s="40"/>
    </row>
    <row r="211" spans="1:10" ht="15">
      <c r="A211" s="31" t="s">
        <v>43</v>
      </c>
      <c r="B211" s="38"/>
      <c r="C211" s="39"/>
      <c r="D211" s="39"/>
      <c r="E211" s="41" t="s">
        <v>323</v>
      </c>
      <c r="F211" s="39"/>
      <c r="G211" s="39"/>
      <c r="H211" s="39"/>
      <c r="I211" s="39"/>
      <c r="J211" s="40"/>
    </row>
    <row r="212" spans="1:10" ht="100.8">
      <c r="A212" s="31" t="s">
        <v>45</v>
      </c>
      <c r="B212" s="42"/>
      <c r="C212" s="43"/>
      <c r="D212" s="43"/>
      <c r="E212" s="33" t="s">
        <v>324</v>
      </c>
      <c r="F212" s="43"/>
      <c r="G212" s="43"/>
      <c r="H212" s="43"/>
      <c r="I212" s="43"/>
      <c r="J212" s="44"/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MSI\42060</dc:creator>
  <cp:keywords/>
  <dc:description/>
  <cp:lastModifiedBy>Bláhová Alena</cp:lastModifiedBy>
  <dcterms:created xsi:type="dcterms:W3CDTF">2024-04-18T07:58:27Z</dcterms:created>
  <dcterms:modified xsi:type="dcterms:W3CDTF">2024-06-20T10:46:39Z</dcterms:modified>
  <cp:category/>
  <cp:version/>
  <cp:contentType/>
  <cp:contentStatus/>
</cp:coreProperties>
</file>