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251" sheetId="3" r:id="rId3"/>
  </sheets>
  <definedNames/>
  <calcPr fullCalcOnLoad="1"/>
</workbook>
</file>

<file path=xl/sharedStrings.xml><?xml version="1.0" encoding="utf-8"?>
<sst xmlns="http://schemas.openxmlformats.org/spreadsheetml/2006/main" count="401" uniqueCount="224">
  <si>
    <t>Soupis objektů s DPH</t>
  </si>
  <si>
    <t>Stavba:21-020 - Oprava hřbitovní zdi v Machníně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</si>
  <si>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</si>
  <si>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</si>
  <si>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</si>
  <si>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</si>
  <si>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</si>
  <si>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</si>
  <si>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</si>
  <si>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</si>
  <si>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</si>
  <si>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</si>
  <si>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</si>
  <si>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</si>
  <si>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</si>
  <si>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</si>
  <si>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</si>
  <si>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</si>
  <si>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</si>
  <si>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21-020</t>
  </si>
  <si>
    <t>Oprava hřbitovní zdi v Machníně</t>
  </si>
  <si>
    <t>SO 001</t>
  </si>
  <si>
    <t>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</si>
  <si>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</si>
  <si>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</si>
  <si>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</si>
  <si>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</si>
  <si>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</si>
  <si>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</si>
  <si>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</si>
  <si>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</si>
  <si>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</si>
  <si>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</si>
  <si>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</si>
  <si>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</si>
  <si>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</si>
  <si>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</si>
  <si>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</si>
  <si>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</si>
  <si>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</si>
  <si>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</si>
  <si>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</si>
  <si>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</si>
  <si>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014101</t>
  </si>
  <si>
    <t/>
  </si>
  <si>
    <t>POPLATKY ZA SKLÁDKU
Katalog odpadů (vyhláška MŽP č. 381/2001 Sb.)
vyzískaná zemina a kamení</t>
  </si>
  <si>
    <t xml:space="preserve">M3        </t>
  </si>
  <si>
    <t xml:space="preserve">pol. 12273A - pol. 17521 =     116.903-79.198=37.705 [A]
 </t>
  </si>
  <si>
    <t>zahrnuje veškeré poplatky provozovateli skládky související s uložením odpadu na skládce.</t>
  </si>
  <si>
    <t>014102</t>
  </si>
  <si>
    <t>a</t>
  </si>
  <si>
    <t>POPLATKY ZA SKLÁDKU
Katalog odpadů (vyhláška MŽP č. 381/2001 Sb.)
- suť z vybouraných betonových, 2,3 t/m3</t>
  </si>
  <si>
    <t xml:space="preserve">T         </t>
  </si>
  <si>
    <t>pol. 966118   0.975*2.3=2.243 [A]
pol. 97811 (24.0*0.015)*2.3=0.828 [B]
pol. 966158 2.0*2.3=4.600 [C]
Celkem: A+B+C=7.671 [D]</t>
  </si>
  <si>
    <t>b</t>
  </si>
  <si>
    <t>POPLATKY ZA SKLÁDKU
Katalog odpadů (vyhláška MŽP č. 381/2001 Sb.)
- kamenná suť, 2,6 t/m3</t>
  </si>
  <si>
    <t>pol. 966138 56.471*2.6=146.825 [A]</t>
  </si>
  <si>
    <t>c</t>
  </si>
  <si>
    <t>POPLATKY ZA SKLÁDKU
Katalog odpadů (vyhláška MŽP č. 381/2001 Sb.)
- cihelná suť, 2,2 t/m3</t>
  </si>
  <si>
    <t>pol. 966148 35.494*2.2=78.087 [A]</t>
  </si>
  <si>
    <t>02720</t>
  </si>
  <si>
    <t>POMOC PRÁCE ZŘÍZ NEBO ZAJIŠŤ REGULACI A OCHRANU DOPRAVY
Zahrnuje kompletní dopravně inženýrská opatření v průběhu celé stavby, včetně osazení, údržby během stavby, přesunů a odvoz provizorního dopravního
značení. Součástí položky je i údržba a péče o dopravně inženýrská opatření v průběhu celé stavby. Součástí DIO je i příp. zakrytí stávajícího SDZ během stavby a příp. nájmy pozemků.</t>
  </si>
  <si>
    <t xml:space="preserve">KPL       </t>
  </si>
  <si>
    <t>1=1.000 [A]</t>
  </si>
  <si>
    <t>zahrnuje veškeré náklady spojené s objednatelem požadovanými zařízeními</t>
  </si>
  <si>
    <t>02910</t>
  </si>
  <si>
    <t>OSTATNÍ POŽADAVKY - ZEMĚMĚŘIČSKÁ MĚŘENÍ
Geodetická činnost v průběhu provádění stavebních prací (geodet zhotovitele stavby) včetně vytyčení stavby, obvodu staveniště a skutečného zjištění průběhu inženýrských sítí. Součástí je vybudování potřebné vytyčovací sítě.</t>
  </si>
  <si>
    <t>zahrnuje veškeré náklady spojené s objednatelem požadovanými pracemi, 
- pro stanovení orientační investorské ceny určete jednotkovou cenu jako 1% odhadované ceny stavby</t>
  </si>
  <si>
    <t>02944</t>
  </si>
  <si>
    <t>OSTAT POŽADAVKY - DOKUMENTACE SKUTEČ PROVEDENÍ V DIGIT FORMĚ
DSPS - Dokumentace skutečného provedení stavby ve smyslu § 125 odst. 6 stavebního zákona, dle kap. 12 Směrnice pro dokumentaci staveb pozemních
komunikací (SDS PK) (2/2007), vč. dodatku č. 1 (12/2009) v rozsahu dle kap. 6Technických kvalitativních podmínek pro dokumentaci staveb pozemních
komunikací (TKP-D) (8/2006), příloha č.6. Součástí je předání dokumentace v tištěné podobě (3 paré) a předání 1 x v digitální podobě (rozsah a spořádání
odpovídající podobě tištěné) v uzavřeném (PDF).</t>
  </si>
  <si>
    <t>zahrnuje veškeré náklady spojené s objednatelem požadovanými pracemi</t>
  </si>
  <si>
    <t>02945</t>
  </si>
  <si>
    <t>OSTAT POŽADAVKY - GEOMETRICKÝ PLÁN
Geodetické zaměření skutečného provedení stavby vložené na podkladu katastrální mapy, v případě zásahu do cizích pozemků Geometrický plán potvrzený katastrálním úřadem. (Zajištění geometrických plánů skutečného provedení objektů a inženýrských sítí a geometrických plánů věcných břemen v požadovaném formátu s hranicemi pozemků jako podklad pro vklad do katastrální mapy pro evidenci změn na katastrálním úřadu. Tato dokumentace bude potvrzena příslušným katastrálním úřadem a předána v 6- ti vyhotovení v termínu dle potřeb investora).</t>
  </si>
  <si>
    <t xml:space="preserve">HM        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</si>
  <si>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</si>
  <si>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02950</t>
  </si>
  <si>
    <t>OSTATNÍ POŽADAVKY - POSUDKY, KONTROLY, REVIZNÍ ZPRÁVY
práce vyplývající z podmínek stavebního povolení, bude upřesněno po získání SP, položka bude provedena na přímý příkaz TDS</t>
  </si>
  <si>
    <t>029511</t>
  </si>
  <si>
    <t>OSTATNÍ POŽADAVKY - POSUDKY A KONTROLY
pasport - podrobná fotodokumentace a popis všech dotčených náhrobků a hrobek</t>
  </si>
  <si>
    <t xml:space="preserve">HOD       </t>
  </si>
  <si>
    <t>03100</t>
  </si>
  <si>
    <t>ZAŘÍZENÍ STAVENIŠTĚ - ZŘÍZENÍ, PROVOZ, DEMONTÁŽ
Náklady na úmístění stavby:
Technická specifikace: Kompletní zařízení staveniště pro celou stavbu, včetně zajištění potřebných povolení a rozhodnutí. 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</si>
  <si>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</si>
  <si>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</si>
  <si>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</si>
  <si>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</si>
  <si>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</si>
  <si>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</si>
  <si>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</si>
  <si>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</si>
  <si>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251</t>
  </si>
  <si>
    <t>Oprava hřbitovní zdi</t>
  </si>
  <si>
    <t>Zemní práce</t>
  </si>
  <si>
    <t>11090</t>
  </si>
  <si>
    <t>VŠEOBECNÉ VYKLIZENÍ OSTATNÍCH PLOCH
především odstranění náletů, včetně odvozu a ekologické likvidace</t>
  </si>
  <si>
    <t xml:space="preserve">M2        </t>
  </si>
  <si>
    <t>břečťan z koruny HZ (odhad):
zeď "A"  10.0*2.0=20.000 [A]
zeď "C" 2*(15.0*2.0)=60.000 [B]
zeď "E" 2*(18.0*1.8)=64.800 [C]
zeď "F" 12.0*2.0=24.000 [D]
Celkem: A+B+C+D=168.800 [E]</t>
  </si>
  <si>
    <t>zahrnuje odstranění všech překážek pro uskutečnění stavby</t>
  </si>
  <si>
    <t>12110</t>
  </si>
  <si>
    <t>SEJMUTÍ ORNICE NEBO LESNÍ PŮDY
včetně uložení do meziskladu, pro zpětné využití</t>
  </si>
  <si>
    <t>uvažováno 1.0 m z vnější strany a z vnitřní strany hřbitova na 50% u nové HZ
((1.0+0.50)*103.5)*0.1=15.525 [A]</t>
  </si>
  <si>
    <t>položka zahrnuje sejmutí ornice bez ohledu na tloušťku vrstvy a její vodorovnou dopravu
nezahrnuje uložení na trvalou skládku</t>
  </si>
  <si>
    <t>12273A</t>
  </si>
  <si>
    <t>ODKOPÁVKY A PROKOPÁVKY OBECNÉ TŘ. I - BEZ DOPRAVY
včetně odvozu do meziskladu, zemina bude zpětně využita</t>
  </si>
  <si>
    <t>plocha odečtena z příčného řezu (odhad)
1.1295*103.5=116.903 [A]</t>
  </si>
  <si>
    <t>položka zahrnuje:
-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</si>
  <si>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17521</t>
  </si>
  <si>
    <t>OBSYP POTRUBÍ A OBJEKTŮ ZEMINOU BEZ ZHUT
využití původní zeminy, včetně manipulace</t>
  </si>
  <si>
    <t>plocha odečtena z příčného řezu (odhad)
0.7652*103.5=79.198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</si>
  <si>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výplň jam a prohlubní v podloží
- úprava, očištění, ochrana a zhutnění podloží
- svahování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180mm se od kubatury obsypů neodečítá</t>
  </si>
  <si>
    <t>18210</t>
  </si>
  <si>
    <t>ÚPRAVA POVRCHŮ SROVNÁNÍM ÚZEMÍ</t>
  </si>
  <si>
    <t>uvažováno 1.0 m z vnější strany a z vnitřní strany hřbitova na 50% u nové HZ
(1.0+0.5)*103.5=155.250 [A]</t>
  </si>
  <si>
    <t>položka zahrnuje srovnání výškových rozdílů terénu</t>
  </si>
  <si>
    <t>18230</t>
  </si>
  <si>
    <t>ROZPROSTŘENÍ ORNICE V ROVINĚ
využití původní ornice, včetně manipulace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</si>
  <si>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</si>
  <si>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</si>
  <si>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</si>
  <si>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</si>
  <si>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</si>
  <si>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272314</t>
  </si>
  <si>
    <t>ZÁKLADY Z PROSTÉHO BETONU DO C25/30
C25/30-XA1+XC2+XF3</t>
  </si>
  <si>
    <t>94.91*0.6*1.15=65.488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</si>
  <si>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</si>
  <si>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289971</t>
  </si>
  <si>
    <t>OPLÁŠTĚNÍ (ZPEVNĚNÍ) Z GEOTEXTILIE
dvojitá geotextílie o min. gramáži 600 mg/ m2, ochrana náhrobků, včetně stěn hrobek, které nelze odstranit</t>
  </si>
  <si>
    <t>odhad - dvojitá geotextílie na 50% celkové délky nové HZ
a na průměrnou výšku 2.0 m
2*((0.5*103.5)*2.0)=207.000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</si>
  <si>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</si>
  <si>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</si>
  <si>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31811</t>
  </si>
  <si>
    <t>ZDI ODDĚLOVACÍ A OHRADNÍ Z DÍLCŮ BETON
znovuosazení náhrobních zdí z betonu, příp. umělého kamene, včetně dopravy z meziskladu,
položka bude upravena na stavbě, dle pokynů TDS</t>
  </si>
  <si>
    <t>odhad10=10.000 [A]</t>
  </si>
  <si>
    <t>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</si>
  <si>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31819</t>
  </si>
  <si>
    <t>ZDI ODDĚLOVACÍ A OHRADNÍ Z DÍLCŮ KAMENNÝCH
znovuosazení náhrobních zdí z kamene, včetně dopravy z meziskladu
položka bude upravena na stavbě, dle pokynů TDS</t>
  </si>
  <si>
    <t>odhad 10.0=10.000 [A]</t>
  </si>
  <si>
    <t>- dodání  dílce  požadovaného  tvaru  a  vlastností,  jeho  skladování,  doprava  a  osazení  do  definitivní polohy, včetně komplexní technologie výroby a montáže dílců, ošetření a ochrana dílců,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dílci (úprava pohledových ploch, příp. rubových ploch, osazení měřících zařízení, zkoušení a měření dílců a pod.).</t>
  </si>
  <si>
    <t>31823</t>
  </si>
  <si>
    <t xml:space="preserve">ZDI ODDĚLOVACÍ A OHRADNÍ Z CIHEL PÁLENÝCH
zdi provedené z tažené lícové cihly pro venkovní použití, s pevnost tlaku nad 35 MPa, s 3 pohledovými stranami, plné, s hladkým povrchem, se zvonivým zvukemu a především s minimální nasákoavostí do 6 %, v PD uvažován německý formát 240 x 115 x 71 mm, např. typu Klinker, včetně spárování a zakrytí HZ - předpoklad pálená stříška červené barvy, resp. parapetní deska osazená v jednostranném spádu  </t>
  </si>
  <si>
    <t>nová hřbitovní zeď - část "D", "E" a "F"
1.8*0.25*(94.91- (26*0.38))=38.264 [A]
sloupky u nové HZ 26*(0.1219*2.0)=6.339 [B]
lokální opravy na HZ část "A", "B" a "C" - odhad
1.0=1.000 [C]
Celkem: A+B+C=45.603 [D]</t>
  </si>
  <si>
    <t>Položka zahrnuje veškerý materiál, výrobky a polotovary, včetně mimostaveništní a vnitrostaveništní dopravy (rovněž přesuny), včetně naložení a složení, případně s uložením.</t>
  </si>
  <si>
    <t>318323</t>
  </si>
  <si>
    <t>ZDI ODDĚLOVACÍ A OHRADNÍ ZE ŽELEZOBET DO C16/20
prostor uprostřed plotového sloupku</t>
  </si>
  <si>
    <t>plocha odečtena z půdorysu plotového sloupku 
26*0.0225*2.0=1.170 [A]</t>
  </si>
  <si>
    <t>318365</t>
  </si>
  <si>
    <t>VÝZTUŽ ZDÍ ODDĚL A OHRAD Z OCELI 10505, B500B
výztuž sloupků (kotvení se základem) - profil 14 mm o délce 2.0 m, v každém slouku 2 ks</t>
  </si>
  <si>
    <t>26*2*2.0*1.208/1000=0.126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</si>
  <si>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</si>
  <si>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 xml:space="preserve">VÝZTUŽ ZDÍ ODDĚL A OHRAD Z OCELI 10505, B500B
výztuž hřbitovní zdi - 2 pruty profilu 6mm, v každé 4. ložné vrstvě u každého sloupku </t>
  </si>
  <si>
    <t>26*(4*2*1.0*0.222/1000)=0.046 [A]</t>
  </si>
  <si>
    <t>33823</t>
  </si>
  <si>
    <t xml:space="preserve">SLOUPKY OHRADNÍ A PLOTOVÉ Z CIHEL PÁLENÝCH
sloupky provedené z tažené lícové cihly pro venkovní použití, s pevnost tlaku nad 35 MPa, s 3 pohledovými stranami, plné, s hladkým povrchem, se zvonivým zvukemu a především s minimální nasákoavostí do 6 %, v PD uvažován německý formát 240 x 115 x 71 mm, např. typu Klinker, včetně spárování a zakrytí sloupků - předpoklad červená, pálená tvarovka, tvaru jehlan  </t>
  </si>
  <si>
    <t>plocha odečtena z půdorysu plotového sloupku, sloupek 380x380mm
s prostorem uprostřed, který bude vyplněn zavlhlou bet. směsí
26*0.1219*1.8=5.705 [A]</t>
  </si>
  <si>
    <t>Vodorovné konstrukce</t>
  </si>
  <si>
    <t>451312</t>
  </si>
  <si>
    <t>PODKLADNÍ A VÝPLŇOVÉ VRSTVY Z PROSTÉHO BETONU C12/15
beton C12/15-XF0</t>
  </si>
  <si>
    <t>pod základ hřbitovní zdi
1.0*94.91*0.1=9.491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</si>
  <si>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</si>
  <si>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Úpravy povrchů, podlahy, výplně otvorů</t>
  </si>
  <si>
    <t>625451</t>
  </si>
  <si>
    <t>ÚPRAVA POVRCHŮ VNĚJŠ KONSTR BETON OMÍT CEMENT BEZ VLOŽKY
plochy budou upřesněny na stavbě dle pokynů TDS</t>
  </si>
  <si>
    <t>odhad plochy ve hřbitovní zdi část "A", "B" a "C"
12.0*2.0=24.000 [A]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</si>
  <si>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</si>
  <si>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626113</t>
  </si>
  <si>
    <t>REPROFILACE PODHLEDŮ, SVISLÝCH PLOCH SANAČNÍ MALTOU JEDNOVRST TL 30MM
plochy budou upřesněny na stavbě dle pokynů TDS</t>
  </si>
  <si>
    <t>odhad plochy ve hřbitovní zdi část "A", "B" a "C"
10=10.000 [A]</t>
  </si>
  <si>
    <t>62747</t>
  </si>
  <si>
    <t xml:space="preserve">SPÁROVÁNÍ STARÉHO ZDIVA ZVLÁŠT MALTOU
lokální oprava spárování </t>
  </si>
  <si>
    <t>odhad 20% plochy HZ - část "A", "B" a "C" - z obou stran
0.20*(2*(28.85+29.04+46.37-3.34)*2.0)=80.736 [A]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</si>
  <si>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</si>
  <si>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Přidružená stavební výroba</t>
  </si>
  <si>
    <t>711111</t>
  </si>
  <si>
    <t>IZOLACE BĚŽNÝCH KONSTRUKCÍ PROTI ZEMNÍ VLHKOSTI ASFALTOVÝMI NÁTĚRY
tekutá hydroizolace, typ dle doporučení výrobce pálených cihel</t>
  </si>
  <si>
    <t>2 vrstvy - 1. ložná a pod zakrytím - dle doporučení výrobce
hřbitovní zeď 2*(0.25*94.91)=47.455 [A]
sloupky 2*26*0.38*0.38=7.509 [B]
Celkem: A+B=54.964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</si>
  <si>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</si>
  <si>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Ostatní konstrukce a práce</t>
  </si>
  <si>
    <t>9</t>
  </si>
  <si>
    <t>931331</t>
  </si>
  <si>
    <t>TĚSNĚNÍ DILATAČNÍCH SPAR POLYURETANOVÝM TMELEM PRŮŘEZU DO 100MM2</t>
  </si>
  <si>
    <t xml:space="preserve">M         </t>
  </si>
  <si>
    <t>odhad ve hřbitovní zdi část "A", "B" a "C"
20.0=20.000 [A]</t>
  </si>
  <si>
    <t>položka zahrnuje dodávku a osazení předepsaného materiálu, očištění ploch spáry před úpravou, očištění okolí spáry po úpravě
nezahrnuje těsnící profil</t>
  </si>
  <si>
    <t>936502</t>
  </si>
  <si>
    <t xml:space="preserve">DROBNÉ DOPLŇK KONSTR KOVOVÉ POZINK
oprava, příp. doplnění oplechování koruny hřbitovní zdi, položka bude upřesněna na stavbě dle pokynů TDS </t>
  </si>
  <si>
    <t xml:space="preserve">KG        </t>
  </si>
  <si>
    <t>odhad 50.0=50.000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</si>
  <si>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</si>
  <si>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93842</t>
  </si>
  <si>
    <t>OČIŠTĚNÍ ZDIVA OD VEGETACE
plochy budou upřesněny na stavbě dle pokynů TDS</t>
  </si>
  <si>
    <t>odhad 10% plochy HZ - část "A", "B" a "C" - z obou stran
0.10*(2*(28.85+29.04+46.37-3.34)*2.0)=40.368 [A]</t>
  </si>
  <si>
    <t>položka zahrnuje očištění předepsaným způsobem včetně odklizení vzniklého odpadu</t>
  </si>
  <si>
    <t>938441</t>
  </si>
  <si>
    <t>OČIŠTĚNÍ ZDIVA OTRYSKÁNÍM TLAKOVOU VODOU DO 200 BARŮ
plochy budou upřesněny na stavbě dle pokynů TDS</t>
  </si>
  <si>
    <t>94818</t>
  </si>
  <si>
    <t>DOČASNÉ KONSTRUKCE DŘEVĚNÉ VČET ODSTRAN
ochrana, včetně statického zajištění náhrobků, které zůstanou ponechány na svém místě, položka bude upravena na stavbě dle pokynů TDS</t>
  </si>
  <si>
    <t>odhad 8.0=8.000 [A]</t>
  </si>
  <si>
    <t>Položka zahrnuje dovoz, montáž, údržbu, opotřebení (nájemné), demontáž, konzervaci, odvoz.</t>
  </si>
  <si>
    <t>966118</t>
  </si>
  <si>
    <t>BOURÁNÍ KONSTRUKCÍ Z BETON DÍLCŮ S ODVOZEM DO 20KM
včetně odvozu na skládku</t>
  </si>
  <si>
    <t>bet. stíšky sloupků (odhad)
26*(0.50*0.50*0.15)=0.975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</si>
  <si>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</si>
  <si>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966138</t>
  </si>
  <si>
    <t>BOURÁNÍ KONSTRUKCÍ Z KAMENE NA MC S ODVOZEM DO 20KM
včetně odvozu na skládku</t>
  </si>
  <si>
    <t>základ hřbitovní zdi, rozměry skrytých kcí jsou odhadnuty
94.91*0.7*0.85=56.471 [A]</t>
  </si>
  <si>
    <t>966148</t>
  </si>
  <si>
    <t>BOURÁNÍ KONSTRUKCÍ Z CIHEL A TVÁRNIC S ODVOZEM DO 20KM
včetně odvozu na skládku</t>
  </si>
  <si>
    <t>nová HZ - část "D", "E" a "F":
hřbitovní zeď 0.16*1.8*(94.91-(26*0.45))=23.964 [A]
sloupky 26*0.45*0.45*2.0=10.530 [B]
lokální opravy na HZ část "A", "B" a "C" - odhad
1.0=1.000 [C]
Celkem: A+B+C=35.494 [D]</t>
  </si>
  <si>
    <t>966158</t>
  </si>
  <si>
    <t>BOURÁNÍ KONSTRUKCÍ Z PROST BETONU S ODVOZEM DO 20KM
položka bude upřesněna na stavbě dle pokynů TDS</t>
  </si>
  <si>
    <t>odhad 2.0=2.000 [A]</t>
  </si>
  <si>
    <t>966188</t>
  </si>
  <si>
    <t>DEMONTÁŽ KONSTRUKCÍ KOVOVÝCH S ODVOZEM DO 20KM
odstranění poškozeného oplechování koruny hřbitovní zdi, včetně odvozu do kovošrotu
položka bude upravena na stavbě dle pokynů TDS</t>
  </si>
  <si>
    <t>odhad 0.1=0.100 [A]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</si>
  <si>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</si>
  <si>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96711</t>
  </si>
  <si>
    <t>VYBOURÁNÍ ČÁSTÍ KONSTRUKCÍ Z BETON DÍLCŮ
provizorní odstranění náhrobních zdí z betonu, příp. umělého kamene, včetně odvozu do meziskladu
položka bude upravena na stavbě, dle pokynů TDS</t>
  </si>
  <si>
    <t>položka zahrnuje: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</si>
  <si>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96713</t>
  </si>
  <si>
    <t>VYBOURÁNÍ ČÁSTÍ KONSTRUKCÍ KAMENNÝCH NA MC
provizorní odstranění náhrobních zdí z kamene, včetně odvozu do meziskladu
položka bude upravena na stavbě, dle pokynů TDS</t>
  </si>
  <si>
    <t>97811</t>
  </si>
  <si>
    <t>OTLUČENÍ OMÍTKY
včetně odvozu na skládku, plochy budou ipřesněny na stavbě dle pokynů TDS</t>
  </si>
  <si>
    <t xml:space="preserve">odhad plochy ve hřbitovní zdi část "A", "B" a "C"
12.0*2.0=24.000 [A] 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</si>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</sst>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001'!H56</f>
        <v>0</v>
      </c>
      <c r="D11" s="10">
        <f>'SO 001'!P56</f>
        <v>0</v>
      </c>
      <c r="E11" s="10">
        <f>C11+D11</f>
        <v>0</v>
      </c>
    </row>
    <row r="12" spans="1:5" ht="12.75" customHeight="1">
      <c r="A12" s="6" t="s">
        <v>90</v>
      </c>
      <c r="B12" s="6" t="s">
        <v>91</v>
      </c>
      <c r="C12" s="10">
        <f>'SO 251'!H143</f>
        <v>0</v>
      </c>
      <c r="D12" s="10">
        <f>'SO 251'!P143</f>
        <v>0</v>
      </c>
      <c r="E12" s="10">
        <f>C12+D12</f>
        <v>0</v>
      </c>
    </row>
  </sheetData>
  <sheetProtection formatColumns="0"/>
  <hyperlinks>
    <hyperlink ref="A11" location="#'SO 001'!A1" tooltip="Odkaz na stranku objektu [SO 001]" display="SO 001"/>
    <hyperlink ref="A12" location="#'SO 251'!A1" tooltip="Odkaz na stranku objektu [SO 251]" display="SO 25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37.705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47</v>
      </c>
    </row>
    <row r="14" ht="25.5">
      <c r="D14" s="12" t="s">
        <v>48</v>
      </c>
    </row>
    <row r="15" spans="1:16" ht="38.25">
      <c r="A15" s="6">
        <v>2</v>
      </c>
      <c r="B15" s="6" t="s">
        <v>49</v>
      </c>
      <c r="C15" s="6" t="s">
        <v>50</v>
      </c>
      <c r="D15" s="6" t="s">
        <v>51</v>
      </c>
      <c r="E15" s="6" t="s">
        <v>52</v>
      </c>
      <c r="F15" s="8">
        <v>7.671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51">
      <c r="D16" s="12" t="s">
        <v>53</v>
      </c>
    </row>
    <row r="17" ht="25.5">
      <c r="D17" s="12" t="s">
        <v>48</v>
      </c>
    </row>
    <row r="18" spans="1:16" ht="38.25">
      <c r="A18" s="6">
        <v>3</v>
      </c>
      <c r="B18" s="6" t="s">
        <v>49</v>
      </c>
      <c r="C18" s="6" t="s">
        <v>54</v>
      </c>
      <c r="D18" s="6" t="s">
        <v>55</v>
      </c>
      <c r="E18" s="6" t="s">
        <v>52</v>
      </c>
      <c r="F18" s="8">
        <v>146.825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56</v>
      </c>
    </row>
    <row r="20" ht="25.5">
      <c r="D20" s="12" t="s">
        <v>48</v>
      </c>
    </row>
    <row r="21" spans="1:16" ht="38.25">
      <c r="A21" s="6">
        <v>4</v>
      </c>
      <c r="B21" s="6" t="s">
        <v>49</v>
      </c>
      <c r="C21" s="6" t="s">
        <v>57</v>
      </c>
      <c r="D21" s="6" t="s">
        <v>58</v>
      </c>
      <c r="E21" s="6" t="s">
        <v>52</v>
      </c>
      <c r="F21" s="8">
        <v>78.087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59</v>
      </c>
    </row>
    <row r="23" ht="25.5">
      <c r="D23" s="12" t="s">
        <v>48</v>
      </c>
    </row>
    <row r="24" spans="1:16" ht="76.5">
      <c r="A24" s="6">
        <v>5</v>
      </c>
      <c r="B24" s="6" t="s">
        <v>60</v>
      </c>
      <c r="C24" s="6" t="s">
        <v>44</v>
      </c>
      <c r="D24" s="6" t="s">
        <v>61</v>
      </c>
      <c r="E24" s="6" t="s">
        <v>62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63</v>
      </c>
    </row>
    <row r="26" ht="12.75">
      <c r="D26" s="12" t="s">
        <v>64</v>
      </c>
    </row>
    <row r="27" spans="1:16" ht="51">
      <c r="A27" s="6">
        <v>6</v>
      </c>
      <c r="B27" s="6" t="s">
        <v>65</v>
      </c>
      <c r="C27" s="6" t="s">
        <v>44</v>
      </c>
      <c r="D27" s="6" t="s">
        <v>66</v>
      </c>
      <c r="E27" s="6" t="s">
        <v>62</v>
      </c>
      <c r="F27" s="8">
        <v>1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63</v>
      </c>
    </row>
    <row r="29" ht="38.25">
      <c r="D29" s="12" t="s">
        <v>67</v>
      </c>
    </row>
    <row r="30" spans="1:16" ht="102">
      <c r="A30" s="6">
        <v>7</v>
      </c>
      <c r="B30" s="6" t="s">
        <v>68</v>
      </c>
      <c r="C30" s="6" t="s">
        <v>44</v>
      </c>
      <c r="D30" s="6" t="s">
        <v>69</v>
      </c>
      <c r="E30" s="6" t="s">
        <v>62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63</v>
      </c>
    </row>
    <row r="32" ht="12.75">
      <c r="D32" s="12" t="s">
        <v>70</v>
      </c>
    </row>
    <row r="33" spans="1:16" ht="102">
      <c r="A33" s="6">
        <v>8</v>
      </c>
      <c r="B33" s="6" t="s">
        <v>71</v>
      </c>
      <c r="C33" s="6" t="s">
        <v>44</v>
      </c>
      <c r="D33" s="6" t="s">
        <v>72</v>
      </c>
      <c r="E33" s="6" t="s">
        <v>73</v>
      </c>
      <c r="F33" s="8">
        <v>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63</v>
      </c>
    </row>
    <row r="35" ht="76.5">
      <c r="D35" s="12" t="s">
        <v>74</v>
      </c>
    </row>
    <row r="36" spans="1:16" ht="38.25">
      <c r="A36" s="6">
        <v>9</v>
      </c>
      <c r="B36" s="6" t="s">
        <v>75</v>
      </c>
      <c r="C36" s="6" t="s">
        <v>44</v>
      </c>
      <c r="D36" s="6" t="s">
        <v>76</v>
      </c>
      <c r="E36" s="6" t="s">
        <v>62</v>
      </c>
      <c r="F36" s="8">
        <v>1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63</v>
      </c>
    </row>
    <row r="38" ht="12.75">
      <c r="D38" s="12" t="s">
        <v>70</v>
      </c>
    </row>
    <row r="39" spans="1:16" ht="25.5">
      <c r="A39" s="6">
        <v>10</v>
      </c>
      <c r="B39" s="6" t="s">
        <v>77</v>
      </c>
      <c r="C39" s="6" t="s">
        <v>44</v>
      </c>
      <c r="D39" s="6" t="s">
        <v>78</v>
      </c>
      <c r="E39" s="6" t="s">
        <v>79</v>
      </c>
      <c r="F39" s="8">
        <v>1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63</v>
      </c>
    </row>
    <row r="41" ht="12.75">
      <c r="D41" s="12" t="s">
        <v>70</v>
      </c>
    </row>
    <row r="42" spans="1:16" ht="191.25">
      <c r="A42" s="6">
        <v>11</v>
      </c>
      <c r="B42" s="6" t="s">
        <v>80</v>
      </c>
      <c r="C42" s="6" t="s">
        <v>44</v>
      </c>
      <c r="D42" s="6" t="s">
        <v>81</v>
      </c>
      <c r="E42" s="6" t="s">
        <v>62</v>
      </c>
      <c r="F42" s="8">
        <v>1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63</v>
      </c>
    </row>
    <row r="44" ht="25.5">
      <c r="D44" s="12" t="s">
        <v>82</v>
      </c>
    </row>
    <row r="45" spans="1:16" ht="12.75" customHeight="1">
      <c r="A45" s="13"/>
      <c r="B45" s="13"/>
      <c r="C45" s="13" t="s">
        <v>42</v>
      </c>
      <c r="D45" s="13" t="s">
        <v>41</v>
      </c>
      <c r="E45" s="13"/>
      <c r="F45" s="13"/>
      <c r="G45" s="13"/>
      <c r="H45" s="13">
        <f>SUM(H12:H44)</f>
        <v>0</v>
      </c>
      <c r="P45">
        <f>ROUND(SUM(P12:P44),2)</f>
        <v>0</v>
      </c>
    </row>
    <row r="47" spans="1:16" ht="12.75" customHeight="1">
      <c r="A47" s="13"/>
      <c r="B47" s="13"/>
      <c r="C47" s="13"/>
      <c r="D47" s="13" t="s">
        <v>83</v>
      </c>
      <c r="E47" s="13"/>
      <c r="F47" s="13"/>
      <c r="G47" s="13"/>
      <c r="H47" s="13">
        <f>+H45</f>
        <v>0</v>
      </c>
      <c r="P47">
        <f>+P45</f>
        <v>0</v>
      </c>
    </row>
    <row r="49" spans="1:8" ht="12.75" customHeight="1">
      <c r="A49" s="7" t="s">
        <v>84</v>
      </c>
      <c r="B49" s="7"/>
      <c r="C49" s="7"/>
      <c r="D49" s="7"/>
      <c r="E49" s="7"/>
      <c r="F49" s="7"/>
      <c r="G49" s="7"/>
      <c r="H49" s="7"/>
    </row>
    <row r="50" spans="1:8" ht="12.75" customHeight="1">
      <c r="A50" s="7"/>
      <c r="B50" s="7"/>
      <c r="C50" s="7"/>
      <c r="D50" s="7" t="s">
        <v>85</v>
      </c>
      <c r="E50" s="7"/>
      <c r="F50" s="7"/>
      <c r="G50" s="7"/>
      <c r="H50" s="7"/>
    </row>
    <row r="51" spans="1:16" ht="12.75" customHeight="1">
      <c r="A51" s="13"/>
      <c r="B51" s="13"/>
      <c r="C51" s="13"/>
      <c r="D51" s="13" t="s">
        <v>86</v>
      </c>
      <c r="E51" s="13"/>
      <c r="F51" s="13"/>
      <c r="G51" s="13"/>
      <c r="H51" s="13">
        <v>0</v>
      </c>
      <c r="P51">
        <v>0</v>
      </c>
    </row>
    <row r="52" spans="1:8" ht="12.75" customHeight="1">
      <c r="A52" s="13"/>
      <c r="B52" s="13"/>
      <c r="C52" s="13"/>
      <c r="D52" s="13" t="s">
        <v>87</v>
      </c>
      <c r="E52" s="13"/>
      <c r="F52" s="13"/>
      <c r="G52" s="13"/>
      <c r="H52" s="13"/>
    </row>
    <row r="53" spans="1:16" ht="12.75" customHeight="1">
      <c r="A53" s="13"/>
      <c r="B53" s="13"/>
      <c r="C53" s="13"/>
      <c r="D53" s="13" t="s">
        <v>88</v>
      </c>
      <c r="E53" s="13"/>
      <c r="F53" s="13"/>
      <c r="G53" s="13"/>
      <c r="H53" s="13">
        <v>0</v>
      </c>
      <c r="P53">
        <v>0</v>
      </c>
    </row>
    <row r="54" spans="1:16" ht="12.75" customHeight="1">
      <c r="A54" s="13"/>
      <c r="B54" s="13"/>
      <c r="C54" s="13"/>
      <c r="D54" s="13" t="s">
        <v>89</v>
      </c>
      <c r="E54" s="13"/>
      <c r="F54" s="13"/>
      <c r="G54" s="13"/>
      <c r="H54" s="13">
        <f>H51+H53</f>
        <v>0</v>
      </c>
      <c r="P54">
        <f>P51+P53</f>
        <v>0</v>
      </c>
    </row>
    <row r="56" spans="1:16" ht="12.75" customHeight="1">
      <c r="A56" s="13"/>
      <c r="B56" s="13"/>
      <c r="C56" s="13"/>
      <c r="D56" s="13" t="s">
        <v>89</v>
      </c>
      <c r="E56" s="13"/>
      <c r="F56" s="13"/>
      <c r="G56" s="13"/>
      <c r="H56" s="13">
        <f>H47+H54</f>
        <v>0</v>
      </c>
      <c r="P56">
        <f>P47+P54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90</v>
      </c>
      <c r="D5" s="5" t="s">
        <v>91</v>
      </c>
      <c r="E5" s="5"/>
    </row>
    <row r="6" spans="1:5" ht="12.75" customHeight="1">
      <c r="A6" t="s">
        <v>18</v>
      </c>
      <c r="C6" s="5" t="s">
        <v>90</v>
      </c>
      <c r="D6" s="5" t="s">
        <v>91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92</v>
      </c>
      <c r="E11" s="7"/>
      <c r="F11" s="9"/>
      <c r="G11" s="7"/>
      <c r="H11" s="9"/>
    </row>
    <row r="12" spans="1:16" ht="25.5">
      <c r="A12" s="6">
        <v>1</v>
      </c>
      <c r="B12" s="6" t="s">
        <v>93</v>
      </c>
      <c r="C12" s="6" t="s">
        <v>44</v>
      </c>
      <c r="D12" s="6" t="s">
        <v>94</v>
      </c>
      <c r="E12" s="6" t="s">
        <v>95</v>
      </c>
      <c r="F12" s="8">
        <v>168.8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76.5">
      <c r="D13" s="12" t="s">
        <v>96</v>
      </c>
    </row>
    <row r="14" ht="12.75">
      <c r="D14" s="12" t="s">
        <v>97</v>
      </c>
    </row>
    <row r="15" spans="1:16" ht="25.5">
      <c r="A15" s="6">
        <v>2</v>
      </c>
      <c r="B15" s="6" t="s">
        <v>98</v>
      </c>
      <c r="C15" s="6" t="s">
        <v>44</v>
      </c>
      <c r="D15" s="6" t="s">
        <v>99</v>
      </c>
      <c r="E15" s="6" t="s">
        <v>46</v>
      </c>
      <c r="F15" s="8">
        <v>15.525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25.5">
      <c r="D16" s="12" t="s">
        <v>100</v>
      </c>
    </row>
    <row r="17" ht="25.5">
      <c r="D17" s="12" t="s">
        <v>101</v>
      </c>
    </row>
    <row r="18" spans="1:16" ht="25.5">
      <c r="A18" s="6">
        <v>3</v>
      </c>
      <c r="B18" s="6" t="s">
        <v>102</v>
      </c>
      <c r="C18" s="6" t="s">
        <v>44</v>
      </c>
      <c r="D18" s="6" t="s">
        <v>103</v>
      </c>
      <c r="E18" s="6" t="s">
        <v>46</v>
      </c>
      <c r="F18" s="8">
        <v>116.903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25.5">
      <c r="D19" s="12" t="s">
        <v>104</v>
      </c>
    </row>
    <row r="20" ht="369.75">
      <c r="D20" s="12" t="s">
        <v>105</v>
      </c>
    </row>
    <row r="21" spans="1:16" ht="25.5">
      <c r="A21" s="6">
        <v>4</v>
      </c>
      <c r="B21" s="6" t="s">
        <v>106</v>
      </c>
      <c r="C21" s="6" t="s">
        <v>44</v>
      </c>
      <c r="D21" s="6" t="s">
        <v>107</v>
      </c>
      <c r="E21" s="6" t="s">
        <v>46</v>
      </c>
      <c r="F21" s="8">
        <v>79.198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25.5">
      <c r="D22" s="12" t="s">
        <v>108</v>
      </c>
    </row>
    <row r="23" ht="267.75">
      <c r="D23" s="12" t="s">
        <v>109</v>
      </c>
    </row>
    <row r="24" spans="1:16" ht="12.75">
      <c r="A24" s="6">
        <v>5</v>
      </c>
      <c r="B24" s="6" t="s">
        <v>110</v>
      </c>
      <c r="C24" s="6" t="s">
        <v>44</v>
      </c>
      <c r="D24" s="6" t="s">
        <v>111</v>
      </c>
      <c r="E24" s="6" t="s">
        <v>46</v>
      </c>
      <c r="F24" s="8">
        <v>155.25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25.5">
      <c r="D25" s="12" t="s">
        <v>112</v>
      </c>
    </row>
    <row r="26" ht="12.75">
      <c r="D26" s="12" t="s">
        <v>113</v>
      </c>
    </row>
    <row r="27" spans="1:16" ht="25.5">
      <c r="A27" s="6">
        <v>6</v>
      </c>
      <c r="B27" s="6" t="s">
        <v>114</v>
      </c>
      <c r="C27" s="6" t="s">
        <v>44</v>
      </c>
      <c r="D27" s="6" t="s">
        <v>115</v>
      </c>
      <c r="E27" s="6" t="s">
        <v>46</v>
      </c>
      <c r="F27" s="8">
        <v>15.525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25.5">
      <c r="D28" s="12" t="s">
        <v>100</v>
      </c>
    </row>
    <row r="29" ht="38.25">
      <c r="D29" s="12" t="s">
        <v>116</v>
      </c>
    </row>
    <row r="30" spans="1:16" ht="12.75">
      <c r="A30" s="6">
        <v>7</v>
      </c>
      <c r="B30" s="6" t="s">
        <v>117</v>
      </c>
      <c r="C30" s="6" t="s">
        <v>44</v>
      </c>
      <c r="D30" s="6" t="s">
        <v>118</v>
      </c>
      <c r="E30" s="6" t="s">
        <v>95</v>
      </c>
      <c r="F30" s="8">
        <v>155.25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25.5">
      <c r="D31" s="12" t="s">
        <v>112</v>
      </c>
    </row>
    <row r="32" ht="25.5">
      <c r="D32" s="12" t="s">
        <v>119</v>
      </c>
    </row>
    <row r="33" spans="1:16" ht="12.75" customHeight="1">
      <c r="A33" s="13"/>
      <c r="B33" s="13"/>
      <c r="C33" s="13" t="s">
        <v>24</v>
      </c>
      <c r="D33" s="13" t="s">
        <v>92</v>
      </c>
      <c r="E33" s="13"/>
      <c r="F33" s="13"/>
      <c r="G33" s="13"/>
      <c r="H33" s="13">
        <f>SUM(H12:H32)</f>
        <v>0</v>
      </c>
      <c r="P33">
        <f>ROUND(SUM(P12:P32),2)</f>
        <v>0</v>
      </c>
    </row>
    <row r="35" spans="1:8" ht="12.75" customHeight="1">
      <c r="A35" s="7"/>
      <c r="B35" s="7"/>
      <c r="C35" s="7" t="s">
        <v>34</v>
      </c>
      <c r="D35" s="7" t="s">
        <v>120</v>
      </c>
      <c r="E35" s="7"/>
      <c r="F35" s="9"/>
      <c r="G35" s="7"/>
      <c r="H35" s="9"/>
    </row>
    <row r="36" spans="1:16" ht="25.5">
      <c r="A36" s="6">
        <v>8</v>
      </c>
      <c r="B36" s="6" t="s">
        <v>121</v>
      </c>
      <c r="C36" s="6" t="s">
        <v>44</v>
      </c>
      <c r="D36" s="6" t="s">
        <v>122</v>
      </c>
      <c r="E36" s="6" t="s">
        <v>46</v>
      </c>
      <c r="F36" s="8">
        <v>65.488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123</v>
      </c>
    </row>
    <row r="38" ht="357">
      <c r="D38" s="12" t="s">
        <v>124</v>
      </c>
    </row>
    <row r="39" spans="1:16" ht="38.25">
      <c r="A39" s="6">
        <v>9</v>
      </c>
      <c r="B39" s="6" t="s">
        <v>125</v>
      </c>
      <c r="C39" s="6" t="s">
        <v>44</v>
      </c>
      <c r="D39" s="6" t="s">
        <v>126</v>
      </c>
      <c r="E39" s="6" t="s">
        <v>95</v>
      </c>
      <c r="F39" s="8">
        <v>207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38.25">
      <c r="D40" s="12" t="s">
        <v>127</v>
      </c>
    </row>
    <row r="41" ht="102">
      <c r="D41" s="12" t="s">
        <v>128</v>
      </c>
    </row>
    <row r="42" spans="1:16" ht="12.75" customHeight="1">
      <c r="A42" s="13"/>
      <c r="B42" s="13"/>
      <c r="C42" s="13" t="s">
        <v>34</v>
      </c>
      <c r="D42" s="13" t="s">
        <v>120</v>
      </c>
      <c r="E42" s="13"/>
      <c r="F42" s="13"/>
      <c r="G42" s="13"/>
      <c r="H42" s="13">
        <f>SUM(H36:H41)</f>
        <v>0</v>
      </c>
      <c r="P42">
        <f>ROUND(SUM(P36:P41),2)</f>
        <v>0</v>
      </c>
    </row>
    <row r="44" spans="1:8" ht="12.75" customHeight="1">
      <c r="A44" s="7"/>
      <c r="B44" s="7"/>
      <c r="C44" s="7" t="s">
        <v>35</v>
      </c>
      <c r="D44" s="7" t="s">
        <v>129</v>
      </c>
      <c r="E44" s="7"/>
      <c r="F44" s="9"/>
      <c r="G44" s="7"/>
      <c r="H44" s="9"/>
    </row>
    <row r="45" spans="1:16" ht="51">
      <c r="A45" s="6">
        <v>10</v>
      </c>
      <c r="B45" s="6" t="s">
        <v>130</v>
      </c>
      <c r="C45" s="6" t="s">
        <v>44</v>
      </c>
      <c r="D45" s="6" t="s">
        <v>131</v>
      </c>
      <c r="E45" s="6" t="s">
        <v>46</v>
      </c>
      <c r="F45" s="8">
        <v>10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132</v>
      </c>
    </row>
    <row r="47" ht="229.5">
      <c r="D47" s="12" t="s">
        <v>133</v>
      </c>
    </row>
    <row r="48" spans="1:16" ht="38.25">
      <c r="A48" s="6">
        <v>11</v>
      </c>
      <c r="B48" s="6" t="s">
        <v>134</v>
      </c>
      <c r="C48" s="6" t="s">
        <v>44</v>
      </c>
      <c r="D48" s="6" t="s">
        <v>135</v>
      </c>
      <c r="E48" s="6" t="s">
        <v>46</v>
      </c>
      <c r="F48" s="8">
        <v>10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136</v>
      </c>
    </row>
    <row r="50" ht="191.25">
      <c r="D50" s="12" t="s">
        <v>137</v>
      </c>
    </row>
    <row r="51" spans="1:16" ht="76.5">
      <c r="A51" s="6">
        <v>12</v>
      </c>
      <c r="B51" s="6" t="s">
        <v>138</v>
      </c>
      <c r="C51" s="6" t="s">
        <v>44</v>
      </c>
      <c r="D51" s="6" t="s">
        <v>139</v>
      </c>
      <c r="E51" s="6" t="s">
        <v>46</v>
      </c>
      <c r="F51" s="8">
        <v>45.603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76.5">
      <c r="D52" s="12" t="s">
        <v>140</v>
      </c>
    </row>
    <row r="53" ht="38.25">
      <c r="D53" s="12" t="s">
        <v>141</v>
      </c>
    </row>
    <row r="54" spans="1:16" ht="25.5">
      <c r="A54" s="6">
        <v>13</v>
      </c>
      <c r="B54" s="6" t="s">
        <v>142</v>
      </c>
      <c r="C54" s="6" t="s">
        <v>44</v>
      </c>
      <c r="D54" s="6" t="s">
        <v>143</v>
      </c>
      <c r="E54" s="6" t="s">
        <v>46</v>
      </c>
      <c r="F54" s="8">
        <v>1.17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25.5">
      <c r="D55" s="12" t="s">
        <v>144</v>
      </c>
    </row>
    <row r="56" ht="357">
      <c r="D56" s="12" t="s">
        <v>124</v>
      </c>
    </row>
    <row r="57" spans="1:16" ht="38.25">
      <c r="A57" s="6">
        <v>14</v>
      </c>
      <c r="B57" s="6" t="s">
        <v>145</v>
      </c>
      <c r="C57" s="6" t="s">
        <v>50</v>
      </c>
      <c r="D57" s="6" t="s">
        <v>146</v>
      </c>
      <c r="E57" s="6" t="s">
        <v>52</v>
      </c>
      <c r="F57" s="8">
        <v>0.126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147</v>
      </c>
    </row>
    <row r="59" ht="267.75">
      <c r="D59" s="12" t="s">
        <v>148</v>
      </c>
    </row>
    <row r="60" spans="1:16" ht="25.5">
      <c r="A60" s="6">
        <v>15</v>
      </c>
      <c r="B60" s="6" t="s">
        <v>145</v>
      </c>
      <c r="C60" s="6" t="s">
        <v>54</v>
      </c>
      <c r="D60" s="6" t="s">
        <v>149</v>
      </c>
      <c r="E60" s="6" t="s">
        <v>52</v>
      </c>
      <c r="F60" s="8">
        <v>0.046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12.75">
      <c r="D61" s="12" t="s">
        <v>150</v>
      </c>
    </row>
    <row r="62" ht="267.75">
      <c r="D62" s="12" t="s">
        <v>148</v>
      </c>
    </row>
    <row r="63" spans="1:16" ht="76.5">
      <c r="A63" s="6">
        <v>16</v>
      </c>
      <c r="B63" s="6" t="s">
        <v>151</v>
      </c>
      <c r="C63" s="6" t="s">
        <v>44</v>
      </c>
      <c r="D63" s="6" t="s">
        <v>152</v>
      </c>
      <c r="E63" s="6" t="s">
        <v>46</v>
      </c>
      <c r="F63" s="8">
        <v>5.705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38.25">
      <c r="D64" s="12" t="s">
        <v>153</v>
      </c>
    </row>
    <row r="65" ht="38.25">
      <c r="D65" s="12" t="s">
        <v>141</v>
      </c>
    </row>
    <row r="66" spans="1:16" ht="12.75" customHeight="1">
      <c r="A66" s="13"/>
      <c r="B66" s="13"/>
      <c r="C66" s="13" t="s">
        <v>35</v>
      </c>
      <c r="D66" s="13" t="s">
        <v>129</v>
      </c>
      <c r="E66" s="13"/>
      <c r="F66" s="13"/>
      <c r="G66" s="13"/>
      <c r="H66" s="13">
        <f>SUM(H45:H65)</f>
        <v>0</v>
      </c>
      <c r="P66">
        <f>ROUND(SUM(P45:P65),2)</f>
        <v>0</v>
      </c>
    </row>
    <row r="68" spans="1:8" ht="12.75" customHeight="1">
      <c r="A68" s="7"/>
      <c r="B68" s="7"/>
      <c r="C68" s="7" t="s">
        <v>36</v>
      </c>
      <c r="D68" s="7" t="s">
        <v>154</v>
      </c>
      <c r="E68" s="7"/>
      <c r="F68" s="9"/>
      <c r="G68" s="7"/>
      <c r="H68" s="9"/>
    </row>
    <row r="69" spans="1:16" ht="25.5">
      <c r="A69" s="6">
        <v>17</v>
      </c>
      <c r="B69" s="6" t="s">
        <v>155</v>
      </c>
      <c r="C69" s="6" t="s">
        <v>44</v>
      </c>
      <c r="D69" s="6" t="s">
        <v>156</v>
      </c>
      <c r="E69" s="6" t="s">
        <v>46</v>
      </c>
      <c r="F69" s="8">
        <v>9.491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25.5">
      <c r="D70" s="12" t="s">
        <v>157</v>
      </c>
    </row>
    <row r="71" ht="357">
      <c r="D71" s="12" t="s">
        <v>158</v>
      </c>
    </row>
    <row r="72" spans="1:16" ht="12.75" customHeight="1">
      <c r="A72" s="13"/>
      <c r="B72" s="13"/>
      <c r="C72" s="13" t="s">
        <v>36</v>
      </c>
      <c r="D72" s="13" t="s">
        <v>154</v>
      </c>
      <c r="E72" s="13"/>
      <c r="F72" s="13"/>
      <c r="G72" s="13"/>
      <c r="H72" s="13">
        <f>SUM(H69:H71)</f>
        <v>0</v>
      </c>
      <c r="P72">
        <f>ROUND(SUM(P69:P71),2)</f>
        <v>0</v>
      </c>
    </row>
    <row r="74" spans="1:8" ht="12.75" customHeight="1">
      <c r="A74" s="7"/>
      <c r="B74" s="7"/>
      <c r="C74" s="7" t="s">
        <v>38</v>
      </c>
      <c r="D74" s="7" t="s">
        <v>159</v>
      </c>
      <c r="E74" s="7"/>
      <c r="F74" s="9"/>
      <c r="G74" s="7"/>
      <c r="H74" s="9"/>
    </row>
    <row r="75" spans="1:16" ht="25.5">
      <c r="A75" s="6">
        <v>18</v>
      </c>
      <c r="B75" s="6" t="s">
        <v>160</v>
      </c>
      <c r="C75" s="6" t="s">
        <v>44</v>
      </c>
      <c r="D75" s="6" t="s">
        <v>161</v>
      </c>
      <c r="E75" s="6" t="s">
        <v>95</v>
      </c>
      <c r="F75" s="8">
        <v>24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25.5">
      <c r="D76" s="12" t="s">
        <v>162</v>
      </c>
    </row>
    <row r="77" ht="63.75">
      <c r="D77" s="12" t="s">
        <v>163</v>
      </c>
    </row>
    <row r="78" spans="1:16" ht="38.25">
      <c r="A78" s="6">
        <v>19</v>
      </c>
      <c r="B78" s="6" t="s">
        <v>164</v>
      </c>
      <c r="C78" s="6" t="s">
        <v>44</v>
      </c>
      <c r="D78" s="6" t="s">
        <v>165</v>
      </c>
      <c r="E78" s="6" t="s">
        <v>95</v>
      </c>
      <c r="F78" s="8">
        <v>10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25.5">
      <c r="D79" s="12" t="s">
        <v>166</v>
      </c>
    </row>
    <row r="80" ht="63.75">
      <c r="D80" s="12" t="s">
        <v>163</v>
      </c>
    </row>
    <row r="81" spans="1:16" ht="25.5">
      <c r="A81" s="6">
        <v>20</v>
      </c>
      <c r="B81" s="6" t="s">
        <v>167</v>
      </c>
      <c r="C81" s="6" t="s">
        <v>44</v>
      </c>
      <c r="D81" s="6" t="s">
        <v>168</v>
      </c>
      <c r="E81" s="6" t="s">
        <v>95</v>
      </c>
      <c r="F81" s="8">
        <v>80.736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25.5">
      <c r="D82" s="12" t="s">
        <v>169</v>
      </c>
    </row>
    <row r="83" ht="76.5">
      <c r="D83" s="12" t="s">
        <v>170</v>
      </c>
    </row>
    <row r="84" spans="1:16" ht="12.75" customHeight="1">
      <c r="A84" s="13"/>
      <c r="B84" s="13"/>
      <c r="C84" s="13" t="s">
        <v>38</v>
      </c>
      <c r="D84" s="13" t="s">
        <v>159</v>
      </c>
      <c r="E84" s="13"/>
      <c r="F84" s="13"/>
      <c r="G84" s="13"/>
      <c r="H84" s="13">
        <f>SUM(H75:H83)</f>
        <v>0</v>
      </c>
      <c r="P84">
        <f>ROUND(SUM(P75:P83),2)</f>
        <v>0</v>
      </c>
    </row>
    <row r="86" spans="1:8" ht="12.75" customHeight="1">
      <c r="A86" s="7"/>
      <c r="B86" s="7"/>
      <c r="C86" s="7" t="s">
        <v>39</v>
      </c>
      <c r="D86" s="7" t="s">
        <v>171</v>
      </c>
      <c r="E86" s="7"/>
      <c r="F86" s="9"/>
      <c r="G86" s="7"/>
      <c r="H86" s="9"/>
    </row>
    <row r="87" spans="1:16" ht="38.25">
      <c r="A87" s="6">
        <v>21</v>
      </c>
      <c r="B87" s="6" t="s">
        <v>172</v>
      </c>
      <c r="C87" s="6" t="s">
        <v>44</v>
      </c>
      <c r="D87" s="6" t="s">
        <v>173</v>
      </c>
      <c r="E87" s="6" t="s">
        <v>95</v>
      </c>
      <c r="F87" s="8">
        <v>54.964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51">
      <c r="D88" s="12" t="s">
        <v>174</v>
      </c>
    </row>
    <row r="89" ht="191.25">
      <c r="D89" s="12" t="s">
        <v>175</v>
      </c>
    </row>
    <row r="90" spans="1:16" ht="12.75" customHeight="1">
      <c r="A90" s="13"/>
      <c r="B90" s="13"/>
      <c r="C90" s="13" t="s">
        <v>39</v>
      </c>
      <c r="D90" s="13" t="s">
        <v>171</v>
      </c>
      <c r="E90" s="13"/>
      <c r="F90" s="13"/>
      <c r="G90" s="13"/>
      <c r="H90" s="13">
        <f>SUM(H87:H89)</f>
        <v>0</v>
      </c>
      <c r="P90">
        <f>ROUND(SUM(P87:P89),2)</f>
        <v>0</v>
      </c>
    </row>
    <row r="92" spans="1:8" ht="12.75" customHeight="1">
      <c r="A92" s="7"/>
      <c r="B92" s="7"/>
      <c r="C92" s="7" t="s">
        <v>177</v>
      </c>
      <c r="D92" s="7" t="s">
        <v>176</v>
      </c>
      <c r="E92" s="7"/>
      <c r="F92" s="9"/>
      <c r="G92" s="7"/>
      <c r="H92" s="9"/>
    </row>
    <row r="93" spans="1:16" ht="25.5">
      <c r="A93" s="6">
        <v>22</v>
      </c>
      <c r="B93" s="6" t="s">
        <v>178</v>
      </c>
      <c r="C93" s="6" t="s">
        <v>44</v>
      </c>
      <c r="D93" s="6" t="s">
        <v>179</v>
      </c>
      <c r="E93" s="6" t="s">
        <v>180</v>
      </c>
      <c r="F93" s="8">
        <v>20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25.5">
      <c r="D94" s="12" t="s">
        <v>181</v>
      </c>
    </row>
    <row r="95" ht="38.25">
      <c r="D95" s="12" t="s">
        <v>182</v>
      </c>
    </row>
    <row r="96" spans="1:16" ht="38.25">
      <c r="A96" s="6">
        <v>23</v>
      </c>
      <c r="B96" s="6" t="s">
        <v>183</v>
      </c>
      <c r="C96" s="6" t="s">
        <v>44</v>
      </c>
      <c r="D96" s="6" t="s">
        <v>184</v>
      </c>
      <c r="E96" s="6" t="s">
        <v>185</v>
      </c>
      <c r="F96" s="8">
        <v>50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12.75">
      <c r="D97" s="12" t="s">
        <v>186</v>
      </c>
    </row>
    <row r="98" ht="344.25">
      <c r="D98" s="12" t="s">
        <v>187</v>
      </c>
    </row>
    <row r="99" spans="1:16" ht="25.5">
      <c r="A99" s="6">
        <v>24</v>
      </c>
      <c r="B99" s="6" t="s">
        <v>188</v>
      </c>
      <c r="C99" s="6" t="s">
        <v>44</v>
      </c>
      <c r="D99" s="6" t="s">
        <v>189</v>
      </c>
      <c r="E99" s="6" t="s">
        <v>95</v>
      </c>
      <c r="F99" s="8">
        <v>40.368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25.5">
      <c r="D100" s="12" t="s">
        <v>190</v>
      </c>
    </row>
    <row r="101" ht="12.75">
      <c r="D101" s="12" t="s">
        <v>191</v>
      </c>
    </row>
    <row r="102" spans="1:16" ht="25.5">
      <c r="A102" s="6">
        <v>25</v>
      </c>
      <c r="B102" s="6" t="s">
        <v>192</v>
      </c>
      <c r="C102" s="6" t="s">
        <v>44</v>
      </c>
      <c r="D102" s="6" t="s">
        <v>193</v>
      </c>
      <c r="E102" s="6" t="s">
        <v>95</v>
      </c>
      <c r="F102" s="8">
        <v>80.736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25.5">
      <c r="D103" s="12" t="s">
        <v>169</v>
      </c>
    </row>
    <row r="104" ht="12.75">
      <c r="D104" s="12" t="s">
        <v>191</v>
      </c>
    </row>
    <row r="105" spans="1:16" ht="38.25">
      <c r="A105" s="6">
        <v>26</v>
      </c>
      <c r="B105" s="6" t="s">
        <v>194</v>
      </c>
      <c r="C105" s="6" t="s">
        <v>44</v>
      </c>
      <c r="D105" s="6" t="s">
        <v>195</v>
      </c>
      <c r="E105" s="6" t="s">
        <v>46</v>
      </c>
      <c r="F105" s="8">
        <v>8</v>
      </c>
      <c r="G105" s="11"/>
      <c r="H105" s="10">
        <f>ROUND((G105*F105),2)</f>
        <v>0</v>
      </c>
      <c r="O105">
        <f>rekapitulace!H8</f>
        <v>21</v>
      </c>
      <c r="P105">
        <f>O105/100*H105</f>
        <v>0</v>
      </c>
    </row>
    <row r="106" ht="12.75">
      <c r="D106" s="12" t="s">
        <v>196</v>
      </c>
    </row>
    <row r="107" ht="25.5">
      <c r="D107" s="12" t="s">
        <v>197</v>
      </c>
    </row>
    <row r="108" spans="1:16" ht="25.5">
      <c r="A108" s="6">
        <v>27</v>
      </c>
      <c r="B108" s="6" t="s">
        <v>198</v>
      </c>
      <c r="C108" s="6" t="s">
        <v>44</v>
      </c>
      <c r="D108" s="6" t="s">
        <v>199</v>
      </c>
      <c r="E108" s="6" t="s">
        <v>46</v>
      </c>
      <c r="F108" s="8">
        <v>0.975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25.5">
      <c r="D109" s="12" t="s">
        <v>200</v>
      </c>
    </row>
    <row r="110" ht="102">
      <c r="D110" s="12" t="s">
        <v>201</v>
      </c>
    </row>
    <row r="111" spans="1:16" ht="25.5">
      <c r="A111" s="6">
        <v>28</v>
      </c>
      <c r="B111" s="6" t="s">
        <v>202</v>
      </c>
      <c r="C111" s="6" t="s">
        <v>44</v>
      </c>
      <c r="D111" s="6" t="s">
        <v>203</v>
      </c>
      <c r="E111" s="6" t="s">
        <v>46</v>
      </c>
      <c r="F111" s="8">
        <v>56.471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25.5">
      <c r="D112" s="12" t="s">
        <v>204</v>
      </c>
    </row>
    <row r="113" ht="102">
      <c r="D113" s="12" t="s">
        <v>201</v>
      </c>
    </row>
    <row r="114" spans="1:16" ht="25.5">
      <c r="A114" s="6">
        <v>29</v>
      </c>
      <c r="B114" s="6" t="s">
        <v>205</v>
      </c>
      <c r="C114" s="6" t="s">
        <v>44</v>
      </c>
      <c r="D114" s="6" t="s">
        <v>206</v>
      </c>
      <c r="E114" s="6" t="s">
        <v>46</v>
      </c>
      <c r="F114" s="8">
        <v>35.494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ht="76.5">
      <c r="D115" s="12" t="s">
        <v>207</v>
      </c>
    </row>
    <row r="116" ht="102">
      <c r="D116" s="12" t="s">
        <v>201</v>
      </c>
    </row>
    <row r="117" spans="1:16" ht="25.5">
      <c r="A117" s="6">
        <v>30</v>
      </c>
      <c r="B117" s="6" t="s">
        <v>208</v>
      </c>
      <c r="C117" s="6" t="s">
        <v>44</v>
      </c>
      <c r="D117" s="6" t="s">
        <v>209</v>
      </c>
      <c r="E117" s="6" t="s">
        <v>46</v>
      </c>
      <c r="F117" s="8">
        <v>2</v>
      </c>
      <c r="G117" s="11"/>
      <c r="H117" s="10">
        <f>ROUND((G117*F117),2)</f>
        <v>0</v>
      </c>
      <c r="O117">
        <f>rekapitulace!H8</f>
        <v>21</v>
      </c>
      <c r="P117">
        <f>O117/100*H117</f>
        <v>0</v>
      </c>
    </row>
    <row r="118" ht="12.75">
      <c r="D118" s="12" t="s">
        <v>210</v>
      </c>
    </row>
    <row r="119" ht="102">
      <c r="D119" s="12" t="s">
        <v>201</v>
      </c>
    </row>
    <row r="120" spans="1:16" ht="38.25">
      <c r="A120" s="6">
        <v>31</v>
      </c>
      <c r="B120" s="6" t="s">
        <v>211</v>
      </c>
      <c r="C120" s="6" t="s">
        <v>44</v>
      </c>
      <c r="D120" s="6" t="s">
        <v>212</v>
      </c>
      <c r="E120" s="6" t="s">
        <v>52</v>
      </c>
      <c r="F120" s="8">
        <v>0.1</v>
      </c>
      <c r="G120" s="11"/>
      <c r="H120" s="10">
        <f>ROUND((G120*F120),2)</f>
        <v>0</v>
      </c>
      <c r="O120">
        <f>rekapitulace!H8</f>
        <v>21</v>
      </c>
      <c r="P120">
        <f>O120/100*H120</f>
        <v>0</v>
      </c>
    </row>
    <row r="121" ht="12.75">
      <c r="D121" s="12" t="s">
        <v>213</v>
      </c>
    </row>
    <row r="122" ht="102">
      <c r="D122" s="12" t="s">
        <v>214</v>
      </c>
    </row>
    <row r="123" spans="1:16" ht="51">
      <c r="A123" s="6">
        <v>32</v>
      </c>
      <c r="B123" s="6" t="s">
        <v>215</v>
      </c>
      <c r="C123" s="6" t="s">
        <v>44</v>
      </c>
      <c r="D123" s="6" t="s">
        <v>216</v>
      </c>
      <c r="E123" s="6" t="s">
        <v>46</v>
      </c>
      <c r="F123" s="8">
        <v>10</v>
      </c>
      <c r="G123" s="11"/>
      <c r="H123" s="10">
        <f>ROUND((G123*F123),2)</f>
        <v>0</v>
      </c>
      <c r="O123">
        <f>rekapitulace!H8</f>
        <v>21</v>
      </c>
      <c r="P123">
        <f>O123/100*H123</f>
        <v>0</v>
      </c>
    </row>
    <row r="124" ht="12.75">
      <c r="D124" s="12" t="s">
        <v>136</v>
      </c>
    </row>
    <row r="125" ht="76.5">
      <c r="D125" s="12" t="s">
        <v>217</v>
      </c>
    </row>
    <row r="126" spans="1:16" ht="38.25">
      <c r="A126" s="6">
        <v>33</v>
      </c>
      <c r="B126" s="6" t="s">
        <v>218</v>
      </c>
      <c r="C126" s="6" t="s">
        <v>44</v>
      </c>
      <c r="D126" s="6" t="s">
        <v>219</v>
      </c>
      <c r="E126" s="6" t="s">
        <v>46</v>
      </c>
      <c r="F126" s="8">
        <v>10</v>
      </c>
      <c r="G126" s="11"/>
      <c r="H126" s="10">
        <f>ROUND((G126*F126),2)</f>
        <v>0</v>
      </c>
      <c r="O126">
        <f>rekapitulace!H8</f>
        <v>21</v>
      </c>
      <c r="P126">
        <f>O126/100*H126</f>
        <v>0</v>
      </c>
    </row>
    <row r="127" ht="12.75">
      <c r="D127" s="12" t="s">
        <v>136</v>
      </c>
    </row>
    <row r="128" ht="76.5">
      <c r="D128" s="12" t="s">
        <v>217</v>
      </c>
    </row>
    <row r="129" spans="1:16" ht="25.5">
      <c r="A129" s="6">
        <v>34</v>
      </c>
      <c r="B129" s="6" t="s">
        <v>220</v>
      </c>
      <c r="C129" s="6" t="s">
        <v>44</v>
      </c>
      <c r="D129" s="6" t="s">
        <v>221</v>
      </c>
      <c r="E129" s="6" t="s">
        <v>95</v>
      </c>
      <c r="F129" s="8">
        <v>24</v>
      </c>
      <c r="G129" s="11"/>
      <c r="H129" s="10">
        <f>ROUND((G129*F129),2)</f>
        <v>0</v>
      </c>
      <c r="O129">
        <f>rekapitulace!H8</f>
        <v>21</v>
      </c>
      <c r="P129">
        <f>O129/100*H129</f>
        <v>0</v>
      </c>
    </row>
    <row r="130" ht="25.5">
      <c r="D130" s="12" t="s">
        <v>222</v>
      </c>
    </row>
    <row r="131" ht="76.5">
      <c r="D131" s="12" t="s">
        <v>223</v>
      </c>
    </row>
    <row r="132" spans="1:16" ht="12.75" customHeight="1">
      <c r="A132" s="13"/>
      <c r="B132" s="13"/>
      <c r="C132" s="13" t="s">
        <v>177</v>
      </c>
      <c r="D132" s="13" t="s">
        <v>176</v>
      </c>
      <c r="E132" s="13"/>
      <c r="F132" s="13"/>
      <c r="G132" s="13"/>
      <c r="H132" s="13">
        <f>SUM(H93:H131)</f>
        <v>0</v>
      </c>
      <c r="P132">
        <f>ROUND(SUM(P93:P131),2)</f>
        <v>0</v>
      </c>
    </row>
    <row r="134" spans="1:16" ht="12.75" customHeight="1">
      <c r="A134" s="13"/>
      <c r="B134" s="13"/>
      <c r="C134" s="13"/>
      <c r="D134" s="13" t="s">
        <v>83</v>
      </c>
      <c r="E134" s="13"/>
      <c r="F134" s="13"/>
      <c r="G134" s="13"/>
      <c r="H134" s="13">
        <f>+H33+H42+H66+H72+H84+H90+H132</f>
        <v>0</v>
      </c>
      <c r="P134">
        <f>+P33+P42+P66+P72+P84+P90+P132</f>
        <v>0</v>
      </c>
    </row>
    <row r="136" spans="1:8" ht="12.75" customHeight="1">
      <c r="A136" s="7" t="s">
        <v>84</v>
      </c>
      <c r="B136" s="7"/>
      <c r="C136" s="7"/>
      <c r="D136" s="7"/>
      <c r="E136" s="7"/>
      <c r="F136" s="7"/>
      <c r="G136" s="7"/>
      <c r="H136" s="7"/>
    </row>
    <row r="137" spans="1:8" ht="12.75" customHeight="1">
      <c r="A137" s="7"/>
      <c r="B137" s="7"/>
      <c r="C137" s="7"/>
      <c r="D137" s="7" t="s">
        <v>85</v>
      </c>
      <c r="E137" s="7"/>
      <c r="F137" s="7"/>
      <c r="G137" s="7"/>
      <c r="H137" s="7"/>
    </row>
    <row r="138" spans="1:16" ht="12.75" customHeight="1">
      <c r="A138" s="13"/>
      <c r="B138" s="13"/>
      <c r="C138" s="13"/>
      <c r="D138" s="13" t="s">
        <v>86</v>
      </c>
      <c r="E138" s="13"/>
      <c r="F138" s="13"/>
      <c r="G138" s="13"/>
      <c r="H138" s="13">
        <v>0</v>
      </c>
      <c r="P138">
        <v>0</v>
      </c>
    </row>
    <row r="139" spans="1:8" ht="12.75" customHeight="1">
      <c r="A139" s="13"/>
      <c r="B139" s="13"/>
      <c r="C139" s="13"/>
      <c r="D139" s="13" t="s">
        <v>87</v>
      </c>
      <c r="E139" s="13"/>
      <c r="F139" s="13"/>
      <c r="G139" s="13"/>
      <c r="H139" s="13"/>
    </row>
    <row r="140" spans="1:16" ht="12.75" customHeight="1">
      <c r="A140" s="13"/>
      <c r="B140" s="13"/>
      <c r="C140" s="13"/>
      <c r="D140" s="13" t="s">
        <v>88</v>
      </c>
      <c r="E140" s="13"/>
      <c r="F140" s="13"/>
      <c r="G140" s="13"/>
      <c r="H140" s="13">
        <v>0</v>
      </c>
      <c r="P140">
        <v>0</v>
      </c>
    </row>
    <row r="141" spans="1:16" ht="12.75" customHeight="1">
      <c r="A141" s="13"/>
      <c r="B141" s="13"/>
      <c r="C141" s="13"/>
      <c r="D141" s="13" t="s">
        <v>89</v>
      </c>
      <c r="E141" s="13"/>
      <c r="F141" s="13"/>
      <c r="G141" s="13"/>
      <c r="H141" s="13">
        <f>H138+H140</f>
        <v>0</v>
      </c>
      <c r="P141">
        <f>P138+P140</f>
        <v>0</v>
      </c>
    </row>
    <row r="143" spans="1:16" ht="12.75" customHeight="1">
      <c r="A143" s="13"/>
      <c r="B143" s="13"/>
      <c r="C143" s="13"/>
      <c r="D143" s="13" t="s">
        <v>89</v>
      </c>
      <c r="E143" s="13"/>
      <c r="F143" s="13"/>
      <c r="G143" s="13"/>
      <c r="H143" s="13">
        <f>H134+H141</f>
        <v>0</v>
      </c>
      <c r="P143">
        <f>P134+P141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2024-02-01T20:51:31Z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