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251" sheetId="3" r:id="rId3"/>
  </sheets>
  <definedNames/>
  <calcPr fullCalcOnLoad="1"/>
</workbook>
</file>

<file path=xl/sharedStrings.xml><?xml version="1.0" encoding="utf-8"?>
<sst xmlns="http://schemas.openxmlformats.org/spreadsheetml/2006/main" count="319" uniqueCount="175">
  <si>
    <t>Soupis objektů s DPH</t>
  </si>
  <si>
    <t>Stavba:18-001 - Oprava zdí v Zahradě vzpomínek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</si>
  <si>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</si>
  <si>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</si>
  <si>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</si>
  <si>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</si>
  <si>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</si>
  <si>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</si>
  <si>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</si>
  <si>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</si>
  <si>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</si>
  <si>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</si>
  <si>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</si>
  <si>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</si>
  <si>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RAL Projekt s.r.o.</t>
  </si>
  <si>
    <t>Příloha k formuláři pro ocenění nabídky</t>
  </si>
  <si>
    <t>Stavba</t>
  </si>
  <si>
    <t>číslo a název SO</t>
  </si>
  <si>
    <t>číslo a název rozpočtu:</t>
  </si>
  <si>
    <t>18-001</t>
  </si>
  <si>
    <t>Oprava zdí v Zahradě vzpomínek</t>
  </si>
  <si>
    <t>SO 001</t>
  </si>
  <si>
    <t>VRN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</si>
  <si>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</si>
  <si>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</si>
  <si>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</si>
  <si>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</si>
  <si>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</si>
  <si>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</si>
  <si>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</si>
  <si>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</si>
  <si>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</si>
  <si>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</si>
  <si>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</si>
  <si>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</si>
  <si>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</si>
  <si>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</si>
  <si>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</si>
  <si>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</si>
  <si>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</si>
  <si>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</si>
  <si>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</si>
  <si>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</si>
  <si>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02720</t>
  </si>
  <si>
    <t/>
  </si>
  <si>
    <t>POMOC PRÁCE ZŘÍZ NEBO ZAJIŠŤ REGULACI A OCHRANU DOPRAVY
osazení provizorního SDZ během stavby</t>
  </si>
  <si>
    <t xml:space="preserve">KPL       </t>
  </si>
  <si>
    <t>1=1.000 [A]</t>
  </si>
  <si>
    <t>zahrnuje veškeré náklady spojené s objednatelem požadovanými zařízeními</t>
  </si>
  <si>
    <t>02730</t>
  </si>
  <si>
    <t>POMOC PRÁCE ZŘÍZ NEBO ZAJIŠŤ OCHRANU INŽENÝRSKÝCH SÍTÍ
Práce v ochranném pásmu stáv. IS - dočasná opatření po dobu stavby, vytyčení a vyznačení tras a ochranných pásem náklady na ztížené práce v ochranném pásmu IS, komunikace se správcem, náklady spojené s dodržením vydaných požadvků, vyjádření a stanovisek jednotlivých dotčených správců IS.</t>
  </si>
  <si>
    <t>02991</t>
  </si>
  <si>
    <t>OSTATNÍ POŽADAVKY - INFORMAČNÍ TABULE
odstranění a následné znovuosazení na přímý příkaz TDS</t>
  </si>
  <si>
    <t xml:space="preserve">KUS       </t>
  </si>
  <si>
    <t>informační tabule na zdi "C" 2=2.000 [A]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</si>
  <si>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</si>
  <si>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</si>
  <si>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
včetně oplocení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</si>
  <si>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</si>
  <si>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</si>
  <si>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</si>
  <si>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</si>
  <si>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</si>
  <si>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</si>
  <si>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</si>
  <si>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</si>
  <si>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251</t>
  </si>
  <si>
    <t>Oprava zdí</t>
  </si>
  <si>
    <t>Zemní práce</t>
  </si>
  <si>
    <t>11120</t>
  </si>
  <si>
    <t>a</t>
  </si>
  <si>
    <t>ODSTRANĚNÍ KŘOVIN
odstranění břečťanu, pokud možno s konecháním kořenového systému a včetně odvozu a ekologické likvidace</t>
  </si>
  <si>
    <t xml:space="preserve">M2        </t>
  </si>
  <si>
    <t>odstranění břečťanu na zdi "A" 30.0*3.5=105.000 [A]</t>
  </si>
  <si>
    <t>odstranění křovin a stromů do průměru 100 mm
doprava dřevin bez ohledu na vzdálenost
spálení na hromadách nebo štěpkování</t>
  </si>
  <si>
    <t>b</t>
  </si>
  <si>
    <t>ODSTRANĚNÍ KŘOVIN
včetně odvozu a ekologické likvidace</t>
  </si>
  <si>
    <t>zeď "B", pouze prořezání spodních větví smrku 4=4.000 [A]
zeď "C" 40.0*2.0=80.000 [B]
zeď "D" 30.0*2.0=60.000 [C]
Celkem: A+B+C=144.000 [D]</t>
  </si>
  <si>
    <t>13173</t>
  </si>
  <si>
    <t>HLOUBENÍ JAM ZAPAŽ I NEPAŽ TŘ. I
včetně odvozu do meziskladu pro zpětné využití</t>
  </si>
  <si>
    <t xml:space="preserve">M3        </t>
  </si>
  <si>
    <t>výkop podél OZ, plochy odečteny z příčného řezu
zeď "A" 0.7*(29.0+9.5+22.2+5.52+6.55)*0.2=10.188 [A]
zeď "B" 0.7*(66.12+64.96)*0.2=18.351 [B]
zeď "C" 0.7*(68.47+69.30)*0.2=19.288 [C]
ze "D"  0.7*(45.30+44.20)*0.2=12.530 [D]
Celkem: A+B+C+D=60.357 [E]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</si>
  <si>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</si>
  <si>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17521</t>
  </si>
  <si>
    <t>OBSYP POTRUBÍ A OBJEKTŮ ZEMINOU BEZ ZHUT
s využitím původního materiálu</t>
  </si>
  <si>
    <t>zásyp výkopu podél OZ, plochy odečteny z příčného řezu
zeď "A" 0.7*(29.0+9.5+22.2+5.52+6.55)*0.2=10.188 [A]
zeď "B" 0.7*(66.12+64.96)*0.2=18.351 [B]
zeď "C" 0.7*(68.47+69.30)*0.2=19.288 [C]
ze "D"  0.7*(45.30+44.20)*0.2=12.530 [D]
Celkem: A+B+C+D=60.357 [E]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</si>
  <si>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výplň jam a prohlubní v podloží
- úprava, očištění, ochrana a zhutnění podloží
- svahování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180mm se od kubatury obsypů neodečítá</t>
  </si>
  <si>
    <t>18210</t>
  </si>
  <si>
    <t>ÚPRAVA POVRCHŮ SROVNÁNÍM ÚZEMÍ</t>
  </si>
  <si>
    <t>dotčené plochy stavbou podél OZ
zeď "A" (29.0+9.5+22.2+5.52+6.55)=72.770 [A]
zeď "B" (66.12+64.96)=131.080 [B]
zeď "C" (68.47+69.30)=137.770 [C]
ze "D"  (45.30+44.20)=89.500 [D]
přístupy (odhad) 80.0=80.000 [E]
Celkem: A+B+C+D+E=511.120 [F]</t>
  </si>
  <si>
    <t>položka zahrnuje srovnání výškových rozdílů terénu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</si>
  <si>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</si>
  <si>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</si>
  <si>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</si>
  <si>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</si>
  <si>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261412</t>
  </si>
  <si>
    <t>VRTY PRO KOTVENÍ A INJEKTÁŽ TŘ IV NA POVRCHU D DO 16MM</t>
  </si>
  <si>
    <t xml:space="preserve">M         </t>
  </si>
  <si>
    <t>pro kotvy pro opětovné osazení treláží 4*(7*4)*0.18=20.160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</si>
  <si>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</si>
  <si>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Svislé konstrukce</t>
  </si>
  <si>
    <t>32723</t>
  </si>
  <si>
    <t>ZDI OPĚR, ZÁRUB, NÁBŘEŽ Z CIHEL PÁLENÝCH
včetně zavázání do stávajícího navazujícího zdiva</t>
  </si>
  <si>
    <t xml:space="preserve">v místě trhlin - navýšení o 10% nad rámec PD z roku 2018:
zeď "B" 1.1*(1.75*(3.0+3.0)*0.3)=3.465 [A]
zeď "C" 1.1*(1.75*(2.0+2.0+2.0)*0.3)=3.465 [B]
zeď "D", nad rámec PD z r. 2018:
na rohu u zdi "C" 1.75*(2.0+1.0)*0.3=1.575 [C]
u branky 1.75*2.0*0.3=1.050 [D]
Celkem: A+B+C+D=9.555 [E]
 </t>
  </si>
  <si>
    <t>Položka zahrnuje veškerý materiál, výrobky a polotovary, včetně mimostaveništní a vnitrostaveništní dopravy (rovněž přesuny), včetně naložení a složení, případně s uložením.</t>
  </si>
  <si>
    <t>34825</t>
  </si>
  <si>
    <t>PLOTOVÉ ZÍDKY Z DESEK STAVEBNÍCH
ukončení obvodových zdí, betonovou prefabrikovanou, plochou, hladkou stříškou, s přesahem a okapničkou, šířka stříšky 0.42m, včetně uložení do betonového lože, příp. lepidla, vyspádování a výplně spár mezi jednotlivými kusy flexibilní spárovací hmotou - před osazením bude stříška schválena TDS</t>
  </si>
  <si>
    <t>5% na prořezy u rohů a na ztrátovný
zeď "A" 1.05*((6.34+7.55)*0.42*0.04)=0.245 [A]
zeď "B" 1.05*(66.12*0.42*0.04)=1.166 [B]
zeď "C" 1.05*(69.30*0.42*0.04)=1.222 [C]
zeď "D" 1.05*(45.30*0.42*0.04)=0.799 [D]
sloupek mezi zdmi "A" a "D" 0.67*0.67*0.04=0.018 [E]
Celkem: A+B+C+D+E=3.450 [F]</t>
  </si>
  <si>
    <t>Úpravy povrchů, podlahy, výplně otvorů</t>
  </si>
  <si>
    <t>62444</t>
  </si>
  <si>
    <t>ÚPRAVA POVRCHŮ VNĚJŠ KONSTR ZDĚNÝCH OMÍTKOU ŠTUKOVOU
vápenocementová omítka, tradiční zednická technologie (jádro + štuk)</t>
  </si>
  <si>
    <t>zeď "A" (49.70+2.59+15.27)+(7.86+18.55)=93.970 [A]
zeď "B" 112.89+110.50=223.390 [B]
zeď "C" (37.71+72.10)+(68.88+37.63)=216.320 [C]
zeď "D" 79.14+77.81=156.950 [D]
Celkem: A+B+C+D=690.630 [E]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</si>
  <si>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</si>
  <si>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62547</t>
  </si>
  <si>
    <t>ÚPRAVA POVRCHŮ VNĚJŠ KONSTR BETON OMÍT Z MALTY ZVLÁŠTNÍ
komplexní sanační systém - sanace typu "A", bez reprofilace - skladba viz. TZ</t>
  </si>
  <si>
    <t>podezdívka a bet.sloupek:
zeď "A" 5.05+1.30=6.350 [A]
zeď "B" 26.70+27.80=54.500 [B]
zeď "C" (5.7+8.8)+(1.0+6.5)=22.000 [C]
zeď "D" 3.3+4.6=7.900 [D]
sloupek mezi zdmi "A" a "D" 1.0+0.65+1.25+0.75=3.650 [E]
Celkem: A+B+C+D+E=94.400 [F]</t>
  </si>
  <si>
    <t>62745</t>
  </si>
  <si>
    <t>SPÁROVÁNÍ STARÉHO ZDIVA CEMENTOVOU MALTOU</t>
  </si>
  <si>
    <t>kamenného zdiva:
zeď "A" pohledové plochy (60.45+1.5+52.5+13.5)+(8.0+18.6)=154.550 [A]
zeď "B" 2.0=2.000 [B]
Celkem: A+B=156.550 [C]</t>
  </si>
  <si>
    <t>položka zahrnuje:
dodávku veškerého materiálu potřebného pro předepsanou úpravu v předepsané kvalitě
vyčištění spar (vyškrábání), vypláchnutí spar vodou, očištění povrchu
spárování
odklizení suti a přebytečného materiálu
potřebná lešení</t>
  </si>
  <si>
    <t>62747</t>
  </si>
  <si>
    <t>SPÁROVÁNÍ STARÉHO ZDIVA ZVLÁŠT MALTOU
trasová malta</t>
  </si>
  <si>
    <t>zeď "A" zákrytové desky (5.4+6.6+6.9+2.9+2.9)*0.6=14.820 [A]</t>
  </si>
  <si>
    <t>62947</t>
  </si>
  <si>
    <t>VYROVNÁVACÍ VRSTVA ZE ZVLÁŠT MALTY
srovnání koruny OZ před osazením stříšek (vápenocementové lože)</t>
  </si>
  <si>
    <t>zeď "A" (6.34+7.55)*0.3=4.167 [A]
zeď "B" 66.12*0.3=19.836 [B]
zeď "C" 69.30*0.3=20.790 [C]
zeď "D" 45.30*0.3=13.590 [D]
Celkem: A+B+C+D=58.383 [E]</t>
  </si>
  <si>
    <t>Přidružená stavební výroba</t>
  </si>
  <si>
    <t>78383</t>
  </si>
  <si>
    <t>NÁTĚRY BETON KONSTR TYP S4 (OS-C)
paropropustný nátěr omítky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</si>
  <si>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</si>
  <si>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NÁTĚRY BETON KONSTR TYP S4 (OS-C)
monochromní barevný odstín odsouhlasen OŽP oddělení památkové péče, NPÚ a investorem</t>
  </si>
  <si>
    <t>Ostatní konstrukce a práce</t>
  </si>
  <si>
    <t>9</t>
  </si>
  <si>
    <t>93650</t>
  </si>
  <si>
    <t>DROBNÉ DOPLŇK KONSTR KOVOVÉ
včetně osazení a protikorozní ochrany (PKO)</t>
  </si>
  <si>
    <t xml:space="preserve">KG        </t>
  </si>
  <si>
    <t>větrací mřížky v obvodové zdi "A" 2*1.0=2.000 [A]</t>
  </si>
  <si>
    <t>- dílenská dokumentace, včetně technologického předpisu spojování,
- dodání  materiálu  v požadované kvalitě a výroba konstrukce i dílenská (včetně  pomůcek,  přípravků a prostředků pro výrobu) bez ohledu na náročnost a její hmotnost, dílenská montáž,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jakákoliv doprava a manipulace dílců  a  montážních  sestav,  včetně  dopravy konstrukce z výrobny na stavbu,
- montáž konstrukce na staveništi, včetně montážních prostředků a pomůcek a zednických výpomocí,
- montážní dokumentace včetně technologického předpisu montáže,
- výplň, těsnění a tmelení spar a spojů,
- čištění konstrukce a odstranění všech vrubů (vrypy, otlačeniny a pod.),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dokladů,
- zřízení kotevních otvorů nebo jam, nejsou-li částí jiné konstrukce, jejich úpravy, očištění a ošetření,
- osazení kotvení nebo přímo částí konstrukce do podpůrné konstrukce nebo do zeminy,
- výplň kotevních otvorů  (příp.  podlití  patních  desek)  maltou,  betonem  nebo  jinou speciální hmotou, vyplnění jam zeminou,
- ošetření kotevní oblasti proti vzniku trhlin, vlivu povětrnosti a pod.,
- osazení nivelačních značek, včetně jejich zaměření, označení znakem výrobce a vyznačení letopočtu.
Dokumentace pro zadání stavby může dále předepsat že cena položky ještě obsahuje například:
- veškeré druhy protikorozní ochrany a nátěry konstrukcí,
- žárové zinkování ponorem nebo žárové stříkání (metalizace) kovem,
- zvláštní spojovací prostředky, rozebíratelnost konstrukce,
- osazení měřících zařízení a úpravy pro ně
- ochranná opatření před účinky bludných proudů
- ochranu před přepětím.</t>
  </si>
  <si>
    <t>936501</t>
  </si>
  <si>
    <t>DROBNÉ DOPLŇK KONSTR KOVOVÉ NEREZ</t>
  </si>
  <si>
    <t>kotvy pro opětovné osazení treláží 4*(7*4)*0.25=28.000 [A]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</si>
  <si>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</si>
  <si>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938441</t>
  </si>
  <si>
    <t>OČIŠTĚNÍ ZDIVA OTRYSKÁNÍM TLAKOVOU VODOU DO 200 BARŮ
včetně mechanického odstranění poškozeného původního spárování a použití lešení</t>
  </si>
  <si>
    <t>položka zahrnuje očištění předepsaným způsobem včetně odklizení vzniklého odpadu</t>
  </si>
  <si>
    <t>938451</t>
  </si>
  <si>
    <t>OČIŠTĚNÍ ZDIVA OTRYSKÁNÍM NA SUCHO VZDUCHEM
mechanické očištění</t>
  </si>
  <si>
    <t>zeď "A" zákrytové desky z pískovce (5.4+6.6+6.9+2.9+2.9)*0.6=14.820 [A]</t>
  </si>
  <si>
    <t>938541</t>
  </si>
  <si>
    <t>OČIŠTĚNÍ ZDIVA OTRYSKÁNÍM TLAKOVOU VODOU DO 200 BARŮ
včetně proškrábnutí spár pro lepší přilnavost omítky</t>
  </si>
  <si>
    <t>cihelného zdiva:
zeď "A" (49.70+2.59+15.27)+(7.86+18.55)=93.970 [A]
zeď "B" 112.89+110.50=223.390 [B]
zeď "C" (37.71+72.10)+(68.88+37.63)=216.320 [C]
zeď "D" 79.14+77.81=156.950 [D]
Celkem: A+B+C+D=690.630 [E]</t>
  </si>
  <si>
    <t>938542</t>
  </si>
  <si>
    <t>OČIŠTĚNÍ BETON KONSTR OTRYSKÁNÍM TLAK VODOU DO 500 BARŮ
podklad pro sanaci typu "B"</t>
  </si>
  <si>
    <t>966118</t>
  </si>
  <si>
    <t>BOURÁNÍ KONSTRUKCÍ Z BETON DÍLCŮ S ODVOZEM DO 20KM
Položka zahrnuje veškerou manipulaci s vybouranou sutí a vybouranými hmotami, včetně odvozu a uložení na skládku. Poplatek za skládku je zahrnut do jednotkové ceny bourání malého množství materiálu.</t>
  </si>
  <si>
    <t>zeď "A" (6.34+7.55)*0.42*0.05=0.292 [A]
zeď "B" 66.12*0.42*0.05=1.389 [B]
zeď "C" 69.30*0.42*0.05=1.455 [C]
zeď "D" 45.30*0.42*0.05=0.951 [D]
Celkem: A+B+C+D=4.087 [E]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</si>
  <si>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</si>
  <si>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966181</t>
  </si>
  <si>
    <t>DEMONTÁŽ KONSTRUKCÍ KOVOVÝCH S ODVOZEM DO 1KM
Položka zahrnuje veškerou manipulaci s vybouranou sutí a vybouranými hmotami, včetně odvozu a uložení na skládku. Poplatek za skládku je zahrnut do jednotkové ceny bourání malého množství materiálu.</t>
  </si>
  <si>
    <t xml:space="preserve">T         </t>
  </si>
  <si>
    <t>odstranění ostnatého drátu, včetně ocel. sloupků (odhad)
0.2=0.200 [A]
odstranění treláží  (odhad) 0.1=0.100 [B]
odstranění větracích mřížek  (odhad) 0.02=0.020 [C]
Celkem: A+B+C=0.320 [D]</t>
  </si>
  <si>
    <t>položka zahrnuje:
- rozebrání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</si>
  <si>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967148</t>
  </si>
  <si>
    <t>VYBOURÁNÍ ČÁSTÍ KONSTR Z CIHEL A TVÁRNIC S ODVOZEM DO 20KM
Položka zahrnuje veškerou manipulaci s vybouranou sutí a vybouranými hmotami, včetně odvozu a uložení na skládku. Poplatek za skládku je zahrnut do jednotkové ceny bourání malého množství materiálu.</t>
  </si>
  <si>
    <t>v místě trhlin - navýšení o 10% nad rámec PD z roku 2018:
zeď "B" 1.1*(1.75*(3.0+3.0)*0.3)=3.465 [A]
zeď "C" 1.1*(1.75*(2.0+2.0+2.0)*0.3)=3.465 [B]
zeď "D", nad rámec PD z r. 2018:
na rohu u zdi "C" 1.75*(2.0+1.0)*0.3=1.575 [C]
u branky 1.75*2.0*0.3=1.050 [D]
Celkem: A+B+C+D=9.555 [E]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</si>
  <si>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</si>
  <si>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96715</t>
  </si>
  <si>
    <t>VYBOURÁNÍ ČÁSTÍ KONSTRUKCÍ BETON
Položka zahrnuje veškerou manipulaci s vybouranou sutí a vybouranými hmotami, včetně odvozu a uložení na skládku. Poplatek za skládku je zahrnut do jednotkové ceny bourání malého množství materiálu.</t>
  </si>
  <si>
    <t>bet. klín v korune zdi "B" 23.0*0.3*0.10=0.690 [A]</t>
  </si>
  <si>
    <t>96717</t>
  </si>
  <si>
    <t>VYBOURÁNÍ ČÁSTÍ KONSTRUKCÍ DŘEVĚNÝCH
včetně odvozu na skládku a skládkovného</t>
  </si>
  <si>
    <t>na zdi "B" 0.12*0.12*11.0=0.158 [A]
na zdi "C" 0.10*0.1*6.0=0.060 [B]
Celkem: A+B=0.218 [C]</t>
  </si>
  <si>
    <t>97811</t>
  </si>
  <si>
    <t>OTLUČENÍ OMÍTKY
Položka zahrnuje veškerou manipulaci s vybouranou sutí a vybouranými hmotami, včetně odvozu a uložení na skládku. Poplatek za skládku je zahrnut do jednotkové ceny bourání malého množství materiálu.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</si>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</sst>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001'!H35</f>
        <v>0</v>
      </c>
      <c r="D11" s="10">
        <f>'SO 001'!P35</f>
        <v>0</v>
      </c>
      <c r="E11" s="10">
        <f>C11+D11</f>
        <v>0</v>
      </c>
    </row>
    <row r="12" spans="1:5" ht="12.75" customHeight="1">
      <c r="A12" s="6" t="s">
        <v>66</v>
      </c>
      <c r="B12" s="6" t="s">
        <v>67</v>
      </c>
      <c r="C12" s="10">
        <f>'SO 251'!H122</f>
        <v>0</v>
      </c>
      <c r="D12" s="10">
        <f>'SO 251'!P122</f>
        <v>0</v>
      </c>
      <c r="E12" s="10">
        <f>C12+D12</f>
        <v>0</v>
      </c>
    </row>
  </sheetData>
  <sheetProtection formatColumns="0"/>
  <hyperlinks>
    <hyperlink ref="A11" location="#'SO 001'!A1" tooltip="Odkaz na stranku objektu [SO 001]" display="SO 001"/>
    <hyperlink ref="A12" location="#'SO 251'!A1" tooltip="Odkaz na stranku objektu [SO 251]" display="SO 25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47</v>
      </c>
    </row>
    <row r="14" ht="12.75">
      <c r="D14" s="12" t="s">
        <v>48</v>
      </c>
    </row>
    <row r="15" spans="1:16" ht="63.75">
      <c r="A15" s="6">
        <v>2</v>
      </c>
      <c r="B15" s="6" t="s">
        <v>49</v>
      </c>
      <c r="C15" s="6" t="s">
        <v>44</v>
      </c>
      <c r="D15" s="6" t="s">
        <v>50</v>
      </c>
      <c r="E15" s="6" t="s">
        <v>46</v>
      </c>
      <c r="F15" s="8">
        <v>1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47</v>
      </c>
    </row>
    <row r="17" ht="12.75">
      <c r="D17" s="12" t="s">
        <v>48</v>
      </c>
    </row>
    <row r="18" spans="1:16" ht="25.5">
      <c r="A18" s="6">
        <v>3</v>
      </c>
      <c r="B18" s="6" t="s">
        <v>51</v>
      </c>
      <c r="C18" s="6" t="s">
        <v>44</v>
      </c>
      <c r="D18" s="6" t="s">
        <v>52</v>
      </c>
      <c r="E18" s="6" t="s">
        <v>53</v>
      </c>
      <c r="F18" s="8">
        <v>2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54</v>
      </c>
    </row>
    <row r="20" ht="89.25">
      <c r="D20" s="12" t="s">
        <v>55</v>
      </c>
    </row>
    <row r="21" spans="1:16" ht="25.5">
      <c r="A21" s="6">
        <v>4</v>
      </c>
      <c r="B21" s="6" t="s">
        <v>56</v>
      </c>
      <c r="C21" s="6" t="s">
        <v>44</v>
      </c>
      <c r="D21" s="6" t="s">
        <v>57</v>
      </c>
      <c r="E21" s="6" t="s">
        <v>46</v>
      </c>
      <c r="F21" s="8">
        <v>1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47</v>
      </c>
    </row>
    <row r="23" ht="25.5">
      <c r="D23" s="12" t="s">
        <v>58</v>
      </c>
    </row>
    <row r="24" spans="1:16" ht="12.75" customHeight="1">
      <c r="A24" s="13"/>
      <c r="B24" s="13"/>
      <c r="C24" s="13" t="s">
        <v>42</v>
      </c>
      <c r="D24" s="13" t="s">
        <v>41</v>
      </c>
      <c r="E24" s="13"/>
      <c r="F24" s="13"/>
      <c r="G24" s="13"/>
      <c r="H24" s="13">
        <f>SUM(H12:H23)</f>
        <v>0</v>
      </c>
      <c r="P24">
        <f>ROUND(SUM(P12:P23),2)</f>
        <v>0</v>
      </c>
    </row>
    <row r="26" spans="1:16" ht="12.75" customHeight="1">
      <c r="A26" s="13"/>
      <c r="B26" s="13"/>
      <c r="C26" s="13"/>
      <c r="D26" s="13" t="s">
        <v>59</v>
      </c>
      <c r="E26" s="13"/>
      <c r="F26" s="13"/>
      <c r="G26" s="13"/>
      <c r="H26" s="13">
        <f>+H24</f>
        <v>0</v>
      </c>
      <c r="P26">
        <f>+P24</f>
        <v>0</v>
      </c>
    </row>
    <row r="28" spans="1:8" ht="12.75" customHeight="1">
      <c r="A28" s="7" t="s">
        <v>60</v>
      </c>
      <c r="B28" s="7"/>
      <c r="C28" s="7"/>
      <c r="D28" s="7"/>
      <c r="E28" s="7"/>
      <c r="F28" s="7"/>
      <c r="G28" s="7"/>
      <c r="H28" s="7"/>
    </row>
    <row r="29" spans="1:8" ht="12.75" customHeight="1">
      <c r="A29" s="7"/>
      <c r="B29" s="7"/>
      <c r="C29" s="7"/>
      <c r="D29" s="7" t="s">
        <v>61</v>
      </c>
      <c r="E29" s="7"/>
      <c r="F29" s="7"/>
      <c r="G29" s="7"/>
      <c r="H29" s="7"/>
    </row>
    <row r="30" spans="1:16" ht="12.75" customHeight="1">
      <c r="A30" s="13"/>
      <c r="B30" s="13"/>
      <c r="C30" s="13"/>
      <c r="D30" s="13" t="s">
        <v>62</v>
      </c>
      <c r="E30" s="13"/>
      <c r="F30" s="13"/>
      <c r="G30" s="13"/>
      <c r="H30" s="13">
        <v>0</v>
      </c>
      <c r="P30">
        <v>0</v>
      </c>
    </row>
    <row r="31" spans="1:8" ht="12.75" customHeight="1">
      <c r="A31" s="13"/>
      <c r="B31" s="13"/>
      <c r="C31" s="13"/>
      <c r="D31" s="13" t="s">
        <v>63</v>
      </c>
      <c r="E31" s="13"/>
      <c r="F31" s="13"/>
      <c r="G31" s="13"/>
      <c r="H31" s="13"/>
    </row>
    <row r="32" spans="1:16" ht="12.75" customHeight="1">
      <c r="A32" s="13"/>
      <c r="B32" s="13"/>
      <c r="C32" s="13"/>
      <c r="D32" s="13" t="s">
        <v>64</v>
      </c>
      <c r="E32" s="13"/>
      <c r="F32" s="13"/>
      <c r="G32" s="13"/>
      <c r="H32" s="13">
        <v>0</v>
      </c>
      <c r="P32">
        <v>0</v>
      </c>
    </row>
    <row r="33" spans="1:16" ht="12.75" customHeight="1">
      <c r="A33" s="13"/>
      <c r="B33" s="13"/>
      <c r="C33" s="13"/>
      <c r="D33" s="13" t="s">
        <v>65</v>
      </c>
      <c r="E33" s="13"/>
      <c r="F33" s="13"/>
      <c r="G33" s="13"/>
      <c r="H33" s="13">
        <f>H30+H32</f>
        <v>0</v>
      </c>
      <c r="P33">
        <f>P30+P32</f>
        <v>0</v>
      </c>
    </row>
    <row r="35" spans="1:16" ht="12.75" customHeight="1">
      <c r="A35" s="13"/>
      <c r="B35" s="13"/>
      <c r="C35" s="13"/>
      <c r="D35" s="13" t="s">
        <v>65</v>
      </c>
      <c r="E35" s="13"/>
      <c r="F35" s="13"/>
      <c r="G35" s="13"/>
      <c r="H35" s="13">
        <f>H26+H33</f>
        <v>0</v>
      </c>
      <c r="P35">
        <f>P26+P33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66</v>
      </c>
      <c r="D5" s="5" t="s">
        <v>67</v>
      </c>
      <c r="E5" s="5"/>
    </row>
    <row r="6" spans="1:5" ht="12.75" customHeight="1">
      <c r="A6" t="s">
        <v>18</v>
      </c>
      <c r="C6" s="5" t="s">
        <v>66</v>
      </c>
      <c r="D6" s="5" t="s">
        <v>67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68</v>
      </c>
      <c r="E11" s="7"/>
      <c r="F11" s="9"/>
      <c r="G11" s="7"/>
      <c r="H11" s="9"/>
    </row>
    <row r="12" spans="1:16" ht="38.25">
      <c r="A12" s="6">
        <v>1</v>
      </c>
      <c r="B12" s="6" t="s">
        <v>69</v>
      </c>
      <c r="C12" s="6" t="s">
        <v>70</v>
      </c>
      <c r="D12" s="6" t="s">
        <v>71</v>
      </c>
      <c r="E12" s="6" t="s">
        <v>72</v>
      </c>
      <c r="F12" s="8">
        <v>105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73</v>
      </c>
    </row>
    <row r="14" ht="38.25">
      <c r="D14" s="12" t="s">
        <v>74</v>
      </c>
    </row>
    <row r="15" spans="1:16" ht="25.5">
      <c r="A15" s="6">
        <v>2</v>
      </c>
      <c r="B15" s="6" t="s">
        <v>69</v>
      </c>
      <c r="C15" s="6" t="s">
        <v>75</v>
      </c>
      <c r="D15" s="6" t="s">
        <v>76</v>
      </c>
      <c r="E15" s="6" t="s">
        <v>72</v>
      </c>
      <c r="F15" s="8">
        <v>144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51">
      <c r="D16" s="12" t="s">
        <v>77</v>
      </c>
    </row>
    <row r="17" ht="38.25">
      <c r="D17" s="12" t="s">
        <v>74</v>
      </c>
    </row>
    <row r="18" spans="1:16" ht="25.5">
      <c r="A18" s="6">
        <v>3</v>
      </c>
      <c r="B18" s="6" t="s">
        <v>78</v>
      </c>
      <c r="C18" s="6" t="s">
        <v>44</v>
      </c>
      <c r="D18" s="6" t="s">
        <v>79</v>
      </c>
      <c r="E18" s="6" t="s">
        <v>80</v>
      </c>
      <c r="F18" s="8">
        <v>60.357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76.5">
      <c r="D19" s="12" t="s">
        <v>81</v>
      </c>
    </row>
    <row r="20" ht="318.75">
      <c r="D20" s="12" t="s">
        <v>82</v>
      </c>
    </row>
    <row r="21" spans="1:16" ht="25.5">
      <c r="A21" s="6">
        <v>4</v>
      </c>
      <c r="B21" s="6" t="s">
        <v>83</v>
      </c>
      <c r="C21" s="6" t="s">
        <v>44</v>
      </c>
      <c r="D21" s="6" t="s">
        <v>84</v>
      </c>
      <c r="E21" s="6" t="s">
        <v>80</v>
      </c>
      <c r="F21" s="8">
        <v>60.357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76.5">
      <c r="D22" s="12" t="s">
        <v>85</v>
      </c>
    </row>
    <row r="23" ht="267.75">
      <c r="D23" s="12" t="s">
        <v>86</v>
      </c>
    </row>
    <row r="24" spans="1:16" ht="12.75">
      <c r="A24" s="6">
        <v>5</v>
      </c>
      <c r="B24" s="6" t="s">
        <v>87</v>
      </c>
      <c r="C24" s="6" t="s">
        <v>44</v>
      </c>
      <c r="D24" s="6" t="s">
        <v>88</v>
      </c>
      <c r="E24" s="6" t="s">
        <v>80</v>
      </c>
      <c r="F24" s="8">
        <v>511.12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89.25">
      <c r="D25" s="12" t="s">
        <v>89</v>
      </c>
    </row>
    <row r="26" ht="12.75">
      <c r="D26" s="12" t="s">
        <v>90</v>
      </c>
    </row>
    <row r="27" spans="1:16" ht="12.75">
      <c r="A27" s="6">
        <v>6</v>
      </c>
      <c r="B27" s="6" t="s">
        <v>91</v>
      </c>
      <c r="C27" s="6" t="s">
        <v>44</v>
      </c>
      <c r="D27" s="6" t="s">
        <v>92</v>
      </c>
      <c r="E27" s="6" t="s">
        <v>72</v>
      </c>
      <c r="F27" s="8">
        <v>511.12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89.25">
      <c r="D28" s="12" t="s">
        <v>89</v>
      </c>
    </row>
    <row r="29" ht="25.5">
      <c r="D29" s="12" t="s">
        <v>93</v>
      </c>
    </row>
    <row r="30" spans="1:16" ht="12.75" customHeight="1">
      <c r="A30" s="13"/>
      <c r="B30" s="13"/>
      <c r="C30" s="13" t="s">
        <v>24</v>
      </c>
      <c r="D30" s="13" t="s">
        <v>68</v>
      </c>
      <c r="E30" s="13"/>
      <c r="F30" s="13"/>
      <c r="G30" s="13"/>
      <c r="H30" s="13">
        <f>SUM(H12:H29)</f>
        <v>0</v>
      </c>
      <c r="P30">
        <f>ROUND(SUM(P12:P29),2)</f>
        <v>0</v>
      </c>
    </row>
    <row r="32" spans="1:8" ht="12.75" customHeight="1">
      <c r="A32" s="7"/>
      <c r="B32" s="7"/>
      <c r="C32" s="7" t="s">
        <v>34</v>
      </c>
      <c r="D32" s="7" t="s">
        <v>94</v>
      </c>
      <c r="E32" s="7"/>
      <c r="F32" s="9"/>
      <c r="G32" s="7"/>
      <c r="H32" s="9"/>
    </row>
    <row r="33" spans="1:16" ht="12.75">
      <c r="A33" s="6">
        <v>7</v>
      </c>
      <c r="B33" s="6" t="s">
        <v>95</v>
      </c>
      <c r="C33" s="6" t="s">
        <v>44</v>
      </c>
      <c r="D33" s="6" t="s">
        <v>96</v>
      </c>
      <c r="E33" s="6" t="s">
        <v>97</v>
      </c>
      <c r="F33" s="8">
        <v>20.16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98</v>
      </c>
    </row>
    <row r="35" ht="63.75">
      <c r="D35" s="12" t="s">
        <v>99</v>
      </c>
    </row>
    <row r="36" spans="1:16" ht="12.75" customHeight="1">
      <c r="A36" s="13"/>
      <c r="B36" s="13"/>
      <c r="C36" s="13" t="s">
        <v>34</v>
      </c>
      <c r="D36" s="13" t="s">
        <v>94</v>
      </c>
      <c r="E36" s="13"/>
      <c r="F36" s="13"/>
      <c r="G36" s="13"/>
      <c r="H36" s="13">
        <f>SUM(H33:H35)</f>
        <v>0</v>
      </c>
      <c r="P36">
        <f>ROUND(SUM(P33:P35),2)</f>
        <v>0</v>
      </c>
    </row>
    <row r="38" spans="1:8" ht="12.75" customHeight="1">
      <c r="A38" s="7"/>
      <c r="B38" s="7"/>
      <c r="C38" s="7" t="s">
        <v>35</v>
      </c>
      <c r="D38" s="7" t="s">
        <v>100</v>
      </c>
      <c r="E38" s="7"/>
      <c r="F38" s="9"/>
      <c r="G38" s="7"/>
      <c r="H38" s="9"/>
    </row>
    <row r="39" spans="1:16" ht="25.5">
      <c r="A39" s="6">
        <v>8</v>
      </c>
      <c r="B39" s="6" t="s">
        <v>101</v>
      </c>
      <c r="C39" s="6" t="s">
        <v>44</v>
      </c>
      <c r="D39" s="6" t="s">
        <v>102</v>
      </c>
      <c r="E39" s="6" t="s">
        <v>80</v>
      </c>
      <c r="F39" s="8">
        <v>9.555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7.5">
      <c r="D40" s="12" t="s">
        <v>103</v>
      </c>
    </row>
    <row r="41" ht="38.25">
      <c r="D41" s="12" t="s">
        <v>104</v>
      </c>
    </row>
    <row r="42" spans="1:16" ht="63.75">
      <c r="A42" s="6">
        <v>9</v>
      </c>
      <c r="B42" s="6" t="s">
        <v>105</v>
      </c>
      <c r="C42" s="6" t="s">
        <v>44</v>
      </c>
      <c r="D42" s="6" t="s">
        <v>106</v>
      </c>
      <c r="E42" s="6" t="s">
        <v>80</v>
      </c>
      <c r="F42" s="8">
        <v>3.45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89.25">
      <c r="D43" s="12" t="s">
        <v>107</v>
      </c>
    </row>
    <row r="44" ht="38.25">
      <c r="D44" s="12" t="s">
        <v>104</v>
      </c>
    </row>
    <row r="45" spans="1:16" ht="12.75" customHeight="1">
      <c r="A45" s="13"/>
      <c r="B45" s="13"/>
      <c r="C45" s="13" t="s">
        <v>35</v>
      </c>
      <c r="D45" s="13" t="s">
        <v>100</v>
      </c>
      <c r="E45" s="13"/>
      <c r="F45" s="13"/>
      <c r="G45" s="13"/>
      <c r="H45" s="13">
        <f>SUM(H39:H44)</f>
        <v>0</v>
      </c>
      <c r="P45">
        <f>ROUND(SUM(P39:P44),2)</f>
        <v>0</v>
      </c>
    </row>
    <row r="47" spans="1:8" ht="12.75" customHeight="1">
      <c r="A47" s="7"/>
      <c r="B47" s="7"/>
      <c r="C47" s="7" t="s">
        <v>38</v>
      </c>
      <c r="D47" s="7" t="s">
        <v>108</v>
      </c>
      <c r="E47" s="7"/>
      <c r="F47" s="9"/>
      <c r="G47" s="7"/>
      <c r="H47" s="9"/>
    </row>
    <row r="48" spans="1:16" ht="25.5">
      <c r="A48" s="6">
        <v>10</v>
      </c>
      <c r="B48" s="6" t="s">
        <v>109</v>
      </c>
      <c r="C48" s="6" t="s">
        <v>44</v>
      </c>
      <c r="D48" s="6" t="s">
        <v>110</v>
      </c>
      <c r="E48" s="6" t="s">
        <v>72</v>
      </c>
      <c r="F48" s="8">
        <v>690.63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63.75">
      <c r="D49" s="12" t="s">
        <v>111</v>
      </c>
    </row>
    <row r="50" ht="63.75">
      <c r="D50" s="12" t="s">
        <v>112</v>
      </c>
    </row>
    <row r="51" spans="1:16" ht="25.5">
      <c r="A51" s="6">
        <v>11</v>
      </c>
      <c r="B51" s="6" t="s">
        <v>113</v>
      </c>
      <c r="C51" s="6" t="s">
        <v>44</v>
      </c>
      <c r="D51" s="6" t="s">
        <v>114</v>
      </c>
      <c r="E51" s="6" t="s">
        <v>72</v>
      </c>
      <c r="F51" s="8">
        <v>94.4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89.25">
      <c r="D52" s="12" t="s">
        <v>115</v>
      </c>
    </row>
    <row r="53" ht="63.75">
      <c r="D53" s="12" t="s">
        <v>112</v>
      </c>
    </row>
    <row r="54" spans="1:16" ht="12.75">
      <c r="A54" s="6">
        <v>12</v>
      </c>
      <c r="B54" s="6" t="s">
        <v>116</v>
      </c>
      <c r="C54" s="6" t="s">
        <v>44</v>
      </c>
      <c r="D54" s="6" t="s">
        <v>117</v>
      </c>
      <c r="E54" s="6" t="s">
        <v>72</v>
      </c>
      <c r="F54" s="8">
        <v>156.55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51">
      <c r="D55" s="12" t="s">
        <v>118</v>
      </c>
    </row>
    <row r="56" ht="76.5">
      <c r="D56" s="12" t="s">
        <v>119</v>
      </c>
    </row>
    <row r="57" spans="1:16" ht="25.5">
      <c r="A57" s="6">
        <v>13</v>
      </c>
      <c r="B57" s="6" t="s">
        <v>120</v>
      </c>
      <c r="C57" s="6" t="s">
        <v>44</v>
      </c>
      <c r="D57" s="6" t="s">
        <v>121</v>
      </c>
      <c r="E57" s="6" t="s">
        <v>72</v>
      </c>
      <c r="F57" s="8">
        <v>14.82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12.75">
      <c r="D58" s="12" t="s">
        <v>122</v>
      </c>
    </row>
    <row r="59" ht="76.5">
      <c r="D59" s="12" t="s">
        <v>119</v>
      </c>
    </row>
    <row r="60" spans="1:16" ht="25.5">
      <c r="A60" s="6">
        <v>14</v>
      </c>
      <c r="B60" s="6" t="s">
        <v>123</v>
      </c>
      <c r="C60" s="6" t="s">
        <v>44</v>
      </c>
      <c r="D60" s="6" t="s">
        <v>124</v>
      </c>
      <c r="E60" s="6" t="s">
        <v>72</v>
      </c>
      <c r="F60" s="8">
        <v>58.383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63.75">
      <c r="D61" s="12" t="s">
        <v>125</v>
      </c>
    </row>
    <row r="62" ht="63.75">
      <c r="D62" s="12" t="s">
        <v>112</v>
      </c>
    </row>
    <row r="63" spans="1:16" ht="12.75" customHeight="1">
      <c r="A63" s="13"/>
      <c r="B63" s="13"/>
      <c r="C63" s="13" t="s">
        <v>38</v>
      </c>
      <c r="D63" s="13" t="s">
        <v>108</v>
      </c>
      <c r="E63" s="13"/>
      <c r="F63" s="13"/>
      <c r="G63" s="13"/>
      <c r="H63" s="13">
        <f>SUM(H48:H62)</f>
        <v>0</v>
      </c>
      <c r="P63">
        <f>ROUND(SUM(P48:P62),2)</f>
        <v>0</v>
      </c>
    </row>
    <row r="65" spans="1:8" ht="12.75" customHeight="1">
      <c r="A65" s="7"/>
      <c r="B65" s="7"/>
      <c r="C65" s="7" t="s">
        <v>39</v>
      </c>
      <c r="D65" s="7" t="s">
        <v>126</v>
      </c>
      <c r="E65" s="7"/>
      <c r="F65" s="9"/>
      <c r="G65" s="7"/>
      <c r="H65" s="9"/>
    </row>
    <row r="66" spans="1:16" ht="25.5">
      <c r="A66" s="6">
        <v>15</v>
      </c>
      <c r="B66" s="6" t="s">
        <v>127</v>
      </c>
      <c r="C66" s="6" t="s">
        <v>70</v>
      </c>
      <c r="D66" s="6" t="s">
        <v>128</v>
      </c>
      <c r="E66" s="6" t="s">
        <v>72</v>
      </c>
      <c r="F66" s="8">
        <v>690.63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63.75">
      <c r="D67" s="12" t="s">
        <v>111</v>
      </c>
    </row>
    <row r="68" ht="38.25">
      <c r="D68" s="12" t="s">
        <v>129</v>
      </c>
    </row>
    <row r="69" spans="1:16" ht="38.25">
      <c r="A69" s="6">
        <v>16</v>
      </c>
      <c r="B69" s="6" t="s">
        <v>127</v>
      </c>
      <c r="C69" s="6" t="s">
        <v>75</v>
      </c>
      <c r="D69" s="6" t="s">
        <v>130</v>
      </c>
      <c r="E69" s="6" t="s">
        <v>72</v>
      </c>
      <c r="F69" s="8">
        <v>690.63</v>
      </c>
      <c r="G69" s="11"/>
      <c r="H69" s="10">
        <f>ROUND((G69*F69),2)</f>
        <v>0</v>
      </c>
      <c r="O69">
        <f>rekapitulace!H8</f>
        <v>21</v>
      </c>
      <c r="P69">
        <f>O69/100*H69</f>
        <v>0</v>
      </c>
    </row>
    <row r="70" ht="63.75">
      <c r="D70" s="12" t="s">
        <v>111</v>
      </c>
    </row>
    <row r="71" ht="38.25">
      <c r="D71" s="12" t="s">
        <v>129</v>
      </c>
    </row>
    <row r="72" spans="1:16" ht="12.75" customHeight="1">
      <c r="A72" s="13"/>
      <c r="B72" s="13"/>
      <c r="C72" s="13" t="s">
        <v>39</v>
      </c>
      <c r="D72" s="13" t="s">
        <v>126</v>
      </c>
      <c r="E72" s="13"/>
      <c r="F72" s="13"/>
      <c r="G72" s="13"/>
      <c r="H72" s="13">
        <f>SUM(H66:H71)</f>
        <v>0</v>
      </c>
      <c r="P72">
        <f>ROUND(SUM(P66:P71),2)</f>
        <v>0</v>
      </c>
    </row>
    <row r="74" spans="1:8" ht="12.75" customHeight="1">
      <c r="A74" s="7"/>
      <c r="B74" s="7"/>
      <c r="C74" s="7" t="s">
        <v>132</v>
      </c>
      <c r="D74" s="7" t="s">
        <v>131</v>
      </c>
      <c r="E74" s="7"/>
      <c r="F74" s="9"/>
      <c r="G74" s="7"/>
      <c r="H74" s="9"/>
    </row>
    <row r="75" spans="1:16" ht="25.5">
      <c r="A75" s="6">
        <v>17</v>
      </c>
      <c r="B75" s="6" t="s">
        <v>133</v>
      </c>
      <c r="C75" s="6" t="s">
        <v>44</v>
      </c>
      <c r="D75" s="6" t="s">
        <v>134</v>
      </c>
      <c r="E75" s="6" t="s">
        <v>135</v>
      </c>
      <c r="F75" s="8">
        <v>2</v>
      </c>
      <c r="G75" s="11"/>
      <c r="H75" s="10">
        <f>ROUND((G75*F75),2)</f>
        <v>0</v>
      </c>
      <c r="O75">
        <f>rekapitulace!H8</f>
        <v>21</v>
      </c>
      <c r="P75">
        <f>O75/100*H75</f>
        <v>0</v>
      </c>
    </row>
    <row r="76" ht="12.75">
      <c r="D76" s="12" t="s">
        <v>136</v>
      </c>
    </row>
    <row r="77" ht="409.5">
      <c r="D77" s="12" t="s">
        <v>137</v>
      </c>
    </row>
    <row r="78" spans="1:16" ht="12.75">
      <c r="A78" s="6">
        <v>18</v>
      </c>
      <c r="B78" s="6" t="s">
        <v>138</v>
      </c>
      <c r="C78" s="6" t="s">
        <v>44</v>
      </c>
      <c r="D78" s="6" t="s">
        <v>139</v>
      </c>
      <c r="E78" s="6" t="s">
        <v>135</v>
      </c>
      <c r="F78" s="8">
        <v>28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12.75">
      <c r="D79" s="12" t="s">
        <v>140</v>
      </c>
    </row>
    <row r="80" ht="344.25">
      <c r="D80" s="12" t="s">
        <v>141</v>
      </c>
    </row>
    <row r="81" spans="1:16" ht="25.5">
      <c r="A81" s="6">
        <v>19</v>
      </c>
      <c r="B81" s="6" t="s">
        <v>142</v>
      </c>
      <c r="C81" s="6" t="s">
        <v>44</v>
      </c>
      <c r="D81" s="6" t="s">
        <v>143</v>
      </c>
      <c r="E81" s="6" t="s">
        <v>72</v>
      </c>
      <c r="F81" s="8">
        <v>156.55</v>
      </c>
      <c r="G81" s="11"/>
      <c r="H81" s="10">
        <f>ROUND((G81*F81),2)</f>
        <v>0</v>
      </c>
      <c r="O81">
        <f>rekapitulace!H8</f>
        <v>21</v>
      </c>
      <c r="P81">
        <f>O81/100*H81</f>
        <v>0</v>
      </c>
    </row>
    <row r="82" ht="51">
      <c r="D82" s="12" t="s">
        <v>118</v>
      </c>
    </row>
    <row r="83" ht="12.75">
      <c r="D83" s="12" t="s">
        <v>144</v>
      </c>
    </row>
    <row r="84" spans="1:16" ht="25.5">
      <c r="A84" s="6">
        <v>20</v>
      </c>
      <c r="B84" s="6" t="s">
        <v>145</v>
      </c>
      <c r="C84" s="6" t="s">
        <v>44</v>
      </c>
      <c r="D84" s="6" t="s">
        <v>146</v>
      </c>
      <c r="E84" s="6" t="s">
        <v>72</v>
      </c>
      <c r="F84" s="8">
        <v>14.82</v>
      </c>
      <c r="G84" s="11"/>
      <c r="H84" s="10">
        <f>ROUND((G84*F84),2)</f>
        <v>0</v>
      </c>
      <c r="O84">
        <f>rekapitulace!H8</f>
        <v>21</v>
      </c>
      <c r="P84">
        <f>O84/100*H84</f>
        <v>0</v>
      </c>
    </row>
    <row r="85" ht="12.75">
      <c r="D85" s="12" t="s">
        <v>147</v>
      </c>
    </row>
    <row r="86" ht="12.75">
      <c r="D86" s="12" t="s">
        <v>144</v>
      </c>
    </row>
    <row r="87" spans="1:16" ht="25.5">
      <c r="A87" s="6">
        <v>21</v>
      </c>
      <c r="B87" s="6" t="s">
        <v>148</v>
      </c>
      <c r="C87" s="6" t="s">
        <v>44</v>
      </c>
      <c r="D87" s="6" t="s">
        <v>149</v>
      </c>
      <c r="E87" s="6" t="s">
        <v>72</v>
      </c>
      <c r="F87" s="8">
        <v>690.63</v>
      </c>
      <c r="G87" s="11"/>
      <c r="H87" s="10">
        <f>ROUND((G87*F87),2)</f>
        <v>0</v>
      </c>
      <c r="O87">
        <f>rekapitulace!H8</f>
        <v>21</v>
      </c>
      <c r="P87">
        <f>O87/100*H87</f>
        <v>0</v>
      </c>
    </row>
    <row r="88" ht="76.5">
      <c r="D88" s="12" t="s">
        <v>150</v>
      </c>
    </row>
    <row r="89" ht="12.75">
      <c r="D89" s="12" t="s">
        <v>144</v>
      </c>
    </row>
    <row r="90" spans="1:16" ht="25.5">
      <c r="A90" s="6">
        <v>22</v>
      </c>
      <c r="B90" s="6" t="s">
        <v>151</v>
      </c>
      <c r="C90" s="6" t="s">
        <v>44</v>
      </c>
      <c r="D90" s="6" t="s">
        <v>152</v>
      </c>
      <c r="E90" s="6" t="s">
        <v>72</v>
      </c>
      <c r="F90" s="8">
        <v>94.4</v>
      </c>
      <c r="G90" s="11"/>
      <c r="H90" s="10">
        <f>ROUND((G90*F90),2)</f>
        <v>0</v>
      </c>
      <c r="O90">
        <f>rekapitulace!H8</f>
        <v>21</v>
      </c>
      <c r="P90">
        <f>O90/100*H90</f>
        <v>0</v>
      </c>
    </row>
    <row r="91" ht="89.25">
      <c r="D91" s="12" t="s">
        <v>115</v>
      </c>
    </row>
    <row r="92" ht="12.75">
      <c r="D92" s="12" t="s">
        <v>144</v>
      </c>
    </row>
    <row r="93" spans="1:16" ht="51">
      <c r="A93" s="6">
        <v>23</v>
      </c>
      <c r="B93" s="6" t="s">
        <v>153</v>
      </c>
      <c r="C93" s="6" t="s">
        <v>44</v>
      </c>
      <c r="D93" s="6" t="s">
        <v>154</v>
      </c>
      <c r="E93" s="6" t="s">
        <v>80</v>
      </c>
      <c r="F93" s="8">
        <v>4.087</v>
      </c>
      <c r="G93" s="11"/>
      <c r="H93" s="10">
        <f>ROUND((G93*F93),2)</f>
        <v>0</v>
      </c>
      <c r="O93">
        <f>rekapitulace!H8</f>
        <v>21</v>
      </c>
      <c r="P93">
        <f>O93/100*H93</f>
        <v>0</v>
      </c>
    </row>
    <row r="94" ht="63.75">
      <c r="D94" s="12" t="s">
        <v>155</v>
      </c>
    </row>
    <row r="95" ht="102">
      <c r="D95" s="12" t="s">
        <v>156</v>
      </c>
    </row>
    <row r="96" spans="1:16" ht="51">
      <c r="A96" s="6">
        <v>24</v>
      </c>
      <c r="B96" s="6" t="s">
        <v>157</v>
      </c>
      <c r="C96" s="6" t="s">
        <v>44</v>
      </c>
      <c r="D96" s="6" t="s">
        <v>158</v>
      </c>
      <c r="E96" s="6" t="s">
        <v>159</v>
      </c>
      <c r="F96" s="8">
        <v>0.32</v>
      </c>
      <c r="G96" s="11"/>
      <c r="H96" s="10">
        <f>ROUND((G96*F96),2)</f>
        <v>0</v>
      </c>
      <c r="O96">
        <f>rekapitulace!H8</f>
        <v>21</v>
      </c>
      <c r="P96">
        <f>O96/100*H96</f>
        <v>0</v>
      </c>
    </row>
    <row r="97" ht="63.75">
      <c r="D97" s="12" t="s">
        <v>160</v>
      </c>
    </row>
    <row r="98" ht="102">
      <c r="D98" s="12" t="s">
        <v>161</v>
      </c>
    </row>
    <row r="99" spans="1:16" ht="51">
      <c r="A99" s="6">
        <v>25</v>
      </c>
      <c r="B99" s="6" t="s">
        <v>162</v>
      </c>
      <c r="C99" s="6" t="s">
        <v>44</v>
      </c>
      <c r="D99" s="6" t="s">
        <v>163</v>
      </c>
      <c r="E99" s="6" t="s">
        <v>80</v>
      </c>
      <c r="F99" s="8">
        <v>9.555</v>
      </c>
      <c r="G99" s="11"/>
      <c r="H99" s="10">
        <f>ROUND((G99*F99),2)</f>
        <v>0</v>
      </c>
      <c r="O99">
        <f>rekapitulace!H8</f>
        <v>21</v>
      </c>
      <c r="P99">
        <f>O99/100*H99</f>
        <v>0</v>
      </c>
    </row>
    <row r="100" ht="89.25">
      <c r="D100" s="12" t="s">
        <v>164</v>
      </c>
    </row>
    <row r="101" ht="76.5">
      <c r="D101" s="12" t="s">
        <v>165</v>
      </c>
    </row>
    <row r="102" spans="1:16" ht="51">
      <c r="A102" s="6">
        <v>26</v>
      </c>
      <c r="B102" s="6" t="s">
        <v>166</v>
      </c>
      <c r="C102" s="6" t="s">
        <v>44</v>
      </c>
      <c r="D102" s="6" t="s">
        <v>167</v>
      </c>
      <c r="E102" s="6" t="s">
        <v>80</v>
      </c>
      <c r="F102" s="8">
        <v>0.69</v>
      </c>
      <c r="G102" s="11"/>
      <c r="H102" s="10">
        <f>ROUND((G102*F102),2)</f>
        <v>0</v>
      </c>
      <c r="O102">
        <f>rekapitulace!H8</f>
        <v>21</v>
      </c>
      <c r="P102">
        <f>O102/100*H102</f>
        <v>0</v>
      </c>
    </row>
    <row r="103" ht="12.75">
      <c r="D103" s="12" t="s">
        <v>168</v>
      </c>
    </row>
    <row r="104" ht="76.5">
      <c r="D104" s="12" t="s">
        <v>165</v>
      </c>
    </row>
    <row r="105" spans="1:16" ht="25.5">
      <c r="A105" s="6">
        <v>27</v>
      </c>
      <c r="B105" s="6" t="s">
        <v>169</v>
      </c>
      <c r="C105" s="6" t="s">
        <v>44</v>
      </c>
      <c r="D105" s="6" t="s">
        <v>170</v>
      </c>
      <c r="E105" s="6" t="s">
        <v>80</v>
      </c>
      <c r="F105" s="8">
        <v>0.218</v>
      </c>
      <c r="G105" s="11"/>
      <c r="H105" s="10">
        <f>ROUND((G105*F105),2)</f>
        <v>0</v>
      </c>
      <c r="O105">
        <f>rekapitulace!H8</f>
        <v>21</v>
      </c>
      <c r="P105">
        <f>O105/100*H105</f>
        <v>0</v>
      </c>
    </row>
    <row r="106" ht="38.25">
      <c r="D106" s="12" t="s">
        <v>171</v>
      </c>
    </row>
    <row r="107" ht="76.5">
      <c r="D107" s="12" t="s">
        <v>165</v>
      </c>
    </row>
    <row r="108" spans="1:16" ht="51">
      <c r="A108" s="6">
        <v>28</v>
      </c>
      <c r="B108" s="6" t="s">
        <v>172</v>
      </c>
      <c r="C108" s="6" t="s">
        <v>44</v>
      </c>
      <c r="D108" s="6" t="s">
        <v>173</v>
      </c>
      <c r="E108" s="6" t="s">
        <v>72</v>
      </c>
      <c r="F108" s="8">
        <v>690.63</v>
      </c>
      <c r="G108" s="11"/>
      <c r="H108" s="10">
        <f>ROUND((G108*F108),2)</f>
        <v>0</v>
      </c>
      <c r="O108">
        <f>rekapitulace!H8</f>
        <v>21</v>
      </c>
      <c r="P108">
        <f>O108/100*H108</f>
        <v>0</v>
      </c>
    </row>
    <row r="109" ht="63.75">
      <c r="D109" s="12" t="s">
        <v>111</v>
      </c>
    </row>
    <row r="110" ht="76.5">
      <c r="D110" s="12" t="s">
        <v>174</v>
      </c>
    </row>
    <row r="111" spans="1:16" ht="12.75" customHeight="1">
      <c r="A111" s="13"/>
      <c r="B111" s="13"/>
      <c r="C111" s="13" t="s">
        <v>132</v>
      </c>
      <c r="D111" s="13" t="s">
        <v>131</v>
      </c>
      <c r="E111" s="13"/>
      <c r="F111" s="13"/>
      <c r="G111" s="13"/>
      <c r="H111" s="13">
        <f>SUM(H75:H110)</f>
        <v>0</v>
      </c>
      <c r="P111">
        <f>ROUND(SUM(P75:P110),2)</f>
        <v>0</v>
      </c>
    </row>
    <row r="113" spans="1:16" ht="12.75" customHeight="1">
      <c r="A113" s="13"/>
      <c r="B113" s="13"/>
      <c r="C113" s="13"/>
      <c r="D113" s="13" t="s">
        <v>59</v>
      </c>
      <c r="E113" s="13"/>
      <c r="F113" s="13"/>
      <c r="G113" s="13"/>
      <c r="H113" s="13">
        <f>+H30+H36+H45+H63+H72+H111</f>
        <v>0</v>
      </c>
      <c r="P113">
        <f>+P30+P36+P45+P63+P72+P111</f>
        <v>0</v>
      </c>
    </row>
    <row r="115" spans="1:8" ht="12.75" customHeight="1">
      <c r="A115" s="7" t="s">
        <v>60</v>
      </c>
      <c r="B115" s="7"/>
      <c r="C115" s="7"/>
      <c r="D115" s="7"/>
      <c r="E115" s="7"/>
      <c r="F115" s="7"/>
      <c r="G115" s="7"/>
      <c r="H115" s="7"/>
    </row>
    <row r="116" spans="1:8" ht="12.75" customHeight="1">
      <c r="A116" s="7"/>
      <c r="B116" s="7"/>
      <c r="C116" s="7"/>
      <c r="D116" s="7" t="s">
        <v>61</v>
      </c>
      <c r="E116" s="7"/>
      <c r="F116" s="7"/>
      <c r="G116" s="7"/>
      <c r="H116" s="7"/>
    </row>
    <row r="117" spans="1:16" ht="12.75" customHeight="1">
      <c r="A117" s="13"/>
      <c r="B117" s="13"/>
      <c r="C117" s="13"/>
      <c r="D117" s="13" t="s">
        <v>62</v>
      </c>
      <c r="E117" s="13"/>
      <c r="F117" s="13"/>
      <c r="G117" s="13"/>
      <c r="H117" s="13">
        <v>0</v>
      </c>
      <c r="P117">
        <v>0</v>
      </c>
    </row>
    <row r="118" spans="1:8" ht="12.75" customHeight="1">
      <c r="A118" s="13"/>
      <c r="B118" s="13"/>
      <c r="C118" s="13"/>
      <c r="D118" s="13" t="s">
        <v>63</v>
      </c>
      <c r="E118" s="13"/>
      <c r="F118" s="13"/>
      <c r="G118" s="13"/>
      <c r="H118" s="13"/>
    </row>
    <row r="119" spans="1:16" ht="12.75" customHeight="1">
      <c r="A119" s="13"/>
      <c r="B119" s="13"/>
      <c r="C119" s="13"/>
      <c r="D119" s="13" t="s">
        <v>64</v>
      </c>
      <c r="E119" s="13"/>
      <c r="F119" s="13"/>
      <c r="G119" s="13"/>
      <c r="H119" s="13">
        <v>0</v>
      </c>
      <c r="P119">
        <v>0</v>
      </c>
    </row>
    <row r="120" spans="1:16" ht="12.75" customHeight="1">
      <c r="A120" s="13"/>
      <c r="B120" s="13"/>
      <c r="C120" s="13"/>
      <c r="D120" s="13" t="s">
        <v>65</v>
      </c>
      <c r="E120" s="13"/>
      <c r="F120" s="13"/>
      <c r="G120" s="13"/>
      <c r="H120" s="13">
        <f>H117+H119</f>
        <v>0</v>
      </c>
      <c r="P120">
        <f>P117+P119</f>
        <v>0</v>
      </c>
    </row>
    <row r="122" spans="1:16" ht="12.75" customHeight="1">
      <c r="A122" s="13"/>
      <c r="B122" s="13"/>
      <c r="C122" s="13"/>
      <c r="D122" s="13" t="s">
        <v>65</v>
      </c>
      <c r="E122" s="13"/>
      <c r="F122" s="13"/>
      <c r="G122" s="13"/>
      <c r="H122" s="13">
        <f>H113+H120</f>
        <v>0</v>
      </c>
      <c r="P122">
        <f>P113+P120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2022-02-21T15:13:13Z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