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K6" i="1" l="1"/>
  <c r="L6" i="1" s="1"/>
  <c r="K29" i="1" l="1"/>
  <c r="K37" i="1" l="1"/>
  <c r="L37" i="1" s="1"/>
  <c r="K36" i="1"/>
  <c r="L36" i="1" s="1"/>
  <c r="K35" i="1"/>
  <c r="L35" i="1" s="1"/>
  <c r="K33" i="1"/>
  <c r="L33" i="1" s="1"/>
  <c r="K32" i="1"/>
  <c r="L32" i="1" s="1"/>
  <c r="K31" i="1"/>
  <c r="L31" i="1" s="1"/>
  <c r="K30" i="1"/>
  <c r="L30" i="1" s="1"/>
  <c r="L29" i="1"/>
  <c r="K28" i="1"/>
  <c r="L28" i="1" s="1"/>
  <c r="K27" i="1"/>
  <c r="L27" i="1" s="1"/>
  <c r="K26" i="1"/>
  <c r="L26" i="1" s="1"/>
  <c r="K25" i="1"/>
  <c r="L25" i="1" s="1"/>
  <c r="K24" i="1"/>
  <c r="L24" i="1" s="1"/>
  <c r="K22" i="1"/>
  <c r="L22" i="1" s="1"/>
  <c r="K21" i="1"/>
  <c r="L21" i="1" s="1"/>
  <c r="K19" i="1"/>
  <c r="L19" i="1" s="1"/>
  <c r="K18" i="1"/>
  <c r="L18" i="1" s="1"/>
  <c r="K17" i="1"/>
  <c r="L17" i="1" s="1"/>
  <c r="K15" i="1"/>
  <c r="L15" i="1" s="1"/>
  <c r="D13" i="1"/>
  <c r="K13" i="1" s="1"/>
  <c r="K11" i="1"/>
  <c r="L11" i="1" s="1"/>
  <c r="K10" i="1"/>
  <c r="L10" i="1" s="1"/>
  <c r="K9" i="1"/>
  <c r="L9" i="1" s="1"/>
  <c r="K8" i="1"/>
  <c r="L8" i="1" s="1"/>
  <c r="K7" i="1"/>
  <c r="L7" i="1" s="1"/>
  <c r="K5" i="1"/>
  <c r="L5" i="1" s="1"/>
  <c r="K38" i="1" l="1"/>
  <c r="K39" i="1" s="1"/>
  <c r="L13" i="1"/>
  <c r="L38" i="1" s="1"/>
  <c r="L39" i="1" s="1"/>
</calcChain>
</file>

<file path=xl/sharedStrings.xml><?xml version="1.0" encoding="utf-8"?>
<sst xmlns="http://schemas.openxmlformats.org/spreadsheetml/2006/main" count="100" uniqueCount="67">
  <si>
    <t>schodiště</t>
  </si>
  <si>
    <t>Název položky</t>
  </si>
  <si>
    <t>MJ</t>
  </si>
  <si>
    <t>povrch</t>
  </si>
  <si>
    <t>Cena za MJ bez DPH</t>
  </si>
  <si>
    <t>Vytírání podlah</t>
  </si>
  <si>
    <t>ks</t>
  </si>
  <si>
    <t>neprosklené dveře včetně klik</t>
  </si>
  <si>
    <t xml:space="preserve">madla a zábradlí schodiště                         </t>
  </si>
  <si>
    <t>Mimořádný úklid</t>
  </si>
  <si>
    <t>okna včetně rámů a parapetů ve všech  prostorách, kde je prováděn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</si>
  <si>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</si>
  <si>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</si>
  <si>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</si>
  <si>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hasící přístroje a skříně hydrantů</t>
  </si>
  <si>
    <t>svítidla stropní a nástěnná</t>
  </si>
  <si>
    <t>svítidla nouzová</t>
  </si>
  <si>
    <t xml:space="preserve">Vysávání </t>
  </si>
  <si>
    <t>prostor výtahu - dveřní žlábky</t>
  </si>
  <si>
    <t>parapety oken</t>
  </si>
  <si>
    <r>
      <t>m</t>
    </r>
    <r>
      <rPr>
        <vertAlign val="superscript"/>
        <sz val="11"/>
        <rFont val="Calibri"/>
        <family val="2"/>
        <scheme val="minor"/>
      </rPr>
      <t>2</t>
    </r>
    <r>
      <rPr>
        <sz val="11"/>
        <color indexed="8"/>
        <rFont val="Calibri"/>
        <family val="2"/>
        <charset val="238"/>
      </rPr>
      <t/>
    </r>
  </si>
  <si>
    <t xml:space="preserve">úklid na objednávku po haváriích, poruchách, stavebních pracích apod. </t>
  </si>
  <si>
    <t>výtahová kabina desinfekce</t>
  </si>
  <si>
    <t>PVC</t>
  </si>
  <si>
    <t>zádveří</t>
  </si>
  <si>
    <t>keramická dlažba</t>
  </si>
  <si>
    <t>keramická dlažba,PVC</t>
  </si>
  <si>
    <t>Denně v pracovní dny</t>
  </si>
  <si>
    <t>výtahy</t>
  </si>
  <si>
    <t>Strojové (hloubkové) čištění podlah</t>
  </si>
  <si>
    <t>chodba 2.PP</t>
  </si>
  <si>
    <r>
      <t>30m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</si>
  <si>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dřevěná madla 489m</t>
  </si>
  <si>
    <t>Cenová kalkulace úklidových služeb a hygienických prostředků Burianova 1071</t>
  </si>
  <si>
    <r>
      <t>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</si>
  <si>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1x týdně</t>
  </si>
  <si>
    <t>sklepy</t>
  </si>
  <si>
    <t>úklid sněhu před vchodem k hranici silnice, cena za 1 m2</t>
  </si>
  <si>
    <t>asfalt, zámková dlažba</t>
  </si>
  <si>
    <t>zádveří 1. NP</t>
  </si>
  <si>
    <t>čistící zóna a  stěrka</t>
  </si>
  <si>
    <t>chodby 1. až 6. NP</t>
  </si>
  <si>
    <t>chodba 1.PP</t>
  </si>
  <si>
    <t>cementový potěr</t>
  </si>
  <si>
    <t>chodby a zádveří</t>
  </si>
  <si>
    <t>venkovní prostor před objektem, rohož</t>
  </si>
  <si>
    <t>zámková dlažba</t>
  </si>
  <si>
    <r>
      <t>čistící z</t>
    </r>
    <r>
      <rPr>
        <sz val="11"/>
        <color theme="1"/>
        <rFont val="Calibri"/>
        <family val="2"/>
        <charset val="238"/>
      </rPr>
      <t>ó</t>
    </r>
    <r>
      <rPr>
        <sz val="11"/>
        <color theme="1"/>
        <rFont val="Calibri"/>
        <family val="2"/>
      </rPr>
      <t xml:space="preserve">na </t>
    </r>
  </si>
  <si>
    <t>větrací mřížky VZT - chodby před výtahem</t>
  </si>
  <si>
    <t>Mytí a dezinfekce</t>
  </si>
  <si>
    <t>Mytí, otírání a leštění skla</t>
  </si>
  <si>
    <t>radiátory</t>
  </si>
  <si>
    <t>vstupní dveře  prosklené, včetně rámů</t>
  </si>
  <si>
    <t>Ostatní - ometání (vysávání) pavučin</t>
  </si>
  <si>
    <t>na chodbách a schodištích</t>
  </si>
  <si>
    <t>ve sklepních prostorách</t>
  </si>
  <si>
    <t xml:space="preserve">otírání prachu z poštovních schránek </t>
  </si>
  <si>
    <t>1x měsíčně</t>
  </si>
  <si>
    <t>2x ročně</t>
  </si>
  <si>
    <t>1x ročně</t>
  </si>
  <si>
    <t>Cena bez DPH     za 1 rok</t>
  </si>
  <si>
    <t>Cena s DPH 21%</t>
  </si>
  <si>
    <t>Burianova 1071</t>
  </si>
  <si>
    <t>zrcadla ve výtazích</t>
  </si>
  <si>
    <t>MÉSÍČNÍ NABÍDKOVÁ CENA KČ:</t>
  </si>
  <si>
    <t>CELKOVÁ NABÍDKOVÁ CENA KČ:</t>
  </si>
  <si>
    <t>výtahová kabina běžné mytí stěn, dveří a podhledu dveří a podhledu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</si>
</sst>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3" fillId="0" borderId="0"/>
    <xf numFmtId="164" fontId="7" fillId="0" borderId="0" applyFont="0" applyFill="0" applyBorder="0" applyAlignment="0" applyProtection="0"/>
  </cellStyleXfs>
  <cellXfs count="113">
    <xf numFmtId="0" fontId="0" fillId="0" borderId="0" xfId="0"/>
    <xf numFmtId="0" fontId="5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/>
    <xf numFmtId="0" fontId="13" fillId="0" borderId="8" xfId="1" applyFont="1" applyFill="1" applyBorder="1" applyAlignment="1">
      <alignment vertical="center"/>
    </xf>
    <xf numFmtId="0" fontId="7" fillId="0" borderId="4" xfId="0" applyFont="1" applyBorder="1" applyAlignment="1">
      <alignment vertical="center"/>
    </xf>
    <xf numFmtId="1" fontId="14" fillId="0" borderId="4" xfId="1" applyNumberFormat="1" applyFont="1" applyFill="1" applyBorder="1" applyAlignment="1">
      <alignment horizontal="center" vertical="center"/>
    </xf>
    <xf numFmtId="0" fontId="7" fillId="0" borderId="4" xfId="0" applyFont="1" applyBorder="1"/>
    <xf numFmtId="0" fontId="7" fillId="0" borderId="2" xfId="0" applyFont="1" applyBorder="1"/>
    <xf numFmtId="0" fontId="9" fillId="3" borderId="12" xfId="0" applyFont="1" applyFill="1" applyBorder="1" applyAlignment="1"/>
    <xf numFmtId="0" fontId="9" fillId="3" borderId="13" xfId="0" applyFont="1" applyFill="1" applyBorder="1" applyAlignment="1"/>
    <xf numFmtId="0" fontId="9" fillId="3" borderId="13" xfId="0" applyFont="1" applyFill="1" applyBorder="1" applyAlignment="1">
      <alignment horizontal="center"/>
    </xf>
    <xf numFmtId="0" fontId="9" fillId="3" borderId="14" xfId="0" applyFont="1" applyFill="1" applyBorder="1" applyAlignment="1">
      <alignment horizontal="center"/>
    </xf>
    <xf numFmtId="0" fontId="8" fillId="3" borderId="10" xfId="0" applyFont="1" applyFill="1" applyBorder="1"/>
    <xf numFmtId="0" fontId="8" fillId="3" borderId="10" xfId="0" applyFont="1" applyFill="1" applyBorder="1" applyAlignment="1"/>
    <xf numFmtId="0" fontId="11" fillId="0" borderId="15" xfId="1" applyFont="1" applyFill="1" applyBorder="1" applyAlignment="1">
      <alignment vertical="center" wrapText="1"/>
    </xf>
    <xf numFmtId="0" fontId="11" fillId="0" borderId="6" xfId="1" applyFont="1" applyFill="1" applyBorder="1" applyAlignment="1">
      <alignment vertical="center" wrapText="1"/>
    </xf>
    <xf numFmtId="0" fontId="12" fillId="3" borderId="10" xfId="1" applyFont="1" applyFill="1" applyBorder="1" applyAlignment="1">
      <alignment vertical="center"/>
    </xf>
    <xf numFmtId="0" fontId="9" fillId="0" borderId="13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14" fillId="0" borderId="10" xfId="2" applyFont="1" applyBorder="1" applyAlignment="1">
      <alignment horizontal="justify" vertical="center"/>
    </xf>
    <xf numFmtId="49" fontId="14" fillId="0" borderId="2" xfId="1" applyNumberFormat="1" applyFont="1" applyFill="1" applyBorder="1" applyAlignment="1">
      <alignment horizontal="center" vertical="center" wrapText="1" shrinkToFit="1"/>
    </xf>
    <xf numFmtId="1" fontId="6" fillId="0" borderId="2" xfId="1" applyNumberFormat="1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/>
    </xf>
    <xf numFmtId="0" fontId="0" fillId="0" borderId="3" xfId="0" applyFont="1" applyBorder="1"/>
    <xf numFmtId="0" fontId="0" fillId="3" borderId="2" xfId="0" applyFont="1" applyFill="1" applyBorder="1"/>
    <xf numFmtId="0" fontId="0" fillId="3" borderId="2" xfId="0" applyFont="1" applyFill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7" xfId="0" applyFont="1" applyBorder="1" applyAlignment="1">
      <alignment wrapText="1"/>
    </xf>
    <xf numFmtId="0" fontId="14" fillId="0" borderId="6" xfId="1" applyFont="1" applyFill="1" applyBorder="1" applyAlignment="1">
      <alignment vertical="center" wrapText="1"/>
    </xf>
    <xf numFmtId="0" fontId="13" fillId="2" borderId="23" xfId="1" applyFont="1" applyFill="1" applyBorder="1" applyAlignment="1">
      <alignment vertical="center"/>
    </xf>
    <xf numFmtId="0" fontId="6" fillId="2" borderId="24" xfId="1" applyFont="1" applyFill="1" applyBorder="1" applyAlignment="1">
      <alignment horizontal="center" vertical="center" wrapText="1"/>
    </xf>
    <xf numFmtId="0" fontId="6" fillId="2" borderId="24" xfId="1" applyNumberFormat="1" applyFont="1" applyFill="1" applyBorder="1" applyAlignment="1">
      <alignment horizontal="right" vertical="center"/>
    </xf>
    <xf numFmtId="0" fontId="6" fillId="2" borderId="24" xfId="1" applyNumberFormat="1" applyFont="1" applyFill="1" applyBorder="1" applyAlignment="1">
      <alignment vertical="center"/>
    </xf>
    <xf numFmtId="1" fontId="6" fillId="2" borderId="24" xfId="1" applyNumberFormat="1" applyFont="1" applyFill="1" applyBorder="1" applyAlignment="1">
      <alignment horizontal="center" vertical="center"/>
    </xf>
    <xf numFmtId="0" fontId="0" fillId="0" borderId="8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vertical="center"/>
    </xf>
    <xf numFmtId="0" fontId="0" fillId="0" borderId="4" xfId="0" applyBorder="1"/>
    <xf numFmtId="3" fontId="14" fillId="0" borderId="2" xfId="1" applyNumberFormat="1" applyFont="1" applyFill="1" applyBorder="1" applyAlignment="1">
      <alignment horizontal="center" vertical="center"/>
    </xf>
    <xf numFmtId="0" fontId="0" fillId="4" borderId="7" xfId="0" applyFont="1" applyFill="1" applyBorder="1"/>
    <xf numFmtId="0" fontId="0" fillId="4" borderId="5" xfId="0" applyFont="1" applyFill="1" applyBorder="1"/>
    <xf numFmtId="0" fontId="0" fillId="5" borderId="4" xfId="0" applyNumberFormat="1" applyFill="1" applyBorder="1" applyProtection="1">
      <protection locked="0"/>
    </xf>
    <xf numFmtId="2" fontId="0" fillId="0" borderId="1" xfId="0" applyNumberFormat="1" applyFont="1" applyBorder="1" applyAlignment="1">
      <alignment horizontal="center"/>
    </xf>
    <xf numFmtId="0" fontId="0" fillId="5" borderId="1" xfId="0" applyFont="1" applyFill="1" applyBorder="1" applyAlignment="1" applyProtection="1">
      <alignment horizontal="center"/>
      <protection locked="0"/>
    </xf>
    <xf numFmtId="4" fontId="0" fillId="0" borderId="3" xfId="0" applyNumberFormat="1" applyFont="1" applyBorder="1" applyAlignment="1">
      <alignment horizontal="center"/>
    </xf>
    <xf numFmtId="4" fontId="1" fillId="0" borderId="26" xfId="0" applyNumberFormat="1" applyFont="1" applyFill="1" applyBorder="1" applyAlignment="1">
      <alignment horizontal="center"/>
    </xf>
    <xf numFmtId="2" fontId="0" fillId="4" borderId="5" xfId="0" applyNumberFormat="1" applyFont="1" applyFill="1" applyBorder="1" applyAlignment="1">
      <alignment horizontal="center"/>
    </xf>
    <xf numFmtId="0" fontId="0" fillId="5" borderId="5" xfId="0" applyFont="1" applyFill="1" applyBorder="1" applyAlignment="1" applyProtection="1">
      <alignment horizontal="center"/>
      <protection locked="0"/>
    </xf>
    <xf numFmtId="2" fontId="0" fillId="3" borderId="2" xfId="0" applyNumberFormat="1" applyFont="1" applyFill="1" applyBorder="1" applyAlignment="1">
      <alignment horizontal="center"/>
    </xf>
    <xf numFmtId="4" fontId="0" fillId="3" borderId="2" xfId="0" applyNumberFormat="1" applyFont="1" applyFill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0" fontId="0" fillId="5" borderId="3" xfId="0" applyFont="1" applyFill="1" applyBorder="1" applyAlignment="1" applyProtection="1">
      <alignment horizontal="center"/>
      <protection locked="0"/>
    </xf>
    <xf numFmtId="4" fontId="0" fillId="0" borderId="16" xfId="0" applyNumberFormat="1" applyFont="1" applyBorder="1" applyAlignment="1">
      <alignment horizontal="center"/>
    </xf>
    <xf numFmtId="0" fontId="1" fillId="3" borderId="21" xfId="0" applyFont="1" applyFill="1" applyBorder="1"/>
    <xf numFmtId="0" fontId="1" fillId="3" borderId="21" xfId="0" applyFont="1" applyFill="1" applyBorder="1" applyAlignment="1">
      <alignment horizontal="center"/>
    </xf>
    <xf numFmtId="4" fontId="1" fillId="3" borderId="21" xfId="0" applyNumberFormat="1" applyFont="1" applyFill="1" applyBorder="1" applyAlignment="1">
      <alignment horizontal="center"/>
    </xf>
    <xf numFmtId="4" fontId="1" fillId="3" borderId="22" xfId="0" applyNumberFormat="1" applyFont="1" applyFill="1" applyBorder="1" applyAlignment="1">
      <alignment horizontal="center"/>
    </xf>
    <xf numFmtId="0" fontId="1" fillId="0" borderId="7" xfId="0" applyFont="1" applyBorder="1"/>
    <xf numFmtId="0" fontId="1" fillId="0" borderId="3" xfId="0" applyFont="1" applyBorder="1"/>
    <xf numFmtId="2" fontId="1" fillId="0" borderId="5" xfId="0" applyNumberFormat="1" applyFont="1" applyBorder="1" applyAlignment="1">
      <alignment horizontal="center"/>
    </xf>
    <xf numFmtId="0" fontId="1" fillId="5" borderId="5" xfId="0" applyFont="1" applyFill="1" applyBorder="1" applyAlignment="1" applyProtection="1">
      <alignment horizontal="center"/>
      <protection locked="0"/>
    </xf>
    <xf numFmtId="0" fontId="1" fillId="0" borderId="5" xfId="0" applyFont="1" applyBorder="1" applyAlignment="1">
      <alignment horizontal="center"/>
    </xf>
    <xf numFmtId="0" fontId="1" fillId="3" borderId="2" xfId="0" applyFont="1" applyFill="1" applyBorder="1"/>
    <xf numFmtId="0" fontId="1" fillId="3" borderId="2" xfId="0" applyFont="1" applyFill="1" applyBorder="1" applyAlignment="1">
      <alignment horizontal="center"/>
    </xf>
    <xf numFmtId="4" fontId="1" fillId="3" borderId="2" xfId="0" applyNumberFormat="1" applyFont="1" applyFill="1" applyBorder="1" applyAlignment="1">
      <alignment horizontal="center"/>
    </xf>
    <xf numFmtId="4" fontId="1" fillId="3" borderId="11" xfId="0" applyNumberFormat="1" applyFont="1" applyFill="1" applyBorder="1" applyAlignment="1">
      <alignment horizontal="center"/>
    </xf>
    <xf numFmtId="0" fontId="1" fillId="0" borderId="6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5" borderId="1" xfId="0" applyFont="1" applyFill="1" applyBorder="1" applyAlignment="1" applyProtection="1">
      <alignment horizontal="center"/>
      <protection locked="0"/>
    </xf>
    <xf numFmtId="4" fontId="8" fillId="3" borderId="2" xfId="0" applyNumberFormat="1" applyFont="1" applyFill="1" applyBorder="1" applyAlignment="1">
      <alignment horizontal="center"/>
    </xf>
    <xf numFmtId="4" fontId="8" fillId="3" borderId="11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5" borderId="3" xfId="0" applyFont="1" applyFill="1" applyBorder="1" applyAlignment="1" applyProtection="1">
      <alignment horizontal="center"/>
      <protection locked="0"/>
    </xf>
    <xf numFmtId="4" fontId="0" fillId="0" borderId="3" xfId="0" applyNumberFormat="1" applyFont="1" applyFill="1" applyBorder="1" applyAlignment="1">
      <alignment horizontal="center"/>
    </xf>
    <xf numFmtId="0" fontId="1" fillId="0" borderId="15" xfId="1" applyFont="1" applyFill="1" applyBorder="1" applyAlignment="1">
      <alignment vertical="center" wrapText="1"/>
    </xf>
    <xf numFmtId="0" fontId="1" fillId="0" borderId="5" xfId="0" applyFont="1" applyBorder="1"/>
    <xf numFmtId="0" fontId="1" fillId="0" borderId="4" xfId="0" applyFont="1" applyBorder="1" applyAlignment="1">
      <alignment horizontal="center"/>
    </xf>
    <xf numFmtId="0" fontId="1" fillId="5" borderId="4" xfId="0" applyFont="1" applyFill="1" applyBorder="1" applyAlignment="1" applyProtection="1">
      <alignment horizontal="center"/>
      <protection locked="0"/>
    </xf>
    <xf numFmtId="4" fontId="0" fillId="0" borderId="4" xfId="0" applyNumberFormat="1" applyFont="1" applyBorder="1" applyAlignment="1">
      <alignment horizontal="center"/>
    </xf>
    <xf numFmtId="4" fontId="0" fillId="0" borderId="25" xfId="0" applyNumberFormat="1" applyFont="1" applyBorder="1" applyAlignment="1">
      <alignment horizontal="center"/>
    </xf>
    <xf numFmtId="0" fontId="11" fillId="0" borderId="27" xfId="1" applyFont="1" applyFill="1" applyBorder="1" applyAlignment="1">
      <alignment horizontal="left" vertical="center" wrapText="1"/>
    </xf>
    <xf numFmtId="0" fontId="11" fillId="0" borderId="28" xfId="1" applyFont="1" applyFill="1" applyBorder="1" applyAlignment="1">
      <alignment horizontal="left" vertical="center" wrapText="1"/>
    </xf>
    <xf numFmtId="0" fontId="1" fillId="0" borderId="20" xfId="0" applyFont="1" applyBorder="1" applyAlignment="1">
      <alignment horizontal="center"/>
    </xf>
    <xf numFmtId="0" fontId="1" fillId="5" borderId="20" xfId="0" applyFont="1" applyFill="1" applyBorder="1" applyAlignment="1" applyProtection="1">
      <alignment horizontal="center"/>
      <protection locked="0"/>
    </xf>
    <xf numFmtId="4" fontId="0" fillId="0" borderId="26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5" borderId="2" xfId="0" applyFont="1" applyFill="1" applyBorder="1" applyAlignment="1" applyProtection="1">
      <alignment horizontal="center"/>
      <protection locked="0"/>
    </xf>
    <xf numFmtId="4" fontId="0" fillId="0" borderId="21" xfId="0" applyNumberFormat="1" applyFont="1" applyBorder="1" applyAlignment="1">
      <alignment horizontal="center"/>
    </xf>
    <xf numFmtId="4" fontId="8" fillId="0" borderId="4" xfId="3" applyNumberFormat="1" applyFont="1" applyBorder="1" applyAlignment="1">
      <alignment horizontal="center"/>
    </xf>
    <xf numFmtId="4" fontId="8" fillId="0" borderId="9" xfId="3" applyNumberFormat="1" applyFont="1" applyBorder="1" applyAlignment="1">
      <alignment horizontal="center"/>
    </xf>
    <xf numFmtId="4" fontId="8" fillId="0" borderId="2" xfId="3" applyNumberFormat="1" applyFont="1" applyBorder="1" applyAlignment="1">
      <alignment horizontal="center"/>
    </xf>
    <xf numFmtId="4" fontId="8" fillId="0" borderId="22" xfId="3" applyNumberFormat="1" applyFont="1" applyBorder="1" applyAlignment="1">
      <alignment horizontal="center"/>
    </xf>
    <xf numFmtId="1" fontId="5" fillId="0" borderId="0" xfId="0" applyNumberFormat="1" applyFont="1"/>
    <xf numFmtId="2" fontId="5" fillId="0" borderId="0" xfId="0" applyNumberFormat="1" applyFont="1"/>
    <xf numFmtId="0" fontId="13" fillId="0" borderId="10" xfId="1" applyFont="1" applyFill="1" applyBorder="1" applyAlignment="1">
      <alignment vertical="center" wrapText="1"/>
    </xf>
    <xf numFmtId="0" fontId="13" fillId="0" borderId="2" xfId="1" applyFont="1" applyFill="1" applyBorder="1" applyAlignment="1">
      <alignment vertical="center" wrapText="1"/>
    </xf>
    <xf numFmtId="0" fontId="1" fillId="3" borderId="2" xfId="0" applyFont="1" applyFill="1" applyBorder="1" applyAlignment="1" applyProtection="1">
      <alignment horizontal="center"/>
      <protection locked="0"/>
    </xf>
    <xf numFmtId="0" fontId="16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1" fillId="0" borderId="8" xfId="1" applyFont="1" applyFill="1" applyBorder="1" applyAlignment="1">
      <alignment horizontal="left" vertical="center" wrapText="1"/>
    </xf>
    <xf numFmtId="0" fontId="11" fillId="0" borderId="4" xfId="1" applyFont="1" applyFill="1" applyBorder="1" applyAlignment="1">
      <alignment horizontal="left" vertical="center" wrapText="1"/>
    </xf>
    <xf numFmtId="0" fontId="11" fillId="0" borderId="18" xfId="1" applyFont="1" applyFill="1" applyBorder="1" applyAlignment="1">
      <alignment horizontal="left" vertical="center" wrapText="1"/>
    </xf>
    <xf numFmtId="0" fontId="11" fillId="0" borderId="19" xfId="1" applyFont="1" applyFill="1" applyBorder="1" applyAlignment="1">
      <alignment horizontal="left" vertical="center" wrapText="1"/>
    </xf>
    <xf numFmtId="2" fontId="6" fillId="5" borderId="2" xfId="1" applyNumberFormat="1" applyFont="1" applyFill="1" applyBorder="1" applyAlignment="1" applyProtection="1">
      <alignment vertical="center"/>
      <protection locked="0"/>
    </xf>
  </cellXfs>
  <cellStyles count="4">
    <cellStyle name="Čárka" xfId="3" builtinId="3"/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3"/>
  <sheetViews>
    <sheetView tabSelected="1" zoomScaleNormal="100" workbookViewId="0">
      <pane xSplit="2" ySplit="3" topLeftCell="C7" activePane="bottomRight" state="frozen"/>
      <selection pane="topRight" activeCell="C1" sqref="C1"/>
      <selection pane="bottomLeft" activeCell="A5" sqref="A5"/>
      <selection pane="bottomRight" activeCell="E18" sqref="E18"/>
    </sheetView>
  </sheetViews>
  <sheetFormatPr defaultRowHeight="15" x14ac:dyDescent="0.25"/>
  <cols>
    <col min="1" max="1" width="1.85546875" customWidth="1"/>
    <col min="2" max="2" width="32.7109375" customWidth="1"/>
    <col min="3" max="3" width="26" customWidth="1"/>
    <col min="4" max="4" width="6.42578125" customWidth="1"/>
    <col min="5" max="5" width="9.140625" customWidth="1"/>
    <col min="6" max="6" width="8.28515625" customWidth="1"/>
    <col min="7" max="7" width="6.5703125" customWidth="1"/>
    <col min="8" max="8" width="8.5703125" bestFit="1" customWidth="1"/>
    <col min="9" max="9" width="7.140625" customWidth="1"/>
    <col min="10" max="10" width="6.42578125" bestFit="1" customWidth="1"/>
    <col min="11" max="11" width="22.85546875" customWidth="1"/>
    <col min="12" max="12" width="19.7109375" customWidth="1"/>
  </cols>
  <sheetData>
    <row r="1" spans="2:12" ht="19.5" thickBot="1" x14ac:dyDescent="0.35">
      <c r="B1" s="106" t="s">
        <v>33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</row>
    <row r="2" spans="2:12" s="25" customFormat="1" ht="57.75" customHeight="1" thickBot="1" x14ac:dyDescent="0.3">
      <c r="B2" s="23" t="s">
        <v>1</v>
      </c>
      <c r="C2" s="22" t="s">
        <v>3</v>
      </c>
      <c r="D2" s="22" t="s">
        <v>2</v>
      </c>
      <c r="E2" s="22" t="s">
        <v>4</v>
      </c>
      <c r="F2" s="22" t="s">
        <v>27</v>
      </c>
      <c r="G2" s="22" t="s">
        <v>35</v>
      </c>
      <c r="H2" s="22" t="s">
        <v>57</v>
      </c>
      <c r="I2" s="22" t="s">
        <v>58</v>
      </c>
      <c r="J2" s="22" t="s">
        <v>59</v>
      </c>
      <c r="K2" s="22" t="s">
        <v>60</v>
      </c>
      <c r="L2" s="24" t="s">
        <v>61</v>
      </c>
    </row>
    <row r="3" spans="2:12" ht="17.25" customHeight="1" thickBot="1" x14ac:dyDescent="0.3">
      <c r="B3" s="107" t="s">
        <v>62</v>
      </c>
      <c r="C3" s="107"/>
      <c r="D3" s="107"/>
      <c r="E3" s="107"/>
      <c r="F3" s="107"/>
      <c r="G3" s="107"/>
      <c r="H3" s="107"/>
      <c r="I3" s="107"/>
      <c r="J3" s="107"/>
      <c r="K3" s="107"/>
      <c r="L3" s="107"/>
    </row>
    <row r="4" spans="2:12" ht="18" thickBot="1" x14ac:dyDescent="0.3">
      <c r="B4" s="13" t="s">
        <v>5</v>
      </c>
      <c r="C4" s="14"/>
      <c r="D4" s="15" t="s">
        <v>12</v>
      </c>
      <c r="E4" s="15"/>
      <c r="F4" s="15"/>
      <c r="G4" s="15"/>
      <c r="H4" s="15"/>
      <c r="I4" s="15"/>
      <c r="J4" s="15"/>
      <c r="K4" s="15"/>
      <c r="L4" s="16"/>
    </row>
    <row r="5" spans="2:12" x14ac:dyDescent="0.25">
      <c r="B5" s="2" t="s">
        <v>39</v>
      </c>
      <c r="C5" s="3" t="s">
        <v>40</v>
      </c>
      <c r="D5" s="50">
        <v>29.28</v>
      </c>
      <c r="E5" s="51"/>
      <c r="F5" s="4" t="s">
        <v>13</v>
      </c>
      <c r="G5" s="4"/>
      <c r="H5" s="4"/>
      <c r="I5" s="4"/>
      <c r="J5" s="4"/>
      <c r="K5" s="52">
        <f>D5*E5*251</f>
        <v>0</v>
      </c>
      <c r="L5" s="53">
        <f>K5*1.21</f>
        <v>0</v>
      </c>
    </row>
    <row r="6" spans="2:12" x14ac:dyDescent="0.25">
      <c r="B6" s="2" t="s">
        <v>0</v>
      </c>
      <c r="C6" s="3" t="s">
        <v>25</v>
      </c>
      <c r="D6" s="50">
        <v>149.94</v>
      </c>
      <c r="E6" s="51"/>
      <c r="F6" s="4"/>
      <c r="G6" s="4" t="s">
        <v>13</v>
      </c>
      <c r="H6" s="4"/>
      <c r="I6" s="4"/>
      <c r="J6" s="4"/>
      <c r="K6" s="52">
        <f>+(D6*E6)*52</f>
        <v>0</v>
      </c>
      <c r="L6" s="53">
        <f t="shared" ref="L6:L11" si="0">K6*1.21</f>
        <v>0</v>
      </c>
    </row>
    <row r="7" spans="2:12" x14ac:dyDescent="0.25">
      <c r="B7" s="2" t="s">
        <v>41</v>
      </c>
      <c r="C7" s="3" t="s">
        <v>26</v>
      </c>
      <c r="D7" s="50">
        <v>388.93</v>
      </c>
      <c r="E7" s="51"/>
      <c r="F7" s="4" t="s">
        <v>13</v>
      </c>
      <c r="G7" s="4"/>
      <c r="H7" s="4"/>
      <c r="I7" s="4"/>
      <c r="J7" s="4"/>
      <c r="K7" s="52">
        <f>+(D7*E7)*251</f>
        <v>0</v>
      </c>
      <c r="L7" s="53">
        <f t="shared" si="0"/>
        <v>0</v>
      </c>
    </row>
    <row r="8" spans="2:12" x14ac:dyDescent="0.25">
      <c r="B8" s="2" t="s">
        <v>42</v>
      </c>
      <c r="C8" s="3" t="s">
        <v>23</v>
      </c>
      <c r="D8" s="50">
        <v>68.790000000000006</v>
      </c>
      <c r="E8" s="51"/>
      <c r="F8" s="4" t="s">
        <v>13</v>
      </c>
      <c r="G8" s="4"/>
      <c r="H8" s="4"/>
      <c r="I8" s="4"/>
      <c r="J8" s="4"/>
      <c r="K8" s="52">
        <f>+(D8*E8)*251</f>
        <v>0</v>
      </c>
      <c r="L8" s="53">
        <f t="shared" si="0"/>
        <v>0</v>
      </c>
    </row>
    <row r="9" spans="2:12" x14ac:dyDescent="0.25">
      <c r="B9" s="2" t="s">
        <v>30</v>
      </c>
      <c r="C9" s="3" t="s">
        <v>43</v>
      </c>
      <c r="D9" s="50">
        <v>57.58</v>
      </c>
      <c r="E9" s="51"/>
      <c r="F9" s="4" t="s">
        <v>13</v>
      </c>
      <c r="G9" s="4"/>
      <c r="H9" s="4"/>
      <c r="I9" s="4"/>
      <c r="J9" s="4"/>
      <c r="K9" s="52">
        <f>+(D9*E9)*251</f>
        <v>0</v>
      </c>
      <c r="L9" s="53">
        <f t="shared" si="0"/>
        <v>0</v>
      </c>
    </row>
    <row r="10" spans="2:12" x14ac:dyDescent="0.25">
      <c r="B10" s="2" t="s">
        <v>28</v>
      </c>
      <c r="C10" s="3" t="s">
        <v>23</v>
      </c>
      <c r="D10" s="50">
        <v>11.7</v>
      </c>
      <c r="E10" s="51"/>
      <c r="F10" s="4" t="s">
        <v>13</v>
      </c>
      <c r="G10" s="4"/>
      <c r="H10" s="4"/>
      <c r="I10" s="4"/>
      <c r="J10" s="4"/>
      <c r="K10" s="52">
        <f>+(D10*E10)*251</f>
        <v>0</v>
      </c>
      <c r="L10" s="53">
        <f t="shared" si="0"/>
        <v>0</v>
      </c>
    </row>
    <row r="11" spans="2:12" x14ac:dyDescent="0.25">
      <c r="B11" s="47" t="s">
        <v>36</v>
      </c>
      <c r="C11" s="48" t="s">
        <v>43</v>
      </c>
      <c r="D11" s="54">
        <v>97.84</v>
      </c>
      <c r="E11" s="55"/>
      <c r="F11" s="34"/>
      <c r="G11" s="34"/>
      <c r="H11" s="34"/>
      <c r="I11" s="34" t="s">
        <v>13</v>
      </c>
      <c r="J11" s="34"/>
      <c r="K11" s="52">
        <f>+(D11*E11)*2</f>
        <v>0</v>
      </c>
      <c r="L11" s="53">
        <f t="shared" si="0"/>
        <v>0</v>
      </c>
    </row>
    <row r="12" spans="2:12" ht="15.75" thickBot="1" x14ac:dyDescent="0.3">
      <c r="B12" s="17" t="s">
        <v>29</v>
      </c>
      <c r="C12" s="31"/>
      <c r="D12" s="56"/>
      <c r="E12" s="32"/>
      <c r="F12" s="32"/>
      <c r="G12" s="32"/>
      <c r="H12" s="32"/>
      <c r="I12" s="32"/>
      <c r="J12" s="32"/>
      <c r="K12" s="57"/>
      <c r="L12" s="57"/>
    </row>
    <row r="13" spans="2:12" x14ac:dyDescent="0.25">
      <c r="B13" s="35" t="s">
        <v>44</v>
      </c>
      <c r="C13" s="30" t="s">
        <v>26</v>
      </c>
      <c r="D13" s="58">
        <f>D5+D7+D8+D9</f>
        <v>544.58000000000004</v>
      </c>
      <c r="E13" s="59"/>
      <c r="F13" s="5"/>
      <c r="G13" s="5"/>
      <c r="H13" s="5"/>
      <c r="I13" s="5"/>
      <c r="J13" s="5" t="s">
        <v>13</v>
      </c>
      <c r="K13" s="52">
        <f>+(D13*E13)</f>
        <v>0</v>
      </c>
      <c r="L13" s="60">
        <f>+K13*1.21</f>
        <v>0</v>
      </c>
    </row>
    <row r="14" spans="2:12" ht="18" thickBot="1" x14ac:dyDescent="0.3">
      <c r="B14" s="17" t="s">
        <v>11</v>
      </c>
      <c r="C14" s="61"/>
      <c r="D14" s="29" t="s">
        <v>12</v>
      </c>
      <c r="E14" s="62"/>
      <c r="F14" s="62"/>
      <c r="G14" s="62"/>
      <c r="H14" s="62"/>
      <c r="I14" s="62"/>
      <c r="J14" s="62"/>
      <c r="K14" s="63"/>
      <c r="L14" s="64"/>
    </row>
    <row r="15" spans="2:12" x14ac:dyDescent="0.25">
      <c r="B15" s="65" t="s">
        <v>45</v>
      </c>
      <c r="C15" s="66" t="s">
        <v>46</v>
      </c>
      <c r="D15" s="67">
        <v>10</v>
      </c>
      <c r="E15" s="68"/>
      <c r="F15" s="69"/>
      <c r="G15" s="69"/>
      <c r="H15" s="69" t="s">
        <v>13</v>
      </c>
      <c r="I15" s="69"/>
      <c r="J15" s="69"/>
      <c r="K15" s="52">
        <f>+(D15*E15)*12</f>
        <v>0</v>
      </c>
      <c r="L15" s="60">
        <f>+K15*1.21</f>
        <v>0</v>
      </c>
    </row>
    <row r="16" spans="2:12" ht="15.75" thickBot="1" x14ac:dyDescent="0.3">
      <c r="B16" s="17" t="s">
        <v>17</v>
      </c>
      <c r="C16" s="70"/>
      <c r="D16" s="6" t="s">
        <v>6</v>
      </c>
      <c r="E16" s="71"/>
      <c r="F16" s="71"/>
      <c r="G16" s="71"/>
      <c r="H16" s="71"/>
      <c r="I16" s="71"/>
      <c r="J16" s="71"/>
      <c r="K16" s="72"/>
      <c r="L16" s="73"/>
    </row>
    <row r="17" spans="2:12" x14ac:dyDescent="0.25">
      <c r="B17" s="2" t="s">
        <v>24</v>
      </c>
      <c r="C17" s="3" t="s">
        <v>47</v>
      </c>
      <c r="D17" s="33">
        <v>29.28</v>
      </c>
      <c r="E17" s="51"/>
      <c r="F17" s="4"/>
      <c r="G17" s="4" t="s">
        <v>13</v>
      </c>
      <c r="H17" s="4"/>
      <c r="I17" s="4"/>
      <c r="J17" s="4"/>
      <c r="K17" s="52">
        <f>+(D17*E17)*52</f>
        <v>0</v>
      </c>
      <c r="L17" s="60">
        <f>+K17*1.21</f>
        <v>0</v>
      </c>
    </row>
    <row r="18" spans="2:12" x14ac:dyDescent="0.25">
      <c r="B18" s="74" t="s">
        <v>48</v>
      </c>
      <c r="C18" s="75"/>
      <c r="D18" s="76">
        <v>8</v>
      </c>
      <c r="E18" s="77"/>
      <c r="F18" s="76"/>
      <c r="G18" s="76"/>
      <c r="H18" s="76"/>
      <c r="I18" s="76"/>
      <c r="J18" s="76" t="s">
        <v>13</v>
      </c>
      <c r="K18" s="52">
        <f>+(D18*E18)</f>
        <v>0</v>
      </c>
      <c r="L18" s="60">
        <f t="shared" ref="L18:L19" si="1">+K18*1.21</f>
        <v>0</v>
      </c>
    </row>
    <row r="19" spans="2:12" x14ac:dyDescent="0.25">
      <c r="B19" s="74" t="s">
        <v>18</v>
      </c>
      <c r="C19" s="75"/>
      <c r="D19" s="76">
        <v>4</v>
      </c>
      <c r="E19" s="77"/>
      <c r="F19" s="76"/>
      <c r="G19" s="76"/>
      <c r="H19" s="76" t="s">
        <v>13</v>
      </c>
      <c r="I19" s="76"/>
      <c r="J19" s="76"/>
      <c r="K19" s="52">
        <f>+(D19*E19)*12</f>
        <v>0</v>
      </c>
      <c r="L19" s="60">
        <f t="shared" si="1"/>
        <v>0</v>
      </c>
    </row>
    <row r="20" spans="2:12" ht="30.75" customHeight="1" thickBot="1" x14ac:dyDescent="0.3">
      <c r="B20" s="18" t="s">
        <v>49</v>
      </c>
      <c r="C20" s="7"/>
      <c r="D20" s="6" t="s">
        <v>6</v>
      </c>
      <c r="E20" s="6"/>
      <c r="F20" s="6"/>
      <c r="G20" s="6"/>
      <c r="H20" s="6"/>
      <c r="I20" s="6"/>
      <c r="J20" s="6"/>
      <c r="K20" s="78"/>
      <c r="L20" s="79"/>
    </row>
    <row r="21" spans="2:12" ht="15" customHeight="1" x14ac:dyDescent="0.25">
      <c r="B21" s="20" t="s">
        <v>66</v>
      </c>
      <c r="C21" s="75"/>
      <c r="D21" s="76">
        <v>2</v>
      </c>
      <c r="E21" s="77"/>
      <c r="F21" s="76"/>
      <c r="G21" s="76"/>
      <c r="H21" s="76" t="s">
        <v>13</v>
      </c>
      <c r="I21" s="76"/>
      <c r="J21" s="76"/>
      <c r="K21" s="52">
        <f>+(D21*E21)*12</f>
        <v>0</v>
      </c>
      <c r="L21" s="60">
        <f>+K21*1.21</f>
        <v>0</v>
      </c>
    </row>
    <row r="22" spans="2:12" ht="15" customHeight="1" x14ac:dyDescent="0.25">
      <c r="B22" s="20" t="s">
        <v>22</v>
      </c>
      <c r="C22" s="75"/>
      <c r="D22" s="76">
        <v>2</v>
      </c>
      <c r="E22" s="77"/>
      <c r="F22" s="76"/>
      <c r="G22" s="76"/>
      <c r="H22" s="76"/>
      <c r="I22" s="76"/>
      <c r="J22" s="76" t="s">
        <v>13</v>
      </c>
      <c r="K22" s="52">
        <f>+(D22*E22)</f>
        <v>0</v>
      </c>
      <c r="L22" s="60">
        <f>+K22*1.21</f>
        <v>0</v>
      </c>
    </row>
    <row r="23" spans="2:12" ht="15.75" thickBot="1" x14ac:dyDescent="0.3">
      <c r="B23" s="21" t="s">
        <v>50</v>
      </c>
      <c r="C23" s="70"/>
      <c r="D23" s="6" t="s">
        <v>6</v>
      </c>
      <c r="E23" s="71"/>
      <c r="F23" s="71"/>
      <c r="G23" s="71"/>
      <c r="H23" s="71"/>
      <c r="I23" s="71"/>
      <c r="J23" s="71"/>
      <c r="K23" s="72"/>
      <c r="L23" s="73"/>
    </row>
    <row r="24" spans="2:12" x14ac:dyDescent="0.25">
      <c r="B24" s="19" t="s">
        <v>7</v>
      </c>
      <c r="C24" s="66"/>
      <c r="D24" s="80">
        <v>18</v>
      </c>
      <c r="E24" s="81"/>
      <c r="F24" s="80"/>
      <c r="G24" s="80"/>
      <c r="H24" s="80"/>
      <c r="I24" s="80" t="s">
        <v>13</v>
      </c>
      <c r="J24" s="80"/>
      <c r="K24" s="52">
        <f>+(D24*E24)*2</f>
        <v>0</v>
      </c>
      <c r="L24" s="60">
        <f>+K24*1.21</f>
        <v>0</v>
      </c>
    </row>
    <row r="25" spans="2:12" x14ac:dyDescent="0.25">
      <c r="B25" s="36" t="s">
        <v>51</v>
      </c>
      <c r="C25" s="75"/>
      <c r="D25" s="76">
        <v>16</v>
      </c>
      <c r="E25" s="77"/>
      <c r="F25" s="76"/>
      <c r="G25" s="76"/>
      <c r="H25" s="76"/>
      <c r="I25" s="76" t="s">
        <v>13</v>
      </c>
      <c r="J25" s="76"/>
      <c r="K25" s="52">
        <f>+(D25*E25)*2</f>
        <v>0</v>
      </c>
      <c r="L25" s="60">
        <f t="shared" ref="L25:L33" si="2">+K25*1.21</f>
        <v>0</v>
      </c>
    </row>
    <row r="26" spans="2:12" x14ac:dyDescent="0.25">
      <c r="B26" s="20" t="s">
        <v>15</v>
      </c>
      <c r="C26" s="75"/>
      <c r="D26" s="76">
        <v>106</v>
      </c>
      <c r="E26" s="77"/>
      <c r="F26" s="76"/>
      <c r="G26" s="76"/>
      <c r="H26" s="76"/>
      <c r="I26" s="76"/>
      <c r="J26" s="76" t="s">
        <v>13</v>
      </c>
      <c r="K26" s="52">
        <f>+(D26*E26)</f>
        <v>0</v>
      </c>
      <c r="L26" s="60">
        <f t="shared" si="2"/>
        <v>0</v>
      </c>
    </row>
    <row r="27" spans="2:12" x14ac:dyDescent="0.25">
      <c r="B27" s="20" t="s">
        <v>16</v>
      </c>
      <c r="C27" s="75"/>
      <c r="D27" s="76">
        <v>70</v>
      </c>
      <c r="E27" s="77"/>
      <c r="F27" s="76"/>
      <c r="G27" s="76"/>
      <c r="H27" s="76"/>
      <c r="I27" s="76"/>
      <c r="J27" s="76" t="s">
        <v>13</v>
      </c>
      <c r="K27" s="52">
        <f>+(D27*E27)</f>
        <v>0</v>
      </c>
      <c r="L27" s="60">
        <f t="shared" si="2"/>
        <v>0</v>
      </c>
    </row>
    <row r="28" spans="2:12" x14ac:dyDescent="0.25">
      <c r="B28" s="20" t="s">
        <v>14</v>
      </c>
      <c r="C28" s="75"/>
      <c r="D28" s="76">
        <v>21</v>
      </c>
      <c r="E28" s="77"/>
      <c r="F28" s="76"/>
      <c r="G28" s="76"/>
      <c r="H28" s="76"/>
      <c r="I28" s="76" t="s">
        <v>13</v>
      </c>
      <c r="J28" s="76"/>
      <c r="K28" s="52">
        <f>+(D28*E28)*2</f>
        <v>0</v>
      </c>
      <c r="L28" s="60">
        <f t="shared" si="2"/>
        <v>0</v>
      </c>
    </row>
    <row r="29" spans="2:12" ht="30" customHeight="1" x14ac:dyDescent="0.25">
      <c r="B29" s="36" t="s">
        <v>52</v>
      </c>
      <c r="C29" s="3"/>
      <c r="D29" s="4">
        <v>4</v>
      </c>
      <c r="E29" s="51"/>
      <c r="F29" s="4"/>
      <c r="G29" s="4" t="s">
        <v>13</v>
      </c>
      <c r="H29" s="4"/>
      <c r="I29" s="4"/>
      <c r="J29" s="4"/>
      <c r="K29" s="82">
        <f>+(D29*E29)*52</f>
        <v>0</v>
      </c>
      <c r="L29" s="60">
        <f t="shared" si="2"/>
        <v>0</v>
      </c>
    </row>
    <row r="30" spans="2:12" ht="15" customHeight="1" x14ac:dyDescent="0.25">
      <c r="B30" s="20" t="s">
        <v>19</v>
      </c>
      <c r="C30" s="75" t="s">
        <v>34</v>
      </c>
      <c r="D30" s="76">
        <v>13</v>
      </c>
      <c r="E30" s="77"/>
      <c r="F30" s="76"/>
      <c r="G30" s="76"/>
      <c r="H30" s="76" t="s">
        <v>13</v>
      </c>
      <c r="I30" s="76"/>
      <c r="J30" s="76"/>
      <c r="K30" s="52">
        <f>+(D30*E30)*12</f>
        <v>0</v>
      </c>
      <c r="L30" s="60">
        <f t="shared" si="2"/>
        <v>0</v>
      </c>
    </row>
    <row r="31" spans="2:12" x14ac:dyDescent="0.25">
      <c r="B31" s="20" t="s">
        <v>8</v>
      </c>
      <c r="C31" s="75" t="s">
        <v>32</v>
      </c>
      <c r="D31" s="76">
        <v>1</v>
      </c>
      <c r="E31" s="77"/>
      <c r="F31" s="76"/>
      <c r="G31" s="76"/>
      <c r="H31" s="76"/>
      <c r="I31" s="76" t="s">
        <v>13</v>
      </c>
      <c r="J31" s="76"/>
      <c r="K31" s="52">
        <f>+(D31*E31)*2</f>
        <v>0</v>
      </c>
      <c r="L31" s="60">
        <f t="shared" si="2"/>
        <v>0</v>
      </c>
    </row>
    <row r="32" spans="2:12" ht="45" x14ac:dyDescent="0.25">
      <c r="B32" s="83" t="s">
        <v>10</v>
      </c>
      <c r="C32" s="66" t="s">
        <v>31</v>
      </c>
      <c r="D32" s="80">
        <v>13</v>
      </c>
      <c r="E32" s="81"/>
      <c r="F32" s="80"/>
      <c r="G32" s="80"/>
      <c r="H32" s="80"/>
      <c r="I32" s="80" t="s">
        <v>13</v>
      </c>
      <c r="J32" s="80"/>
      <c r="K32" s="52">
        <f>+(D32*E32)*2</f>
        <v>0</v>
      </c>
      <c r="L32" s="60">
        <f t="shared" si="2"/>
        <v>0</v>
      </c>
    </row>
    <row r="33" spans="2:12" ht="22.5" customHeight="1" x14ac:dyDescent="0.25">
      <c r="B33" s="20" t="s">
        <v>63</v>
      </c>
      <c r="C33" s="84"/>
      <c r="D33" s="69">
        <v>2</v>
      </c>
      <c r="E33" s="68"/>
      <c r="F33" s="69"/>
      <c r="G33" s="69" t="s">
        <v>13</v>
      </c>
      <c r="H33" s="69"/>
      <c r="I33" s="69"/>
      <c r="J33" s="69"/>
      <c r="K33" s="52">
        <f>+(D33*E33)*52</f>
        <v>0</v>
      </c>
      <c r="L33" s="60">
        <f t="shared" si="2"/>
        <v>0</v>
      </c>
    </row>
    <row r="34" spans="2:12" ht="18.75" customHeight="1" thickBot="1" x14ac:dyDescent="0.3">
      <c r="B34" s="21" t="s">
        <v>53</v>
      </c>
      <c r="C34" s="70"/>
      <c r="D34" s="6" t="s">
        <v>6</v>
      </c>
      <c r="E34" s="105"/>
      <c r="F34" s="71"/>
      <c r="G34" s="71"/>
      <c r="H34" s="71"/>
      <c r="I34" s="71"/>
      <c r="J34" s="71"/>
      <c r="K34" s="72"/>
      <c r="L34" s="73"/>
    </row>
    <row r="35" spans="2:12" x14ac:dyDescent="0.25">
      <c r="B35" s="108" t="s">
        <v>54</v>
      </c>
      <c r="C35" s="109"/>
      <c r="D35" s="85">
        <v>1</v>
      </c>
      <c r="E35" s="86"/>
      <c r="F35" s="85"/>
      <c r="G35" s="85" t="s">
        <v>13</v>
      </c>
      <c r="H35" s="85"/>
      <c r="I35" s="85"/>
      <c r="J35" s="85"/>
      <c r="K35" s="87">
        <f>+(D35*E35)*52</f>
        <v>0</v>
      </c>
      <c r="L35" s="88">
        <f>+K35*1.21</f>
        <v>0</v>
      </c>
    </row>
    <row r="36" spans="2:12" x14ac:dyDescent="0.25">
      <c r="B36" s="89" t="s">
        <v>55</v>
      </c>
      <c r="C36" s="90"/>
      <c r="D36" s="91">
        <v>1</v>
      </c>
      <c r="E36" s="92"/>
      <c r="F36" s="91"/>
      <c r="G36" s="91"/>
      <c r="H36" s="91"/>
      <c r="I36" s="91" t="s">
        <v>13</v>
      </c>
      <c r="J36" s="91"/>
      <c r="K36" s="52">
        <f>+(D36*E36)*2</f>
        <v>0</v>
      </c>
      <c r="L36" s="93">
        <f t="shared" ref="L36:L37" si="3">+K36*1.21</f>
        <v>0</v>
      </c>
    </row>
    <row r="37" spans="2:12" ht="15.75" customHeight="1" thickBot="1" x14ac:dyDescent="0.3">
      <c r="B37" s="110" t="s">
        <v>56</v>
      </c>
      <c r="C37" s="111"/>
      <c r="D37" s="94">
        <v>1</v>
      </c>
      <c r="E37" s="95"/>
      <c r="F37" s="94"/>
      <c r="G37" s="94"/>
      <c r="H37" s="94"/>
      <c r="I37" s="94" t="s">
        <v>13</v>
      </c>
      <c r="J37" s="94"/>
      <c r="K37" s="96">
        <f>+(E37*F37)*2</f>
        <v>0</v>
      </c>
      <c r="L37" s="60">
        <f t="shared" si="3"/>
        <v>0</v>
      </c>
    </row>
    <row r="38" spans="2:12" ht="18" customHeight="1" x14ac:dyDescent="0.25">
      <c r="B38" s="8" t="s">
        <v>65</v>
      </c>
      <c r="C38" s="9"/>
      <c r="D38" s="9"/>
      <c r="E38" s="9"/>
      <c r="F38" s="10"/>
      <c r="G38" s="10"/>
      <c r="H38" s="10"/>
      <c r="I38" s="11"/>
      <c r="J38" s="11"/>
      <c r="K38" s="97">
        <f>SUM(K5:K37)</f>
        <v>0</v>
      </c>
      <c r="L38" s="98">
        <f>SUM(L5:L37)</f>
        <v>0</v>
      </c>
    </row>
    <row r="39" spans="2:12" ht="15.75" customHeight="1" thickBot="1" x14ac:dyDescent="0.3">
      <c r="B39" s="103" t="s">
        <v>64</v>
      </c>
      <c r="C39" s="104"/>
      <c r="D39" s="104"/>
      <c r="E39" s="104"/>
      <c r="F39" s="104"/>
      <c r="G39" s="104"/>
      <c r="H39" s="104"/>
      <c r="I39" s="12"/>
      <c r="J39" s="12"/>
      <c r="K39" s="99">
        <f>K38/12</f>
        <v>0</v>
      </c>
      <c r="L39" s="100">
        <f>L38/12</f>
        <v>0</v>
      </c>
    </row>
    <row r="40" spans="2:12" ht="18" customHeight="1" thickBot="1" x14ac:dyDescent="0.3">
      <c r="B40" s="1"/>
      <c r="C40" s="1"/>
      <c r="D40" s="1"/>
      <c r="E40" s="1"/>
      <c r="F40" s="1"/>
      <c r="G40" s="1"/>
      <c r="H40" s="1"/>
      <c r="I40" s="1"/>
      <c r="J40" s="1"/>
      <c r="K40" s="101"/>
      <c r="L40" s="102"/>
    </row>
    <row r="41" spans="2:12" ht="15.75" thickBot="1" x14ac:dyDescent="0.3">
      <c r="B41" s="37" t="s">
        <v>9</v>
      </c>
      <c r="C41" s="38"/>
      <c r="D41" s="39"/>
      <c r="E41" s="40"/>
      <c r="F41" s="41"/>
      <c r="G41" s="41"/>
      <c r="H41" s="41"/>
      <c r="I41" s="41"/>
      <c r="J41" s="41"/>
      <c r="K41" s="41"/>
      <c r="L41" s="41"/>
    </row>
    <row r="42" spans="2:12" ht="34.5" customHeight="1" x14ac:dyDescent="0.25">
      <c r="B42" s="42" t="s">
        <v>37</v>
      </c>
      <c r="C42" s="43" t="s">
        <v>38</v>
      </c>
      <c r="D42" s="44">
        <v>1</v>
      </c>
      <c r="E42" s="49"/>
      <c r="F42" s="45"/>
      <c r="G42" s="45"/>
      <c r="H42" s="45"/>
      <c r="I42" s="45"/>
      <c r="J42" s="45"/>
      <c r="K42" s="45"/>
      <c r="L42" s="45"/>
    </row>
    <row r="43" spans="2:12" ht="45.75" thickBot="1" x14ac:dyDescent="0.3">
      <c r="B43" s="26" t="s">
        <v>21</v>
      </c>
      <c r="C43" s="27" t="s">
        <v>20</v>
      </c>
      <c r="D43" s="46">
        <v>1</v>
      </c>
      <c r="E43" s="112"/>
      <c r="F43" s="28"/>
      <c r="G43" s="28"/>
      <c r="H43" s="28"/>
      <c r="I43" s="28"/>
      <c r="J43" s="28"/>
      <c r="K43" s="28"/>
      <c r="L43" s="28"/>
    </row>
  </sheetData>
  <sheetProtection algorithmName="SHA-512" hashValue="2+fhu3Taz+7YJ+L0DktHQN7LEdrbvoxrGJxbf5ot3fffp/gCPEWBddGgcUkTkN3kVa2jJMVuu0XU9lFPAUoSfA==" saltValue="acZCKfvtdCEghq2zjCDNyg==" spinCount="100000" sheet="1" objects="1" scenarios="1"/>
  <mergeCells count="4">
    <mergeCell ref="B1:L1"/>
    <mergeCell ref="B3:L3"/>
    <mergeCell ref="B35:C35"/>
    <mergeCell ref="B37:C37"/>
  </mergeCells>
  <pageMargins left="0.23622047244094491" right="0.23622047244094491" top="0.74803149606299213" bottom="0.74803149606299213" header="0.31496062992125984" footer="0.31496062992125984"/>
  <pageSetup paperSize="8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2024-09-24T12:23:31Z</dcterms:modified>
</cp:coreProperties>
</file>