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b_AM\!Sdileny\PROJEKTY\03_upravy verejnych prostor\Malé městské zásahy\Kulturak_PS\03 NAVRH\exporty\KD_EXPORT_08-02\"/>
    </mc:Choice>
  </mc:AlternateContent>
  <bookViews>
    <workbookView xWindow="0" yWindow="0" windowWidth="28800" windowHeight="13470" tabRatio="756" activeTab="6"/>
  </bookViews>
  <sheets>
    <sheet name="vv_vse" sheetId="8" r:id="rId1"/>
    <sheet name="dřeviny" sheetId="1" r:id="rId2"/>
    <sheet name="kvetiny" sheetId="4" r:id="rId3"/>
    <sheet name="1A" sheetId="11" r:id="rId4"/>
    <sheet name="1B" sheetId="10" r:id="rId5"/>
    <sheet name="1C" sheetId="9" r:id="rId6"/>
    <sheet name="material" sheetId="12" r:id="rId7"/>
    <sheet name="seznam cad" sheetId="5" r:id="rId8"/>
    <sheet name="VV prehled" sheetId="2" r:id="rId9"/>
  </sheets>
  <definedNames>
    <definedName name="_xlnm._FilterDatabase" localSheetId="5" hidden="1">'1C'!$A$1:$P$24</definedName>
    <definedName name="_xlnm._FilterDatabase" localSheetId="1" hidden="1">dřeviny!$A$1:$M$3</definedName>
    <definedName name="_xlnm._FilterDatabase" localSheetId="2" hidden="1">kvetiny!$A$1:$U$55</definedName>
    <definedName name="_xlnm._FilterDatabase" localSheetId="6" hidden="1">material!$B$1:$N$2</definedName>
    <definedName name="_xlnm._FilterDatabase" localSheetId="8" hidden="1">'VV prehled'!$A$4:$D$22</definedName>
    <definedName name="_xlnm._FilterDatabase" localSheetId="0" hidden="1">vv_vse!$A$1:$H$115</definedName>
    <definedName name="_xlnm.Print_Titles" localSheetId="4">'1B'!$1:$1</definedName>
    <definedName name="_xlnm.Print_Titles" localSheetId="1">dřeviny!$1:$1</definedName>
    <definedName name="_xlnm.Print_Titles" localSheetId="2">kvetiny!$1:$1</definedName>
    <definedName name="_xlnm.Print_Titles" localSheetId="6">material!$1:$1</definedName>
    <definedName name="_xlnm.Print_Titles" localSheetId="0">vv_vse!$2:$2</definedName>
    <definedName name="_xlnm.Print_Area" localSheetId="3">'1A'!$A$1:$N$16</definedName>
    <definedName name="_xlnm.Print_Area" localSheetId="4">'1B'!$A$1:$N$29</definedName>
    <definedName name="_xlnm.Print_Area" localSheetId="5">'1C'!$A$1:$N$24</definedName>
    <definedName name="_xlnm.Print_Area" localSheetId="1">dřeviny!$A$1:$L$3</definedName>
    <definedName name="_xlnm.Print_Area" localSheetId="2">kvetiny!$A$1:$N$50</definedName>
    <definedName name="_xlnm.Print_Area" localSheetId="6">material!$A$1:$H$36</definedName>
    <definedName name="_xlnm.Print_Area" localSheetId="7">'seznam cad'!$A$22:$E$44</definedName>
    <definedName name="_xlnm.Print_Area" localSheetId="8">'VV prehled'!$A$4:$D$24</definedName>
    <definedName name="_xlnm.Print_Area" localSheetId="0">vv_vse!$A$2:$H$107</definedName>
  </definedNames>
  <calcPr calcId="162913"/>
</workbook>
</file>

<file path=xl/calcChain.xml><?xml version="1.0" encoding="utf-8"?>
<calcChain xmlns="http://schemas.openxmlformats.org/spreadsheetml/2006/main">
  <c r="J32" i="8" l="1"/>
  <c r="J31" i="8"/>
  <c r="F19" i="8"/>
  <c r="F72" i="8"/>
  <c r="F75" i="8"/>
  <c r="F40" i="8"/>
  <c r="F31" i="8"/>
  <c r="F71" i="8" l="1"/>
  <c r="I71" i="8"/>
  <c r="J73" i="8"/>
  <c r="F104" i="8"/>
  <c r="F102" i="8"/>
  <c r="J101" i="8"/>
  <c r="I101" i="8"/>
  <c r="I72" i="8"/>
  <c r="I103" i="8"/>
  <c r="I55" i="8"/>
  <c r="I54" i="8"/>
  <c r="I58" i="8"/>
  <c r="F45" i="8"/>
  <c r="J33" i="8" l="1"/>
  <c r="J5" i="8"/>
  <c r="C9" i="2" l="1"/>
  <c r="F7" i="2"/>
  <c r="C20" i="2"/>
  <c r="C18" i="2"/>
  <c r="G20" i="2"/>
  <c r="F20" i="2"/>
  <c r="E20" i="2"/>
  <c r="O24" i="9"/>
  <c r="O29" i="10"/>
  <c r="S50" i="4"/>
  <c r="O50" i="4"/>
  <c r="Q50" i="4"/>
  <c r="F38" i="4" l="1"/>
  <c r="C6" i="2" l="1"/>
  <c r="C16" i="2"/>
  <c r="F2" i="1" l="1"/>
  <c r="F43" i="4" l="1"/>
  <c r="F2" i="4" l="1"/>
  <c r="F50" i="4" s="1"/>
</calcChain>
</file>

<file path=xl/sharedStrings.xml><?xml version="1.0" encoding="utf-8"?>
<sst xmlns="http://schemas.openxmlformats.org/spreadsheetml/2006/main" count="1999" uniqueCount="470">
  <si>
    <t>typ</t>
  </si>
  <si>
    <t>značka</t>
  </si>
  <si>
    <t>výška</t>
  </si>
  <si>
    <t>kvete</t>
  </si>
  <si>
    <t>barva kv</t>
  </si>
  <si>
    <t>barva L</t>
  </si>
  <si>
    <t>ks</t>
  </si>
  <si>
    <t>pozn</t>
  </si>
  <si>
    <t>místo použití</t>
  </si>
  <si>
    <t>6-7</t>
  </si>
  <si>
    <t>b</t>
  </si>
  <si>
    <t>6-10</t>
  </si>
  <si>
    <t>4-5</t>
  </si>
  <si>
    <t>r</t>
  </si>
  <si>
    <t>KVĚTINY</t>
  </si>
  <si>
    <t>K</t>
  </si>
  <si>
    <t>7-9</t>
  </si>
  <si>
    <t>LÉČIVKA</t>
  </si>
  <si>
    <t>7-8</t>
  </si>
  <si>
    <t>ž</t>
  </si>
  <si>
    <t>zž</t>
  </si>
  <si>
    <t>8-10</t>
  </si>
  <si>
    <t>5-7</t>
  </si>
  <si>
    <t>m</t>
  </si>
  <si>
    <t>mf</t>
  </si>
  <si>
    <t>6-9</t>
  </si>
  <si>
    <t>5-6</t>
  </si>
  <si>
    <t>3-4</t>
  </si>
  <si>
    <t>stz</t>
  </si>
  <si>
    <t>6-8</t>
  </si>
  <si>
    <t>m2</t>
  </si>
  <si>
    <t>7-10</t>
  </si>
  <si>
    <t>TRÁVY</t>
  </si>
  <si>
    <t>T</t>
  </si>
  <si>
    <t>60/100</t>
  </si>
  <si>
    <t>-</t>
  </si>
  <si>
    <t>C</t>
  </si>
  <si>
    <t>modřenec</t>
  </si>
  <si>
    <t>poznámky</t>
  </si>
  <si>
    <t>ORIENTAČNÍ VÝKAZ VÝMĚR</t>
  </si>
  <si>
    <t>položka</t>
  </si>
  <si>
    <t>množství</t>
  </si>
  <si>
    <t>MJ</t>
  </si>
  <si>
    <t>m3</t>
  </si>
  <si>
    <t>listnaté stromy</t>
  </si>
  <si>
    <t>bm</t>
  </si>
  <si>
    <t>2-3</t>
  </si>
  <si>
    <t>STROMY</t>
  </si>
  <si>
    <r>
      <t xml:space="preserve">název taxonu / alternativa
</t>
    </r>
    <r>
      <rPr>
        <i/>
        <sz val="11"/>
        <rFont val="Calibri"/>
        <family val="2"/>
        <charset val="238"/>
        <scheme val="minor"/>
      </rPr>
      <t>latinsky</t>
    </r>
  </si>
  <si>
    <r>
      <t xml:space="preserve">název taxonu 
</t>
    </r>
    <r>
      <rPr>
        <i/>
        <sz val="11"/>
        <rFont val="Calibri"/>
        <family val="2"/>
        <charset val="238"/>
        <scheme val="minor"/>
      </rPr>
      <t>česky</t>
    </r>
  </si>
  <si>
    <t>velikost/ forma sazenice</t>
  </si>
  <si>
    <t>S</t>
  </si>
  <si>
    <t>purp</t>
  </si>
  <si>
    <t>20-30</t>
  </si>
  <si>
    <t>K9</t>
  </si>
  <si>
    <t>9-10</t>
  </si>
  <si>
    <t>80-100</t>
  </si>
  <si>
    <t>Anemone sylvestris</t>
  </si>
  <si>
    <t>3-5</t>
  </si>
  <si>
    <t>celkem</t>
  </si>
  <si>
    <t>žh</t>
  </si>
  <si>
    <t>z</t>
  </si>
  <si>
    <t>ž-h</t>
  </si>
  <si>
    <t>60-70</t>
  </si>
  <si>
    <t>třapatka zářivá</t>
  </si>
  <si>
    <t>Rudbeckia fulgida var. Sullivantii ´Goldsturm´</t>
  </si>
  <si>
    <t>z sivá</t>
  </si>
  <si>
    <t>12-15</t>
  </si>
  <si>
    <t>10-15</t>
  </si>
  <si>
    <t>fr</t>
  </si>
  <si>
    <t>Muscari armeniaca</t>
  </si>
  <si>
    <t>15-20</t>
  </si>
  <si>
    <t>30-40</t>
  </si>
  <si>
    <t>sasanka lesní</t>
  </si>
  <si>
    <t>5-8</t>
  </si>
  <si>
    <t>fm</t>
  </si>
  <si>
    <t xml:space="preserve">Nepeta × faassenii </t>
  </si>
  <si>
    <t>šanta Faasiini</t>
  </si>
  <si>
    <t>šalvěj hajní</t>
  </si>
  <si>
    <t>řez</t>
  </si>
  <si>
    <t>jarní řez, podz. Zbarvení</t>
  </si>
  <si>
    <t>z, podzim žh</t>
  </si>
  <si>
    <t>šz</t>
  </si>
  <si>
    <t>50-60</t>
  </si>
  <si>
    <t>5-11</t>
  </si>
  <si>
    <t>KAPRADINY</t>
  </si>
  <si>
    <t>může se sama rozšiřovat</t>
  </si>
  <si>
    <t>KA</t>
  </si>
  <si>
    <t>Anemone japonica 'Honorine Jober'</t>
  </si>
  <si>
    <t>k9</t>
  </si>
  <si>
    <t>mírně JEDOVATÁ</t>
  </si>
  <si>
    <t>Pulmonaria officinalis</t>
  </si>
  <si>
    <t>plicník lékařský</t>
  </si>
  <si>
    <t>třtina ostrokvětá</t>
  </si>
  <si>
    <t>Fragaria vesca var.vesca</t>
  </si>
  <si>
    <t>jahodník- lesní jahoda</t>
  </si>
  <si>
    <t xml:space="preserve"> ZAHRADNICKÝ MATERIÁL</t>
  </si>
  <si>
    <t>l</t>
  </si>
  <si>
    <t>kg</t>
  </si>
  <si>
    <t>stromy</t>
  </si>
  <si>
    <t>kakost kantabrijský</t>
  </si>
  <si>
    <t>kapraď samec</t>
  </si>
  <si>
    <t>Dryopteris filix-mas</t>
  </si>
  <si>
    <t>MEDONOSNÁ, voní</t>
  </si>
  <si>
    <t>70-90</t>
  </si>
  <si>
    <t>barvínek menší</t>
  </si>
  <si>
    <t>4-6</t>
  </si>
  <si>
    <t>slavhostice</t>
  </si>
  <si>
    <t>Přípravné práce</t>
  </si>
  <si>
    <t>Euphorbia polychroma (epithymoides)</t>
  </si>
  <si>
    <t>pryšec mnohobarvý</t>
  </si>
  <si>
    <t>ž-žz</t>
  </si>
  <si>
    <t>mléko, dermaticky DRÁŽDÍ</t>
  </si>
  <si>
    <t>JEDLÉ, LÉČIVKA, výběžkatá, k okrajům záhonů, VONNÁ</t>
  </si>
  <si>
    <t>Salvia nemorosa 'Caradonna'
Blue Field'/'Night Field'</t>
  </si>
  <si>
    <t>Galanthus nivalis</t>
  </si>
  <si>
    <t>sněženka</t>
  </si>
  <si>
    <t>pomněnkovec velkolistý</t>
  </si>
  <si>
    <t>Helleborus niger 'Christmas Carol'/HGC Joshua'</t>
  </si>
  <si>
    <t>čemeřice černá - zimní květ</t>
  </si>
  <si>
    <t>11-4</t>
  </si>
  <si>
    <t>JEDOVATÝ,zejm. kořen</t>
  </si>
  <si>
    <t xml:space="preserve">Allium alfatunense 'Purple Sensation' </t>
  </si>
  <si>
    <t>čv</t>
  </si>
  <si>
    <t>Primula veris</t>
  </si>
  <si>
    <t>mavuň</t>
  </si>
  <si>
    <t>f</t>
  </si>
  <si>
    <t>8-9</t>
  </si>
  <si>
    <t>Tulipa praestans 'Unicum'</t>
  </si>
  <si>
    <t>b lem</t>
  </si>
  <si>
    <t>tulipán botanický červ.mnohokv</t>
  </si>
  <si>
    <t>Sedum telephium 'Matrona'</t>
  </si>
  <si>
    <t>rozchodník - vysoký - purpurový</t>
  </si>
  <si>
    <t>vhodné na suchou vazbu, skvělé pro VČELY</t>
  </si>
  <si>
    <t>zel-víno stonky</t>
  </si>
  <si>
    <t xml:space="preserve">Centranthus ruber 'Coccineus' </t>
  </si>
  <si>
    <t>fčv</t>
  </si>
  <si>
    <t>přeseměňuje</t>
  </si>
  <si>
    <t>stálezelená</t>
  </si>
  <si>
    <t>prvosenka jarní</t>
  </si>
  <si>
    <t>česnek aflatunský</t>
  </si>
  <si>
    <t>D, může se sama rozšiřovat</t>
  </si>
  <si>
    <t>Geranium x cantabrigiense Cambridge/'Crystal Rose'</t>
  </si>
  <si>
    <t>květy jako pomněnka/u magnolie</t>
  </si>
  <si>
    <t>podzimní zbarvení Rozanne velmi dlouho kvete</t>
  </si>
  <si>
    <t>do podrostu keřů - alternativně</t>
  </si>
  <si>
    <t>sasanka - podzimní - b</t>
  </si>
  <si>
    <t>z, podz. žh</t>
  </si>
  <si>
    <t>z, podz.  čv-or</t>
  </si>
  <si>
    <t>z -tm, stz</t>
  </si>
  <si>
    <t>**</t>
  </si>
  <si>
    <t>vylepšit zeminu štěrkopískem</t>
  </si>
  <si>
    <t>vel. saz</t>
  </si>
  <si>
    <t>**LÉČIVKA, řez, kompatktní</t>
  </si>
  <si>
    <t>maloplošná uprava zeminy s odplevelením</t>
  </si>
  <si>
    <t>Zpevněné plochy - úpravy</t>
  </si>
  <si>
    <t>Ploty</t>
  </si>
  <si>
    <t xml:space="preserve">Mobiliář </t>
  </si>
  <si>
    <t>Ceratostigma plumbaginoides</t>
  </si>
  <si>
    <r>
      <t>plocha/m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</si>
  <si>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spon/m</t>
    </r>
    <r>
      <rPr>
        <vertAlign val="superscript"/>
        <sz val="11"/>
        <rFont val="Calibri"/>
        <family val="2"/>
        <charset val="238"/>
        <scheme val="minor"/>
      </rPr>
      <t>2</t>
    </r>
  </si>
  <si>
    <t>Campanula persicifolia 'Alba</t>
  </si>
  <si>
    <r>
      <rPr>
        <sz val="10"/>
        <rFont val="Calibri"/>
        <family val="2"/>
        <charset val="238"/>
      </rPr>
      <t>5-6</t>
    </r>
  </si>
  <si>
    <t>Galium odoratum</t>
  </si>
  <si>
    <r>
      <rPr>
        <sz val="10"/>
        <rFont val="Calibri"/>
        <family val="2"/>
        <charset val="238"/>
      </rPr>
      <t>4-5</t>
    </r>
  </si>
  <si>
    <t>Tiarella cordifolia</t>
  </si>
  <si>
    <t>Verbascum chauxii 'Album'</t>
  </si>
  <si>
    <t>Veronica spicata 'Alba'</t>
  </si>
  <si>
    <t>Luzula sylvatica</t>
  </si>
  <si>
    <t>CIBULOVINY/HLÍZNATÉ</t>
  </si>
  <si>
    <t>nízké kůlové oplocení okolo záhonů proti vstupu</t>
  </si>
  <si>
    <t>177 m2</t>
  </si>
  <si>
    <t>ok.18-20, bal/vysokokmen</t>
  </si>
  <si>
    <t>jerlín japonský</t>
  </si>
  <si>
    <t>žz</t>
  </si>
  <si>
    <t>záhon A</t>
  </si>
  <si>
    <t>Sophora japonica (Styphnolobium)</t>
  </si>
  <si>
    <t>?</t>
  </si>
  <si>
    <t>1C</t>
  </si>
  <si>
    <t>75-80</t>
  </si>
  <si>
    <t>Hemerocallis 'Corky'</t>
  </si>
  <si>
    <t>ZÁHON C (75m2)</t>
  </si>
  <si>
    <t>ZÁHON B - SLUNNÝ
(40m2)</t>
  </si>
  <si>
    <t>Aster macrophyllus 'Twilight'</t>
  </si>
  <si>
    <t>70-80</t>
  </si>
  <si>
    <t>svM žl střed</t>
  </si>
  <si>
    <t>bika lesní</t>
  </si>
  <si>
    <t>mařinka vonná</t>
  </si>
  <si>
    <t>zvonek broskvolistý bílý</t>
  </si>
  <si>
    <t>Brunnera macrophylla 'Silver heart'</t>
  </si>
  <si>
    <t>CIBUL</t>
  </si>
  <si>
    <t>KAPRAD</t>
  </si>
  <si>
    <t>20-80</t>
  </si>
  <si>
    <t>rozrazil klasnatý bílý</t>
  </si>
  <si>
    <t>hvězdnice 'Twilight'</t>
  </si>
  <si>
    <t>denivka 'Corky'</t>
  </si>
  <si>
    <t>Calamagrostis brachytricha</t>
  </si>
  <si>
    <t>Achillea 'Coronation Gold'</t>
  </si>
  <si>
    <t>1B</t>
  </si>
  <si>
    <t>směs Tanec trav</t>
  </si>
  <si>
    <t>alá</t>
  </si>
  <si>
    <t>Iris barbata (media - žlutý)</t>
  </si>
  <si>
    <t>místo šalvěje</t>
  </si>
  <si>
    <t xml:space="preserve">Aster dumosus (n-b) 'Prof.A.Kippenberg' </t>
  </si>
  <si>
    <t>hvězdnice křovuitá f-m</t>
  </si>
  <si>
    <t>Chrastavec 'Mars Midget'</t>
  </si>
  <si>
    <t>rf</t>
  </si>
  <si>
    <t>třtina rákosovitá</t>
  </si>
  <si>
    <t>žb</t>
  </si>
  <si>
    <t>divizna jižní rakouská</t>
  </si>
  <si>
    <t>Artemisia ludoviciana 'Valerie Finnis'</t>
  </si>
  <si>
    <t>Pelyněk Ludvíkův ´Valerie Finnis'</t>
  </si>
  <si>
    <t>Knautia macedonica 'Mars Midget'</t>
  </si>
  <si>
    <t>Penstemon 'Husker's Red'</t>
  </si>
  <si>
    <t>dračík</t>
  </si>
  <si>
    <t>řebříček</t>
  </si>
  <si>
    <t>olověnec</t>
  </si>
  <si>
    <t>kosatec - žlutý</t>
  </si>
  <si>
    <t xml:space="preserve">Calamagrostis x acutiflora 'Carl Foester' </t>
  </si>
  <si>
    <t>místo phlomis</t>
  </si>
  <si>
    <t>Crocus tommasinianus 'Ruby Giant'</t>
  </si>
  <si>
    <t>šafrán Tommasiniho 'Ruby Giant'</t>
  </si>
  <si>
    <t>10-12</t>
  </si>
  <si>
    <t>Geranium pheum 'Samobor'</t>
  </si>
  <si>
    <t>kakost hnědočervený</t>
  </si>
  <si>
    <t>kakost 'Rozanne'</t>
  </si>
  <si>
    <t>40-60</t>
  </si>
  <si>
    <t>fh</t>
  </si>
  <si>
    <t>Narcissus tazzeta hybr.</t>
  </si>
  <si>
    <t>narcis Tazzeta hybrid</t>
  </si>
  <si>
    <t>mitrovnička srdcolistá</t>
  </si>
  <si>
    <t>pupkovec jarní</t>
  </si>
  <si>
    <t>Vinca minor</t>
  </si>
  <si>
    <t>pomněnkovec velkolistý panašovaný</t>
  </si>
  <si>
    <t>čemeřice černá 'Christmas Carol'</t>
  </si>
  <si>
    <t>metlice trstnatá  'Bronzeschleier'</t>
  </si>
  <si>
    <t>Deschampsia caespitosa  'Bronzeschleier' /Tauträger</t>
  </si>
  <si>
    <t xml:space="preserve">třtina ostrokvětá 'Carl Foester' </t>
  </si>
  <si>
    <t xml:space="preserve">hvězdnice křovitá 'Prof.A.Kippenberg' </t>
  </si>
  <si>
    <t>řebříček 'Coronation Gold'</t>
  </si>
  <si>
    <t>Agastache rugosa 'Blue fortune'</t>
  </si>
  <si>
    <t xml:space="preserve">agastache vrásčitá modrá </t>
  </si>
  <si>
    <t>1A</t>
  </si>
  <si>
    <t>metlice trstnatá 'Bronzeschleier'</t>
  </si>
  <si>
    <t>Omphalodes verna</t>
  </si>
  <si>
    <t>Geranium 'Rozanne' ®/G.x magnificum Rosemoor</t>
  </si>
  <si>
    <t>NÁZEV ČESKY</t>
  </si>
  <si>
    <t>ZN</t>
  </si>
  <si>
    <t>TYP</t>
  </si>
  <si>
    <t>NÁZEV LATINSKY</t>
  </si>
  <si>
    <t>Geranium 'Rozanne' ®</t>
  </si>
  <si>
    <t xml:space="preserve">Deschampsia caespitosa 'Bronzeschleier' </t>
  </si>
  <si>
    <t>Deschampsia caespitosa  'Bronzeschleier'</t>
  </si>
  <si>
    <t xml:space="preserve">Helleborus niger 'Christmas Carol' </t>
  </si>
  <si>
    <t>KS</t>
  </si>
  <si>
    <t xml:space="preserve">Geranium x cantabrigiense Cambridge </t>
  </si>
  <si>
    <t>vel</t>
  </si>
  <si>
    <t>Malé zásahy – prostor před KD - Liberec</t>
  </si>
  <si>
    <t>Popis položky</t>
  </si>
  <si>
    <t>Výměra</t>
  </si>
  <si>
    <t>Zhotovení ochrany kmene nátěrem  v rovině nebo na svahu do 1:5</t>
  </si>
  <si>
    <t>Hnojení umělým hnojivem k rostlině  v rovině nebo na svahu do 1:5</t>
  </si>
  <si>
    <t>aplikace mykorhizního preparátu</t>
  </si>
  <si>
    <t xml:space="preserve">Zálivka vodou </t>
  </si>
  <si>
    <t xml:space="preserve">ks </t>
  </si>
  <si>
    <t xml:space="preserve">Vytyčovací práce </t>
  </si>
  <si>
    <t>KD - zadní část</t>
  </si>
  <si>
    <t>ZÁHON A - JERLÍN
(65m2)</t>
  </si>
  <si>
    <t>1A,1B,1C</t>
  </si>
  <si>
    <t>Salvia nemorosa 'Caradonna'/
Blue Field'/'Night Field'</t>
  </si>
  <si>
    <t>CELKEM</t>
  </si>
  <si>
    <t>1A, 1C</t>
  </si>
  <si>
    <t>ZÁHON A - JERLÍN (65m2)</t>
  </si>
  <si>
    <t>TRVALKY</t>
  </si>
  <si>
    <t>CELKEM KVĚTINY</t>
  </si>
  <si>
    <t>žl</t>
  </si>
  <si>
    <t>šedo-zel</t>
  </si>
  <si>
    <t>Iris barbata 'Bronzaire'  (media - žlutý)</t>
  </si>
  <si>
    <t>20-40</t>
  </si>
  <si>
    <t>vylepšení zeminy; (lusky jedovaté, květy pro opylovače)</t>
  </si>
  <si>
    <t>mobiliář, ostatní prvky</t>
  </si>
  <si>
    <t>květiny celkem</t>
  </si>
  <si>
    <t>kůly</t>
  </si>
  <si>
    <t>jutové lano (10mm)</t>
  </si>
  <si>
    <t>doplnění zeminy/substrátu (1B)</t>
  </si>
  <si>
    <t>vylepšení zeminy záhony (1A, 1C)</t>
  </si>
  <si>
    <t>příprava prokořenitelného prostoru (plošné prokypření do 60cm) - 1A</t>
  </si>
  <si>
    <t>sloupky proti vjezdu (kovové, instalace do dlažby)</t>
  </si>
  <si>
    <t>výřez prostupů pro vodu v obrubě (dostávající obruby - kamenné, betonové)</t>
  </si>
  <si>
    <t>Vegetační prvky - I.ETAPA - výsadby a založení</t>
  </si>
  <si>
    <t>květinové záhony (40+65+75m2)</t>
  </si>
  <si>
    <t>40m2</t>
  </si>
  <si>
    <t>65m2</t>
  </si>
  <si>
    <t>infocedulka - kovová trvalá (ocelový plech lakovaný s typovým logem Liberce, textová tabulka dibonová)</t>
  </si>
  <si>
    <t>Odebrání stávající zeminy</t>
  </si>
  <si>
    <r>
      <t>m</t>
    </r>
    <r>
      <rPr>
        <vertAlign val="superscript"/>
        <sz val="11"/>
        <rFont val="Open Sans"/>
        <family val="2"/>
        <charset val="238"/>
      </rPr>
      <t>3</t>
    </r>
  </si>
  <si>
    <r>
      <t xml:space="preserve">název taxonu / alternativa
</t>
    </r>
    <r>
      <rPr>
        <i/>
        <sz val="10"/>
        <rFont val="Open Sans"/>
        <family val="2"/>
        <charset val="238"/>
      </rPr>
      <t>latinsky</t>
    </r>
  </si>
  <si>
    <r>
      <t xml:space="preserve">název taxonu 
</t>
    </r>
    <r>
      <rPr>
        <i/>
        <sz val="10"/>
        <rFont val="Open Sans"/>
        <family val="2"/>
        <charset val="238"/>
      </rPr>
      <t>česky</t>
    </r>
  </si>
  <si>
    <r>
      <t>plocha/m</t>
    </r>
    <r>
      <rPr>
        <vertAlign val="superscript"/>
        <sz val="10"/>
        <rFont val="Open Sans"/>
        <family val="2"/>
        <charset val="238"/>
      </rPr>
      <t>2</t>
    </r>
  </si>
  <si>
    <r>
      <t>spon/m</t>
    </r>
    <r>
      <rPr>
        <vertAlign val="superscript"/>
        <sz val="10"/>
        <rFont val="Open Sans"/>
        <family val="2"/>
        <charset val="238"/>
      </rPr>
      <t>2</t>
    </r>
  </si>
  <si>
    <t>cibuloviny</t>
  </si>
  <si>
    <t>přesná specifikace viz tab.KVĚTINY</t>
  </si>
  <si>
    <t>min objem 62 l</t>
  </si>
  <si>
    <t>ZÁHONY KVĚTIN</t>
  </si>
  <si>
    <t>č.p</t>
  </si>
  <si>
    <t>stávající prvek k uložení do skladu údržby městského mobiliáře</t>
  </si>
  <si>
    <t>výřez prostupů pro vodu v obrubě</t>
  </si>
  <si>
    <t>stávající prvek v záhoně 1A, odstranění s vykopáním, uložením do skladu údržby městského mobiliáře</t>
  </si>
  <si>
    <t xml:space="preserve">dub+kov, bez područek, včetně základových patek, s typovým logem Liberce </t>
  </si>
  <si>
    <t>kovový se čtyřmi sedáky (RAL 1012, RAL 3020), včetně základových patek, s typovým logem Liberce</t>
  </si>
  <si>
    <t>nízké dřevěné kůlové oplocení, s jutovým lanem dvojitě</t>
  </si>
  <si>
    <t>Sloupky - odstranění</t>
  </si>
  <si>
    <t>Odpadkový koš - odstranění</t>
  </si>
  <si>
    <t>lavička parková (dubové dřevo s kovem, bez područek)</t>
  </si>
  <si>
    <t>sedací objekt 4 místa (4 celokovové sedáky se stolkem v kuse)</t>
  </si>
  <si>
    <t>odpadkový koš (55l, kulatý, kovový, výklopný na jedné noze, pro cigarety)</t>
  </si>
  <si>
    <t>ok.20-25, bal/vysokokmen</t>
  </si>
  <si>
    <t xml:space="preserve">skrývka vrstvy znečištěné zeminy tl. 30 mm) s odvezením a likvidaci bioodpadu/kompostování </t>
  </si>
  <si>
    <t>ornice</t>
  </si>
  <si>
    <t>doplnění ornice tl. 30 mm (bezúplevelné, zbavené větších hrudek, kátrované) s dovozem</t>
  </si>
  <si>
    <t>biouhel</t>
  </si>
  <si>
    <t>mobilní zavlažovací vak s instalací</t>
  </si>
  <si>
    <t>kovový, instalace do dlažby, včetně základových patek</t>
  </si>
  <si>
    <t>55l, kulatý, kovový, výklopný na jedné noze, pro cigarety, , instalace do dlažby, včetně základových patek</t>
  </si>
  <si>
    <r>
      <t>m</t>
    </r>
    <r>
      <rPr>
        <i/>
        <vertAlign val="superscript"/>
        <sz val="11"/>
        <rFont val="Open Sans"/>
        <family val="2"/>
        <charset val="238"/>
      </rPr>
      <t>3</t>
    </r>
  </si>
  <si>
    <t>kotvící materiál pro 1 strom</t>
  </si>
  <si>
    <t>mykorhizního preparát pro 1 strom</t>
  </si>
  <si>
    <t>do hl.600mm, s obohacením kompostem a biouhlem (záhon 1A se stromem)</t>
  </si>
  <si>
    <t>2xopak</t>
  </si>
  <si>
    <t xml:space="preserve">vel 20-25, o prům. balu 70-80 cm </t>
  </si>
  <si>
    <t xml:space="preserve">mulčovací kůra </t>
  </si>
  <si>
    <t>do stávající obruby - kamenné, betonové, s odvezením odpadu</t>
  </si>
  <si>
    <t>Prolití výsadbové jámy vodou – 50l/jámu, vč. vody</t>
  </si>
  <si>
    <t>vsaková zkouška</t>
  </si>
  <si>
    <t>Zhotovení závlahové mísy dřevin D přes 0,5 do 1,0 m v rovině nebo na svahu do 1:5</t>
  </si>
  <si>
    <t>Hnojivo - půdní symbioza ref. Symbivit Universal  120g/10l substr ke stromu</t>
  </si>
  <si>
    <t>hnojivo tabletové, pomalu rozpustné</t>
  </si>
  <si>
    <t>ref:Silvamix forte tableta á 0,01 kg</t>
  </si>
  <si>
    <t>100l/ks</t>
  </si>
  <si>
    <t>Borka mulčovací (15-40 mm frakce)</t>
  </si>
  <si>
    <t>minerální nátěr kmene</t>
  </si>
  <si>
    <t>Lavička, vč. instalace</t>
  </si>
  <si>
    <t>Sedací objekt,, vč. instalace</t>
  </si>
  <si>
    <t>Odpadkový koš , vč. instalace</t>
  </si>
  <si>
    <t>Sloupky proti vjezdu, vč. instalace</t>
  </si>
  <si>
    <t>Následná péče</t>
  </si>
  <si>
    <t>kontrola kotvení</t>
  </si>
  <si>
    <t>odplevelení</t>
  </si>
  <si>
    <t>výchovný řez</t>
  </si>
  <si>
    <t>kontrola  zdravotního stavu</t>
  </si>
  <si>
    <t xml:space="preserve">v případě zjištění poškození, napadení chorobami a škůdci, konzultace s arboristou </t>
  </si>
  <si>
    <t>2x ročně</t>
  </si>
  <si>
    <t>1x ročně jaro</t>
  </si>
  <si>
    <t>opravy a povolování úvazků, poškozených kůlů</t>
  </si>
  <si>
    <t>zálivka pouze v období přísušku</t>
  </si>
  <si>
    <t>kontrola zdravotního stavu</t>
  </si>
  <si>
    <t>předpoklad 70-100 l/strom 8-10x rok v 1.roce, 3-6x v dalších letech, od jara do podzimu</t>
  </si>
  <si>
    <t xml:space="preserve"> 3-6x v dalších letech, od jara do podzimu</t>
  </si>
  <si>
    <t>do výšky 3m</t>
  </si>
  <si>
    <t>1ks/ dl.700mm, prům. 100mm)</t>
  </si>
  <si>
    <t>prům.10mm</t>
  </si>
  <si>
    <t>(záhon 1A se stromem)</t>
  </si>
  <si>
    <t>trvalky (K9)</t>
  </si>
  <si>
    <t>trávy (K9)</t>
  </si>
  <si>
    <t>kapradiny (K9)</t>
  </si>
  <si>
    <t>Obdělání půdy -  hrabáním</t>
  </si>
  <si>
    <t>Výsadba květin krytokořenných průměru kontejneru přes 80 do 120 mm</t>
  </si>
  <si>
    <t>Mulčování rostlin kůrou tl do 0,1 m v rovině a svahu do 1:5 - 5 cm mulče</t>
  </si>
  <si>
    <t xml:space="preserve">Rozprostření ornice tl vrstvy do 200 mm v rovině nebo ve svahu do 1:5 ručně </t>
  </si>
  <si>
    <t>doplnění substrátu - 30mm, vč. dopravy</t>
  </si>
  <si>
    <t>Mulčovací borka (15-40 mm frakce)</t>
  </si>
  <si>
    <t xml:space="preserve">Pěstební substrát -Katrovaná zemina s kompostem zbavená plevelů, cizích příměsí a hrud větších než 2cm smíchaná s pískem v poměru 3:1:0,5 (zeminy/kompost/písek). , </t>
  </si>
  <si>
    <t>p</t>
  </si>
  <si>
    <t>1x/3roky</t>
  </si>
  <si>
    <t>Péče o STROM v prvním až třetím roce po výsadbě:</t>
  </si>
  <si>
    <t>Péče o STROM ve čtvrtém a pátém roce</t>
  </si>
  <si>
    <t>zálivka přes závlahový vak</t>
  </si>
  <si>
    <t>1x ročně (na jaře)</t>
  </si>
  <si>
    <t>5-10%</t>
  </si>
  <si>
    <t>6x ročně</t>
  </si>
  <si>
    <t>Obdělání půdy -  prokypření</t>
  </si>
  <si>
    <t>naložení výkopků na dopravní prostředek, odvoz na vzdálenost do 20 km a jejich složení.</t>
  </si>
  <si>
    <t>Zálivka</t>
  </si>
  <si>
    <t>5-10l/m2 2x opak</t>
  </si>
  <si>
    <t>týká se zejm. stávajícího nevhodného materiálu</t>
  </si>
  <si>
    <t>výkopové práce a postupné vrstvení materiálu, doplnění susbtrátu</t>
  </si>
  <si>
    <t>štěrk pro mulč (fr.4/8),m mocnost 70mm</t>
  </si>
  <si>
    <t xml:space="preserve">Pěstební substrát  -  štěrkopísek  (fr.2/5mm+4/8mm) s ornicí v poměru 40:40:30 </t>
  </si>
  <si>
    <t>1B - složky řádně promíchány</t>
  </si>
  <si>
    <t>odplevelení (ref. Roundup)</t>
  </si>
  <si>
    <t>odplevelení ruční</t>
  </si>
  <si>
    <t>4x opakování</t>
  </si>
  <si>
    <t>Založení záhonu v rovině a svahu do 1:5 zemina skupiny 1 a 2</t>
  </si>
  <si>
    <t>záhon 1A</t>
  </si>
  <si>
    <t>421ks trvalek a trav, 450 ks cibulovin</t>
  </si>
  <si>
    <t>Hloubení jamek bez výměny půdy zeminy skupiny 1 až 4 obj  do 0,05 m3 v rovině a svahu do 1:5</t>
  </si>
  <si>
    <t>do 15cm kultivátorováním s jemnou modelací</t>
  </si>
  <si>
    <t>vč. rozmístění rostlin a i výsadby cibulovin (451ks květin+560ks cibulovin)</t>
  </si>
  <si>
    <t>do 10cm kultivátorováním</t>
  </si>
  <si>
    <t>zamulčovány musí být i povrchy balů květin</t>
  </si>
  <si>
    <t>dočasná cedulka o výsadbách</t>
  </si>
  <si>
    <t>Zapracování příměsí do půdy ručně do hl 150 mm v rovině nebo ve svahu do 1:5</t>
  </si>
  <si>
    <t>75m2</t>
  </si>
  <si>
    <t>odplevelení záhonu květin</t>
  </si>
  <si>
    <t xml:space="preserve">seříznutí travin </t>
  </si>
  <si>
    <t>odstranění částí odkvetlých a odumřelých částí trvalek</t>
  </si>
  <si>
    <t>dosadba květin</t>
  </si>
  <si>
    <t>hnojení na široko Basacote 6M 100g/m2 (pouze 1A+1C)</t>
  </si>
  <si>
    <t>oprava či doplnění oplocení</t>
  </si>
  <si>
    <t>1x ročně (na jaře) (pouze 1A+1C)</t>
  </si>
  <si>
    <t>doplnění mulče do výšky 100mm</t>
  </si>
  <si>
    <t>Péče o ZÁHONY v prvním až pátém roce po výsadbě:</t>
  </si>
  <si>
    <t>*kůly</t>
  </si>
  <si>
    <t xml:space="preserve">*jutové lano </t>
  </si>
  <si>
    <t>Oplocení záhonů, vč. instalace:*</t>
  </si>
  <si>
    <t>umístění zalaminovaného textu nan  kůlu o proběhlých výsadbách do štěrkového záhonu (bude vidět převážně jen štěrk)</t>
  </si>
  <si>
    <t>t</t>
  </si>
  <si>
    <t>Příprava území</t>
  </si>
  <si>
    <t>kap 6.3 , 6.11</t>
  </si>
  <si>
    <t>Mobiliář</t>
  </si>
  <si>
    <t>Krajinářské úpravy</t>
  </si>
  <si>
    <t>Ostatní</t>
  </si>
  <si>
    <t>kap. 6.4</t>
  </si>
  <si>
    <t>kap.6.5</t>
  </si>
  <si>
    <t>kap.7</t>
  </si>
  <si>
    <t>Cena celkem bez DPH</t>
  </si>
  <si>
    <t>zálivka 5-10l/m2 ve dvou dávkách po vsáknutí</t>
  </si>
  <si>
    <t>10x rok (1B se předpokladá výrazně méně nez 10l/m2, s menší četností)</t>
  </si>
  <si>
    <t>1x ročně (na jaře) - záhony 1A a 1C (140m2), neplatí pro 1B</t>
  </si>
  <si>
    <t>Není-li uvedeno jinak je doprava a přesun na staveništi součástí položek</t>
  </si>
  <si>
    <t>přepočtové koeficienty - 1,8t štěrku=1m³, 1,4t ornice =1m³</t>
  </si>
  <si>
    <t xml:space="preserve">biouhel netříděný (0-15 mm) </t>
  </si>
  <si>
    <t>7,5l/0,15hl/m2</t>
  </si>
  <si>
    <t>1C - zapravení do stávajícíc zeminy do hl 15cm/75m2</t>
  </si>
  <si>
    <t>mocnost 100mm, vč. dopravy - 1A, 1C(140m2)</t>
  </si>
  <si>
    <t>2x opakování, cena vč. prostředku</t>
  </si>
  <si>
    <t>kpl - KomPletní dodávka</t>
  </si>
  <si>
    <t>kpl</t>
  </si>
  <si>
    <t>Dřevěný kotvící kůl délka 3m, průměr 8cm, impregnovaný,  Dřevěné příčky  ke spojení kůlů (3 ks/strom),  Úvazkový popruh š. 30mm, hřeby</t>
  </si>
  <si>
    <t>Arboflex, ve dvou vrstvách (cca 1,2m2)</t>
  </si>
  <si>
    <t xml:space="preserve">kompost </t>
  </si>
  <si>
    <t>cena vč. Dopravy, - pro celou plochu záhonu 65m2</t>
  </si>
  <si>
    <t>cena vč. Dopravy- pro celou plochu záhonu 65m2</t>
  </si>
  <si>
    <t>1B (2,8m3)</t>
  </si>
  <si>
    <t>mocnost 30mm, vč. dopravy - 1A, 65m2 (2m3)</t>
  </si>
  <si>
    <t>Jedn.C 
bez DPH</t>
  </si>
  <si>
    <t>Specifikace</t>
  </si>
  <si>
    <r>
      <t>Výsadba</t>
    </r>
    <r>
      <rPr>
        <sz val="11"/>
        <color rgb="FF000000"/>
        <rFont val="Open Sans"/>
        <family val="2"/>
        <charset val="238"/>
      </rPr>
      <t> dřeviny s balem D přes 0,6 do 0,8 m do jamky se zalitím v rovině a svahu do 1:5</t>
    </r>
  </si>
  <si>
    <r>
      <t>m</t>
    </r>
    <r>
      <rPr>
        <vertAlign val="superscript"/>
        <sz val="9"/>
        <rFont val="Open Sans"/>
        <family val="2"/>
        <charset val="238"/>
      </rPr>
      <t>2</t>
    </r>
  </si>
  <si>
    <r>
      <t>m</t>
    </r>
    <r>
      <rPr>
        <vertAlign val="superscript"/>
        <sz val="9"/>
        <rFont val="Open Sans"/>
        <family val="2"/>
        <charset val="238"/>
      </rPr>
      <t>3</t>
    </r>
  </si>
  <si>
    <r>
      <t>Mulčování</t>
    </r>
    <r>
      <rPr>
        <sz val="11"/>
        <color rgb="FF000000"/>
        <rFont val="Open Sans"/>
        <family val="2"/>
        <charset val="238"/>
      </rPr>
      <t> záhonů štěrkem tl vrstvy přes 0,05 do 0,1 m v rovině a svahu do 1:5</t>
    </r>
  </si>
  <si>
    <t>100l/1m3</t>
  </si>
  <si>
    <t>50l/1m3</t>
  </si>
  <si>
    <t>kap.6.6, 6.7, 6.8, 6.9,6.10</t>
  </si>
  <si>
    <t>77</t>
  </si>
  <si>
    <t>prokypření a homogenizace zeminy</t>
  </si>
  <si>
    <t>promíchání ve výsadbové jámě, ref.Symbivit</t>
  </si>
  <si>
    <t>ref. Osmocote</t>
  </si>
  <si>
    <t>Řez stromů netrnitých na čípek o prům. koruny do 2 m  v rovině nebo na svahu do 1:5</t>
  </si>
  <si>
    <t>pm</t>
  </si>
  <si>
    <t>voda  -pro zálivku</t>
  </si>
  <si>
    <r>
      <t>m</t>
    </r>
    <r>
      <rPr>
        <i/>
        <vertAlign val="superscript"/>
        <sz val="9"/>
        <rFont val="Open Sans"/>
        <family val="2"/>
        <charset val="238"/>
      </rPr>
      <t>2</t>
    </r>
  </si>
  <si>
    <t>Zakládací práce</t>
  </si>
  <si>
    <t>Všechny položky obsahují dopravu veškerého materiálu a pracovníků na místo</t>
  </si>
  <si>
    <t>Materiál květinové záhony</t>
  </si>
  <si>
    <t>Materiál stromy</t>
  </si>
  <si>
    <t>Ukotvení kmene dřevin v rovině nebo na svahu do 1:5 třemi kůly D do 0,1 m dl přes 2 do 3 m</t>
  </si>
  <si>
    <r>
      <t>Hloubení jam pro </t>
    </r>
    <r>
      <rPr>
        <sz val="11"/>
        <color rgb="FF000000"/>
        <rFont val="Open Sans"/>
        <family val="2"/>
        <charset val="238"/>
      </rPr>
      <t>výsadbu dřevin strojně ve svahu přes 1:2 do 1:1 obj jamky přes 1,1 do 1,5 m3</t>
    </r>
  </si>
  <si>
    <r>
      <t>Založení štěrkového </t>
    </r>
    <r>
      <rPr>
        <sz val="11"/>
        <color rgb="FF000000"/>
        <rFont val="Open Sans"/>
        <family val="2"/>
        <charset val="238"/>
      </rPr>
      <t>záhonu pro výsadbu trvalek v rovině nebo ve svahu do 1:5 v zemině skupiny 1 až 4</t>
    </r>
  </si>
  <si>
    <t>květiny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</si>
</sst>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"/>
    <numFmt numFmtId="165" formatCode="_-* #,##0.00\ _K_č_-;\-* #,##0.00\ _K_č_-;_-* &quot;-&quot;??\ _K_č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&quot; Kč&quot;"/>
    <numFmt numFmtId="169" formatCode="0.0"/>
    <numFmt numFmtId="170" formatCode="_-&quot;$&quot;* #,##0_-;\-&quot;$&quot;* #,##0_-;_-&quot;$&quot;* &quot;-&quot;_-;_-@_-"/>
    <numFmt numFmtId="171" formatCode="0.00_)"/>
    <numFmt numFmtId="172" formatCode="_-* #,##0.0_-;\-* #,##0.0_-;_-* &quot;-&quot;??_-;_-@_-"/>
    <numFmt numFmtId="173" formatCode="_-&quot;$&quot;* #,##0.00_-;\-&quot;$&quot;* #,##0.00_-;_-&quot;$&quot;* &quot;-&quot;??_-;_-@_-"/>
    <numFmt numFmtId="174" formatCode="#,##0&quot; Kč&quot;;[Red]\-#,##0&quot; Kč&quot;"/>
    <numFmt numFmtId="175" formatCode="#,##0.00%;[Red]\(#,##0.00%\)"/>
    <numFmt numFmtId="176" formatCode="0.000&quot;%&quot;"/>
    <numFmt numFmtId="177" formatCode="0.0&quot;%&quot;"/>
    <numFmt numFmtId="178" formatCode="&quot;$&quot;#,##0_);\(&quot;$&quot;#,##0.0\)"/>
    <numFmt numFmtId="179" formatCode="&quot;$&quot;#.##"/>
    <numFmt numFmtId="180" formatCode="&quot;$&quot;#,##0.000_);\(&quot;$&quot;#,##0.000\)"/>
    <numFmt numFmtId="181" formatCode="#,##0&quot; Kč&quot;;\-#,##0&quot; Kč&quot;"/>
    <numFmt numFmtId="182" formatCode="&quot;SFr.&quot;#,##0.00;&quot;SFr.&quot;\-#,##0.00"/>
    <numFmt numFmtId="183" formatCode="&quot;$&quot;#,##0.0000_);\(&quot;$&quot;#,##0.0000\)"/>
    <numFmt numFmtId="184" formatCode="_(* #,##0.0_);_(* \(#,##0.0\);_(* &quot;-&quot;_);_(@_)"/>
    <numFmt numFmtId="185" formatCode="_-&quot;L&quot;* #,##0_-;\-&quot;L&quot;* #,##0_-;_-&quot;L&quot;* &quot;-&quot;_-;_-@_-"/>
    <numFmt numFmtId="186" formatCode="_-&quot;L&quot;* #,##0.00_-;\-&quot;L&quot;* #,##0.00_-;_-&quot;L&quot;* &quot;-&quot;??_-;_-@_-"/>
  </numFmts>
  <fonts count="10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Times New Roman"/>
      <charset val="204"/>
    </font>
    <font>
      <vertAlign val="superscript"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Open Sans"/>
      <family val="2"/>
      <charset val="238"/>
    </font>
    <font>
      <sz val="11"/>
      <name val="Open Sans"/>
      <family val="2"/>
      <charset val="238"/>
    </font>
    <font>
      <b/>
      <sz val="11"/>
      <name val="Open Sans"/>
      <family val="2"/>
      <charset val="238"/>
    </font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2"/>
      <name val="Arial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2"/>
      <name val="Courier New CE"/>
      <charset val="238"/>
    </font>
    <font>
      <b/>
      <i/>
      <u/>
      <sz val="14"/>
      <name val="Arial CE"/>
      <family val="2"/>
      <charset val="238"/>
    </font>
    <font>
      <b/>
      <i/>
      <u/>
      <sz val="14"/>
      <name val="Arial CE"/>
      <charset val="238"/>
    </font>
    <font>
      <b/>
      <u/>
      <sz val="12"/>
      <name val="Courier New CE"/>
      <charset val="238"/>
    </font>
    <font>
      <b/>
      <i/>
      <u/>
      <sz val="14"/>
      <name val="Courier New CE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1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u/>
      <sz val="10"/>
      <name val="Courier New CE"/>
      <charset val="238"/>
    </font>
    <font>
      <i/>
      <u/>
      <sz val="10"/>
      <name val="Courier New CE"/>
      <charset val="238"/>
    </font>
    <font>
      <b/>
      <sz val="10"/>
      <name val="Courier New CE"/>
      <charset val="238"/>
    </font>
    <font>
      <b/>
      <u/>
      <sz val="10"/>
      <name val="Courier New CE"/>
      <charset val="238"/>
    </font>
    <font>
      <sz val="10"/>
      <name val="Helv"/>
      <charset val="204"/>
    </font>
    <font>
      <sz val="11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b/>
      <sz val="10"/>
      <name val="Arial"/>
      <family val="2"/>
    </font>
    <font>
      <u/>
      <sz val="8"/>
      <color indexed="12"/>
      <name val="Times New Roman"/>
      <family val="1"/>
      <charset val="238"/>
    </font>
    <font>
      <sz val="8"/>
      <name val="Arial"/>
      <family val="2"/>
      <charset val="177"/>
    </font>
    <font>
      <b/>
      <sz val="10"/>
      <name val="Helv"/>
      <charset val="177"/>
    </font>
    <font>
      <b/>
      <sz val="12"/>
      <name val="Arial"/>
      <family val="2"/>
      <charset val="177"/>
    </font>
    <font>
      <b/>
      <i/>
      <sz val="16"/>
      <name val="Helv"/>
      <charset val="177"/>
    </font>
    <font>
      <b/>
      <sz val="11"/>
      <name val="Helv"/>
      <charset val="177"/>
    </font>
    <font>
      <sz val="10"/>
      <color indexed="8"/>
      <name val="Arial"/>
      <family val="2"/>
      <charset val="177"/>
    </font>
    <font>
      <sz val="10"/>
      <name val="Arial CE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</font>
    <font>
      <b/>
      <sz val="12"/>
      <name val="Arial"/>
      <family val="2"/>
    </font>
    <font>
      <i/>
      <sz val="10"/>
      <name val="News Serif EE"/>
      <charset val="238"/>
    </font>
    <font>
      <sz val="10"/>
      <name val="Sans EE"/>
      <charset val="238"/>
    </font>
    <font>
      <b/>
      <i/>
      <sz val="10"/>
      <color indexed="9"/>
      <name val="Arial CE"/>
      <family val="2"/>
      <charset val="238"/>
    </font>
    <font>
      <b/>
      <sz val="10"/>
      <name val="Times New Roman CE"/>
    </font>
    <font>
      <b/>
      <sz val="10"/>
      <color indexed="8"/>
      <name val="Arial CE"/>
      <charset val="238"/>
    </font>
    <font>
      <b/>
      <sz val="9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b/>
      <i/>
      <sz val="9"/>
      <color indexed="8"/>
      <name val="Arial CE"/>
      <family val="2"/>
      <charset val="238"/>
    </font>
    <font>
      <b/>
      <sz val="10"/>
      <name val="Arial CE"/>
      <family val="2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6"/>
      <name val="Open Sans"/>
      <family val="2"/>
      <charset val="238"/>
    </font>
    <font>
      <b/>
      <sz val="10"/>
      <name val="Open Sans"/>
      <family val="2"/>
      <charset val="238"/>
    </font>
    <font>
      <sz val="11"/>
      <color theme="1"/>
      <name val="Open Sans"/>
      <family val="2"/>
      <charset val="238"/>
    </font>
    <font>
      <sz val="10"/>
      <color rgb="FFFF0000"/>
      <name val="Open Sans"/>
      <family val="2"/>
      <charset val="238"/>
    </font>
    <font>
      <vertAlign val="superscript"/>
      <sz val="11"/>
      <name val="Open Sans"/>
      <family val="2"/>
      <charset val="238"/>
    </font>
    <font>
      <sz val="10"/>
      <name val="Open Sans"/>
      <family val="2"/>
      <charset val="238"/>
    </font>
    <font>
      <i/>
      <sz val="10"/>
      <name val="Open Sans"/>
      <family val="2"/>
      <charset val="238"/>
    </font>
    <font>
      <vertAlign val="superscript"/>
      <sz val="10"/>
      <name val="Open Sans"/>
      <family val="2"/>
      <charset val="238"/>
    </font>
    <font>
      <b/>
      <sz val="10"/>
      <color rgb="FFFF0000"/>
      <name val="Open Sans"/>
      <family val="2"/>
      <charset val="238"/>
    </font>
    <font>
      <i/>
      <sz val="11"/>
      <name val="Open Sans"/>
      <family val="2"/>
      <charset val="238"/>
    </font>
    <font>
      <i/>
      <vertAlign val="superscript"/>
      <sz val="11"/>
      <name val="Open Sans"/>
      <family val="2"/>
      <charset val="238"/>
    </font>
    <font>
      <sz val="11"/>
      <color rgb="FF000000"/>
      <name val="Open Sans"/>
      <family val="2"/>
      <charset val="238"/>
    </font>
    <font>
      <vertAlign val="superscript"/>
      <sz val="9"/>
      <name val="Open Sans"/>
      <family val="2"/>
      <charset val="238"/>
    </font>
    <font>
      <i/>
      <vertAlign val="superscript"/>
      <sz val="9"/>
      <name val="Open Sans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9"/>
        <bgColor indexed="17"/>
      </patternFill>
    </fill>
    <fill>
      <patternFill patternType="solid">
        <fgColor indexed="55"/>
      </patternFill>
    </fill>
    <fill>
      <patternFill patternType="solid">
        <fgColor indexed="18"/>
        <bgColor indexed="32"/>
      </patternFill>
    </fill>
    <fill>
      <patternFill patternType="gray0625"/>
    </fill>
    <fill>
      <patternFill patternType="solid">
        <fgColor indexed="10"/>
        <bgColor indexed="60"/>
      </patternFill>
    </fill>
    <fill>
      <patternFill patternType="solid">
        <f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0">
    <xf numFmtId="0" fontId="0" fillId="0" borderId="0"/>
    <xf numFmtId="0" fontId="5" fillId="0" borderId="0"/>
    <xf numFmtId="0" fontId="8" fillId="0" borderId="0"/>
    <xf numFmtId="43" fontId="11" fillId="0" borderId="0" applyFont="0" applyFill="0" applyBorder="0" applyAlignment="0" applyProtection="0"/>
    <xf numFmtId="0" fontId="15" fillId="0" borderId="0"/>
    <xf numFmtId="0" fontId="20" fillId="0" borderId="0"/>
    <xf numFmtId="0" fontId="22" fillId="0" borderId="0" applyProtection="0"/>
    <xf numFmtId="0" fontId="22" fillId="0" borderId="0" applyProtection="0"/>
    <xf numFmtId="0" fontId="19" fillId="0" borderId="0"/>
    <xf numFmtId="0" fontId="20" fillId="0" borderId="0"/>
    <xf numFmtId="49" fontId="59" fillId="0" borderId="0"/>
    <xf numFmtId="0" fontId="21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2" fillId="0" borderId="0" applyProtection="0"/>
    <xf numFmtId="0" fontId="60" fillId="8" borderId="0" applyProtection="0"/>
    <xf numFmtId="6" fontId="46" fillId="0" borderId="0" applyFont="0" applyFill="0" applyBorder="0" applyAlignment="0" applyProtection="0"/>
    <xf numFmtId="0" fontId="17" fillId="0" borderId="0"/>
    <xf numFmtId="8" fontId="4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 applyFill="0" applyBorder="0" applyAlignment="0"/>
    <xf numFmtId="0" fontId="17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0" fontId="62" fillId="9" borderId="1" applyNumberFormat="0" applyBorder="0" applyAlignment="0" applyProtection="0"/>
    <xf numFmtId="0" fontId="63" fillId="0" borderId="0"/>
    <xf numFmtId="0" fontId="64" fillId="10" borderId="13">
      <alignment horizontal="center" vertical="center"/>
    </xf>
    <xf numFmtId="170" fontId="17" fillId="0" borderId="0" applyFont="0" applyFill="0" applyBorder="0" applyAlignment="0" applyProtection="0"/>
    <xf numFmtId="0" fontId="17" fillId="0" borderId="0"/>
    <xf numFmtId="171" fontId="65" fillId="0" borderId="0"/>
    <xf numFmtId="0" fontId="64" fillId="0" borderId="14" applyNumberFormat="0" applyAlignment="0" applyProtection="0">
      <alignment horizontal="left" vertical="center"/>
    </xf>
    <xf numFmtId="38" fontId="46" fillId="0" borderId="15">
      <alignment vertical="center"/>
    </xf>
    <xf numFmtId="0" fontId="66" fillId="0" borderId="0"/>
    <xf numFmtId="14" fontId="67" fillId="0" borderId="0" applyFill="0" applyBorder="0" applyAlignment="0"/>
    <xf numFmtId="0" fontId="17" fillId="0" borderId="1">
      <alignment horizontal="center" vertical="center" wrapText="1"/>
    </xf>
    <xf numFmtId="49" fontId="67" fillId="0" borderId="0" applyFill="0" applyBorder="0" applyAlignment="0"/>
    <xf numFmtId="38" fontId="62" fillId="10" borderId="0" applyNumberFormat="0" applyBorder="0" applyAlignment="0" applyProtection="0"/>
    <xf numFmtId="0" fontId="66" fillId="0" borderId="16"/>
    <xf numFmtId="172" fontId="17" fillId="0" borderId="0" applyFont="0" applyFill="0" applyBorder="0" applyAlignment="0" applyProtection="0"/>
    <xf numFmtId="0" fontId="46" fillId="0" borderId="0" applyFill="0" applyBorder="0" applyAlignment="0"/>
    <xf numFmtId="173" fontId="17" fillId="0" borderId="0" applyFont="0" applyFill="0" applyBorder="0" applyAlignment="0" applyProtection="0"/>
    <xf numFmtId="0" fontId="64" fillId="0" borderId="5">
      <alignment horizontal="left" vertical="center"/>
    </xf>
    <xf numFmtId="1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7" fillId="0" borderId="0" applyFill="0" applyBorder="0" applyAlignment="0"/>
    <xf numFmtId="170" fontId="17" fillId="0" borderId="0" applyFont="0" applyFill="0" applyBorder="0" applyAlignment="0" applyProtection="0"/>
    <xf numFmtId="171" fontId="65" fillId="0" borderId="0"/>
    <xf numFmtId="38" fontId="46" fillId="0" borderId="15">
      <alignment vertical="center"/>
    </xf>
    <xf numFmtId="0" fontId="17" fillId="0" borderId="1">
      <alignment horizontal="center" vertical="center" wrapText="1"/>
    </xf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64" fillId="0" borderId="5">
      <alignment horizontal="left" vertical="center"/>
    </xf>
    <xf numFmtId="0" fontId="17" fillId="0" borderId="0"/>
    <xf numFmtId="0" fontId="64" fillId="10" borderId="13">
      <alignment horizontal="center" vertical="center"/>
    </xf>
    <xf numFmtId="14" fontId="67" fillId="0" borderId="0" applyFill="0" applyBorder="0" applyAlignment="0"/>
    <xf numFmtId="0" fontId="46" fillId="0" borderId="0" applyFill="0" applyBorder="0" applyAlignment="0"/>
    <xf numFmtId="38" fontId="62" fillId="10" borderId="0" applyNumberFormat="0" applyBorder="0" applyAlignment="0" applyProtection="0"/>
    <xf numFmtId="10" fontId="62" fillId="9" borderId="1" applyNumberFormat="0" applyBorder="0" applyAlignment="0" applyProtection="0"/>
    <xf numFmtId="0" fontId="63" fillId="0" borderId="0"/>
    <xf numFmtId="0" fontId="64" fillId="0" borderId="14" applyNumberFormat="0" applyAlignment="0" applyProtection="0">
      <alignment horizontal="left" vertical="center"/>
    </xf>
    <xf numFmtId="0" fontId="66" fillId="0" borderId="0"/>
    <xf numFmtId="49" fontId="67" fillId="0" borderId="0" applyFill="0" applyBorder="0" applyAlignment="0"/>
    <xf numFmtId="0" fontId="66" fillId="0" borderId="16"/>
    <xf numFmtId="0" fontId="19" fillId="0" borderId="0"/>
    <xf numFmtId="49" fontId="21" fillId="0" borderId="1"/>
    <xf numFmtId="49" fontId="22" fillId="0" borderId="1"/>
    <xf numFmtId="49" fontId="22" fillId="0" borderId="1"/>
    <xf numFmtId="49" fontId="22" fillId="0" borderId="1"/>
    <xf numFmtId="49" fontId="22" fillId="0" borderId="1"/>
    <xf numFmtId="49" fontId="68" fillId="0" borderId="1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49" fontId="21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1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49" fontId="22" fillId="0" borderId="0">
      <alignment horizontal="left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49" fontId="69" fillId="0" borderId="0">
      <alignment horizontal="left" vertical="center"/>
    </xf>
    <xf numFmtId="49" fontId="69" fillId="0" borderId="0">
      <alignment horizontal="left" vertical="center"/>
    </xf>
    <xf numFmtId="49" fontId="58" fillId="0" borderId="0">
      <alignment horizontal="left" vertical="center"/>
    </xf>
    <xf numFmtId="174" fontId="70" fillId="21" borderId="17" applyProtection="0">
      <alignment vertical="center"/>
    </xf>
    <xf numFmtId="175" fontId="22" fillId="0" borderId="0" applyFill="0" applyBorder="0" applyAlignment="0"/>
    <xf numFmtId="176" fontId="22" fillId="0" borderId="0" applyFill="0" applyBorder="0" applyAlignment="0"/>
    <xf numFmtId="177" fontId="22" fillId="0" borderId="0" applyFill="0" applyBorder="0" applyAlignment="0"/>
    <xf numFmtId="178" fontId="22" fillId="0" borderId="0" applyFill="0" applyBorder="0" applyAlignment="0"/>
    <xf numFmtId="179" fontId="22" fillId="0" borderId="0" applyFill="0" applyBorder="0" applyAlignment="0"/>
    <xf numFmtId="175" fontId="22" fillId="0" borderId="0" applyFill="0" applyBorder="0" applyAlignment="0"/>
    <xf numFmtId="180" fontId="22" fillId="0" borderId="0" applyFill="0" applyBorder="0" applyAlignment="0"/>
    <xf numFmtId="176" fontId="22" fillId="0" borderId="0" applyFill="0" applyBorder="0" applyAlignment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3" fontId="58" fillId="0" borderId="0">
      <alignment horizontal="right" vertical="top"/>
    </xf>
    <xf numFmtId="181" fontId="71" fillId="0" borderId="17" applyProtection="0">
      <alignment horizontal="right" vertical="center"/>
    </xf>
    <xf numFmtId="181" fontId="71" fillId="0" borderId="17" applyProtection="0">
      <alignment horizontal="right" vertical="center"/>
    </xf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9" fontId="58" fillId="0" borderId="0">
      <alignment horizontal="left" vertical="center"/>
    </xf>
    <xf numFmtId="4" fontId="25" fillId="0" borderId="0"/>
    <xf numFmtId="14" fontId="72" fillId="0" borderId="0" applyFill="0" applyBorder="0" applyAlignment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22" fillId="0" borderId="0" applyFill="0" applyBorder="0" applyAlignment="0"/>
    <xf numFmtId="176" fontId="22" fillId="0" borderId="0" applyFill="0" applyBorder="0" applyAlignment="0"/>
    <xf numFmtId="175" fontId="22" fillId="0" borderId="0" applyFill="0" applyBorder="0" applyAlignment="0"/>
    <xf numFmtId="180" fontId="22" fillId="0" borderId="0" applyFill="0" applyBorder="0" applyAlignment="0"/>
    <xf numFmtId="176" fontId="22" fillId="0" borderId="0" applyFill="0" applyBorder="0" applyAlignment="0"/>
    <xf numFmtId="0" fontId="73" fillId="0" borderId="14" applyNumberFormat="0" applyAlignment="0" applyProtection="0">
      <alignment horizontal="left" vertical="center"/>
    </xf>
    <xf numFmtId="0" fontId="73" fillId="0" borderId="5">
      <alignment horizontal="left" vertical="center"/>
    </xf>
    <xf numFmtId="0" fontId="74" fillId="0" borderId="0">
      <alignment horizontal="left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22" borderId="19" applyNumberFormat="0" applyAlignment="0" applyProtection="0"/>
    <xf numFmtId="0" fontId="29" fillId="22" borderId="19" applyNumberFormat="0" applyAlignment="0" applyProtection="0"/>
    <xf numFmtId="0" fontId="29" fillId="22" borderId="19" applyNumberFormat="0" applyAlignment="0" applyProtection="0"/>
    <xf numFmtId="0" fontId="30" fillId="0" borderId="20" applyNumberFormat="0" applyFont="0" applyFill="0" applyAlignment="0" applyProtection="0">
      <alignment horizontal="left"/>
    </xf>
    <xf numFmtId="175" fontId="22" fillId="0" borderId="0" applyFill="0" applyBorder="0" applyAlignment="0"/>
    <xf numFmtId="176" fontId="22" fillId="0" borderId="0" applyFill="0" applyBorder="0" applyAlignment="0"/>
    <xf numFmtId="175" fontId="22" fillId="0" borderId="0" applyFill="0" applyBorder="0" applyAlignment="0"/>
    <xf numFmtId="180" fontId="22" fillId="0" borderId="0" applyFill="0" applyBorder="0" applyAlignment="0"/>
    <xf numFmtId="176" fontId="22" fillId="0" borderId="0" applyFill="0" applyBorder="0" applyAlignment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75" fillId="0" borderId="0" applyNumberFormat="0"/>
    <xf numFmtId="49" fontId="31" fillId="0" borderId="3" applyNumberFormat="0">
      <alignment horizontal="left" vertical="center"/>
    </xf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23" borderId="17" applyProtection="0">
      <alignment horizontal="left" vertical="center"/>
    </xf>
    <xf numFmtId="4" fontId="34" fillId="0" borderId="0" applyFill="0" applyBorder="0" applyProtection="0">
      <alignment horizontal="right"/>
    </xf>
    <xf numFmtId="4" fontId="35" fillId="0" borderId="0" applyFill="0" applyBorder="0" applyProtection="0"/>
    <xf numFmtId="4" fontId="36" fillId="0" borderId="0" applyFill="0" applyBorder="0" applyProtection="0"/>
    <xf numFmtId="4" fontId="36" fillId="0" borderId="0" applyFill="0" applyBorder="0" applyProtection="0"/>
    <xf numFmtId="4" fontId="36" fillId="0" borderId="0" applyFill="0" applyBorder="0" applyProtection="0"/>
    <xf numFmtId="4" fontId="37" fillId="0" borderId="0" applyFill="0" applyBorder="0" applyProtection="0"/>
    <xf numFmtId="4" fontId="38" fillId="0" borderId="0" applyFill="0" applyBorder="0" applyProtection="0"/>
    <xf numFmtId="0" fontId="59" fillId="0" borderId="24" applyBorder="0" applyAlignment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24" borderId="5" applyNumberFormat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78" fillId="0" borderId="17">
      <alignment horizontal="justify" vertical="center" wrapText="1"/>
      <protection locked="0"/>
    </xf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42" fillId="0" borderId="0" applyProtection="0"/>
    <xf numFmtId="0" fontId="43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2" fillId="0" borderId="0"/>
    <xf numFmtId="0" fontId="21" fillId="0" borderId="0"/>
    <xf numFmtId="174" fontId="70" fillId="23" borderId="17" applyProtection="0">
      <alignment vertical="center" wrapText="1"/>
    </xf>
    <xf numFmtId="0" fontId="69" fillId="0" borderId="0">
      <alignment horizontal="left"/>
    </xf>
    <xf numFmtId="179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79" fillId="0" borderId="0">
      <alignment horizontal="right"/>
    </xf>
    <xf numFmtId="0" fontId="71" fillId="0" borderId="17" applyProtection="0">
      <alignment vertical="center"/>
    </xf>
    <xf numFmtId="0" fontId="58" fillId="0" borderId="0">
      <alignment vertical="top" wrapText="1"/>
    </xf>
    <xf numFmtId="0" fontId="80" fillId="0" borderId="17" applyProtection="0">
      <alignment horizontal="justify" vertical="center" wrapText="1"/>
    </xf>
    <xf numFmtId="0" fontId="21" fillId="16" borderId="25" applyNumberFormat="0" applyFont="0" applyAlignment="0" applyProtection="0"/>
    <xf numFmtId="0" fontId="22" fillId="16" borderId="25" applyNumberFormat="0" applyFont="0" applyAlignment="0" applyProtection="0"/>
    <xf numFmtId="0" fontId="22" fillId="16" borderId="25" applyNumberFormat="0" applyFont="0" applyAlignment="0" applyProtection="0"/>
    <xf numFmtId="0" fontId="22" fillId="16" borderId="25" applyNumberFormat="0" applyFont="0" applyAlignment="0" applyProtection="0"/>
    <xf numFmtId="0" fontId="21" fillId="16" borderId="25" applyNumberFormat="0" applyFont="0" applyAlignment="0" applyProtection="0"/>
    <xf numFmtId="0" fontId="22" fillId="16" borderId="25" applyNumberFormat="0" applyFont="0" applyAlignment="0" applyProtection="0"/>
    <xf numFmtId="0" fontId="22" fillId="16" borderId="25" applyNumberFormat="0" applyFont="0" applyAlignment="0" applyProtection="0"/>
    <xf numFmtId="0" fontId="22" fillId="16" borderId="25" applyNumberFormat="0" applyFont="0" applyAlignment="0" applyProtection="0"/>
    <xf numFmtId="0" fontId="21" fillId="16" borderId="25" applyNumberFormat="0" applyFont="0" applyAlignment="0" applyProtection="0"/>
    <xf numFmtId="0" fontId="22" fillId="16" borderId="25" applyNumberFormat="0" applyFont="0" applyAlignment="0" applyProtection="0"/>
    <xf numFmtId="0" fontId="22" fillId="16" borderId="25" applyNumberFormat="0" applyFont="0" applyAlignment="0" applyProtection="0"/>
    <xf numFmtId="0" fontId="22" fillId="16" borderId="25" applyNumberFormat="0" applyFont="0" applyAlignment="0" applyProtection="0"/>
    <xf numFmtId="175" fontId="22" fillId="0" borderId="0" applyFill="0" applyBorder="0" applyAlignment="0"/>
    <xf numFmtId="176" fontId="22" fillId="0" borderId="0" applyFill="0" applyBorder="0" applyAlignment="0"/>
    <xf numFmtId="175" fontId="22" fillId="0" borderId="0" applyFill="0" applyBorder="0" applyAlignment="0"/>
    <xf numFmtId="180" fontId="22" fillId="0" borderId="0" applyFill="0" applyBorder="0" applyAlignment="0"/>
    <xf numFmtId="176" fontId="22" fillId="0" borderId="0" applyFill="0" applyBorder="0" applyAlignment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49" fontId="81" fillId="0" borderId="0">
      <alignment horizontal="left" vertical="center"/>
    </xf>
    <xf numFmtId="174" fontId="82" fillId="25" borderId="17" applyProtection="0">
      <alignment vertical="center"/>
    </xf>
    <xf numFmtId="1" fontId="21" fillId="0" borderId="0">
      <alignment horizontal="center" vertical="center"/>
      <protection locked="0"/>
    </xf>
    <xf numFmtId="1" fontId="22" fillId="0" borderId="0">
      <alignment horizontal="center" vertical="center"/>
      <protection locked="0"/>
    </xf>
    <xf numFmtId="1" fontId="22" fillId="0" borderId="0">
      <alignment horizontal="center" vertical="center"/>
      <protection locked="0"/>
    </xf>
    <xf numFmtId="1" fontId="22" fillId="0" borderId="0">
      <alignment horizontal="center" vertical="center"/>
      <protection locked="0"/>
    </xf>
    <xf numFmtId="1" fontId="22" fillId="0" borderId="0">
      <alignment horizontal="center" vertical="center"/>
      <protection locked="0"/>
    </xf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0" borderId="0"/>
    <xf numFmtId="4" fontId="42" fillId="0" borderId="0" applyFill="0" applyBorder="0" applyProtection="0">
      <alignment horizontal="left"/>
    </xf>
    <xf numFmtId="4" fontId="47" fillId="0" borderId="0" applyFill="0" applyBorder="0" applyProtection="0"/>
    <xf numFmtId="4" fontId="48" fillId="0" borderId="0" applyFill="0" applyBorder="0" applyProtection="0"/>
    <xf numFmtId="4" fontId="49" fillId="0" borderId="0" applyFill="0" applyProtection="0"/>
    <xf numFmtId="4" fontId="50" fillId="0" borderId="0" applyFill="0" applyBorder="0" applyProtection="0"/>
    <xf numFmtId="4" fontId="49" fillId="0" borderId="0" applyFill="0" applyBorder="0" applyProtection="0"/>
    <xf numFmtId="0" fontId="20" fillId="0" borderId="0"/>
    <xf numFmtId="0" fontId="51" fillId="0" borderId="0"/>
    <xf numFmtId="0" fontId="51" fillId="0" borderId="0"/>
    <xf numFmtId="0" fontId="51" fillId="0" borderId="0"/>
    <xf numFmtId="49" fontId="52" fillId="0" borderId="0" applyFill="0" applyBorder="0" applyProtection="0"/>
    <xf numFmtId="49" fontId="72" fillId="0" borderId="0" applyFill="0" applyBorder="0" applyAlignment="0"/>
    <xf numFmtId="183" fontId="22" fillId="0" borderId="0" applyFill="0" applyBorder="0" applyAlignment="0"/>
    <xf numFmtId="184" fontId="22" fillId="0" borderId="0" applyFill="0" applyBorder="0" applyAlignment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19" borderId="27" applyNumberFormat="0" applyAlignment="0" applyProtection="0"/>
    <xf numFmtId="0" fontId="54" fillId="19" borderId="27" applyNumberFormat="0" applyAlignment="0" applyProtection="0"/>
    <xf numFmtId="0" fontId="54" fillId="19" borderId="27" applyNumberFormat="0" applyAlignment="0" applyProtection="0"/>
    <xf numFmtId="0" fontId="55" fillId="26" borderId="27" applyNumberFormat="0" applyAlignment="0" applyProtection="0"/>
    <xf numFmtId="0" fontId="55" fillId="26" borderId="27" applyNumberFormat="0" applyAlignment="0" applyProtection="0"/>
    <xf numFmtId="0" fontId="55" fillId="26" borderId="27" applyNumberFormat="0" applyAlignment="0" applyProtection="0"/>
    <xf numFmtId="168" fontId="83" fillId="27" borderId="17">
      <alignment horizontal="right" vertical="center"/>
      <protection locked="0"/>
    </xf>
    <xf numFmtId="0" fontId="84" fillId="28" borderId="17" applyProtection="0">
      <alignment horizontal="left" vertical="center" wrapText="1"/>
    </xf>
    <xf numFmtId="0" fontId="56" fillId="26" borderId="28" applyNumberFormat="0" applyAlignment="0" applyProtection="0"/>
    <xf numFmtId="0" fontId="56" fillId="26" borderId="28" applyNumberFormat="0" applyAlignment="0" applyProtection="0"/>
    <xf numFmtId="0" fontId="56" fillId="26" borderId="2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85" fillId="8" borderId="0" applyProtection="0"/>
    <xf numFmtId="0" fontId="17" fillId="0" borderId="0" applyNumberFormat="0" applyFont="0" applyFill="0" applyAlignment="0" applyProtection="0"/>
    <xf numFmtId="0" fontId="15" fillId="0" borderId="0"/>
    <xf numFmtId="0" fontId="86" fillId="0" borderId="0"/>
    <xf numFmtId="0" fontId="17" fillId="0" borderId="0"/>
    <xf numFmtId="0" fontId="86" fillId="0" borderId="0"/>
    <xf numFmtId="0" fontId="17" fillId="0" borderId="0"/>
    <xf numFmtId="0" fontId="1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7" fillId="0" borderId="0"/>
    <xf numFmtId="0" fontId="11" fillId="0" borderId="0"/>
    <xf numFmtId="0" fontId="87" fillId="0" borderId="0"/>
    <xf numFmtId="0" fontId="8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1" fillId="0" borderId="0" applyFont="0" applyFill="0" applyBorder="0" applyAlignment="0" applyProtection="0"/>
  </cellStyleXfs>
  <cellXfs count="30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" xfId="0" quotePrefix="1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 vertical="top"/>
    </xf>
    <xf numFmtId="0" fontId="2" fillId="0" borderId="1" xfId="0" quotePrefix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quotePrefix="1" applyFont="1" applyBorder="1" applyAlignment="1">
      <alignment horizontal="justify" vertical="top" wrapText="1"/>
    </xf>
    <xf numFmtId="0" fontId="2" fillId="0" borderId="4" xfId="0" quotePrefix="1" applyFont="1" applyBorder="1" applyAlignment="1">
      <alignment vertical="top" wrapText="1"/>
    </xf>
    <xf numFmtId="0" fontId="3" fillId="4" borderId="5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" fontId="2" fillId="0" borderId="1" xfId="0" quotePrefix="1" applyNumberFormat="1" applyFont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3" fillId="0" borderId="1" xfId="0" quotePrefix="1" applyFont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43" fontId="2" fillId="5" borderId="1" xfId="3" applyFont="1" applyFill="1" applyBorder="1" applyAlignment="1">
      <alignment vertical="top" wrapText="1"/>
    </xf>
    <xf numFmtId="16" fontId="2" fillId="0" borderId="1" xfId="0" quotePrefix="1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4" xfId="0" quotePrefix="1" applyFont="1" applyBorder="1" applyAlignment="1">
      <alignment horizontal="justify" vertical="top" wrapText="1"/>
    </xf>
    <xf numFmtId="0" fontId="12" fillId="0" borderId="0" xfId="0" applyFont="1"/>
    <xf numFmtId="0" fontId="13" fillId="3" borderId="1" xfId="0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4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righ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vertical="top" wrapText="1"/>
    </xf>
    <xf numFmtId="0" fontId="13" fillId="3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/>
    </xf>
    <xf numFmtId="0" fontId="13" fillId="0" borderId="2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quotePrefix="1" applyFont="1" applyFill="1" applyBorder="1" applyAlignment="1">
      <alignment vertical="top"/>
    </xf>
    <xf numFmtId="0" fontId="13" fillId="0" borderId="11" xfId="0" applyFont="1" applyFill="1" applyBorder="1" applyAlignment="1">
      <alignment horizontal="right" vertical="top"/>
    </xf>
    <xf numFmtId="0" fontId="14" fillId="0" borderId="3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1" fillId="0" borderId="10" xfId="0" applyFont="1" applyFill="1" applyBorder="1"/>
    <xf numFmtId="43" fontId="13" fillId="0" borderId="0" xfId="3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top"/>
    </xf>
    <xf numFmtId="0" fontId="2" fillId="5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7" borderId="0" xfId="0" applyFont="1" applyFill="1" applyBorder="1" applyAlignment="1">
      <alignment vertical="top" wrapText="1"/>
    </xf>
    <xf numFmtId="0" fontId="2" fillId="6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top"/>
    </xf>
    <xf numFmtId="0" fontId="2" fillId="0" borderId="10" xfId="0" applyFont="1" applyBorder="1" applyAlignment="1">
      <alignment vertical="top"/>
    </xf>
    <xf numFmtId="0" fontId="3" fillId="4" borderId="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2" fillId="0" borderId="10" xfId="0" quotePrefix="1" applyFont="1" applyBorder="1" applyAlignment="1">
      <alignment vertical="top"/>
    </xf>
    <xf numFmtId="0" fontId="2" fillId="0" borderId="11" xfId="0" applyFont="1" applyBorder="1" applyAlignment="1">
      <alignment horizontal="right" vertical="top"/>
    </xf>
    <xf numFmtId="0" fontId="3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5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0" fontId="3" fillId="0" borderId="3" xfId="0" applyFont="1" applyFill="1" applyBorder="1" applyAlignment="1">
      <alignment horizontal="left" vertical="top"/>
    </xf>
    <xf numFmtId="43" fontId="2" fillId="5" borderId="0" xfId="3" applyFont="1" applyFill="1" applyBorder="1" applyAlignment="1">
      <alignment vertical="top" wrapText="1"/>
    </xf>
    <xf numFmtId="0" fontId="1" fillId="0" borderId="9" xfId="0" applyFont="1" applyBorder="1"/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0" xfId="0" quotePrefix="1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3" borderId="0" xfId="0" applyFont="1" applyFill="1" applyAlignment="1">
      <alignment vertical="top"/>
    </xf>
    <xf numFmtId="0" fontId="2" fillId="33" borderId="0" xfId="0" applyFont="1" applyFill="1" applyBorder="1" applyAlignment="1">
      <alignment vertical="top"/>
    </xf>
    <xf numFmtId="0" fontId="2" fillId="33" borderId="0" xfId="0" quotePrefix="1" applyFont="1" applyFill="1" applyAlignment="1">
      <alignment vertical="top"/>
    </xf>
    <xf numFmtId="0" fontId="2" fillId="6" borderId="0" xfId="0" applyFont="1" applyFill="1" applyAlignment="1">
      <alignment vertical="top"/>
    </xf>
    <xf numFmtId="3" fontId="3" fillId="4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3" fillId="3" borderId="1" xfId="0" applyFont="1" applyFill="1" applyBorder="1" applyAlignment="1">
      <alignment horizontal="left" vertical="top" wrapText="1"/>
    </xf>
    <xf numFmtId="0" fontId="93" fillId="3" borderId="1" xfId="0" applyFont="1" applyFill="1" applyBorder="1" applyAlignment="1">
      <alignment horizontal="center" vertical="top" wrapText="1"/>
    </xf>
    <xf numFmtId="0" fontId="93" fillId="3" borderId="1" xfId="0" applyFont="1" applyFill="1" applyBorder="1" applyAlignment="1">
      <alignment vertical="top" wrapText="1"/>
    </xf>
    <xf numFmtId="0" fontId="93" fillId="0" borderId="0" xfId="0" applyFont="1" applyAlignment="1">
      <alignment vertical="top" wrapText="1"/>
    </xf>
    <xf numFmtId="0" fontId="93" fillId="0" borderId="0" xfId="0" applyFont="1" applyAlignment="1">
      <alignment vertical="center" wrapText="1"/>
    </xf>
    <xf numFmtId="0" fontId="93" fillId="0" borderId="0" xfId="0" applyFont="1" applyAlignment="1">
      <alignment vertical="center"/>
    </xf>
    <xf numFmtId="0" fontId="89" fillId="4" borderId="5" xfId="0" applyFont="1" applyFill="1" applyBorder="1" applyAlignment="1">
      <alignment horizontal="left" vertical="center" wrapText="1"/>
    </xf>
    <xf numFmtId="0" fontId="89" fillId="4" borderId="5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left" vertical="center" wrapText="1"/>
    </xf>
    <xf numFmtId="0" fontId="93" fillId="0" borderId="0" xfId="0" applyFont="1" applyAlignment="1">
      <alignment horizontal="center" vertical="center" wrapText="1"/>
    </xf>
    <xf numFmtId="0" fontId="93" fillId="0" borderId="0" xfId="0" applyFont="1"/>
    <xf numFmtId="0" fontId="93" fillId="0" borderId="1" xfId="0" applyFont="1" applyBorder="1" applyAlignment="1">
      <alignment horizontal="left" vertical="center" wrapText="1"/>
    </xf>
    <xf numFmtId="0" fontId="91" fillId="0" borderId="0" xfId="0" applyFont="1"/>
    <xf numFmtId="0" fontId="93" fillId="0" borderId="1" xfId="0" applyFont="1" applyBorder="1" applyAlignment="1">
      <alignment vertical="top" wrapText="1"/>
    </xf>
    <xf numFmtId="0" fontId="93" fillId="0" borderId="0" xfId="0" applyFont="1" applyAlignment="1">
      <alignment vertical="top"/>
    </xf>
    <xf numFmtId="0" fontId="91" fillId="2" borderId="0" xfId="0" applyFont="1" applyFill="1"/>
    <xf numFmtId="0" fontId="91" fillId="2" borderId="0" xfId="0" applyFont="1" applyFill="1" applyAlignment="1">
      <alignment vertical="top" wrapText="1"/>
    </xf>
    <xf numFmtId="0" fontId="91" fillId="0" borderId="0" xfId="0" applyFont="1" applyAlignment="1">
      <alignment horizontal="left"/>
    </xf>
    <xf numFmtId="0" fontId="91" fillId="0" borderId="0" xfId="0" applyFont="1" applyAlignment="1">
      <alignment horizontal="center"/>
    </xf>
    <xf numFmtId="164" fontId="91" fillId="0" borderId="0" xfId="0" applyNumberFormat="1" applyFont="1" applyAlignment="1">
      <alignment horizontal="right"/>
    </xf>
    <xf numFmtId="0" fontId="93" fillId="3" borderId="1" xfId="0" applyFont="1" applyFill="1" applyBorder="1" applyAlignment="1">
      <alignment horizontal="right" vertical="top" wrapText="1"/>
    </xf>
    <xf numFmtId="0" fontId="89" fillId="3" borderId="1" xfId="0" applyFont="1" applyFill="1" applyBorder="1" applyAlignment="1">
      <alignment horizontal="left" vertical="top" wrapText="1"/>
    </xf>
    <xf numFmtId="0" fontId="89" fillId="4" borderId="4" xfId="0" applyFont="1" applyFill="1" applyBorder="1" applyAlignment="1">
      <alignment horizontal="left" vertical="center" wrapText="1"/>
    </xf>
    <xf numFmtId="0" fontId="89" fillId="4" borderId="5" xfId="0" applyFont="1" applyFill="1" applyBorder="1" applyAlignment="1">
      <alignment horizontal="center" vertical="top" wrapText="1"/>
    </xf>
    <xf numFmtId="1" fontId="89" fillId="4" borderId="5" xfId="0" applyNumberFormat="1" applyFont="1" applyFill="1" applyBorder="1" applyAlignment="1">
      <alignment horizontal="center" vertical="center"/>
    </xf>
    <xf numFmtId="0" fontId="89" fillId="4" borderId="5" xfId="0" applyFont="1" applyFill="1" applyBorder="1" applyAlignment="1">
      <alignment vertical="center"/>
    </xf>
    <xf numFmtId="0" fontId="89" fillId="4" borderId="6" xfId="0" applyFont="1" applyFill="1" applyBorder="1" applyAlignment="1">
      <alignment horizontal="left" vertical="center" wrapText="1"/>
    </xf>
    <xf numFmtId="0" fontId="89" fillId="0" borderId="0" xfId="0" applyFont="1" applyAlignment="1">
      <alignment vertical="top"/>
    </xf>
    <xf numFmtId="0" fontId="89" fillId="0" borderId="0" xfId="0" applyFont="1" applyAlignment="1">
      <alignment vertical="top" wrapText="1"/>
    </xf>
    <xf numFmtId="0" fontId="93" fillId="0" borderId="1" xfId="0" applyFont="1" applyBorder="1" applyAlignment="1">
      <alignment horizontal="right" vertical="top"/>
    </xf>
    <xf numFmtId="0" fontId="89" fillId="0" borderId="1" xfId="0" applyFont="1" applyBorder="1" applyAlignment="1">
      <alignment horizontal="left" vertical="top"/>
    </xf>
    <xf numFmtId="0" fontId="93" fillId="0" borderId="1" xfId="0" applyFont="1" applyBorder="1" applyAlignment="1">
      <alignment horizontal="left" vertical="top" wrapText="1"/>
    </xf>
    <xf numFmtId="0" fontId="89" fillId="0" borderId="1" xfId="0" applyFont="1" applyBorder="1" applyAlignment="1">
      <alignment horizontal="center" vertical="top" wrapText="1"/>
    </xf>
    <xf numFmtId="1" fontId="89" fillId="0" borderId="1" xfId="0" applyNumberFormat="1" applyFont="1" applyBorder="1" applyAlignment="1">
      <alignment horizontal="center" vertical="top"/>
    </xf>
    <xf numFmtId="16" fontId="93" fillId="0" borderId="1" xfId="0" quotePrefix="1" applyNumberFormat="1" applyFont="1" applyBorder="1" applyAlignment="1">
      <alignment horizontal="center" vertical="top"/>
    </xf>
    <xf numFmtId="1" fontId="93" fillId="0" borderId="1" xfId="0" quotePrefix="1" applyNumberFormat="1" applyFont="1" applyBorder="1" applyAlignment="1">
      <alignment horizontal="center" vertical="top"/>
    </xf>
    <xf numFmtId="0" fontId="93" fillId="0" borderId="1" xfId="0" applyFont="1" applyBorder="1" applyAlignment="1">
      <alignment vertical="top"/>
    </xf>
    <xf numFmtId="0" fontId="91" fillId="2" borderId="0" xfId="0" applyFont="1" applyFill="1" applyAlignment="1">
      <alignment horizontal="center" vertical="top" wrapText="1"/>
    </xf>
    <xf numFmtId="0" fontId="91" fillId="0" borderId="0" xfId="0" applyFont="1" applyAlignment="1">
      <alignment horizontal="center" vertical="top"/>
    </xf>
    <xf numFmtId="0" fontId="91" fillId="0" borderId="0" xfId="0" applyFont="1" applyAlignment="1">
      <alignment wrapText="1"/>
    </xf>
    <xf numFmtId="0" fontId="93" fillId="3" borderId="4" xfId="0" applyFont="1" applyFill="1" applyBorder="1" applyAlignment="1">
      <alignment vertical="top" wrapText="1"/>
    </xf>
    <xf numFmtId="0" fontId="93" fillId="0" borderId="0" xfId="0" applyFont="1" applyFill="1" applyAlignment="1">
      <alignment vertical="top" wrapText="1"/>
    </xf>
    <xf numFmtId="0" fontId="89" fillId="0" borderId="5" xfId="0" applyFont="1" applyFill="1" applyBorder="1" applyAlignment="1">
      <alignment horizontal="left" vertical="center" wrapText="1"/>
    </xf>
    <xf numFmtId="0" fontId="89" fillId="4" borderId="5" xfId="0" applyFont="1" applyFill="1" applyBorder="1" applyAlignment="1">
      <alignment horizontal="right" vertical="center" wrapText="1"/>
    </xf>
    <xf numFmtId="3" fontId="89" fillId="4" borderId="5" xfId="0" applyNumberFormat="1" applyFont="1" applyFill="1" applyBorder="1" applyAlignment="1">
      <alignment horizontal="right" vertical="center" wrapText="1"/>
    </xf>
    <xf numFmtId="0" fontId="93" fillId="4" borderId="5" xfId="0" applyFont="1" applyFill="1" applyBorder="1" applyAlignment="1">
      <alignment horizontal="left" vertical="center" wrapText="1"/>
    </xf>
    <xf numFmtId="0" fontId="93" fillId="0" borderId="0" xfId="0" applyFont="1" applyFill="1" applyAlignment="1">
      <alignment vertical="top"/>
    </xf>
    <xf numFmtId="0" fontId="93" fillId="0" borderId="1" xfId="0" applyFont="1" applyFill="1" applyBorder="1" applyAlignment="1">
      <alignment vertical="top" wrapText="1"/>
    </xf>
    <xf numFmtId="0" fontId="93" fillId="0" borderId="1" xfId="0" applyFont="1" applyBorder="1" applyAlignment="1">
      <alignment horizontal="center" vertical="top" wrapText="1"/>
    </xf>
    <xf numFmtId="0" fontId="93" fillId="0" borderId="1" xfId="0" quotePrefix="1" applyFont="1" applyBorder="1" applyAlignment="1">
      <alignment horizontal="center" vertical="top" wrapText="1"/>
    </xf>
    <xf numFmtId="0" fontId="93" fillId="0" borderId="4" xfId="0" applyFont="1" applyBorder="1" applyAlignment="1">
      <alignment vertical="top" wrapText="1"/>
    </xf>
    <xf numFmtId="0" fontId="93" fillId="0" borderId="1" xfId="0" quotePrefix="1" applyFont="1" applyBorder="1" applyAlignment="1">
      <alignment vertical="top" wrapText="1"/>
    </xf>
    <xf numFmtId="0" fontId="93" fillId="33" borderId="0" xfId="0" applyFont="1" applyFill="1" applyAlignment="1">
      <alignment vertical="top"/>
    </xf>
    <xf numFmtId="43" fontId="93" fillId="0" borderId="1" xfId="3" applyFont="1" applyFill="1" applyBorder="1" applyAlignment="1">
      <alignment vertical="top" wrapText="1"/>
    </xf>
    <xf numFmtId="0" fontId="93" fillId="6" borderId="0" xfId="0" applyFont="1" applyFill="1" applyAlignment="1">
      <alignment vertical="top"/>
    </xf>
    <xf numFmtId="0" fontId="93" fillId="3" borderId="0" xfId="0" applyFont="1" applyFill="1" applyAlignment="1">
      <alignment vertical="top"/>
    </xf>
    <xf numFmtId="0" fontId="93" fillId="0" borderId="1" xfId="0" applyFont="1" applyBorder="1" applyAlignment="1">
      <alignment horizontal="center" vertical="top"/>
    </xf>
    <xf numFmtId="0" fontId="93" fillId="0" borderId="1" xfId="0" quotePrefix="1" applyFont="1" applyBorder="1" applyAlignment="1">
      <alignment horizontal="center" vertical="top"/>
    </xf>
    <xf numFmtId="0" fontId="93" fillId="0" borderId="1" xfId="0" quotePrefix="1" applyFont="1" applyBorder="1" applyAlignment="1">
      <alignment vertical="top"/>
    </xf>
    <xf numFmtId="1" fontId="93" fillId="0" borderId="1" xfId="0" applyNumberFormat="1" applyFont="1" applyBorder="1" applyAlignment="1">
      <alignment horizontal="center" vertical="top" wrapText="1"/>
    </xf>
    <xf numFmtId="0" fontId="93" fillId="0" borderId="1" xfId="0" quotePrefix="1" applyFont="1" applyBorder="1" applyAlignment="1">
      <alignment horizontal="justify" vertical="top" wrapText="1"/>
    </xf>
    <xf numFmtId="0" fontId="93" fillId="0" borderId="4" xfId="0" quotePrefix="1" applyFont="1" applyBorder="1" applyAlignment="1">
      <alignment vertical="top" wrapText="1"/>
    </xf>
    <xf numFmtId="16" fontId="93" fillId="0" borderId="1" xfId="0" quotePrefix="1" applyNumberFormat="1" applyFont="1" applyBorder="1" applyAlignment="1">
      <alignment vertical="top" wrapText="1"/>
    </xf>
    <xf numFmtId="0" fontId="93" fillId="0" borderId="4" xfId="0" quotePrefix="1" applyFont="1" applyBorder="1" applyAlignment="1">
      <alignment horizontal="justify" vertical="top" wrapText="1"/>
    </xf>
    <xf numFmtId="0" fontId="89" fillId="0" borderId="1" xfId="0" quotePrefix="1" applyFont="1" applyBorder="1" applyAlignment="1">
      <alignment horizontal="center" vertical="top" wrapText="1"/>
    </xf>
    <xf numFmtId="0" fontId="93" fillId="0" borderId="0" xfId="0" applyFont="1" applyFill="1" applyBorder="1" applyAlignment="1">
      <alignment vertical="top"/>
    </xf>
    <xf numFmtId="0" fontId="93" fillId="33" borderId="0" xfId="0" applyFont="1" applyFill="1" applyBorder="1" applyAlignment="1">
      <alignment vertical="top"/>
    </xf>
    <xf numFmtId="0" fontId="93" fillId="0" borderId="0" xfId="0" applyFont="1" applyBorder="1" applyAlignment="1">
      <alignment vertical="top"/>
    </xf>
    <xf numFmtId="16" fontId="93" fillId="0" borderId="1" xfId="0" quotePrefix="1" applyNumberFormat="1" applyFont="1" applyBorder="1" applyAlignment="1">
      <alignment horizontal="center" vertical="top" wrapText="1"/>
    </xf>
    <xf numFmtId="0" fontId="93" fillId="3" borderId="0" xfId="0" applyFont="1" applyFill="1" applyBorder="1" applyAlignment="1">
      <alignment vertical="top"/>
    </xf>
    <xf numFmtId="0" fontId="96" fillId="4" borderId="5" xfId="0" applyFont="1" applyFill="1" applyBorder="1" applyAlignment="1">
      <alignment horizontal="left" vertical="center" wrapText="1"/>
    </xf>
    <xf numFmtId="0" fontId="96" fillId="4" borderId="6" xfId="0" applyFont="1" applyFill="1" applyBorder="1" applyAlignment="1">
      <alignment horizontal="left" vertical="center" wrapText="1"/>
    </xf>
    <xf numFmtId="0" fontId="93" fillId="33" borderId="0" xfId="0" quotePrefix="1" applyFont="1" applyFill="1" applyAlignment="1">
      <alignment vertical="top"/>
    </xf>
    <xf numFmtId="0" fontId="93" fillId="0" borderId="0" xfId="0" quotePrefix="1" applyFont="1" applyFill="1" applyAlignment="1">
      <alignment vertical="top"/>
    </xf>
    <xf numFmtId="0" fontId="93" fillId="0" borderId="1" xfId="0" applyFont="1" applyFill="1" applyBorder="1" applyAlignment="1">
      <alignment horizontal="left" vertical="top" wrapText="1"/>
    </xf>
    <xf numFmtId="0" fontId="89" fillId="0" borderId="1" xfId="0" applyFont="1" applyFill="1" applyBorder="1" applyAlignment="1">
      <alignment horizontal="left" vertical="top"/>
    </xf>
    <xf numFmtId="0" fontId="93" fillId="0" borderId="1" xfId="0" applyFont="1" applyFill="1" applyBorder="1" applyAlignment="1">
      <alignment horizontal="center" vertical="top" wrapText="1"/>
    </xf>
    <xf numFmtId="0" fontId="89" fillId="2" borderId="0" xfId="0" applyFont="1" applyFill="1" applyBorder="1" applyAlignment="1">
      <alignment horizontal="left" vertical="top"/>
    </xf>
    <xf numFmtId="0" fontId="93" fillId="2" borderId="0" xfId="0" applyFont="1" applyFill="1" applyBorder="1" applyAlignment="1">
      <alignment vertical="top"/>
    </xf>
    <xf numFmtId="0" fontId="93" fillId="2" borderId="0" xfId="0" applyFont="1" applyFill="1" applyBorder="1" applyAlignment="1">
      <alignment horizontal="center" vertical="top"/>
    </xf>
    <xf numFmtId="0" fontId="93" fillId="0" borderId="0" xfId="0" applyFont="1" applyFill="1"/>
    <xf numFmtId="0" fontId="93" fillId="2" borderId="0" xfId="0" applyFont="1" applyFill="1" applyBorder="1"/>
    <xf numFmtId="0" fontId="93" fillId="2" borderId="0" xfId="0" applyFont="1" applyFill="1" applyBorder="1" applyAlignment="1">
      <alignment vertical="top" wrapText="1"/>
    </xf>
    <xf numFmtId="0" fontId="93" fillId="2" borderId="0" xfId="0" applyFont="1" applyFill="1"/>
    <xf numFmtId="0" fontId="93" fillId="2" borderId="0" xfId="0" applyFont="1" applyFill="1" applyAlignment="1">
      <alignment vertical="top" wrapText="1"/>
    </xf>
    <xf numFmtId="0" fontId="93" fillId="0" borderId="0" xfId="0" applyFont="1" applyAlignment="1">
      <alignment horizontal="left" vertical="center" indent="2"/>
    </xf>
    <xf numFmtId="0" fontId="93" fillId="0" borderId="0" xfId="0" applyFont="1" applyFill="1" applyAlignment="1">
      <alignment wrapText="1"/>
    </xf>
    <xf numFmtId="0" fontId="93" fillId="0" borderId="0" xfId="0" applyFont="1" applyAlignment="1">
      <alignment wrapText="1"/>
    </xf>
    <xf numFmtId="0" fontId="93" fillId="0" borderId="0" xfId="0" applyFont="1" applyAlignment="1">
      <alignment horizontal="center" wrapText="1"/>
    </xf>
    <xf numFmtId="0" fontId="91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29" xfId="708" applyNumberFormat="1" applyFont="1" applyFill="1" applyBorder="1" applyAlignment="1">
      <alignment vertical="top" wrapText="1"/>
    </xf>
    <xf numFmtId="49" fontId="13" fillId="0" borderId="29" xfId="612" applyNumberFormat="1" applyFont="1" applyFill="1" applyBorder="1" applyAlignment="1">
      <alignment horizontal="center" vertical="top"/>
    </xf>
    <xf numFmtId="49" fontId="13" fillId="0" borderId="0" xfId="612" applyNumberFormat="1" applyFont="1" applyBorder="1" applyAlignment="1">
      <alignment horizontal="center" vertical="top"/>
    </xf>
    <xf numFmtId="0" fontId="13" fillId="0" borderId="0" xfId="708" applyNumberFormat="1" applyFont="1" applyFill="1" applyBorder="1" applyAlignment="1">
      <alignment vertical="top" wrapText="1"/>
    </xf>
    <xf numFmtId="0" fontId="97" fillId="0" borderId="0" xfId="0" applyFont="1" applyAlignment="1">
      <alignment vertical="top"/>
    </xf>
    <xf numFmtId="2" fontId="97" fillId="0" borderId="0" xfId="611" applyNumberFormat="1" applyFont="1" applyFill="1" applyBorder="1" applyAlignment="1">
      <alignment vertical="top"/>
    </xf>
    <xf numFmtId="169" fontId="13" fillId="0" borderId="0" xfId="611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left" vertical="top"/>
    </xf>
    <xf numFmtId="0" fontId="90" fillId="0" borderId="0" xfId="0" applyFont="1" applyAlignment="1">
      <alignment vertical="top"/>
    </xf>
    <xf numFmtId="49" fontId="13" fillId="0" borderId="0" xfId="708" applyNumberFormat="1" applyFont="1" applyFill="1" applyBorder="1" applyAlignment="1">
      <alignment horizontal="left" vertical="top" wrapText="1"/>
    </xf>
    <xf numFmtId="0" fontId="13" fillId="0" borderId="0" xfId="0" applyFont="1" applyBorder="1" applyAlignment="1">
      <alignment vertical="top"/>
    </xf>
    <xf numFmtId="0" fontId="14" fillId="0" borderId="0" xfId="0" applyFont="1" applyAlignment="1">
      <alignment vertical="top"/>
    </xf>
    <xf numFmtId="49" fontId="88" fillId="0" borderId="0" xfId="708" applyNumberFormat="1" applyFont="1" applyAlignment="1">
      <alignment horizontal="left" vertical="top" wrapText="1"/>
    </xf>
    <xf numFmtId="49" fontId="14" fillId="3" borderId="29" xfId="708" applyNumberFormat="1" applyFont="1" applyFill="1" applyBorder="1" applyAlignment="1">
      <alignment horizontal="left" vertical="top" wrapText="1"/>
    </xf>
    <xf numFmtId="0" fontId="14" fillId="3" borderId="29" xfId="708" applyNumberFormat="1" applyFont="1" applyFill="1" applyBorder="1" applyAlignment="1">
      <alignment vertical="top" wrapText="1"/>
    </xf>
    <xf numFmtId="49" fontId="14" fillId="3" borderId="29" xfId="612" applyNumberFormat="1" applyFont="1" applyFill="1" applyBorder="1" applyAlignment="1">
      <alignment horizontal="center" vertical="top" wrapText="1"/>
    </xf>
    <xf numFmtId="2" fontId="14" fillId="3" borderId="29" xfId="611" applyNumberFormat="1" applyFont="1" applyFill="1" applyBorder="1" applyAlignment="1">
      <alignment vertical="top" wrapText="1"/>
    </xf>
    <xf numFmtId="169" fontId="14" fillId="3" borderId="29" xfId="611" applyNumberFormat="1" applyFont="1" applyFill="1" applyBorder="1" applyAlignment="1">
      <alignment horizontal="right" vertical="top" wrapText="1"/>
    </xf>
    <xf numFmtId="49" fontId="13" fillId="0" borderId="29" xfId="708" applyNumberFormat="1" applyFont="1" applyFill="1" applyBorder="1" applyAlignment="1">
      <alignment horizontal="left" vertical="top" wrapText="1"/>
    </xf>
    <xf numFmtId="2" fontId="13" fillId="0" borderId="29" xfId="611" applyNumberFormat="1" applyFont="1" applyFill="1" applyBorder="1" applyAlignment="1">
      <alignment vertical="top"/>
    </xf>
    <xf numFmtId="169" fontId="13" fillId="0" borderId="29" xfId="611" applyNumberFormat="1" applyFont="1" applyFill="1" applyBorder="1" applyAlignment="1">
      <alignment horizontal="right" vertical="top"/>
    </xf>
    <xf numFmtId="49" fontId="13" fillId="0" borderId="29" xfId="612" applyNumberFormat="1" applyFont="1" applyBorder="1" applyAlignment="1">
      <alignment horizontal="center" vertical="top"/>
    </xf>
    <xf numFmtId="49" fontId="97" fillId="0" borderId="29" xfId="708" applyNumberFormat="1" applyFont="1" applyFill="1" applyBorder="1" applyAlignment="1">
      <alignment horizontal="left" vertical="top" wrapText="1"/>
    </xf>
    <xf numFmtId="0" fontId="97" fillId="0" borderId="29" xfId="708" applyNumberFormat="1" applyFont="1" applyFill="1" applyBorder="1" applyAlignment="1">
      <alignment vertical="top" wrapText="1"/>
    </xf>
    <xf numFmtId="49" fontId="97" fillId="0" borderId="29" xfId="612" applyNumberFormat="1" applyFont="1" applyBorder="1" applyAlignment="1">
      <alignment horizontal="center" vertical="top"/>
    </xf>
    <xf numFmtId="2" fontId="97" fillId="0" borderId="29" xfId="611" applyNumberFormat="1" applyFont="1" applyFill="1" applyBorder="1" applyAlignment="1">
      <alignment vertical="top"/>
    </xf>
    <xf numFmtId="169" fontId="97" fillId="0" borderId="29" xfId="611" applyNumberFormat="1" applyFont="1" applyFill="1" applyBorder="1" applyAlignment="1">
      <alignment horizontal="right" vertical="top"/>
    </xf>
    <xf numFmtId="49" fontId="97" fillId="0" borderId="29" xfId="612" applyNumberFormat="1" applyFont="1" applyFill="1" applyBorder="1" applyAlignment="1">
      <alignment horizontal="center" vertical="top"/>
    </xf>
    <xf numFmtId="0" fontId="13" fillId="0" borderId="29" xfId="708" applyFont="1" applyBorder="1" applyAlignment="1">
      <alignment vertical="top" wrapText="1"/>
    </xf>
    <xf numFmtId="0" fontId="13" fillId="0" borderId="29" xfId="0" applyFont="1" applyBorder="1" applyAlignment="1">
      <alignment vertical="top"/>
    </xf>
    <xf numFmtId="49" fontId="97" fillId="0" borderId="29" xfId="612" applyNumberFormat="1" applyFont="1" applyBorder="1" applyAlignment="1">
      <alignment vertical="top"/>
    </xf>
    <xf numFmtId="49" fontId="97" fillId="0" borderId="29" xfId="612" applyNumberFormat="1" applyFont="1" applyBorder="1" applyAlignment="1">
      <alignment horizontal="left" vertical="top" wrapText="1"/>
    </xf>
    <xf numFmtId="0" fontId="97" fillId="0" borderId="29" xfId="708" applyFont="1" applyBorder="1" applyAlignment="1">
      <alignment vertical="top" wrapText="1"/>
    </xf>
    <xf numFmtId="0" fontId="13" fillId="0" borderId="29" xfId="708" applyFont="1" applyBorder="1" applyAlignment="1">
      <alignment horizontal="left" vertical="top" wrapText="1"/>
    </xf>
    <xf numFmtId="49" fontId="90" fillId="0" borderId="29" xfId="708" applyNumberFormat="1" applyFont="1" applyFill="1" applyBorder="1" applyAlignment="1">
      <alignment horizontal="left" vertical="top" wrapText="1"/>
    </xf>
    <xf numFmtId="2" fontId="97" fillId="33" borderId="29" xfId="611" applyNumberFormat="1" applyFont="1" applyFill="1" applyBorder="1" applyAlignment="1">
      <alignment vertical="top"/>
    </xf>
    <xf numFmtId="49" fontId="13" fillId="2" borderId="0" xfId="708" applyNumberFormat="1" applyFont="1" applyFill="1" applyBorder="1" applyAlignment="1">
      <alignment horizontal="left" vertical="top" wrapText="1"/>
    </xf>
    <xf numFmtId="0" fontId="13" fillId="2" borderId="0" xfId="708" applyNumberFormat="1" applyFont="1" applyFill="1" applyBorder="1" applyAlignment="1">
      <alignment vertical="top" wrapText="1"/>
    </xf>
    <xf numFmtId="49" fontId="13" fillId="2" borderId="0" xfId="612" applyNumberFormat="1" applyFont="1" applyFill="1" applyBorder="1" applyAlignment="1">
      <alignment horizontal="center" vertical="top"/>
    </xf>
    <xf numFmtId="2" fontId="97" fillId="2" borderId="0" xfId="611" applyNumberFormat="1" applyFont="1" applyFill="1" applyBorder="1" applyAlignment="1">
      <alignment vertical="top"/>
    </xf>
    <xf numFmtId="169" fontId="13" fillId="2" borderId="0" xfId="611" applyNumberFormat="1" applyFont="1" applyFill="1" applyBorder="1" applyAlignment="1">
      <alignment horizontal="right" vertical="top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Alignment="1">
      <alignment vertical="top"/>
    </xf>
    <xf numFmtId="0" fontId="99" fillId="0" borderId="29" xfId="0" applyFont="1" applyBorder="1" applyAlignment="1">
      <alignment vertical="top"/>
    </xf>
    <xf numFmtId="0" fontId="97" fillId="0" borderId="29" xfId="708" applyFont="1" applyBorder="1" applyAlignment="1">
      <alignment horizontal="left" vertical="top" wrapText="1"/>
    </xf>
    <xf numFmtId="49" fontId="14" fillId="6" borderId="29" xfId="708" applyNumberFormat="1" applyFont="1" applyFill="1" applyBorder="1" applyAlignment="1">
      <alignment vertical="top"/>
    </xf>
    <xf numFmtId="49" fontId="14" fillId="6" borderId="29" xfId="708" applyNumberFormat="1" applyFont="1" applyFill="1" applyBorder="1" applyAlignment="1">
      <alignment horizontal="left" vertical="top"/>
    </xf>
    <xf numFmtId="49" fontId="14" fillId="3" borderId="29" xfId="708" applyNumberFormat="1" applyFont="1" applyFill="1" applyBorder="1" applyAlignment="1">
      <alignment horizontal="left" vertical="top"/>
    </xf>
    <xf numFmtId="49" fontId="14" fillId="3" borderId="29" xfId="611" applyNumberFormat="1" applyFont="1" applyFill="1" applyBorder="1" applyAlignment="1">
      <alignment horizontal="left" vertical="top"/>
    </xf>
    <xf numFmtId="2" fontId="14" fillId="3" borderId="29" xfId="611" applyNumberFormat="1" applyFont="1" applyFill="1" applyBorder="1" applyAlignment="1">
      <alignment horizontal="left" vertical="top"/>
    </xf>
    <xf numFmtId="169" fontId="14" fillId="3" borderId="29" xfId="611" applyNumberFormat="1" applyFont="1" applyFill="1" applyBorder="1" applyAlignment="1">
      <alignment horizontal="left" vertical="top" wrapText="1"/>
    </xf>
    <xf numFmtId="169" fontId="14" fillId="3" borderId="29" xfId="611" applyNumberFormat="1" applyFont="1" applyFill="1" applyBorder="1" applyAlignment="1">
      <alignment horizontal="left" vertical="top"/>
    </xf>
    <xf numFmtId="49" fontId="14" fillId="3" borderId="29" xfId="708" applyNumberFormat="1" applyFont="1" applyFill="1" applyBorder="1" applyAlignment="1">
      <alignment vertical="top"/>
    </xf>
    <xf numFmtId="49" fontId="14" fillId="3" borderId="29" xfId="611" applyNumberFormat="1" applyFont="1" applyFill="1" applyBorder="1" applyAlignment="1">
      <alignment horizontal="center" vertical="top"/>
    </xf>
    <xf numFmtId="2" fontId="14" fillId="3" borderId="29" xfId="611" applyNumberFormat="1" applyFont="1" applyFill="1" applyBorder="1" applyAlignment="1">
      <alignment vertical="top"/>
    </xf>
    <xf numFmtId="169" fontId="14" fillId="3" borderId="29" xfId="611" applyNumberFormat="1" applyFont="1" applyFill="1" applyBorder="1" applyAlignment="1">
      <alignment vertical="top"/>
    </xf>
    <xf numFmtId="0" fontId="13" fillId="34" borderId="29" xfId="708" applyNumberFormat="1" applyFont="1" applyFill="1" applyBorder="1" applyAlignment="1">
      <alignment horizontal="left" vertical="top" wrapText="1"/>
    </xf>
    <xf numFmtId="0" fontId="13" fillId="34" borderId="29" xfId="708" applyNumberFormat="1" applyFont="1" applyFill="1" applyBorder="1" applyAlignment="1">
      <alignment vertical="top" wrapText="1"/>
    </xf>
    <xf numFmtId="49" fontId="13" fillId="34" borderId="29" xfId="612" applyNumberFormat="1" applyFont="1" applyFill="1" applyBorder="1" applyAlignment="1">
      <alignment horizontal="center" vertical="top"/>
    </xf>
    <xf numFmtId="2" fontId="13" fillId="34" borderId="29" xfId="611" applyNumberFormat="1" applyFont="1" applyFill="1" applyBorder="1" applyAlignment="1">
      <alignment vertical="top"/>
    </xf>
    <xf numFmtId="169" fontId="13" fillId="34" borderId="29" xfId="611" applyNumberFormat="1" applyFont="1" applyFill="1" applyBorder="1" applyAlignment="1">
      <alignment horizontal="right" vertical="top"/>
    </xf>
    <xf numFmtId="0" fontId="89" fillId="4" borderId="3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93" fillId="4" borderId="31" xfId="0" applyFont="1" applyFill="1" applyBorder="1" applyAlignment="1">
      <alignment horizontal="right" vertical="center" wrapText="1"/>
    </xf>
    <xf numFmtId="0" fontId="89" fillId="4" borderId="30" xfId="0" applyFont="1" applyFill="1" applyBorder="1" applyAlignment="1">
      <alignment horizontal="center" vertical="center" wrapText="1"/>
    </xf>
    <xf numFmtId="164" fontId="93" fillId="4" borderId="30" xfId="0" applyNumberFormat="1" applyFont="1" applyFill="1" applyBorder="1" applyAlignment="1">
      <alignment horizontal="right" vertical="center" wrapText="1"/>
    </xf>
    <xf numFmtId="0" fontId="93" fillId="4" borderId="30" xfId="0" applyFont="1" applyFill="1" applyBorder="1" applyAlignment="1">
      <alignment horizontal="justify" vertical="center" wrapText="1"/>
    </xf>
    <xf numFmtId="0" fontId="93" fillId="4" borderId="32" xfId="0" applyFont="1" applyFill="1" applyBorder="1" applyAlignment="1">
      <alignment horizontal="center" vertical="center" wrapText="1"/>
    </xf>
    <xf numFmtId="0" fontId="89" fillId="4" borderId="31" xfId="0" applyFont="1" applyFill="1" applyBorder="1" applyAlignment="1">
      <alignment horizontal="right" vertical="center" wrapText="1"/>
    </xf>
    <xf numFmtId="0" fontId="93" fillId="0" borderId="0" xfId="0" applyFont="1" applyBorder="1" applyAlignment="1">
      <alignment vertical="center" wrapText="1"/>
    </xf>
    <xf numFmtId="0" fontId="93" fillId="4" borderId="32" xfId="0" applyFont="1" applyFill="1" applyBorder="1" applyAlignment="1">
      <alignment horizontal="left" vertical="center" wrapText="1"/>
    </xf>
  </cellXfs>
  <cellStyles count="730">
    <cellStyle name="_07-007_DOLI_DPS_KA_ON_00" xfId="5"/>
    <cellStyle name="_2007_08_09 Výrobky Korunní" xfId="6"/>
    <cellStyle name="_7139_Obchodní pasáž Modřany_RO" xfId="7"/>
    <cellStyle name="_cenik_2007_01_03" xfId="8"/>
    <cellStyle name="_Doli-výkaz výměr -s cenama-1" xfId="9"/>
    <cellStyle name="_Ladronka_2_VV-DVD_kontrola_FINAL" xfId="10"/>
    <cellStyle name="_Nabídka KV SiPass" xfId="11"/>
    <cellStyle name="_Nad Závěrkou_Profese s navýšením_071106" xfId="12"/>
    <cellStyle name="_PERSONAL" xfId="13"/>
    <cellStyle name="_PERSONAL_1" xfId="14"/>
    <cellStyle name="_PERSONAL_1_Benice_dům typ M3_propočet_070329" xfId="15"/>
    <cellStyle name="_PERSONAL_1_VV_podminky" xfId="16"/>
    <cellStyle name="_PERSONAL_7139_Obchodní pasáž Modřany_RO" xfId="17"/>
    <cellStyle name="_PERSONAL_Benice_dům typ M3_propočet_070329" xfId="18"/>
    <cellStyle name="_PERSONAL_Nad Závěrkou_Profese s navýšením_071106" xfId="19"/>
    <cellStyle name="_PERSONAL_VV_podminky" xfId="20"/>
    <cellStyle name="_Profese " xfId="21"/>
    <cellStyle name="_Q-Sadovky-výkaz-2003-07-01" xfId="22"/>
    <cellStyle name="_Q-Sadovky-výkaz-2003-07-01_1" xfId="23"/>
    <cellStyle name="_Q-Sadovky-výkaz-2003-07-01_2" xfId="24"/>
    <cellStyle name="_Q-Sadovky-výkaz-2003-07-01_3" xfId="25"/>
    <cellStyle name="_Questima- Mazankar-2007-04-24" xfId="26"/>
    <cellStyle name="_Sadovky" xfId="27"/>
    <cellStyle name="_SO 01c_ESO_specifikace" xfId="28"/>
    <cellStyle name="_Solarix_D2_11_2006" xfId="29"/>
    <cellStyle name="_Solarix_D2_11_2006_1" xfId="30"/>
    <cellStyle name="_Solarix_D2_11_2006_2" xfId="31"/>
    <cellStyle name="_Solarix_D2_11_2006_3" xfId="32"/>
    <cellStyle name="_Solarix_D2_11_2006_4" xfId="33"/>
    <cellStyle name="_Solarix_D2_11_2006_5" xfId="34"/>
    <cellStyle name="_Solarix_D2_11_2006_6" xfId="35"/>
    <cellStyle name="_Solarix_D2_11_2006_7" xfId="36"/>
    <cellStyle name="_Solarix_D2_11_2006_8" xfId="37"/>
    <cellStyle name="_Solarix_D2_11_2006_9" xfId="38"/>
    <cellStyle name="_Solarix_D2_11_2006_A" xfId="39"/>
    <cellStyle name="_Solarix_D2_11_2006_B" xfId="40"/>
    <cellStyle name="_Solarix_D2_11_2006_C" xfId="41"/>
    <cellStyle name="_Solarix_D2_11_2006_D" xfId="42"/>
    <cellStyle name="_Solarix_D2_11_2006_E" xfId="43"/>
    <cellStyle name="_Solarix_D2_11_2006_F" xfId="44"/>
    <cellStyle name="_Solarix_D2_11_2006_G" xfId="45"/>
    <cellStyle name="_Solarix_D2_11_2006_H" xfId="46"/>
    <cellStyle name="_Solarix_D2_11_2006_I" xfId="47"/>
    <cellStyle name="_Solarix_D2_11_2006_J" xfId="48"/>
    <cellStyle name="_Solarix_D2_11_2006_K" xfId="49"/>
    <cellStyle name="_Solarix_D2_11_2006_L" xfId="50"/>
    <cellStyle name="_Solarix_další_2005" xfId="51"/>
    <cellStyle name="_Solarix_další_2005_1" xfId="52"/>
    <cellStyle name="_Solarix_další_2005_2" xfId="53"/>
    <cellStyle name="_Solarix_další_2005_3" xfId="54"/>
    <cellStyle name="_Solarix_další_2005_4" xfId="55"/>
    <cellStyle name="_Solarix_další_2005_5" xfId="56"/>
    <cellStyle name="_Solarix_další_2005_6" xfId="57"/>
    <cellStyle name="_Solarix_další_2005_7" xfId="58"/>
    <cellStyle name="_Solarix_další_2005_8" xfId="59"/>
    <cellStyle name="_Solarix_další_2005_9" xfId="60"/>
    <cellStyle name="_Solarix_další_2005_A" xfId="61"/>
    <cellStyle name="_Solarix_další_2005_B" xfId="62"/>
    <cellStyle name="_Solarix_další_2005_C" xfId="63"/>
    <cellStyle name="_Solarix_další_2005_D" xfId="64"/>
    <cellStyle name="_Solarix_další_2005_E" xfId="65"/>
    <cellStyle name="_Solarix_další_2005_F" xfId="66"/>
    <cellStyle name="_Solarix_další_2005_G" xfId="67"/>
    <cellStyle name="_Solarix_další_2005_H" xfId="68"/>
    <cellStyle name="_Solarix_další_2005_I" xfId="69"/>
    <cellStyle name="_Solarix_další_2005_J" xfId="70"/>
    <cellStyle name="_Solarix_další_2005_K" xfId="71"/>
    <cellStyle name="_Solarix_další_2005_L" xfId="72"/>
    <cellStyle name="_stav" xfId="73"/>
    <cellStyle name="1" xfId="74"/>
    <cellStyle name="1 2" xfId="75"/>
    <cellStyle name="1 3" xfId="76"/>
    <cellStyle name="1 4" xfId="77"/>
    <cellStyle name="1_Benice_dům typ M3_propočet_070329" xfId="78"/>
    <cellStyle name="1_VV_podminky" xfId="79"/>
    <cellStyle name="20 % – Zvýraznění1 2" xfId="80"/>
    <cellStyle name="20 % – Zvýraznění1 3" xfId="81"/>
    <cellStyle name="20 % – Zvýraznění1 4" xfId="82"/>
    <cellStyle name="20 % – Zvýraznění2 2" xfId="83"/>
    <cellStyle name="20 % – Zvýraznění2 3" xfId="84"/>
    <cellStyle name="20 % – Zvýraznění2 4" xfId="85"/>
    <cellStyle name="20 % – Zvýraznění3 2" xfId="86"/>
    <cellStyle name="20 % – Zvýraznění3 3" xfId="87"/>
    <cellStyle name="20 % – Zvýraznění3 4" xfId="88"/>
    <cellStyle name="20 % – Zvýraznění4 2" xfId="89"/>
    <cellStyle name="20 % – Zvýraznění4 3" xfId="90"/>
    <cellStyle name="20 % – Zvýraznění4 4" xfId="91"/>
    <cellStyle name="20 % – Zvýraznění5 2" xfId="92"/>
    <cellStyle name="20 % – Zvýraznění5 3" xfId="93"/>
    <cellStyle name="20 % – Zvýraznění5 4" xfId="94"/>
    <cellStyle name="20 % – Zvýraznění6 2" xfId="95"/>
    <cellStyle name="20 % – Zvýraznění6 3" xfId="96"/>
    <cellStyle name="20 % – Zvýraznění6 4" xfId="97"/>
    <cellStyle name="40 % – Zvýraznění1 2" xfId="98"/>
    <cellStyle name="40 % – Zvýraznění1 3" xfId="99"/>
    <cellStyle name="40 % – Zvýraznění1 4" xfId="100"/>
    <cellStyle name="40 % – Zvýraznění2 2" xfId="101"/>
    <cellStyle name="40 % – Zvýraznění2 3" xfId="102"/>
    <cellStyle name="40 % – Zvýraznění2 4" xfId="103"/>
    <cellStyle name="40 % – Zvýraznění3 2" xfId="104"/>
    <cellStyle name="40 % – Zvýraznění3 3" xfId="105"/>
    <cellStyle name="40 % – Zvýraznění3 4" xfId="106"/>
    <cellStyle name="40 % – Zvýraznění4 2" xfId="107"/>
    <cellStyle name="40 % – Zvýraznění4 3" xfId="108"/>
    <cellStyle name="40 % – Zvýraznění4 4" xfId="109"/>
    <cellStyle name="40 % – Zvýraznění5 2" xfId="110"/>
    <cellStyle name="40 % – Zvýraznění5 3" xfId="111"/>
    <cellStyle name="40 % – Zvýraznění5 4" xfId="112"/>
    <cellStyle name="40 % – Zvýraznění6 2" xfId="113"/>
    <cellStyle name="40 % – Zvýraznění6 3" xfId="114"/>
    <cellStyle name="40 % – Zvýraznění6 4" xfId="115"/>
    <cellStyle name="5" xfId="116"/>
    <cellStyle name="5 10" xfId="117"/>
    <cellStyle name="5 10 2" xfId="118"/>
    <cellStyle name="5 10 3" xfId="119"/>
    <cellStyle name="5 10 4" xfId="120"/>
    <cellStyle name="5 11" xfId="121"/>
    <cellStyle name="5 11 2" xfId="122"/>
    <cellStyle name="5 11 3" xfId="123"/>
    <cellStyle name="5 11 4" xfId="124"/>
    <cellStyle name="5 12" xfId="125"/>
    <cellStyle name="5 12 2" xfId="126"/>
    <cellStyle name="5 12 3" xfId="127"/>
    <cellStyle name="5 12 4" xfId="128"/>
    <cellStyle name="5 13" xfId="129"/>
    <cellStyle name="5 13 2" xfId="130"/>
    <cellStyle name="5 13 3" xfId="131"/>
    <cellStyle name="5 13 4" xfId="132"/>
    <cellStyle name="5 14" xfId="133"/>
    <cellStyle name="5 14 2" xfId="134"/>
    <cellStyle name="5 14 3" xfId="135"/>
    <cellStyle name="5 14 4" xfId="136"/>
    <cellStyle name="5 15" xfId="137"/>
    <cellStyle name="5 15 2" xfId="138"/>
    <cellStyle name="5 15 3" xfId="139"/>
    <cellStyle name="5 15 4" xfId="140"/>
    <cellStyle name="5 16" xfId="141"/>
    <cellStyle name="5 16 2" xfId="142"/>
    <cellStyle name="5 16 3" xfId="143"/>
    <cellStyle name="5 16 4" xfId="144"/>
    <cellStyle name="5 17" xfId="145"/>
    <cellStyle name="5 17 2" xfId="146"/>
    <cellStyle name="5 17 3" xfId="147"/>
    <cellStyle name="5 17 4" xfId="148"/>
    <cellStyle name="5 18" xfId="149"/>
    <cellStyle name="5 18 2" xfId="150"/>
    <cellStyle name="5 18 3" xfId="151"/>
    <cellStyle name="5 18 4" xfId="152"/>
    <cellStyle name="5 19" xfId="153"/>
    <cellStyle name="5 19 2" xfId="154"/>
    <cellStyle name="5 19 3" xfId="155"/>
    <cellStyle name="5 19 4" xfId="156"/>
    <cellStyle name="5 2" xfId="157"/>
    <cellStyle name="5 2 2" xfId="158"/>
    <cellStyle name="5 2 3" xfId="159"/>
    <cellStyle name="5 2 4" xfId="160"/>
    <cellStyle name="5 20" xfId="161"/>
    <cellStyle name="5 20 2" xfId="162"/>
    <cellStyle name="5 20 3" xfId="163"/>
    <cellStyle name="5 20 4" xfId="164"/>
    <cellStyle name="5 21" xfId="165"/>
    <cellStyle name="5 21 2" xfId="166"/>
    <cellStyle name="5 21 3" xfId="167"/>
    <cellStyle name="5 21 4" xfId="168"/>
    <cellStyle name="5 22" xfId="169"/>
    <cellStyle name="5 22 2" xfId="170"/>
    <cellStyle name="5 22 3" xfId="171"/>
    <cellStyle name="5 22 4" xfId="172"/>
    <cellStyle name="5 23" xfId="173"/>
    <cellStyle name="5 23 2" xfId="174"/>
    <cellStyle name="5 23 3" xfId="175"/>
    <cellStyle name="5 23 4" xfId="176"/>
    <cellStyle name="5 24" xfId="177"/>
    <cellStyle name="5 24 2" xfId="178"/>
    <cellStyle name="5 24 3" xfId="179"/>
    <cellStyle name="5 24 4" xfId="180"/>
    <cellStyle name="5 25" xfId="181"/>
    <cellStyle name="5 25 2" xfId="182"/>
    <cellStyle name="5 25 3" xfId="183"/>
    <cellStyle name="5 25 4" xfId="184"/>
    <cellStyle name="5 26" xfId="185"/>
    <cellStyle name="5 26 2" xfId="186"/>
    <cellStyle name="5 26 3" xfId="187"/>
    <cellStyle name="5 26 4" xfId="188"/>
    <cellStyle name="5 27" xfId="189"/>
    <cellStyle name="5 27 2" xfId="190"/>
    <cellStyle name="5 27 3" xfId="191"/>
    <cellStyle name="5 27 4" xfId="192"/>
    <cellStyle name="5 28" xfId="193"/>
    <cellStyle name="5 28 2" xfId="194"/>
    <cellStyle name="5 28 3" xfId="195"/>
    <cellStyle name="5 28 4" xfId="196"/>
    <cellStyle name="5 29" xfId="197"/>
    <cellStyle name="5 29 2" xfId="198"/>
    <cellStyle name="5 29 3" xfId="199"/>
    <cellStyle name="5 29 4" xfId="200"/>
    <cellStyle name="5 3" xfId="201"/>
    <cellStyle name="5 3 2" xfId="202"/>
    <cellStyle name="5 3 3" xfId="203"/>
    <cellStyle name="5 3 4" xfId="204"/>
    <cellStyle name="5 30" xfId="205"/>
    <cellStyle name="5 30 2" xfId="206"/>
    <cellStyle name="5 30 3" xfId="207"/>
    <cellStyle name="5 30 4" xfId="208"/>
    <cellStyle name="5 31" xfId="209"/>
    <cellStyle name="5 31 2" xfId="210"/>
    <cellStyle name="5 31 3" xfId="211"/>
    <cellStyle name="5 31 4" xfId="212"/>
    <cellStyle name="5 32" xfId="213"/>
    <cellStyle name="5 32 2" xfId="214"/>
    <cellStyle name="5 32 3" xfId="215"/>
    <cellStyle name="5 32 4" xfId="216"/>
    <cellStyle name="5 33" xfId="217"/>
    <cellStyle name="5 33 2" xfId="218"/>
    <cellStyle name="5 33 3" xfId="219"/>
    <cellStyle name="5 33 4" xfId="220"/>
    <cellStyle name="5 34" xfId="221"/>
    <cellStyle name="5 34 2" xfId="222"/>
    <cellStyle name="5 34 3" xfId="223"/>
    <cellStyle name="5 34 4" xfId="224"/>
    <cellStyle name="5 35" xfId="225"/>
    <cellStyle name="5 35 2" xfId="226"/>
    <cellStyle name="5 35 3" xfId="227"/>
    <cellStyle name="5 35 4" xfId="228"/>
    <cellStyle name="5 36" xfId="229"/>
    <cellStyle name="5 36 2" xfId="230"/>
    <cellStyle name="5 36 3" xfId="231"/>
    <cellStyle name="5 36 4" xfId="232"/>
    <cellStyle name="5 37" xfId="233"/>
    <cellStyle name="5 37 2" xfId="234"/>
    <cellStyle name="5 37 3" xfId="235"/>
    <cellStyle name="5 37 4" xfId="236"/>
    <cellStyle name="5 38" xfId="237"/>
    <cellStyle name="5 38 2" xfId="238"/>
    <cellStyle name="5 38 3" xfId="239"/>
    <cellStyle name="5 38 4" xfId="240"/>
    <cellStyle name="5 39" xfId="241"/>
    <cellStyle name="5 39 2" xfId="242"/>
    <cellStyle name="5 39 3" xfId="243"/>
    <cellStyle name="5 39 4" xfId="244"/>
    <cellStyle name="5 4" xfId="245"/>
    <cellStyle name="5 4 2" xfId="246"/>
    <cellStyle name="5 4 3" xfId="247"/>
    <cellStyle name="5 4 4" xfId="248"/>
    <cellStyle name="5 40" xfId="249"/>
    <cellStyle name="5 41" xfId="250"/>
    <cellStyle name="5 42" xfId="251"/>
    <cellStyle name="5 5" xfId="252"/>
    <cellStyle name="5 5 2" xfId="253"/>
    <cellStyle name="5 5 3" xfId="254"/>
    <cellStyle name="5 5 4" xfId="255"/>
    <cellStyle name="5 6" xfId="256"/>
    <cellStyle name="5 6 2" xfId="257"/>
    <cellStyle name="5 6 3" xfId="258"/>
    <cellStyle name="5 6 4" xfId="259"/>
    <cellStyle name="5 7" xfId="260"/>
    <cellStyle name="5 7 2" xfId="261"/>
    <cellStyle name="5 7 3" xfId="262"/>
    <cellStyle name="5 7 4" xfId="263"/>
    <cellStyle name="5 8" xfId="264"/>
    <cellStyle name="5 8 2" xfId="265"/>
    <cellStyle name="5 8 3" xfId="266"/>
    <cellStyle name="5 8 4" xfId="267"/>
    <cellStyle name="5 9" xfId="268"/>
    <cellStyle name="5 9 2" xfId="269"/>
    <cellStyle name="5 9 3" xfId="270"/>
    <cellStyle name="5 9 4" xfId="271"/>
    <cellStyle name="60 % – Zvýraznění1 2" xfId="272"/>
    <cellStyle name="60 % – Zvýraznění1 3" xfId="273"/>
    <cellStyle name="60 % – Zvýraznění1 4" xfId="274"/>
    <cellStyle name="60 % – Zvýraznění2 2" xfId="275"/>
    <cellStyle name="60 % – Zvýraznění2 3" xfId="276"/>
    <cellStyle name="60 % – Zvýraznění2 4" xfId="277"/>
    <cellStyle name="60 % – Zvýraznění3 2" xfId="278"/>
    <cellStyle name="60 % – Zvýraznění3 3" xfId="279"/>
    <cellStyle name="60 % – Zvýraznění3 4" xfId="280"/>
    <cellStyle name="60 % – Zvýraznění4 2" xfId="281"/>
    <cellStyle name="60 % – Zvýraznění4 3" xfId="282"/>
    <cellStyle name="60 % – Zvýraznění4 4" xfId="283"/>
    <cellStyle name="60 % – Zvýraznění5 2" xfId="284"/>
    <cellStyle name="60 % – Zvýraznění5 3" xfId="285"/>
    <cellStyle name="60 % – Zvýraznění5 4" xfId="286"/>
    <cellStyle name="60 % – Zvýraznění6 2" xfId="287"/>
    <cellStyle name="60 % – Zvýraznění6 3" xfId="288"/>
    <cellStyle name="60 % – Zvýraznění6 4" xfId="289"/>
    <cellStyle name="Artikl" xfId="290"/>
    <cellStyle name="Artikl-hlavní popis" xfId="291"/>
    <cellStyle name="Artikl-vedlejší popis" xfId="292"/>
    <cellStyle name="balicek" xfId="293"/>
    <cellStyle name="Calc Currency (0)" xfId="294"/>
    <cellStyle name="Calc Currency (2)" xfId="295"/>
    <cellStyle name="Calc Percent (0)" xfId="296"/>
    <cellStyle name="Calc Percent (1)" xfId="297"/>
    <cellStyle name="Calc Percent (2)" xfId="298"/>
    <cellStyle name="Calc Units (0)" xfId="299"/>
    <cellStyle name="Calc Units (1)" xfId="300"/>
    <cellStyle name="Calc Units (2)" xfId="301"/>
    <cellStyle name="Celkem 2" xfId="302"/>
    <cellStyle name="Celkem 3" xfId="303"/>
    <cellStyle name="Celkem 4" xfId="304"/>
    <cellStyle name="cena" xfId="305"/>
    <cellStyle name="cena mon" xfId="306"/>
    <cellStyle name="cena_EUROSAT cctv_11_2006" xfId="307"/>
    <cellStyle name="Comma [00]" xfId="308"/>
    <cellStyle name="Currency [00]" xfId="309"/>
    <cellStyle name="Čárka" xfId="3" builtinId="3"/>
    <cellStyle name="čárky 2" xfId="310"/>
    <cellStyle name="čárky 2 10" xfId="311"/>
    <cellStyle name="čárky 2 10 2" xfId="312"/>
    <cellStyle name="čárky 2 10 3" xfId="313"/>
    <cellStyle name="čárky 2 10 4" xfId="314"/>
    <cellStyle name="čárky 2 11" xfId="315"/>
    <cellStyle name="čárky 2 11 2" xfId="316"/>
    <cellStyle name="čárky 2 11 3" xfId="317"/>
    <cellStyle name="čárky 2 11 4" xfId="318"/>
    <cellStyle name="čárky 2 12" xfId="319"/>
    <cellStyle name="čárky 2 12 2" xfId="320"/>
    <cellStyle name="čárky 2 12 3" xfId="321"/>
    <cellStyle name="čárky 2 12 4" xfId="322"/>
    <cellStyle name="čárky 2 13" xfId="323"/>
    <cellStyle name="čárky 2 13 2" xfId="324"/>
    <cellStyle name="čárky 2 13 3" xfId="325"/>
    <cellStyle name="čárky 2 13 4" xfId="326"/>
    <cellStyle name="čárky 2 14" xfId="327"/>
    <cellStyle name="čárky 2 14 2" xfId="328"/>
    <cellStyle name="čárky 2 14 3" xfId="329"/>
    <cellStyle name="čárky 2 14 4" xfId="330"/>
    <cellStyle name="čárky 2 15" xfId="331"/>
    <cellStyle name="čárky 2 15 2" xfId="332"/>
    <cellStyle name="čárky 2 15 3" xfId="333"/>
    <cellStyle name="čárky 2 15 4" xfId="334"/>
    <cellStyle name="čárky 2 16" xfId="335"/>
    <cellStyle name="čárky 2 16 2" xfId="336"/>
    <cellStyle name="čárky 2 16 3" xfId="337"/>
    <cellStyle name="čárky 2 16 4" xfId="338"/>
    <cellStyle name="čárky 2 17" xfId="339"/>
    <cellStyle name="čárky 2 17 2" xfId="340"/>
    <cellStyle name="čárky 2 17 3" xfId="341"/>
    <cellStyle name="čárky 2 17 4" xfId="342"/>
    <cellStyle name="čárky 2 18" xfId="343"/>
    <cellStyle name="čárky 2 18 2" xfId="344"/>
    <cellStyle name="čárky 2 18 3" xfId="345"/>
    <cellStyle name="čárky 2 18 4" xfId="346"/>
    <cellStyle name="čárky 2 19" xfId="347"/>
    <cellStyle name="čárky 2 19 2" xfId="348"/>
    <cellStyle name="čárky 2 19 3" xfId="349"/>
    <cellStyle name="čárky 2 19 4" xfId="350"/>
    <cellStyle name="čárky 2 2" xfId="351"/>
    <cellStyle name="čárky 2 2 2" xfId="352"/>
    <cellStyle name="čárky 2 2 3" xfId="353"/>
    <cellStyle name="čárky 2 2 4" xfId="354"/>
    <cellStyle name="čárky 2 20" xfId="355"/>
    <cellStyle name="čárky 2 20 2" xfId="356"/>
    <cellStyle name="čárky 2 20 3" xfId="357"/>
    <cellStyle name="čárky 2 20 4" xfId="358"/>
    <cellStyle name="čárky 2 21" xfId="359"/>
    <cellStyle name="čárky 2 21 2" xfId="360"/>
    <cellStyle name="čárky 2 21 3" xfId="361"/>
    <cellStyle name="čárky 2 21 4" xfId="362"/>
    <cellStyle name="čárky 2 22" xfId="363"/>
    <cellStyle name="čárky 2 22 2" xfId="364"/>
    <cellStyle name="čárky 2 22 3" xfId="365"/>
    <cellStyle name="čárky 2 22 4" xfId="366"/>
    <cellStyle name="čárky 2 23" xfId="367"/>
    <cellStyle name="čárky 2 23 2" xfId="368"/>
    <cellStyle name="čárky 2 23 3" xfId="369"/>
    <cellStyle name="čárky 2 23 4" xfId="370"/>
    <cellStyle name="čárky 2 24" xfId="371"/>
    <cellStyle name="čárky 2 24 2" xfId="372"/>
    <cellStyle name="čárky 2 24 3" xfId="373"/>
    <cellStyle name="čárky 2 24 4" xfId="374"/>
    <cellStyle name="čárky 2 25" xfId="375"/>
    <cellStyle name="čárky 2 25 2" xfId="376"/>
    <cellStyle name="čárky 2 25 3" xfId="377"/>
    <cellStyle name="čárky 2 25 4" xfId="378"/>
    <cellStyle name="čárky 2 26" xfId="379"/>
    <cellStyle name="čárky 2 26 2" xfId="380"/>
    <cellStyle name="čárky 2 26 3" xfId="381"/>
    <cellStyle name="čárky 2 26 4" xfId="382"/>
    <cellStyle name="čárky 2 27" xfId="383"/>
    <cellStyle name="čárky 2 27 2" xfId="384"/>
    <cellStyle name="čárky 2 27 3" xfId="385"/>
    <cellStyle name="čárky 2 27 4" xfId="386"/>
    <cellStyle name="čárky 2 28" xfId="387"/>
    <cellStyle name="čárky 2 28 2" xfId="388"/>
    <cellStyle name="čárky 2 28 3" xfId="389"/>
    <cellStyle name="čárky 2 28 4" xfId="390"/>
    <cellStyle name="čárky 2 29" xfId="391"/>
    <cellStyle name="čárky 2 29 2" xfId="392"/>
    <cellStyle name="čárky 2 29 3" xfId="393"/>
    <cellStyle name="čárky 2 29 4" xfId="394"/>
    <cellStyle name="čárky 2 3" xfId="395"/>
    <cellStyle name="čárky 2 3 2" xfId="396"/>
    <cellStyle name="čárky 2 3 3" xfId="397"/>
    <cellStyle name="čárky 2 3 4" xfId="398"/>
    <cellStyle name="čárky 2 30" xfId="399"/>
    <cellStyle name="čárky 2 30 2" xfId="400"/>
    <cellStyle name="čárky 2 30 3" xfId="401"/>
    <cellStyle name="čárky 2 30 4" xfId="402"/>
    <cellStyle name="čárky 2 31" xfId="403"/>
    <cellStyle name="čárky 2 31 2" xfId="404"/>
    <cellStyle name="čárky 2 31 3" xfId="405"/>
    <cellStyle name="čárky 2 31 4" xfId="406"/>
    <cellStyle name="čárky 2 32" xfId="407"/>
    <cellStyle name="čárky 2 32 2" xfId="408"/>
    <cellStyle name="čárky 2 32 3" xfId="409"/>
    <cellStyle name="čárky 2 32 4" xfId="410"/>
    <cellStyle name="čárky 2 33" xfId="411"/>
    <cellStyle name="čárky 2 33 2" xfId="412"/>
    <cellStyle name="čárky 2 33 3" xfId="413"/>
    <cellStyle name="čárky 2 33 4" xfId="414"/>
    <cellStyle name="čárky 2 34" xfId="415"/>
    <cellStyle name="čárky 2 34 2" xfId="416"/>
    <cellStyle name="čárky 2 34 3" xfId="417"/>
    <cellStyle name="čárky 2 34 4" xfId="418"/>
    <cellStyle name="čárky 2 35" xfId="419"/>
    <cellStyle name="čárky 2 35 2" xfId="420"/>
    <cellStyle name="čárky 2 35 3" xfId="421"/>
    <cellStyle name="čárky 2 35 4" xfId="422"/>
    <cellStyle name="čárky 2 36" xfId="423"/>
    <cellStyle name="čárky 2 36 2" xfId="424"/>
    <cellStyle name="čárky 2 36 3" xfId="425"/>
    <cellStyle name="čárky 2 36 4" xfId="426"/>
    <cellStyle name="čárky 2 37" xfId="427"/>
    <cellStyle name="čárky 2 37 2" xfId="428"/>
    <cellStyle name="čárky 2 37 3" xfId="429"/>
    <cellStyle name="čárky 2 37 4" xfId="430"/>
    <cellStyle name="čárky 2 38" xfId="431"/>
    <cellStyle name="čárky 2 38 2" xfId="432"/>
    <cellStyle name="čárky 2 38 3" xfId="433"/>
    <cellStyle name="čárky 2 38 4" xfId="434"/>
    <cellStyle name="čárky 2 39" xfId="435"/>
    <cellStyle name="čárky 2 39 2" xfId="436"/>
    <cellStyle name="čárky 2 39 3" xfId="437"/>
    <cellStyle name="čárky 2 39 4" xfId="438"/>
    <cellStyle name="čárky 2 4" xfId="439"/>
    <cellStyle name="čárky 2 4 2" xfId="440"/>
    <cellStyle name="čárky 2 4 3" xfId="441"/>
    <cellStyle name="čárky 2 4 4" xfId="442"/>
    <cellStyle name="čárky 2 40" xfId="443"/>
    <cellStyle name="čárky 2 40 2" xfId="444"/>
    <cellStyle name="čárky 2 40 3" xfId="445"/>
    <cellStyle name="čárky 2 40 4" xfId="446"/>
    <cellStyle name="čárky 2 41" xfId="447"/>
    <cellStyle name="čárky 2 41 2" xfId="448"/>
    <cellStyle name="čárky 2 41 3" xfId="449"/>
    <cellStyle name="čárky 2 41 4" xfId="450"/>
    <cellStyle name="čárky 2 42" xfId="451"/>
    <cellStyle name="čárky 2 42 2" xfId="452"/>
    <cellStyle name="čárky 2 42 3" xfId="453"/>
    <cellStyle name="čárky 2 42 4" xfId="454"/>
    <cellStyle name="čárky 2 43" xfId="455"/>
    <cellStyle name="čárky 2 44" xfId="456"/>
    <cellStyle name="čárky 2 45" xfId="457"/>
    <cellStyle name="čárky 2 5" xfId="458"/>
    <cellStyle name="čárky 2 5 2" xfId="459"/>
    <cellStyle name="čárky 2 5 3" xfId="460"/>
    <cellStyle name="čárky 2 5 4" xfId="461"/>
    <cellStyle name="čárky 2 6" xfId="462"/>
    <cellStyle name="čárky 2 6 2" xfId="463"/>
    <cellStyle name="čárky 2 6 3" xfId="464"/>
    <cellStyle name="čárky 2 6 4" xfId="465"/>
    <cellStyle name="čárky 2 7" xfId="466"/>
    <cellStyle name="čárky 2 7 2" xfId="467"/>
    <cellStyle name="čárky 2 7 3" xfId="468"/>
    <cellStyle name="čárky 2 7 4" xfId="469"/>
    <cellStyle name="čárky 2 8" xfId="470"/>
    <cellStyle name="čárky 2 8 2" xfId="471"/>
    <cellStyle name="čárky 2 8 3" xfId="472"/>
    <cellStyle name="čárky 2 8 4" xfId="473"/>
    <cellStyle name="čárky 2 9" xfId="474"/>
    <cellStyle name="čárky 2 9 2" xfId="475"/>
    <cellStyle name="čárky 2 9 3" xfId="476"/>
    <cellStyle name="čárky 2 9 4" xfId="477"/>
    <cellStyle name="Číslo artiklu" xfId="478"/>
    <cellStyle name="číslo.00_" xfId="479"/>
    <cellStyle name="Date Short" xfId="480"/>
    <cellStyle name="Dezimal [0]_laroux" xfId="481"/>
    <cellStyle name="Dezimal_laroux" xfId="482"/>
    <cellStyle name="Dziesiętny [0]_laroux" xfId="483"/>
    <cellStyle name="Dziesiętny_laroux" xfId="484"/>
    <cellStyle name="Enter Currency (0)" xfId="485"/>
    <cellStyle name="Enter Currency (2)" xfId="486"/>
    <cellStyle name="Enter Units (0)" xfId="487"/>
    <cellStyle name="Enter Units (1)" xfId="488"/>
    <cellStyle name="Enter Units (2)" xfId="489"/>
    <cellStyle name="Excel Built-in Normal" xfId="1"/>
    <cellStyle name="Header1" xfId="490"/>
    <cellStyle name="Header2" xfId="491"/>
    <cellStyle name="hlavicka" xfId="492"/>
    <cellStyle name="Hyperlink" xfId="493"/>
    <cellStyle name="Hypertextový odkaz 2" xfId="494"/>
    <cellStyle name="Hypertextový odkaz 2 2" xfId="495"/>
    <cellStyle name="Hypertextový odkaz 2 3" xfId="496"/>
    <cellStyle name="Hypertextový odkaz 2 4" xfId="497"/>
    <cellStyle name="Chybně 2" xfId="498"/>
    <cellStyle name="Chybně 3" xfId="499"/>
    <cellStyle name="Chybně 4" xfId="500"/>
    <cellStyle name="Kontrolní buňka 2" xfId="501"/>
    <cellStyle name="Kontrolní buňka 3" xfId="502"/>
    <cellStyle name="Kontrolní buňka 4" xfId="503"/>
    <cellStyle name="lehký dolní okraj" xfId="504"/>
    <cellStyle name="Link Currency (0)" xfId="505"/>
    <cellStyle name="Link Currency (2)" xfId="506"/>
    <cellStyle name="Link Units (0)" xfId="507"/>
    <cellStyle name="Link Units (1)" xfId="508"/>
    <cellStyle name="Link Units (2)" xfId="509"/>
    <cellStyle name="Měna 2" xfId="729"/>
    <cellStyle name="měny 2" xfId="510"/>
    <cellStyle name="měny 2 2" xfId="511"/>
    <cellStyle name="měny 2 3" xfId="512"/>
    <cellStyle name="měny 2 4" xfId="513"/>
    <cellStyle name="muj" xfId="514"/>
    <cellStyle name="nadpis" xfId="515"/>
    <cellStyle name="Nadpis 1 2" xfId="516"/>
    <cellStyle name="Nadpis 1 3" xfId="517"/>
    <cellStyle name="Nadpis 1 4" xfId="518"/>
    <cellStyle name="Nadpis 2 2" xfId="519"/>
    <cellStyle name="Nadpis 2 3" xfId="520"/>
    <cellStyle name="Nadpis 2 4" xfId="521"/>
    <cellStyle name="Nadpis 3 2" xfId="522"/>
    <cellStyle name="Nadpis 3 3" xfId="523"/>
    <cellStyle name="Nadpis 3 4" xfId="524"/>
    <cellStyle name="Nadpis 4 2" xfId="525"/>
    <cellStyle name="Nadpis 4 3" xfId="526"/>
    <cellStyle name="Nadpis 4 4" xfId="527"/>
    <cellStyle name="nadpis kapitoly" xfId="528"/>
    <cellStyle name="nadpis-12" xfId="529"/>
    <cellStyle name="nadpis-podtr." xfId="530"/>
    <cellStyle name="nadpis-podtr. 2" xfId="531"/>
    <cellStyle name="nadpis-podtr. 3" xfId="532"/>
    <cellStyle name="nadpis-podtr. 4" xfId="533"/>
    <cellStyle name="nadpis-podtr-12" xfId="534"/>
    <cellStyle name="nadpis-podtr-šik" xfId="535"/>
    <cellStyle name="NAROW" xfId="536"/>
    <cellStyle name="Název 2" xfId="537"/>
    <cellStyle name="Název 3" xfId="538"/>
    <cellStyle name="Název 4" xfId="539"/>
    <cellStyle name="Název skupiny" xfId="540"/>
    <cellStyle name="Neutrální 2" xfId="541"/>
    <cellStyle name="Neutrální 3" xfId="542"/>
    <cellStyle name="Neutrální 4" xfId="543"/>
    <cellStyle name="normal" xfId="544"/>
    <cellStyle name="Normální" xfId="0" builtinId="0"/>
    <cellStyle name="normální 10" xfId="545"/>
    <cellStyle name="normální 10 2" xfId="546"/>
    <cellStyle name="Normální 10 2 2" xfId="718"/>
    <cellStyle name="normální 10 3" xfId="547"/>
    <cellStyle name="Normální 10 4" xfId="715"/>
    <cellStyle name="normální 11" xfId="548"/>
    <cellStyle name="normální 11 2" xfId="549"/>
    <cellStyle name="Normální 11 3" xfId="709"/>
    <cellStyle name="normální 12" xfId="550"/>
    <cellStyle name="normální 12 2" xfId="551"/>
    <cellStyle name="normální 13" xfId="552"/>
    <cellStyle name="normální 14" xfId="553"/>
    <cellStyle name="Normální 15" xfId="4"/>
    <cellStyle name="Normální 16" xfId="708"/>
    <cellStyle name="normální 17" xfId="554"/>
    <cellStyle name="normální 18" xfId="555"/>
    <cellStyle name="Normální 2" xfId="2"/>
    <cellStyle name="normální 2 10" xfId="557"/>
    <cellStyle name="normální 2 11" xfId="558"/>
    <cellStyle name="normální 2 12" xfId="559"/>
    <cellStyle name="normální 2 13" xfId="560"/>
    <cellStyle name="normální 2 14" xfId="561"/>
    <cellStyle name="normální 2 15" xfId="556"/>
    <cellStyle name="Normální 2 16" xfId="719"/>
    <cellStyle name="normální 2 2" xfId="562"/>
    <cellStyle name="normální 2 2 10" xfId="563"/>
    <cellStyle name="normální 2 2 11" xfId="564"/>
    <cellStyle name="normální 2 2 12" xfId="565"/>
    <cellStyle name="normální 2 2 13" xfId="566"/>
    <cellStyle name="Normální 2 2 14" xfId="713"/>
    <cellStyle name="normální 2 2 2" xfId="567"/>
    <cellStyle name="normální 2 2 2 10" xfId="568"/>
    <cellStyle name="normální 2 2 2 11" xfId="569"/>
    <cellStyle name="normální 2 2 2 2" xfId="570"/>
    <cellStyle name="normální 2 2 2 3" xfId="571"/>
    <cellStyle name="normální 2 2 2 4" xfId="572"/>
    <cellStyle name="normální 2 2 2 5" xfId="573"/>
    <cellStyle name="normální 2 2 2 6" xfId="574"/>
    <cellStyle name="normální 2 2 2 7" xfId="575"/>
    <cellStyle name="normální 2 2 2 8" xfId="576"/>
    <cellStyle name="normální 2 2 2 9" xfId="577"/>
    <cellStyle name="normální 2 2 3" xfId="578"/>
    <cellStyle name="normální 2 2 3 2" xfId="579"/>
    <cellStyle name="normální 2 2 3 3" xfId="580"/>
    <cellStyle name="normální 2 2 3 4" xfId="581"/>
    <cellStyle name="normální 2 2 4" xfId="582"/>
    <cellStyle name="normální 2 2 4 2" xfId="583"/>
    <cellStyle name="normální 2 2 4 3" xfId="584"/>
    <cellStyle name="normální 2 2 4 4" xfId="585"/>
    <cellStyle name="normální 2 2 5" xfId="586"/>
    <cellStyle name="normální 2 2 6" xfId="587"/>
    <cellStyle name="normální 2 2 7" xfId="588"/>
    <cellStyle name="normální 2 2 8" xfId="589"/>
    <cellStyle name="normální 2 2 9" xfId="590"/>
    <cellStyle name="normální 2 3" xfId="591"/>
    <cellStyle name="normální 2 3 2" xfId="712"/>
    <cellStyle name="normální 2 4" xfId="592"/>
    <cellStyle name="normální 2 5" xfId="593"/>
    <cellStyle name="normální 2 6" xfId="594"/>
    <cellStyle name="normální 2 7" xfId="595"/>
    <cellStyle name="normální 2 8" xfId="596"/>
    <cellStyle name="normální 2 9" xfId="597"/>
    <cellStyle name="normální 2_VV_podminky" xfId="598"/>
    <cellStyle name="Normální 256" xfId="710"/>
    <cellStyle name="normální 3" xfId="599"/>
    <cellStyle name="Normální 3 12" xfId="711"/>
    <cellStyle name="Normální 3 12 2" xfId="716"/>
    <cellStyle name="normální 3 2" xfId="600"/>
    <cellStyle name="Normální 3 3" xfId="720"/>
    <cellStyle name="normální 4" xfId="601"/>
    <cellStyle name="Normální 4 2" xfId="721"/>
    <cellStyle name="Normální 4 3" xfId="717"/>
    <cellStyle name="normální 5" xfId="602"/>
    <cellStyle name="Normální 5 2" xfId="714"/>
    <cellStyle name="normální 6" xfId="603"/>
    <cellStyle name="Normální 6 2" xfId="722"/>
    <cellStyle name="normální 7" xfId="604"/>
    <cellStyle name="Normální 7 2" xfId="724"/>
    <cellStyle name="Normální 7 3" xfId="723"/>
    <cellStyle name="normální 8" xfId="605"/>
    <cellStyle name="normální 8 2" xfId="606"/>
    <cellStyle name="Normální 8 2 2" xfId="726"/>
    <cellStyle name="normální 8 3" xfId="607"/>
    <cellStyle name="Normální 8 4" xfId="725"/>
    <cellStyle name="normální 9" xfId="608"/>
    <cellStyle name="normální 9 2" xfId="609"/>
    <cellStyle name="Normální 9 2 2" xfId="728"/>
    <cellStyle name="normální 9 3" xfId="610"/>
    <cellStyle name="Normální 9 4" xfId="727"/>
    <cellStyle name="normální_Profese" xfId="611"/>
    <cellStyle name="normální_Sadové úpravy" xfId="612"/>
    <cellStyle name="Normalny_laroux" xfId="613"/>
    <cellStyle name="novinka" xfId="614"/>
    <cellStyle name="oddíl" xfId="615"/>
    <cellStyle name="Percent [0]" xfId="616"/>
    <cellStyle name="Percent [00]" xfId="617"/>
    <cellStyle name="počty kusů" xfId="618"/>
    <cellStyle name="polozka" xfId="619"/>
    <cellStyle name="popis" xfId="620"/>
    <cellStyle name="popis polozky" xfId="621"/>
    <cellStyle name="Poznámka 2" xfId="622"/>
    <cellStyle name="Poznámka 2 2" xfId="623"/>
    <cellStyle name="Poznámka 2 3" xfId="624"/>
    <cellStyle name="Poznámka 2 4" xfId="625"/>
    <cellStyle name="Poznámka 3" xfId="626"/>
    <cellStyle name="Poznámka 3 2" xfId="627"/>
    <cellStyle name="Poznámka 3 3" xfId="628"/>
    <cellStyle name="Poznámka 3 4" xfId="629"/>
    <cellStyle name="Poznámka 4" xfId="630"/>
    <cellStyle name="Poznámka 4 2" xfId="631"/>
    <cellStyle name="Poznámka 4 3" xfId="632"/>
    <cellStyle name="Poznámka 4 4" xfId="633"/>
    <cellStyle name="PrePop Currency (0)" xfId="634"/>
    <cellStyle name="PrePop Currency (2)" xfId="635"/>
    <cellStyle name="PrePop Units (0)" xfId="636"/>
    <cellStyle name="PrePop Units (1)" xfId="637"/>
    <cellStyle name="PrePop Units (2)" xfId="638"/>
    <cellStyle name="Propojená buňka 2" xfId="639"/>
    <cellStyle name="Propojená buňka 3" xfId="640"/>
    <cellStyle name="Propojená buňka 4" xfId="641"/>
    <cellStyle name="Skupiny artiklů" xfId="642"/>
    <cellStyle name="snizeni" xfId="643"/>
    <cellStyle name="Specifikace" xfId="644"/>
    <cellStyle name="Specifikace 2" xfId="645"/>
    <cellStyle name="Specifikace 3" xfId="646"/>
    <cellStyle name="Specifikace 4" xfId="647"/>
    <cellStyle name="Specifikace_Sadové úpravy" xfId="648"/>
    <cellStyle name="Správně 2" xfId="649"/>
    <cellStyle name="Správně 3" xfId="650"/>
    <cellStyle name="Správně 4" xfId="651"/>
    <cellStyle name="Standard_aktuell" xfId="652"/>
    <cellStyle name="standardní-Courier12" xfId="653"/>
    <cellStyle name="standardní-podtržený" xfId="654"/>
    <cellStyle name="standardní-podtržený-šikmý" xfId="655"/>
    <cellStyle name="standardní-tučně" xfId="656"/>
    <cellStyle name="standard-podtr" xfId="657"/>
    <cellStyle name="standard-podtr/tučně" xfId="658"/>
    <cellStyle name="Styl 1" xfId="659"/>
    <cellStyle name="Styl 1 2" xfId="660"/>
    <cellStyle name="Styl 1 3" xfId="661"/>
    <cellStyle name="Styl 1 4" xfId="662"/>
    <cellStyle name="text" xfId="663"/>
    <cellStyle name="Text Indent A" xfId="664"/>
    <cellStyle name="Text Indent B" xfId="665"/>
    <cellStyle name="Text Indent C" xfId="666"/>
    <cellStyle name="Text upozornění 2" xfId="667"/>
    <cellStyle name="Text upozornění 3" xfId="668"/>
    <cellStyle name="Text upozornění 4" xfId="669"/>
    <cellStyle name="Vstup 2" xfId="670"/>
    <cellStyle name="Vstup 3" xfId="671"/>
    <cellStyle name="Vstup 4" xfId="672"/>
    <cellStyle name="Výpočet 2" xfId="673"/>
    <cellStyle name="Výpočet 3" xfId="674"/>
    <cellStyle name="Výpočet 4" xfId="675"/>
    <cellStyle name="výprodej" xfId="676"/>
    <cellStyle name="vyrobce" xfId="677"/>
    <cellStyle name="Výstup 2" xfId="678"/>
    <cellStyle name="Výstup 3" xfId="679"/>
    <cellStyle name="Výstup 4" xfId="680"/>
    <cellStyle name="Vysvětlující text 2" xfId="681"/>
    <cellStyle name="Vysvětlující text 3" xfId="682"/>
    <cellStyle name="Vysvětlující text 4" xfId="683"/>
    <cellStyle name="Währung [0]_laroux" xfId="684"/>
    <cellStyle name="Währung_laroux" xfId="685"/>
    <cellStyle name="Walutowy [0]_laroux" xfId="686"/>
    <cellStyle name="Walutowy_laroux" xfId="687"/>
    <cellStyle name="Zvýraznění 1 2" xfId="688"/>
    <cellStyle name="Zvýraznění 1 3" xfId="689"/>
    <cellStyle name="Zvýraznění 1 4" xfId="690"/>
    <cellStyle name="Zvýraznění 2 2" xfId="691"/>
    <cellStyle name="Zvýraznění 2 3" xfId="692"/>
    <cellStyle name="Zvýraznění 2 4" xfId="693"/>
    <cellStyle name="Zvýraznění 3 2" xfId="694"/>
    <cellStyle name="Zvýraznění 3 3" xfId="695"/>
    <cellStyle name="Zvýraznění 3 4" xfId="696"/>
    <cellStyle name="Zvýraznění 4 2" xfId="697"/>
    <cellStyle name="Zvýraznění 4 3" xfId="698"/>
    <cellStyle name="Zvýraznění 4 4" xfId="699"/>
    <cellStyle name="Zvýraznění 5 2" xfId="700"/>
    <cellStyle name="Zvýraznění 5 3" xfId="701"/>
    <cellStyle name="Zvýraznění 5 4" xfId="702"/>
    <cellStyle name="Zvýraznění 6 2" xfId="703"/>
    <cellStyle name="Zvýraznění 6 3" xfId="704"/>
    <cellStyle name="Zvýraznění 6 4" xfId="705"/>
    <cellStyle name="Zvýrazni" xfId="706"/>
    <cellStyle name="通貨_販促-2005" xfId="70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556193</xdr:colOff>
      <xdr:row>1</xdr:row>
      <xdr:rowOff>133440</xdr:rowOff>
    </xdr:from>
    <xdr:to>
      <xdr:col>30</xdr:col>
      <xdr:colOff>332961</xdr:colOff>
      <xdr:row>22</xdr:row>
      <xdr:rowOff>217715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4907" y="704940"/>
          <a:ext cx="4063018" cy="5635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</xdr:col>
      <xdr:colOff>2150</xdr:colOff>
      <xdr:row>7</xdr:row>
      <xdr:rowOff>346</xdr:rowOff>
    </xdr:to>
    <xdr:pic>
      <xdr:nvPicPr>
        <xdr:cNvPr id="2" name="Obrázek 1" descr="symboly_jed2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85950"/>
          <a:ext cx="326000" cy="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="85" zoomScaleNormal="85" workbookViewId="0">
      <pane ySplit="2" topLeftCell="A21" activePane="bottomLeft" state="frozen"/>
      <selection pane="bottomLeft" activeCell="K33" sqref="K33"/>
    </sheetView>
  </sheetViews>
  <sheetFormatPr defaultRowHeight="16.5"/>
  <cols>
    <col min="1" max="1" width="5.5703125" style="228" customWidth="1"/>
    <col min="2" max="2" width="4.7109375" style="228" customWidth="1"/>
    <col min="3" max="3" width="58.140625" style="228" customWidth="1"/>
    <col min="4" max="4" width="55.5703125" style="228" customWidth="1"/>
    <col min="5" max="5" width="6.7109375" style="228" customWidth="1"/>
    <col min="6" max="6" width="10.85546875" style="228" customWidth="1"/>
    <col min="7" max="7" width="11.28515625" style="228" customWidth="1"/>
    <col min="8" max="8" width="13.7109375" style="228" customWidth="1"/>
    <col min="9" max="9" width="18.140625" style="227" customWidth="1"/>
    <col min="10" max="10" width="9.140625" style="227"/>
    <col min="11" max="16384" width="9.140625" style="237"/>
  </cols>
  <sheetData>
    <row r="1" spans="1:10" s="227" customFormat="1" ht="22.5" customHeight="1">
      <c r="C1" s="241" t="s">
        <v>257</v>
      </c>
      <c r="D1" s="241"/>
      <c r="E1" s="241"/>
      <c r="F1" s="241"/>
      <c r="G1" s="241"/>
      <c r="H1" s="241"/>
    </row>
    <row r="2" spans="1:10" s="240" customFormat="1" ht="36" customHeight="1">
      <c r="A2" s="242" t="s">
        <v>304</v>
      </c>
      <c r="B2" s="242" t="s">
        <v>0</v>
      </c>
      <c r="C2" s="242" t="s">
        <v>258</v>
      </c>
      <c r="D2" s="243" t="s">
        <v>446</v>
      </c>
      <c r="E2" s="244" t="s">
        <v>42</v>
      </c>
      <c r="F2" s="245" t="s">
        <v>259</v>
      </c>
      <c r="G2" s="246" t="s">
        <v>445</v>
      </c>
      <c r="H2" s="246" t="s">
        <v>425</v>
      </c>
    </row>
    <row r="3" spans="1:10" s="227" customFormat="1" ht="30.75" customHeight="1">
      <c r="A3" s="282"/>
      <c r="B3" s="282"/>
      <c r="C3" s="282" t="s">
        <v>462</v>
      </c>
      <c r="D3" s="282"/>
      <c r="E3" s="283"/>
      <c r="F3" s="284"/>
      <c r="G3" s="246"/>
      <c r="H3" s="285"/>
    </row>
    <row r="4" spans="1:10" s="227" customFormat="1">
      <c r="A4" s="275">
        <v>1</v>
      </c>
      <c r="B4" s="275"/>
      <c r="C4" s="275" t="s">
        <v>417</v>
      </c>
      <c r="D4" s="275" t="s">
        <v>418</v>
      </c>
      <c r="E4" s="275"/>
      <c r="F4" s="275"/>
      <c r="G4" s="275"/>
      <c r="H4" s="275"/>
    </row>
    <row r="5" spans="1:10" s="227" customFormat="1" ht="33">
      <c r="A5" s="247">
        <v>2</v>
      </c>
      <c r="B5" s="247" t="s">
        <v>372</v>
      </c>
      <c r="C5" s="247" t="s">
        <v>294</v>
      </c>
      <c r="D5" s="229" t="s">
        <v>317</v>
      </c>
      <c r="E5" s="230" t="s">
        <v>295</v>
      </c>
      <c r="F5" s="248">
        <v>1.8</v>
      </c>
      <c r="G5" s="249"/>
      <c r="H5" s="249">
        <v>0</v>
      </c>
      <c r="J5" s="227">
        <f>60*0.03</f>
        <v>1.7999999999999998</v>
      </c>
    </row>
    <row r="6" spans="1:10" s="227" customFormat="1" ht="33">
      <c r="A6" s="247">
        <v>3</v>
      </c>
      <c r="B6" s="247" t="s">
        <v>372</v>
      </c>
      <c r="C6" s="247" t="s">
        <v>306</v>
      </c>
      <c r="D6" s="229" t="s">
        <v>331</v>
      </c>
      <c r="E6" s="230" t="s">
        <v>45</v>
      </c>
      <c r="F6" s="248">
        <v>13.1</v>
      </c>
      <c r="G6" s="249"/>
      <c r="H6" s="249">
        <v>0</v>
      </c>
    </row>
    <row r="7" spans="1:10" s="227" customFormat="1" ht="33">
      <c r="A7" s="247">
        <v>4</v>
      </c>
      <c r="B7" s="247" t="s">
        <v>372</v>
      </c>
      <c r="C7" s="247" t="s">
        <v>311</v>
      </c>
      <c r="D7" s="229" t="s">
        <v>307</v>
      </c>
      <c r="E7" s="250" t="s">
        <v>6</v>
      </c>
      <c r="F7" s="248">
        <v>2</v>
      </c>
      <c r="G7" s="249"/>
      <c r="H7" s="249">
        <v>0</v>
      </c>
    </row>
    <row r="8" spans="1:10" s="227" customFormat="1" ht="33">
      <c r="A8" s="247">
        <v>5</v>
      </c>
      <c r="B8" s="247" t="s">
        <v>372</v>
      </c>
      <c r="C8" s="247" t="s">
        <v>312</v>
      </c>
      <c r="D8" s="229" t="s">
        <v>305</v>
      </c>
      <c r="E8" s="250" t="s">
        <v>6</v>
      </c>
      <c r="F8" s="248">
        <v>1</v>
      </c>
      <c r="G8" s="249"/>
      <c r="H8" s="249">
        <v>0</v>
      </c>
    </row>
    <row r="9" spans="1:10" s="227" customFormat="1">
      <c r="A9" s="275">
        <v>6</v>
      </c>
      <c r="B9" s="275"/>
      <c r="C9" s="275" t="s">
        <v>419</v>
      </c>
      <c r="D9" s="275" t="s">
        <v>453</v>
      </c>
      <c r="E9" s="275"/>
      <c r="F9" s="275"/>
      <c r="G9" s="275"/>
      <c r="H9" s="275"/>
    </row>
    <row r="10" spans="1:10" s="233" customFormat="1" ht="33">
      <c r="A10" s="251">
        <v>7</v>
      </c>
      <c r="B10" s="251" t="s">
        <v>459</v>
      </c>
      <c r="C10" s="251" t="s">
        <v>341</v>
      </c>
      <c r="D10" s="252" t="s">
        <v>308</v>
      </c>
      <c r="E10" s="253" t="s">
        <v>6</v>
      </c>
      <c r="F10" s="254">
        <v>2</v>
      </c>
      <c r="G10" s="255"/>
      <c r="H10" s="255">
        <v>0</v>
      </c>
    </row>
    <row r="11" spans="1:10" s="233" customFormat="1" ht="33">
      <c r="A11" s="251">
        <v>8</v>
      </c>
      <c r="B11" s="251" t="s">
        <v>459</v>
      </c>
      <c r="C11" s="251" t="s">
        <v>342</v>
      </c>
      <c r="D11" s="252" t="s">
        <v>309</v>
      </c>
      <c r="E11" s="253" t="s">
        <v>6</v>
      </c>
      <c r="F11" s="254">
        <v>3</v>
      </c>
      <c r="G11" s="255"/>
      <c r="H11" s="255">
        <v>0</v>
      </c>
    </row>
    <row r="12" spans="1:10" s="233" customFormat="1" ht="34.5" customHeight="1">
      <c r="A12" s="251">
        <v>9</v>
      </c>
      <c r="B12" s="251" t="s">
        <v>459</v>
      </c>
      <c r="C12" s="251" t="s">
        <v>343</v>
      </c>
      <c r="D12" s="252" t="s">
        <v>323</v>
      </c>
      <c r="E12" s="253" t="s">
        <v>6</v>
      </c>
      <c r="F12" s="254">
        <v>2</v>
      </c>
      <c r="G12" s="255"/>
      <c r="H12" s="255">
        <v>0</v>
      </c>
    </row>
    <row r="13" spans="1:10" s="233" customFormat="1">
      <c r="A13" s="251">
        <v>10</v>
      </c>
      <c r="B13" s="251" t="s">
        <v>459</v>
      </c>
      <c r="C13" s="251" t="s">
        <v>344</v>
      </c>
      <c r="D13" s="252" t="s">
        <v>322</v>
      </c>
      <c r="E13" s="253" t="s">
        <v>6</v>
      </c>
      <c r="F13" s="254">
        <v>1</v>
      </c>
      <c r="G13" s="255"/>
      <c r="H13" s="255">
        <v>0</v>
      </c>
    </row>
    <row r="14" spans="1:10" s="233" customFormat="1">
      <c r="A14" s="251">
        <v>11</v>
      </c>
      <c r="B14" s="251" t="s">
        <v>459</v>
      </c>
      <c r="C14" s="251" t="s">
        <v>414</v>
      </c>
      <c r="D14" s="252" t="s">
        <v>310</v>
      </c>
      <c r="E14" s="253" t="s">
        <v>45</v>
      </c>
      <c r="F14" s="254">
        <v>125.5</v>
      </c>
      <c r="G14" s="255"/>
      <c r="H14" s="255">
        <v>0</v>
      </c>
    </row>
    <row r="15" spans="1:10" s="233" customFormat="1">
      <c r="A15" s="251">
        <v>12</v>
      </c>
      <c r="B15" s="251" t="s">
        <v>23</v>
      </c>
      <c r="C15" s="251" t="s">
        <v>412</v>
      </c>
      <c r="D15" s="252" t="s">
        <v>359</v>
      </c>
      <c r="E15" s="253" t="s">
        <v>6</v>
      </c>
      <c r="F15" s="254">
        <v>113</v>
      </c>
      <c r="G15" s="255"/>
      <c r="H15" s="255">
        <v>0</v>
      </c>
    </row>
    <row r="16" spans="1:10" s="233" customFormat="1">
      <c r="A16" s="251">
        <v>13</v>
      </c>
      <c r="B16" s="251" t="s">
        <v>23</v>
      </c>
      <c r="C16" s="251" t="s">
        <v>413</v>
      </c>
      <c r="D16" s="252" t="s">
        <v>360</v>
      </c>
      <c r="E16" s="253" t="s">
        <v>45</v>
      </c>
      <c r="F16" s="254">
        <v>251</v>
      </c>
      <c r="G16" s="255"/>
      <c r="H16" s="255">
        <v>0</v>
      </c>
    </row>
    <row r="17" spans="1:11" s="227" customFormat="1">
      <c r="A17" s="275">
        <v>14</v>
      </c>
      <c r="B17" s="275"/>
      <c r="C17" s="275" t="s">
        <v>420</v>
      </c>
      <c r="D17" s="275"/>
      <c r="E17" s="275"/>
      <c r="F17" s="275"/>
      <c r="G17" s="275"/>
      <c r="H17" s="275"/>
    </row>
    <row r="18" spans="1:11" s="227" customFormat="1">
      <c r="A18" s="275">
        <v>15</v>
      </c>
      <c r="B18" s="275"/>
      <c r="C18" s="275" t="s">
        <v>47</v>
      </c>
      <c r="D18" s="275" t="s">
        <v>422</v>
      </c>
      <c r="E18" s="275"/>
      <c r="F18" s="275"/>
      <c r="G18" s="275"/>
      <c r="H18" s="275"/>
    </row>
    <row r="19" spans="1:11" s="227" customFormat="1" ht="33">
      <c r="A19" s="247">
        <v>16</v>
      </c>
      <c r="B19" s="247" t="s">
        <v>372</v>
      </c>
      <c r="C19" s="229" t="s">
        <v>455</v>
      </c>
      <c r="D19" s="229" t="s">
        <v>327</v>
      </c>
      <c r="E19" s="250" t="s">
        <v>295</v>
      </c>
      <c r="F19" s="248">
        <f>60*0.65</f>
        <v>39</v>
      </c>
      <c r="G19" s="249"/>
      <c r="H19" s="249">
        <v>0</v>
      </c>
    </row>
    <row r="20" spans="1:11" s="233" customFormat="1" ht="33">
      <c r="A20" s="247">
        <v>17</v>
      </c>
      <c r="B20" s="247" t="s">
        <v>372</v>
      </c>
      <c r="C20" s="229" t="s">
        <v>467</v>
      </c>
      <c r="D20" s="229" t="s">
        <v>361</v>
      </c>
      <c r="E20" s="256" t="s">
        <v>6</v>
      </c>
      <c r="F20" s="254">
        <v>1</v>
      </c>
      <c r="G20" s="255"/>
      <c r="H20" s="249">
        <v>0</v>
      </c>
    </row>
    <row r="21" spans="1:11" s="227" customFormat="1">
      <c r="A21" s="247">
        <v>18</v>
      </c>
      <c r="B21" s="247" t="s">
        <v>372</v>
      </c>
      <c r="C21" s="229" t="s">
        <v>332</v>
      </c>
      <c r="D21" s="229" t="s">
        <v>333</v>
      </c>
      <c r="E21" s="250" t="s">
        <v>6</v>
      </c>
      <c r="F21" s="248">
        <v>1</v>
      </c>
      <c r="G21" s="249"/>
      <c r="H21" s="249">
        <v>0</v>
      </c>
    </row>
    <row r="22" spans="1:11" s="227" customFormat="1" ht="33">
      <c r="A22" s="247">
        <v>19</v>
      </c>
      <c r="B22" s="247" t="s">
        <v>372</v>
      </c>
      <c r="C22" s="229" t="s">
        <v>447</v>
      </c>
      <c r="D22" s="257" t="s">
        <v>329</v>
      </c>
      <c r="E22" s="250" t="s">
        <v>6</v>
      </c>
      <c r="F22" s="248">
        <v>1</v>
      </c>
      <c r="G22" s="249"/>
      <c r="H22" s="249">
        <v>0</v>
      </c>
    </row>
    <row r="23" spans="1:11" s="227" customFormat="1" ht="33">
      <c r="A23" s="247">
        <v>20</v>
      </c>
      <c r="B23" s="247" t="s">
        <v>372</v>
      </c>
      <c r="C23" s="229" t="s">
        <v>261</v>
      </c>
      <c r="D23" s="258" t="s">
        <v>457</v>
      </c>
      <c r="E23" s="250" t="s">
        <v>6</v>
      </c>
      <c r="F23" s="248">
        <v>1</v>
      </c>
      <c r="G23" s="249"/>
      <c r="H23" s="249">
        <v>0</v>
      </c>
    </row>
    <row r="24" spans="1:11" s="227" customFormat="1">
      <c r="A24" s="247">
        <v>21</v>
      </c>
      <c r="B24" s="247" t="s">
        <v>372</v>
      </c>
      <c r="C24" s="229" t="s">
        <v>262</v>
      </c>
      <c r="D24" s="257" t="s">
        <v>456</v>
      </c>
      <c r="E24" s="250" t="s">
        <v>98</v>
      </c>
      <c r="F24" s="248">
        <v>2</v>
      </c>
      <c r="G24" s="249"/>
      <c r="H24" s="249">
        <v>0</v>
      </c>
    </row>
    <row r="25" spans="1:11" s="227" customFormat="1" ht="33">
      <c r="A25" s="247">
        <v>22</v>
      </c>
      <c r="B25" s="247" t="s">
        <v>372</v>
      </c>
      <c r="C25" s="229" t="s">
        <v>466</v>
      </c>
      <c r="D25" s="257"/>
      <c r="E25" s="250" t="s">
        <v>6</v>
      </c>
      <c r="F25" s="248">
        <v>1</v>
      </c>
      <c r="G25" s="249"/>
      <c r="H25" s="249">
        <v>0</v>
      </c>
    </row>
    <row r="26" spans="1:11" s="227" customFormat="1" ht="33">
      <c r="A26" s="247">
        <v>23</v>
      </c>
      <c r="B26" s="247" t="s">
        <v>372</v>
      </c>
      <c r="C26" s="229" t="s">
        <v>260</v>
      </c>
      <c r="D26" s="257"/>
      <c r="E26" s="250" t="s">
        <v>6</v>
      </c>
      <c r="F26" s="248">
        <v>1</v>
      </c>
      <c r="G26" s="249"/>
      <c r="H26" s="249">
        <v>0</v>
      </c>
    </row>
    <row r="27" spans="1:11" s="227" customFormat="1">
      <c r="A27" s="247">
        <v>24</v>
      </c>
      <c r="B27" s="247" t="s">
        <v>372</v>
      </c>
      <c r="C27" s="229" t="s">
        <v>263</v>
      </c>
      <c r="D27" s="229" t="s">
        <v>328</v>
      </c>
      <c r="E27" s="250" t="s">
        <v>6</v>
      </c>
      <c r="F27" s="248">
        <v>1</v>
      </c>
      <c r="G27" s="249"/>
      <c r="H27" s="249">
        <v>0</v>
      </c>
    </row>
    <row r="28" spans="1:11" s="227" customFormat="1" ht="33">
      <c r="A28" s="247">
        <v>25</v>
      </c>
      <c r="B28" s="247" t="s">
        <v>372</v>
      </c>
      <c r="C28" s="229" t="s">
        <v>458</v>
      </c>
      <c r="D28" s="257" t="s">
        <v>358</v>
      </c>
      <c r="E28" s="250" t="s">
        <v>264</v>
      </c>
      <c r="F28" s="248">
        <v>1</v>
      </c>
      <c r="G28" s="249"/>
      <c r="H28" s="249">
        <v>0</v>
      </c>
    </row>
    <row r="29" spans="1:11" s="227" customFormat="1" ht="33">
      <c r="A29" s="247">
        <v>26</v>
      </c>
      <c r="B29" s="247" t="s">
        <v>372</v>
      </c>
      <c r="C29" s="229" t="s">
        <v>334</v>
      </c>
      <c r="D29" s="257"/>
      <c r="E29" s="250" t="s">
        <v>6</v>
      </c>
      <c r="F29" s="248">
        <v>1</v>
      </c>
      <c r="G29" s="249"/>
      <c r="H29" s="249">
        <v>0</v>
      </c>
    </row>
    <row r="30" spans="1:11" s="227" customFormat="1">
      <c r="A30" s="286">
        <v>27</v>
      </c>
      <c r="B30" s="286" t="s">
        <v>23</v>
      </c>
      <c r="C30" s="286" t="s">
        <v>465</v>
      </c>
      <c r="D30" s="287"/>
      <c r="E30" s="288"/>
      <c r="F30" s="289"/>
      <c r="G30" s="290"/>
      <c r="H30" s="290"/>
    </row>
    <row r="31" spans="1:11" s="233" customFormat="1">
      <c r="A31" s="251">
        <v>28</v>
      </c>
      <c r="B31" s="251" t="s">
        <v>23</v>
      </c>
      <c r="C31" s="251" t="s">
        <v>440</v>
      </c>
      <c r="D31" s="252" t="s">
        <v>441</v>
      </c>
      <c r="E31" s="253" t="s">
        <v>97</v>
      </c>
      <c r="F31" s="264">
        <f>60*65</f>
        <v>3900</v>
      </c>
      <c r="G31" s="255"/>
      <c r="H31" s="255">
        <v>0</v>
      </c>
      <c r="I31" s="233" t="s">
        <v>451</v>
      </c>
      <c r="J31" s="233">
        <f>39*100</f>
        <v>3900</v>
      </c>
      <c r="K31" s="233" t="s">
        <v>97</v>
      </c>
    </row>
    <row r="32" spans="1:11" s="233" customFormat="1">
      <c r="A32" s="251">
        <v>29</v>
      </c>
      <c r="B32" s="251" t="s">
        <v>23</v>
      </c>
      <c r="C32" s="251" t="s">
        <v>431</v>
      </c>
      <c r="D32" s="252" t="s">
        <v>442</v>
      </c>
      <c r="E32" s="256" t="s">
        <v>97</v>
      </c>
      <c r="F32" s="264">
        <v>1950</v>
      </c>
      <c r="G32" s="255"/>
      <c r="H32" s="255">
        <v>0</v>
      </c>
      <c r="I32" s="233" t="s">
        <v>452</v>
      </c>
      <c r="J32" s="233">
        <f>39*50</f>
        <v>1950</v>
      </c>
      <c r="K32" s="233" t="s">
        <v>97</v>
      </c>
    </row>
    <row r="33" spans="1:10" s="233" customFormat="1" ht="33">
      <c r="A33" s="251">
        <v>30</v>
      </c>
      <c r="B33" s="251" t="s">
        <v>23</v>
      </c>
      <c r="C33" s="251" t="s">
        <v>318</v>
      </c>
      <c r="D33" s="252" t="s">
        <v>319</v>
      </c>
      <c r="E33" s="256" t="s">
        <v>324</v>
      </c>
      <c r="F33" s="254">
        <v>1.8</v>
      </c>
      <c r="G33" s="255"/>
      <c r="H33" s="255">
        <v>0</v>
      </c>
      <c r="J33" s="233">
        <f>60*0.03</f>
        <v>1.7999999999999998</v>
      </c>
    </row>
    <row r="34" spans="1:10" s="233" customFormat="1">
      <c r="A34" s="251">
        <v>31</v>
      </c>
      <c r="B34" s="251" t="s">
        <v>23</v>
      </c>
      <c r="C34" s="251" t="s">
        <v>176</v>
      </c>
      <c r="D34" s="259" t="s">
        <v>316</v>
      </c>
      <c r="E34" s="253" t="s">
        <v>6</v>
      </c>
      <c r="F34" s="254">
        <v>1</v>
      </c>
      <c r="G34" s="255"/>
      <c r="H34" s="255">
        <v>0</v>
      </c>
    </row>
    <row r="35" spans="1:10" s="233" customFormat="1">
      <c r="A35" s="251">
        <v>32</v>
      </c>
      <c r="B35" s="251" t="s">
        <v>23</v>
      </c>
      <c r="C35" s="260" t="s">
        <v>336</v>
      </c>
      <c r="D35" s="261" t="s">
        <v>337</v>
      </c>
      <c r="E35" s="253" t="s">
        <v>6</v>
      </c>
      <c r="F35" s="254">
        <v>8</v>
      </c>
      <c r="G35" s="255"/>
      <c r="H35" s="255">
        <v>0</v>
      </c>
    </row>
    <row r="36" spans="1:10" s="233" customFormat="1" ht="33">
      <c r="A36" s="251">
        <v>33</v>
      </c>
      <c r="B36" s="251" t="s">
        <v>23</v>
      </c>
      <c r="C36" s="260" t="s">
        <v>326</v>
      </c>
      <c r="D36" s="261" t="s">
        <v>335</v>
      </c>
      <c r="E36" s="253" t="s">
        <v>98</v>
      </c>
      <c r="F36" s="254">
        <v>2</v>
      </c>
      <c r="G36" s="255"/>
      <c r="H36" s="255">
        <v>0</v>
      </c>
    </row>
    <row r="37" spans="1:10" s="233" customFormat="1" ht="49.5">
      <c r="A37" s="251">
        <v>34</v>
      </c>
      <c r="B37" s="251" t="s">
        <v>23</v>
      </c>
      <c r="C37" s="260" t="s">
        <v>325</v>
      </c>
      <c r="D37" s="261" t="s">
        <v>438</v>
      </c>
      <c r="E37" s="256" t="s">
        <v>437</v>
      </c>
      <c r="F37" s="254">
        <v>1</v>
      </c>
      <c r="G37" s="255"/>
      <c r="H37" s="255">
        <v>0</v>
      </c>
    </row>
    <row r="38" spans="1:10" s="233" customFormat="1">
      <c r="A38" s="251">
        <v>35</v>
      </c>
      <c r="B38" s="251" t="s">
        <v>23</v>
      </c>
      <c r="C38" s="260" t="s">
        <v>340</v>
      </c>
      <c r="D38" s="261" t="s">
        <v>439</v>
      </c>
      <c r="E38" s="256" t="s">
        <v>6</v>
      </c>
      <c r="F38" s="254">
        <v>1</v>
      </c>
      <c r="G38" s="255"/>
      <c r="H38" s="255">
        <v>0</v>
      </c>
    </row>
    <row r="39" spans="1:10" s="233" customFormat="1" ht="18">
      <c r="A39" s="251">
        <v>36</v>
      </c>
      <c r="B39" s="251" t="s">
        <v>23</v>
      </c>
      <c r="C39" s="260" t="s">
        <v>460</v>
      </c>
      <c r="D39" s="261" t="s">
        <v>338</v>
      </c>
      <c r="E39" s="253" t="s">
        <v>324</v>
      </c>
      <c r="F39" s="254">
        <v>2</v>
      </c>
      <c r="G39" s="255"/>
      <c r="H39" s="255">
        <v>0</v>
      </c>
    </row>
    <row r="40" spans="1:10" s="233" customFormat="1">
      <c r="A40" s="251">
        <v>37</v>
      </c>
      <c r="B40" s="251" t="s">
        <v>23</v>
      </c>
      <c r="C40" s="260" t="s">
        <v>330</v>
      </c>
      <c r="D40" s="261" t="s">
        <v>339</v>
      </c>
      <c r="E40" s="253" t="s">
        <v>43</v>
      </c>
      <c r="F40" s="254">
        <f>1*0.1</f>
        <v>0.1</v>
      </c>
      <c r="G40" s="255"/>
      <c r="H40" s="255">
        <v>0</v>
      </c>
    </row>
    <row r="41" spans="1:10" s="233" customFormat="1">
      <c r="A41" s="251">
        <v>38</v>
      </c>
      <c r="B41" s="251" t="s">
        <v>23</v>
      </c>
      <c r="C41" s="251" t="s">
        <v>321</v>
      </c>
      <c r="D41" s="252" t="s">
        <v>302</v>
      </c>
      <c r="E41" s="253" t="s">
        <v>6</v>
      </c>
      <c r="F41" s="254">
        <v>1</v>
      </c>
      <c r="G41" s="255"/>
      <c r="H41" s="255">
        <v>0</v>
      </c>
    </row>
    <row r="42" spans="1:10" s="227" customFormat="1">
      <c r="A42" s="275">
        <v>39</v>
      </c>
      <c r="B42" s="275"/>
      <c r="C42" s="275" t="s">
        <v>303</v>
      </c>
      <c r="D42" s="275" t="s">
        <v>423</v>
      </c>
      <c r="E42" s="275"/>
      <c r="F42" s="275"/>
      <c r="G42" s="275"/>
      <c r="H42" s="275"/>
    </row>
    <row r="43" spans="1:10" s="227" customFormat="1">
      <c r="A43" s="275">
        <v>40</v>
      </c>
      <c r="B43" s="275"/>
      <c r="C43" s="275" t="s">
        <v>242</v>
      </c>
      <c r="D43" s="275" t="s">
        <v>292</v>
      </c>
      <c r="E43" s="275"/>
      <c r="F43" s="275"/>
      <c r="G43" s="275"/>
      <c r="H43" s="275"/>
    </row>
    <row r="44" spans="1:10" s="227" customFormat="1" ht="33">
      <c r="A44" s="262">
        <v>41</v>
      </c>
      <c r="B44" s="262" t="s">
        <v>372</v>
      </c>
      <c r="C44" s="229" t="s">
        <v>368</v>
      </c>
      <c r="D44" s="257" t="s">
        <v>369</v>
      </c>
      <c r="E44" s="250" t="s">
        <v>295</v>
      </c>
      <c r="F44" s="248">
        <v>1.8</v>
      </c>
      <c r="G44" s="249"/>
      <c r="H44" s="249">
        <v>0</v>
      </c>
    </row>
    <row r="45" spans="1:10" s="233" customFormat="1">
      <c r="A45" s="274">
        <v>42</v>
      </c>
      <c r="B45" s="274" t="s">
        <v>459</v>
      </c>
      <c r="C45" s="252" t="s">
        <v>389</v>
      </c>
      <c r="D45" s="261" t="s">
        <v>435</v>
      </c>
      <c r="E45" s="253" t="s">
        <v>461</v>
      </c>
      <c r="F45" s="254">
        <f>2*65</f>
        <v>130</v>
      </c>
      <c r="G45" s="255"/>
      <c r="H45" s="255">
        <v>0</v>
      </c>
    </row>
    <row r="46" spans="1:10" s="227" customFormat="1">
      <c r="A46" s="262">
        <v>43</v>
      </c>
      <c r="B46" s="262" t="s">
        <v>372</v>
      </c>
      <c r="C46" s="229" t="s">
        <v>380</v>
      </c>
      <c r="D46" s="257" t="s">
        <v>396</v>
      </c>
      <c r="E46" s="250" t="s">
        <v>448</v>
      </c>
      <c r="F46" s="248">
        <v>65</v>
      </c>
      <c r="G46" s="249"/>
      <c r="H46" s="249">
        <v>0</v>
      </c>
    </row>
    <row r="47" spans="1:10" s="227" customFormat="1">
      <c r="A47" s="262">
        <v>44</v>
      </c>
      <c r="B47" s="262" t="s">
        <v>372</v>
      </c>
      <c r="C47" s="229" t="s">
        <v>365</v>
      </c>
      <c r="D47" s="257"/>
      <c r="E47" s="250" t="s">
        <v>448</v>
      </c>
      <c r="F47" s="248">
        <v>65</v>
      </c>
      <c r="G47" s="249"/>
      <c r="H47" s="249">
        <v>0</v>
      </c>
    </row>
    <row r="48" spans="1:10" s="227" customFormat="1" ht="33">
      <c r="A48" s="262">
        <v>45</v>
      </c>
      <c r="B48" s="262" t="s">
        <v>372</v>
      </c>
      <c r="C48" s="229" t="s">
        <v>392</v>
      </c>
      <c r="D48" s="257"/>
      <c r="E48" s="250" t="s">
        <v>30</v>
      </c>
      <c r="F48" s="248">
        <v>65</v>
      </c>
      <c r="G48" s="249"/>
      <c r="H48" s="249">
        <v>0</v>
      </c>
    </row>
    <row r="49" spans="1:10" s="227" customFormat="1" ht="33">
      <c r="A49" s="262">
        <v>46</v>
      </c>
      <c r="B49" s="262" t="s">
        <v>372</v>
      </c>
      <c r="C49" s="229" t="s">
        <v>395</v>
      </c>
      <c r="D49" s="257" t="s">
        <v>394</v>
      </c>
      <c r="E49" s="250" t="s">
        <v>6</v>
      </c>
      <c r="F49" s="248">
        <v>871</v>
      </c>
      <c r="G49" s="249"/>
      <c r="H49" s="249">
        <v>0</v>
      </c>
    </row>
    <row r="50" spans="1:10" s="227" customFormat="1" ht="33">
      <c r="A50" s="262">
        <v>47</v>
      </c>
      <c r="B50" s="262" t="s">
        <v>372</v>
      </c>
      <c r="C50" s="229" t="s">
        <v>366</v>
      </c>
      <c r="D50" s="257" t="s">
        <v>394</v>
      </c>
      <c r="E50" s="250" t="s">
        <v>6</v>
      </c>
      <c r="F50" s="248">
        <v>871</v>
      </c>
      <c r="G50" s="249"/>
      <c r="H50" s="249">
        <v>0</v>
      </c>
    </row>
    <row r="51" spans="1:10" s="227" customFormat="1" ht="33">
      <c r="A51" s="262">
        <v>48</v>
      </c>
      <c r="B51" s="262" t="s">
        <v>372</v>
      </c>
      <c r="C51" s="229" t="s">
        <v>367</v>
      </c>
      <c r="D51" s="257" t="s">
        <v>393</v>
      </c>
      <c r="E51" s="250" t="s">
        <v>448</v>
      </c>
      <c r="F51" s="248">
        <v>65</v>
      </c>
      <c r="G51" s="249"/>
      <c r="H51" s="249">
        <v>0</v>
      </c>
    </row>
    <row r="52" spans="1:10" s="227" customFormat="1">
      <c r="A52" s="275">
        <v>49</v>
      </c>
      <c r="B52" s="275"/>
      <c r="C52" s="275" t="s">
        <v>198</v>
      </c>
      <c r="D52" s="275" t="s">
        <v>291</v>
      </c>
      <c r="E52" s="275"/>
      <c r="F52" s="275"/>
      <c r="G52" s="275"/>
      <c r="H52" s="275"/>
    </row>
    <row r="53" spans="1:10" s="233" customFormat="1">
      <c r="A53" s="274">
        <v>50</v>
      </c>
      <c r="B53" s="274" t="s">
        <v>459</v>
      </c>
      <c r="C53" s="252" t="s">
        <v>389</v>
      </c>
      <c r="D53" s="261" t="s">
        <v>435</v>
      </c>
      <c r="E53" s="253" t="s">
        <v>461</v>
      </c>
      <c r="F53" s="254">
        <v>80</v>
      </c>
      <c r="G53" s="255"/>
      <c r="H53" s="255">
        <v>0</v>
      </c>
    </row>
    <row r="54" spans="1:10" s="227" customFormat="1" ht="33">
      <c r="A54" s="262">
        <v>51</v>
      </c>
      <c r="B54" s="262" t="s">
        <v>372</v>
      </c>
      <c r="C54" s="229" t="s">
        <v>385</v>
      </c>
      <c r="D54" s="257" t="s">
        <v>384</v>
      </c>
      <c r="E54" s="250" t="s">
        <v>449</v>
      </c>
      <c r="F54" s="248">
        <v>6</v>
      </c>
      <c r="G54" s="249"/>
      <c r="H54" s="249">
        <v>0</v>
      </c>
      <c r="I54" s="227">
        <f>40*0.15</f>
        <v>6</v>
      </c>
    </row>
    <row r="55" spans="1:10" s="227" customFormat="1" ht="33">
      <c r="A55" s="262">
        <v>52</v>
      </c>
      <c r="B55" s="262" t="s">
        <v>372</v>
      </c>
      <c r="C55" s="229" t="s">
        <v>381</v>
      </c>
      <c r="D55" s="257" t="s">
        <v>384</v>
      </c>
      <c r="E55" s="250" t="s">
        <v>449</v>
      </c>
      <c r="F55" s="248">
        <v>0.8</v>
      </c>
      <c r="G55" s="249"/>
      <c r="H55" s="249">
        <v>0</v>
      </c>
      <c r="I55" s="227">
        <f>40*0.2*0.1</f>
        <v>0.8</v>
      </c>
    </row>
    <row r="56" spans="1:10" s="227" customFormat="1" ht="33">
      <c r="A56" s="262">
        <v>53</v>
      </c>
      <c r="B56" s="262" t="s">
        <v>372</v>
      </c>
      <c r="C56" s="229" t="s">
        <v>468</v>
      </c>
      <c r="D56" s="257" t="s">
        <v>397</v>
      </c>
      <c r="E56" s="250" t="s">
        <v>30</v>
      </c>
      <c r="F56" s="248">
        <v>40</v>
      </c>
      <c r="G56" s="249"/>
      <c r="H56" s="249">
        <v>0</v>
      </c>
    </row>
    <row r="57" spans="1:10" s="227" customFormat="1" ht="33">
      <c r="A57" s="262">
        <v>54</v>
      </c>
      <c r="B57" s="262" t="s">
        <v>372</v>
      </c>
      <c r="C57" s="229" t="s">
        <v>450</v>
      </c>
      <c r="D57" s="257" t="s">
        <v>399</v>
      </c>
      <c r="E57" s="250" t="s">
        <v>30</v>
      </c>
      <c r="F57" s="248">
        <v>40</v>
      </c>
      <c r="G57" s="249"/>
      <c r="H57" s="249">
        <v>0</v>
      </c>
    </row>
    <row r="58" spans="1:10" s="227" customFormat="1">
      <c r="A58" s="262">
        <v>55</v>
      </c>
      <c r="B58" s="262" t="s">
        <v>372</v>
      </c>
      <c r="C58" s="229" t="s">
        <v>382</v>
      </c>
      <c r="D58" s="257" t="s">
        <v>383</v>
      </c>
      <c r="E58" s="250" t="s">
        <v>43</v>
      </c>
      <c r="F58" s="248">
        <v>0.6</v>
      </c>
      <c r="G58" s="249"/>
      <c r="H58" s="249">
        <v>0</v>
      </c>
      <c r="I58" s="227">
        <f>7.5*40*2</f>
        <v>600</v>
      </c>
      <c r="J58" s="227" t="s">
        <v>97</v>
      </c>
    </row>
    <row r="59" spans="1:10" s="227" customFormat="1">
      <c r="A59" s="275">
        <v>56</v>
      </c>
      <c r="B59" s="275"/>
      <c r="C59" s="275" t="s">
        <v>178</v>
      </c>
      <c r="D59" s="275" t="s">
        <v>402</v>
      </c>
      <c r="E59" s="275"/>
      <c r="F59" s="275"/>
      <c r="G59" s="275"/>
      <c r="H59" s="275"/>
    </row>
    <row r="60" spans="1:10" s="233" customFormat="1">
      <c r="A60" s="274">
        <v>57</v>
      </c>
      <c r="B60" s="274" t="s">
        <v>459</v>
      </c>
      <c r="C60" s="252" t="s">
        <v>389</v>
      </c>
      <c r="D60" s="261" t="s">
        <v>435</v>
      </c>
      <c r="E60" s="253" t="s">
        <v>461</v>
      </c>
      <c r="F60" s="254">
        <v>75</v>
      </c>
      <c r="G60" s="255"/>
      <c r="H60" s="255">
        <v>0</v>
      </c>
    </row>
    <row r="61" spans="1:10" s="227" customFormat="1">
      <c r="A61" s="262">
        <v>58</v>
      </c>
      <c r="B61" s="262" t="s">
        <v>372</v>
      </c>
      <c r="C61" s="229" t="s">
        <v>390</v>
      </c>
      <c r="D61" s="257" t="s">
        <v>391</v>
      </c>
      <c r="E61" s="250" t="s">
        <v>448</v>
      </c>
      <c r="F61" s="248">
        <v>75</v>
      </c>
      <c r="G61" s="249"/>
      <c r="H61" s="249">
        <v>0</v>
      </c>
    </row>
    <row r="62" spans="1:10" s="227" customFormat="1">
      <c r="A62" s="262">
        <v>59</v>
      </c>
      <c r="B62" s="262" t="s">
        <v>372</v>
      </c>
      <c r="C62" s="229" t="s">
        <v>380</v>
      </c>
      <c r="D62" s="257" t="s">
        <v>398</v>
      </c>
      <c r="E62" s="250" t="s">
        <v>448</v>
      </c>
      <c r="F62" s="248">
        <v>75</v>
      </c>
      <c r="G62" s="249"/>
      <c r="H62" s="249">
        <v>0</v>
      </c>
    </row>
    <row r="63" spans="1:10" s="227" customFormat="1" ht="33">
      <c r="A63" s="262">
        <v>60</v>
      </c>
      <c r="B63" s="262" t="s">
        <v>372</v>
      </c>
      <c r="C63" s="229" t="s">
        <v>401</v>
      </c>
      <c r="D63" s="257" t="s">
        <v>320</v>
      </c>
      <c r="E63" s="250" t="s">
        <v>30</v>
      </c>
      <c r="F63" s="248">
        <v>75</v>
      </c>
      <c r="G63" s="249"/>
      <c r="H63" s="249">
        <v>0</v>
      </c>
    </row>
    <row r="64" spans="1:10" s="227" customFormat="1">
      <c r="A64" s="262">
        <v>61</v>
      </c>
      <c r="B64" s="262" t="s">
        <v>372</v>
      </c>
      <c r="C64" s="229" t="s">
        <v>365</v>
      </c>
      <c r="D64" s="257"/>
      <c r="E64" s="250" t="s">
        <v>448</v>
      </c>
      <c r="F64" s="248">
        <v>75</v>
      </c>
      <c r="G64" s="249"/>
      <c r="H64" s="249">
        <v>0</v>
      </c>
    </row>
    <row r="65" spans="1:10" s="227" customFormat="1">
      <c r="A65" s="262">
        <v>62</v>
      </c>
      <c r="B65" s="262" t="s">
        <v>372</v>
      </c>
      <c r="C65" s="273" t="s">
        <v>392</v>
      </c>
      <c r="D65" s="257"/>
      <c r="E65" s="250" t="s">
        <v>448</v>
      </c>
      <c r="F65" s="248">
        <v>75</v>
      </c>
      <c r="G65" s="249"/>
      <c r="H65" s="249">
        <v>0</v>
      </c>
    </row>
    <row r="66" spans="1:10" s="227" customFormat="1">
      <c r="A66" s="286">
        <v>64</v>
      </c>
      <c r="B66" s="286" t="s">
        <v>23</v>
      </c>
      <c r="C66" s="286" t="s">
        <v>464</v>
      </c>
      <c r="D66" s="287"/>
      <c r="E66" s="288"/>
      <c r="F66" s="289"/>
      <c r="G66" s="290"/>
      <c r="H66" s="290"/>
    </row>
    <row r="67" spans="1:10" s="233" customFormat="1">
      <c r="A67" s="251">
        <v>65</v>
      </c>
      <c r="B67" s="251" t="s">
        <v>23</v>
      </c>
      <c r="C67" s="260" t="s">
        <v>362</v>
      </c>
      <c r="D67" s="261" t="s">
        <v>301</v>
      </c>
      <c r="E67" s="253" t="s">
        <v>6</v>
      </c>
      <c r="F67" s="254">
        <v>1229</v>
      </c>
      <c r="G67" s="255"/>
      <c r="H67" s="255">
        <v>0</v>
      </c>
    </row>
    <row r="68" spans="1:10" s="233" customFormat="1">
      <c r="A68" s="251">
        <v>66</v>
      </c>
      <c r="B68" s="251" t="s">
        <v>23</v>
      </c>
      <c r="C68" s="260" t="s">
        <v>363</v>
      </c>
      <c r="D68" s="261" t="s">
        <v>301</v>
      </c>
      <c r="E68" s="253" t="s">
        <v>6</v>
      </c>
      <c r="F68" s="254">
        <v>207</v>
      </c>
      <c r="G68" s="255"/>
      <c r="H68" s="255">
        <v>0</v>
      </c>
    </row>
    <row r="69" spans="1:10" s="233" customFormat="1">
      <c r="A69" s="251">
        <v>67</v>
      </c>
      <c r="B69" s="251" t="s">
        <v>23</v>
      </c>
      <c r="C69" s="260" t="s">
        <v>364</v>
      </c>
      <c r="D69" s="261" t="s">
        <v>301</v>
      </c>
      <c r="E69" s="253" t="s">
        <v>6</v>
      </c>
      <c r="F69" s="254">
        <v>15</v>
      </c>
      <c r="G69" s="255"/>
      <c r="H69" s="255">
        <v>0</v>
      </c>
    </row>
    <row r="70" spans="1:10" s="233" customFormat="1">
      <c r="A70" s="251">
        <v>68</v>
      </c>
      <c r="B70" s="251" t="s">
        <v>23</v>
      </c>
      <c r="C70" s="260" t="s">
        <v>300</v>
      </c>
      <c r="D70" s="261" t="s">
        <v>301</v>
      </c>
      <c r="E70" s="253" t="s">
        <v>6</v>
      </c>
      <c r="F70" s="254">
        <v>1610</v>
      </c>
      <c r="G70" s="255"/>
      <c r="H70" s="255">
        <v>0</v>
      </c>
    </row>
    <row r="71" spans="1:10" s="233" customFormat="1">
      <c r="A71" s="251">
        <v>70</v>
      </c>
      <c r="B71" s="251" t="s">
        <v>23</v>
      </c>
      <c r="C71" s="260" t="s">
        <v>370</v>
      </c>
      <c r="D71" s="261" t="s">
        <v>434</v>
      </c>
      <c r="E71" s="253" t="s">
        <v>449</v>
      </c>
      <c r="F71" s="254">
        <f>140*0.1</f>
        <v>14</v>
      </c>
      <c r="G71" s="255"/>
      <c r="H71" s="255">
        <v>0</v>
      </c>
      <c r="I71" s="233">
        <f>65+75</f>
        <v>140</v>
      </c>
    </row>
    <row r="72" spans="1:10" s="233" customFormat="1" ht="66">
      <c r="A72" s="251">
        <v>71</v>
      </c>
      <c r="B72" s="251" t="s">
        <v>23</v>
      </c>
      <c r="C72" s="260" t="s">
        <v>371</v>
      </c>
      <c r="D72" s="261" t="s">
        <v>444</v>
      </c>
      <c r="E72" s="253" t="s">
        <v>416</v>
      </c>
      <c r="F72" s="254">
        <f>2*1.6</f>
        <v>3.2</v>
      </c>
      <c r="G72" s="255"/>
      <c r="H72" s="255">
        <v>0</v>
      </c>
      <c r="I72" s="233">
        <f>0.03*65</f>
        <v>1.95</v>
      </c>
    </row>
    <row r="73" spans="1:10" s="233" customFormat="1">
      <c r="A73" s="251">
        <v>72</v>
      </c>
      <c r="B73" s="251" t="s">
        <v>23</v>
      </c>
      <c r="C73" s="251" t="s">
        <v>431</v>
      </c>
      <c r="D73" s="261" t="s">
        <v>433</v>
      </c>
      <c r="E73" s="253" t="s">
        <v>97</v>
      </c>
      <c r="F73" s="264">
        <v>563</v>
      </c>
      <c r="G73" s="255"/>
      <c r="H73" s="255">
        <v>0</v>
      </c>
      <c r="I73" s="233" t="s">
        <v>432</v>
      </c>
      <c r="J73" s="233">
        <f>7.5*75</f>
        <v>562.5</v>
      </c>
    </row>
    <row r="74" spans="1:10" s="233" customFormat="1" ht="33">
      <c r="A74" s="251">
        <v>73</v>
      </c>
      <c r="B74" s="251" t="s">
        <v>23</v>
      </c>
      <c r="C74" s="260" t="s">
        <v>387</v>
      </c>
      <c r="D74" s="261" t="s">
        <v>388</v>
      </c>
      <c r="E74" s="253" t="s">
        <v>449</v>
      </c>
      <c r="F74" s="254">
        <v>3.2</v>
      </c>
      <c r="G74" s="255"/>
      <c r="H74" s="255">
        <v>0</v>
      </c>
    </row>
    <row r="75" spans="1:10" s="233" customFormat="1">
      <c r="A75" s="251">
        <v>74</v>
      </c>
      <c r="B75" s="251" t="s">
        <v>23</v>
      </c>
      <c r="C75" s="260" t="s">
        <v>386</v>
      </c>
      <c r="D75" s="261" t="s">
        <v>443</v>
      </c>
      <c r="E75" s="253" t="s">
        <v>416</v>
      </c>
      <c r="F75" s="254">
        <f>2.8*1.8</f>
        <v>5.04</v>
      </c>
      <c r="G75" s="255"/>
      <c r="H75" s="255">
        <v>0</v>
      </c>
    </row>
    <row r="76" spans="1:10" s="233" customFormat="1" ht="49.5">
      <c r="A76" s="251">
        <v>75</v>
      </c>
      <c r="B76" s="251" t="s">
        <v>459</v>
      </c>
      <c r="C76" s="260" t="s">
        <v>400</v>
      </c>
      <c r="D76" s="261" t="s">
        <v>415</v>
      </c>
      <c r="E76" s="253" t="s">
        <v>6</v>
      </c>
      <c r="F76" s="254">
        <v>1</v>
      </c>
      <c r="G76" s="255"/>
      <c r="H76" s="255">
        <v>0</v>
      </c>
    </row>
    <row r="77" spans="1:10" s="236" customFormat="1" ht="21" customHeight="1">
      <c r="A77" s="276">
        <v>76</v>
      </c>
      <c r="B77" s="276"/>
      <c r="C77" s="276" t="s">
        <v>421</v>
      </c>
      <c r="D77" s="276"/>
      <c r="E77" s="276"/>
      <c r="F77" s="276"/>
      <c r="G77" s="276"/>
      <c r="H77" s="276"/>
    </row>
    <row r="78" spans="1:10" s="227" customFormat="1">
      <c r="A78" s="247" t="s">
        <v>454</v>
      </c>
      <c r="B78" s="247" t="s">
        <v>372</v>
      </c>
      <c r="C78" s="247" t="s">
        <v>265</v>
      </c>
      <c r="D78" s="229"/>
      <c r="E78" s="250" t="s">
        <v>437</v>
      </c>
      <c r="F78" s="254">
        <v>1</v>
      </c>
      <c r="G78" s="249"/>
      <c r="H78" s="249"/>
    </row>
    <row r="79" spans="1:10" s="272" customFormat="1">
      <c r="A79" s="265"/>
      <c r="B79" s="265"/>
      <c r="C79" s="272" t="s">
        <v>436</v>
      </c>
      <c r="D79" s="266"/>
      <c r="E79" s="267"/>
      <c r="F79" s="268"/>
      <c r="G79" s="269"/>
      <c r="H79" s="269"/>
    </row>
    <row r="80" spans="1:10" s="270" customFormat="1" ht="15.75" customHeight="1">
      <c r="A80" s="265"/>
      <c r="B80" s="265"/>
      <c r="C80" s="271" t="s">
        <v>429</v>
      </c>
      <c r="D80" s="266"/>
      <c r="E80" s="267"/>
      <c r="F80" s="268"/>
      <c r="G80" s="269"/>
      <c r="H80" s="269"/>
    </row>
    <row r="81" spans="1:12" s="270" customFormat="1">
      <c r="A81" s="265"/>
      <c r="B81" s="265"/>
      <c r="C81" s="271" t="s">
        <v>430</v>
      </c>
      <c r="D81" s="266"/>
      <c r="E81" s="267"/>
      <c r="F81" s="268"/>
      <c r="G81" s="269"/>
      <c r="H81" s="269"/>
    </row>
    <row r="82" spans="1:12" s="239" customFormat="1">
      <c r="A82" s="238"/>
      <c r="B82" s="238"/>
      <c r="C82" s="238"/>
      <c r="D82" s="232"/>
      <c r="E82" s="231"/>
      <c r="F82" s="234"/>
      <c r="G82" s="235"/>
      <c r="H82" s="235"/>
    </row>
    <row r="83" spans="1:12" s="236" customFormat="1" ht="27" customHeight="1">
      <c r="A83" s="277">
        <v>80</v>
      </c>
      <c r="B83" s="277"/>
      <c r="C83" s="277" t="s">
        <v>345</v>
      </c>
      <c r="D83" s="277" t="s">
        <v>424</v>
      </c>
      <c r="E83" s="278"/>
      <c r="F83" s="279"/>
      <c r="G83" s="280"/>
      <c r="H83" s="281"/>
    </row>
    <row r="84" spans="1:12" s="236" customFormat="1" ht="21" customHeight="1">
      <c r="A84" s="276">
        <v>81</v>
      </c>
      <c r="B84" s="276"/>
      <c r="C84" s="276" t="s">
        <v>374</v>
      </c>
      <c r="D84" s="276"/>
      <c r="E84" s="276"/>
      <c r="F84" s="276"/>
      <c r="G84" s="276"/>
      <c r="H84" s="276"/>
    </row>
    <row r="85" spans="1:12" s="227" customFormat="1" ht="33">
      <c r="A85" s="247">
        <v>82</v>
      </c>
      <c r="B85" s="247" t="s">
        <v>372</v>
      </c>
      <c r="C85" s="247" t="s">
        <v>376</v>
      </c>
      <c r="D85" s="229" t="s">
        <v>356</v>
      </c>
      <c r="E85" s="230" t="s">
        <v>43</v>
      </c>
      <c r="F85" s="248">
        <v>112</v>
      </c>
      <c r="G85" s="249"/>
      <c r="H85" s="249">
        <v>0</v>
      </c>
      <c r="J85" s="227">
        <v>100000</v>
      </c>
      <c r="K85" s="227">
        <v>6000</v>
      </c>
      <c r="L85" s="227">
        <v>6000</v>
      </c>
    </row>
    <row r="86" spans="1:12" s="227" customFormat="1">
      <c r="A86" s="247">
        <v>83</v>
      </c>
      <c r="B86" s="247" t="s">
        <v>372</v>
      </c>
      <c r="C86" s="247" t="s">
        <v>346</v>
      </c>
      <c r="D86" s="229" t="s">
        <v>353</v>
      </c>
      <c r="E86" s="250" t="s">
        <v>437</v>
      </c>
      <c r="F86" s="248">
        <v>3</v>
      </c>
      <c r="G86" s="249"/>
      <c r="H86" s="249">
        <v>0</v>
      </c>
    </row>
    <row r="87" spans="1:12" s="227" customFormat="1" ht="33">
      <c r="A87" s="247">
        <v>84</v>
      </c>
      <c r="B87" s="247" t="s">
        <v>372</v>
      </c>
      <c r="C87" s="247" t="s">
        <v>349</v>
      </c>
      <c r="D87" s="229" t="s">
        <v>350</v>
      </c>
      <c r="E87" s="250" t="s">
        <v>437</v>
      </c>
      <c r="F87" s="248">
        <v>3</v>
      </c>
      <c r="G87" s="249"/>
      <c r="H87" s="249">
        <v>0</v>
      </c>
    </row>
    <row r="88" spans="1:12" s="227" customFormat="1">
      <c r="A88" s="247">
        <v>85</v>
      </c>
      <c r="B88" s="247" t="s">
        <v>372</v>
      </c>
      <c r="C88" s="247" t="s">
        <v>347</v>
      </c>
      <c r="D88" s="229" t="s">
        <v>351</v>
      </c>
      <c r="E88" s="250" t="s">
        <v>437</v>
      </c>
      <c r="F88" s="248">
        <v>6</v>
      </c>
      <c r="G88" s="249"/>
      <c r="H88" s="249">
        <v>0</v>
      </c>
    </row>
    <row r="89" spans="1:12" s="227" customFormat="1">
      <c r="A89" s="247">
        <v>86</v>
      </c>
      <c r="B89" s="247" t="s">
        <v>372</v>
      </c>
      <c r="C89" s="247" t="s">
        <v>410</v>
      </c>
      <c r="D89" s="229" t="s">
        <v>352</v>
      </c>
      <c r="E89" s="250" t="s">
        <v>437</v>
      </c>
      <c r="F89" s="248">
        <v>3</v>
      </c>
      <c r="G89" s="249"/>
      <c r="H89" s="249">
        <v>0</v>
      </c>
    </row>
    <row r="90" spans="1:12" s="227" customFormat="1">
      <c r="A90" s="247">
        <v>87</v>
      </c>
      <c r="B90" s="247" t="s">
        <v>372</v>
      </c>
      <c r="C90" s="247" t="s">
        <v>348</v>
      </c>
      <c r="D90" s="229" t="s">
        <v>373</v>
      </c>
      <c r="E90" s="250" t="s">
        <v>437</v>
      </c>
      <c r="F90" s="248">
        <v>1</v>
      </c>
      <c r="G90" s="249"/>
      <c r="H90" s="249">
        <v>0</v>
      </c>
    </row>
    <row r="91" spans="1:12" s="236" customFormat="1" ht="21" customHeight="1">
      <c r="A91" s="276">
        <v>88</v>
      </c>
      <c r="B91" s="276"/>
      <c r="C91" s="276" t="s">
        <v>375</v>
      </c>
      <c r="D91" s="276"/>
      <c r="E91" s="276"/>
      <c r="F91" s="276"/>
      <c r="G91" s="276"/>
      <c r="H91" s="276"/>
    </row>
    <row r="92" spans="1:12" s="227" customFormat="1" ht="33">
      <c r="A92" s="247">
        <v>90</v>
      </c>
      <c r="B92" s="247" t="s">
        <v>372</v>
      </c>
      <c r="C92" s="247" t="s">
        <v>355</v>
      </c>
      <c r="D92" s="229" t="s">
        <v>350</v>
      </c>
      <c r="E92" s="250" t="s">
        <v>437</v>
      </c>
      <c r="F92" s="248">
        <v>2</v>
      </c>
      <c r="G92" s="249"/>
      <c r="H92" s="249">
        <v>0</v>
      </c>
    </row>
    <row r="93" spans="1:12" s="227" customFormat="1">
      <c r="A93" s="247">
        <v>91</v>
      </c>
      <c r="B93" s="247" t="s">
        <v>372</v>
      </c>
      <c r="C93" s="247" t="s">
        <v>348</v>
      </c>
      <c r="D93" s="229" t="s">
        <v>373</v>
      </c>
      <c r="E93" s="250" t="s">
        <v>437</v>
      </c>
      <c r="F93" s="248">
        <v>1</v>
      </c>
      <c r="G93" s="249"/>
      <c r="H93" s="249">
        <v>0</v>
      </c>
    </row>
    <row r="94" spans="1:12" s="227" customFormat="1">
      <c r="A94" s="247">
        <v>92</v>
      </c>
      <c r="B94" s="247" t="s">
        <v>372</v>
      </c>
      <c r="C94" s="247" t="s">
        <v>347</v>
      </c>
      <c r="D94" s="229" t="s">
        <v>351</v>
      </c>
      <c r="E94" s="250" t="s">
        <v>437</v>
      </c>
      <c r="F94" s="248">
        <v>4</v>
      </c>
      <c r="G94" s="249"/>
      <c r="H94" s="249">
        <v>0</v>
      </c>
    </row>
    <row r="95" spans="1:12" s="227" customFormat="1">
      <c r="A95" s="247">
        <v>93</v>
      </c>
      <c r="B95" s="247" t="s">
        <v>372</v>
      </c>
      <c r="C95" s="247" t="s">
        <v>410</v>
      </c>
      <c r="D95" s="229" t="s">
        <v>352</v>
      </c>
      <c r="E95" s="250" t="s">
        <v>437</v>
      </c>
      <c r="F95" s="248">
        <v>2</v>
      </c>
      <c r="G95" s="249"/>
      <c r="H95" s="249">
        <v>0</v>
      </c>
    </row>
    <row r="96" spans="1:12" s="227" customFormat="1">
      <c r="A96" s="247">
        <v>94</v>
      </c>
      <c r="B96" s="247" t="s">
        <v>372</v>
      </c>
      <c r="C96" s="247" t="s">
        <v>354</v>
      </c>
      <c r="D96" s="229" t="s">
        <v>357</v>
      </c>
      <c r="E96" s="230" t="s">
        <v>43</v>
      </c>
      <c r="F96" s="248">
        <v>12</v>
      </c>
      <c r="G96" s="249"/>
      <c r="H96" s="249">
        <v>0</v>
      </c>
    </row>
    <row r="97" spans="1:10" s="236" customFormat="1" ht="21" customHeight="1">
      <c r="A97" s="276">
        <v>95</v>
      </c>
      <c r="B97" s="276"/>
      <c r="C97" s="276" t="s">
        <v>411</v>
      </c>
      <c r="D97" s="276"/>
      <c r="E97" s="276"/>
      <c r="F97" s="276"/>
      <c r="G97" s="276"/>
      <c r="H97" s="276"/>
    </row>
    <row r="98" spans="1:10" s="227" customFormat="1">
      <c r="A98" s="247">
        <v>96</v>
      </c>
      <c r="B98" s="247" t="s">
        <v>372</v>
      </c>
      <c r="C98" s="247" t="s">
        <v>403</v>
      </c>
      <c r="D98" s="229" t="s">
        <v>379</v>
      </c>
      <c r="E98" s="230" t="s">
        <v>30</v>
      </c>
      <c r="F98" s="248">
        <v>180</v>
      </c>
      <c r="G98" s="249"/>
      <c r="H98" s="249">
        <v>0</v>
      </c>
    </row>
    <row r="99" spans="1:10" s="227" customFormat="1">
      <c r="A99" s="247">
        <v>97</v>
      </c>
      <c r="B99" s="247" t="s">
        <v>372</v>
      </c>
      <c r="C99" s="247" t="s">
        <v>404</v>
      </c>
      <c r="D99" s="229" t="s">
        <v>377</v>
      </c>
      <c r="E99" s="230" t="s">
        <v>6</v>
      </c>
      <c r="F99" s="248">
        <v>207</v>
      </c>
      <c r="G99" s="249"/>
      <c r="H99" s="249">
        <v>0</v>
      </c>
    </row>
    <row r="100" spans="1:10" s="227" customFormat="1">
      <c r="A100" s="247">
        <v>98</v>
      </c>
      <c r="B100" s="247" t="s">
        <v>372</v>
      </c>
      <c r="C100" s="247" t="s">
        <v>405</v>
      </c>
      <c r="D100" s="229" t="s">
        <v>377</v>
      </c>
      <c r="E100" s="230" t="s">
        <v>30</v>
      </c>
      <c r="F100" s="248">
        <v>180</v>
      </c>
      <c r="G100" s="249"/>
      <c r="H100" s="249">
        <v>0</v>
      </c>
    </row>
    <row r="101" spans="1:10" s="227" customFormat="1" ht="33">
      <c r="A101" s="247">
        <v>99</v>
      </c>
      <c r="B101" s="247" t="s">
        <v>372</v>
      </c>
      <c r="C101" s="263" t="s">
        <v>426</v>
      </c>
      <c r="D101" s="229" t="s">
        <v>427</v>
      </c>
      <c r="E101" s="230" t="s">
        <v>43</v>
      </c>
      <c r="F101" s="248">
        <v>15</v>
      </c>
      <c r="G101" s="249"/>
      <c r="H101" s="249">
        <v>0</v>
      </c>
      <c r="I101" s="227">
        <f>(75+65)*10*10</f>
        <v>14000</v>
      </c>
      <c r="J101" s="227">
        <f>40*5*5</f>
        <v>1000</v>
      </c>
    </row>
    <row r="102" spans="1:10" s="227" customFormat="1">
      <c r="A102" s="247">
        <v>100</v>
      </c>
      <c r="B102" s="247" t="s">
        <v>372</v>
      </c>
      <c r="C102" s="247" t="s">
        <v>410</v>
      </c>
      <c r="D102" s="229" t="s">
        <v>409</v>
      </c>
      <c r="E102" s="230" t="s">
        <v>30</v>
      </c>
      <c r="F102" s="248">
        <f>75+65</f>
        <v>140</v>
      </c>
      <c r="G102" s="249"/>
      <c r="H102" s="249">
        <v>0</v>
      </c>
    </row>
    <row r="103" spans="1:10" s="227" customFormat="1">
      <c r="A103" s="247">
        <v>101</v>
      </c>
      <c r="B103" s="247" t="s">
        <v>372</v>
      </c>
      <c r="C103" s="247" t="s">
        <v>406</v>
      </c>
      <c r="D103" s="229" t="s">
        <v>378</v>
      </c>
      <c r="E103" s="230" t="s">
        <v>6</v>
      </c>
      <c r="F103" s="248">
        <v>306</v>
      </c>
      <c r="G103" s="249"/>
      <c r="H103" s="249">
        <v>0</v>
      </c>
      <c r="I103" s="227">
        <f>3061*0.1</f>
        <v>306.10000000000002</v>
      </c>
    </row>
    <row r="104" spans="1:10" s="227" customFormat="1" ht="33">
      <c r="A104" s="247">
        <v>102</v>
      </c>
      <c r="B104" s="247" t="s">
        <v>372</v>
      </c>
      <c r="C104" s="247" t="s">
        <v>407</v>
      </c>
      <c r="D104" s="229" t="s">
        <v>428</v>
      </c>
      <c r="E104" s="230" t="s">
        <v>98</v>
      </c>
      <c r="F104" s="248">
        <f>0.1*140</f>
        <v>14</v>
      </c>
      <c r="G104" s="249"/>
      <c r="H104" s="249">
        <v>0</v>
      </c>
    </row>
    <row r="105" spans="1:10" s="227" customFormat="1">
      <c r="A105" s="247">
        <v>103</v>
      </c>
      <c r="B105" s="247" t="s">
        <v>372</v>
      </c>
      <c r="C105" s="263" t="s">
        <v>408</v>
      </c>
      <c r="D105" s="229" t="s">
        <v>377</v>
      </c>
      <c r="E105" s="250" t="s">
        <v>437</v>
      </c>
      <c r="F105" s="248">
        <v>1</v>
      </c>
      <c r="G105" s="249"/>
      <c r="H105" s="249">
        <v>0</v>
      </c>
    </row>
    <row r="106" spans="1:10" s="272" customFormat="1">
      <c r="A106" s="265"/>
      <c r="B106" s="265"/>
      <c r="C106" s="272" t="s">
        <v>463</v>
      </c>
      <c r="D106" s="266"/>
      <c r="E106" s="267"/>
      <c r="F106" s="268"/>
      <c r="G106" s="269"/>
      <c r="H106" s="269"/>
    </row>
    <row r="107" spans="1:10" s="270" customFormat="1" ht="15.75" customHeight="1">
      <c r="A107" s="265"/>
      <c r="B107" s="265"/>
      <c r="C107" s="271" t="s">
        <v>436</v>
      </c>
      <c r="D107" s="266"/>
      <c r="E107" s="267"/>
      <c r="F107" s="268"/>
      <c r="G107" s="269"/>
      <c r="H107" s="269"/>
    </row>
    <row r="116" spans="3:3">
      <c r="C116" s="237"/>
    </row>
  </sheetData>
  <autoFilter ref="A1:H115"/>
  <pageMargins left="0.70866141732283472" right="0.70866141732283472" top="0.78740157480314965" bottom="0.78740157480314965" header="0.31496062992125984" footer="0.31496062992125984"/>
  <pageSetup paperSize="9" scale="79" fitToHeight="0" orientation="landscape" r:id="rId1"/>
  <headerFooter>
    <oddHeader>&amp;LA VV01 VÝKAZ VÝMĚR - CELKOVÝ&amp;RKRAJINÁŘSKÉ ÚPRAVY PLOCH ZA KULTURNÍM DOMEM, LIBEREC</oddHeader>
    <oddFooter>&amp;C&amp;P ze &amp;N</oddFooter>
  </headerFooter>
  <rowBreaks count="1" manualBreakCount="1">
    <brk id="8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zoomScale="85" zoomScaleNormal="85" workbookViewId="0">
      <pane ySplit="1" topLeftCell="A2" activePane="bottomLeft" state="frozen"/>
      <selection pane="bottomLeft" activeCell="F27" sqref="F27"/>
    </sheetView>
  </sheetViews>
  <sheetFormatPr defaultColWidth="9.140625" defaultRowHeight="15"/>
  <cols>
    <col min="1" max="1" width="3.5703125" style="146" customWidth="1"/>
    <col min="2" max="2" width="4.28515625" style="146" customWidth="1"/>
    <col min="3" max="3" width="31.28515625" style="146" customWidth="1"/>
    <col min="4" max="4" width="19.42578125" style="146" customWidth="1"/>
    <col min="5" max="5" width="8.85546875" style="172" customWidth="1"/>
    <col min="6" max="6" width="6.42578125" style="146" bestFit="1" customWidth="1"/>
    <col min="7" max="7" width="6.42578125" style="146" customWidth="1"/>
    <col min="8" max="8" width="5.5703125" style="146" customWidth="1"/>
    <col min="9" max="9" width="5.5703125" style="152" customWidth="1"/>
    <col min="10" max="10" width="5.140625" style="146" customWidth="1"/>
    <col min="11" max="11" width="7" style="173" customWidth="1"/>
    <col min="12" max="12" width="34.85546875" style="146" customWidth="1"/>
    <col min="13" max="13" width="39.85546875" style="146" customWidth="1"/>
    <col min="14" max="16384" width="9.140625" style="146"/>
  </cols>
  <sheetData>
    <row r="1" spans="1:14" s="137" customFormat="1" ht="30.75" customHeight="1">
      <c r="A1" s="154" t="s">
        <v>0</v>
      </c>
      <c r="B1" s="155" t="s">
        <v>1</v>
      </c>
      <c r="C1" s="134" t="s">
        <v>296</v>
      </c>
      <c r="D1" s="136" t="s">
        <v>297</v>
      </c>
      <c r="E1" s="135" t="s">
        <v>50</v>
      </c>
      <c r="F1" s="135" t="s">
        <v>6</v>
      </c>
      <c r="G1" s="136" t="s">
        <v>8</v>
      </c>
      <c r="H1" s="136" t="s">
        <v>2</v>
      </c>
      <c r="I1" s="135" t="s">
        <v>3</v>
      </c>
      <c r="J1" s="136" t="s">
        <v>4</v>
      </c>
      <c r="K1" s="136" t="s">
        <v>5</v>
      </c>
      <c r="L1" s="136" t="s">
        <v>7</v>
      </c>
    </row>
    <row r="2" spans="1:14" s="162" customFormat="1" ht="21" customHeight="1">
      <c r="A2" s="156"/>
      <c r="B2" s="140"/>
      <c r="C2" s="140" t="s">
        <v>47</v>
      </c>
      <c r="D2" s="140"/>
      <c r="E2" s="157" t="s">
        <v>59</v>
      </c>
      <c r="F2" s="158">
        <f>SUM(F3:F3)</f>
        <v>1</v>
      </c>
      <c r="G2" s="159" t="s">
        <v>6</v>
      </c>
      <c r="H2" s="140"/>
      <c r="I2" s="140"/>
      <c r="J2" s="140"/>
      <c r="K2" s="140"/>
      <c r="L2" s="160"/>
      <c r="M2" s="161"/>
      <c r="N2" s="161"/>
    </row>
    <row r="3" spans="1:14" s="148" customFormat="1" ht="60">
      <c r="A3" s="163" t="s">
        <v>51</v>
      </c>
      <c r="B3" s="164">
        <v>1</v>
      </c>
      <c r="C3" s="165" t="s">
        <v>176</v>
      </c>
      <c r="D3" s="147" t="s">
        <v>173</v>
      </c>
      <c r="E3" s="166" t="s">
        <v>316</v>
      </c>
      <c r="F3" s="167">
        <v>1</v>
      </c>
      <c r="G3" s="147" t="s">
        <v>175</v>
      </c>
      <c r="H3" s="168" t="s">
        <v>71</v>
      </c>
      <c r="I3" s="169" t="s">
        <v>18</v>
      </c>
      <c r="J3" s="170" t="s">
        <v>174</v>
      </c>
      <c r="K3" s="170" t="s">
        <v>61</v>
      </c>
      <c r="L3" s="165" t="s">
        <v>279</v>
      </c>
    </row>
    <row r="4" spans="1:14" s="144" customFormat="1">
      <c r="A4" s="149"/>
      <c r="B4" s="149"/>
      <c r="C4" s="150"/>
      <c r="D4" s="150"/>
      <c r="E4" s="171"/>
      <c r="F4" s="150"/>
      <c r="G4" s="150"/>
      <c r="H4" s="150"/>
      <c r="I4" s="150"/>
      <c r="J4" s="150"/>
      <c r="K4" s="150"/>
      <c r="L4" s="150"/>
      <c r="M4" s="146"/>
    </row>
    <row r="5" spans="1:14" s="144" customFormat="1">
      <c r="A5" s="149"/>
      <c r="B5" s="149"/>
      <c r="C5" s="150"/>
      <c r="D5" s="150"/>
      <c r="E5" s="171"/>
      <c r="F5" s="150"/>
      <c r="G5" s="150"/>
      <c r="H5" s="150"/>
      <c r="I5" s="150"/>
      <c r="J5" s="150"/>
      <c r="K5" s="150"/>
      <c r="L5" s="150"/>
      <c r="M5" s="146"/>
    </row>
    <row r="6" spans="1:14" s="144" customFormat="1">
      <c r="A6" s="149"/>
      <c r="B6" s="149"/>
      <c r="C6" s="150"/>
      <c r="D6" s="150"/>
      <c r="E6" s="171"/>
      <c r="F6" s="150"/>
      <c r="G6" s="150"/>
      <c r="H6" s="150"/>
      <c r="I6" s="150"/>
      <c r="J6" s="150"/>
      <c r="K6" s="150"/>
      <c r="L6" s="150"/>
      <c r="M6" s="146"/>
    </row>
    <row r="7" spans="1:14" s="144" customFormat="1">
      <c r="A7" s="149"/>
      <c r="B7" s="149"/>
      <c r="C7" s="150"/>
      <c r="D7" s="150"/>
      <c r="E7" s="171"/>
      <c r="F7" s="150"/>
      <c r="G7" s="150"/>
      <c r="H7" s="150"/>
      <c r="I7" s="150"/>
      <c r="J7" s="150"/>
      <c r="K7" s="150"/>
      <c r="L7" s="150"/>
      <c r="M7" s="146"/>
    </row>
    <row r="8" spans="1:14" s="144" customFormat="1">
      <c r="A8" s="149"/>
      <c r="B8" s="149"/>
      <c r="C8" s="150"/>
      <c r="D8" s="150"/>
      <c r="E8" s="171"/>
      <c r="F8" s="150"/>
      <c r="G8" s="150"/>
      <c r="H8" s="150"/>
      <c r="I8" s="150"/>
      <c r="J8" s="150"/>
      <c r="K8" s="150"/>
      <c r="L8" s="150"/>
      <c r="M8" s="146"/>
    </row>
    <row r="9" spans="1:14" s="144" customFormat="1">
      <c r="A9" s="149"/>
      <c r="B9" s="149"/>
      <c r="C9" s="150"/>
      <c r="D9" s="150"/>
      <c r="E9" s="171"/>
      <c r="F9" s="150"/>
      <c r="G9" s="150"/>
      <c r="H9" s="150"/>
      <c r="I9" s="150"/>
      <c r="J9" s="150"/>
      <c r="K9" s="150"/>
      <c r="L9" s="150"/>
      <c r="M9" s="146"/>
    </row>
  </sheetData>
  <autoFilter ref="A1:M3"/>
  <sortState ref="A11:N33">
    <sortCondition ref="C11:C33"/>
  </sortState>
  <pageMargins left="0.70866141732283472" right="0.70866141732283472" top="0.74803149606299213" bottom="0.62992125984251968" header="0.43307086614173229" footer="0.31496062992125984"/>
  <pageSetup paperSize="9" scale="94" fitToHeight="0" orientation="landscape" horizontalDpi="4294967292" verticalDpi="1200" r:id="rId1"/>
  <headerFooter>
    <oddHeader>&amp;LA VV02 VÝKAZ VÝMĚR - DŘEVINY&amp;CZÁHON - 1A&amp;RKRAJINÁŘSKÉ ÚPRAVY PLOCH ZA KULTURNÍM DOMEM, LIBEREC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6"/>
  <sheetViews>
    <sheetView zoomScale="70" zoomScaleNormal="70" zoomScaleSheetLayoutView="11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3" sqref="D23"/>
    </sheetView>
  </sheetViews>
  <sheetFormatPr defaultColWidth="9.140625" defaultRowHeight="15"/>
  <cols>
    <col min="1" max="1" width="3.5703125" style="144" customWidth="1"/>
    <col min="2" max="2" width="4.42578125" style="144" customWidth="1"/>
    <col min="3" max="3" width="29.5703125" style="220" customWidth="1"/>
    <col min="4" max="4" width="25" style="221" customWidth="1"/>
    <col min="5" max="5" width="4.85546875" style="221" customWidth="1"/>
    <col min="6" max="6" width="7.140625" style="221" customWidth="1"/>
    <col min="7" max="7" width="5.140625" style="222" customWidth="1"/>
    <col min="8" max="8" width="5.42578125" style="221" customWidth="1"/>
    <col min="9" max="9" width="9" style="221" customWidth="1"/>
    <col min="10" max="10" width="8.140625" style="221" customWidth="1"/>
    <col min="11" max="11" width="5.85546875" style="221" customWidth="1"/>
    <col min="12" max="12" width="5.140625" style="221" customWidth="1"/>
    <col min="13" max="13" width="7.7109375" style="221" customWidth="1"/>
    <col min="14" max="14" width="25.85546875" style="221" customWidth="1"/>
    <col min="15" max="15" width="9.42578125" style="214" customWidth="1"/>
    <col min="16" max="16" width="9.140625" style="223"/>
    <col min="17" max="18" width="11.28515625" style="214" customWidth="1"/>
    <col min="19" max="19" width="9.140625" style="214"/>
    <col min="20" max="20" width="9.140625" style="144"/>
    <col min="21" max="16384" width="9.140625" style="146"/>
  </cols>
  <sheetData>
    <row r="1" spans="1:51" s="137" customFormat="1" ht="46.5">
      <c r="A1" s="154" t="s">
        <v>0</v>
      </c>
      <c r="B1" s="155" t="s">
        <v>1</v>
      </c>
      <c r="C1" s="136" t="s">
        <v>296</v>
      </c>
      <c r="D1" s="136" t="s">
        <v>297</v>
      </c>
      <c r="E1" s="135" t="s">
        <v>152</v>
      </c>
      <c r="F1" s="135" t="s">
        <v>6</v>
      </c>
      <c r="G1" s="135" t="s">
        <v>298</v>
      </c>
      <c r="H1" s="135" t="s">
        <v>299</v>
      </c>
      <c r="I1" s="174" t="s">
        <v>8</v>
      </c>
      <c r="J1" s="174" t="s">
        <v>2</v>
      </c>
      <c r="K1" s="174" t="s">
        <v>3</v>
      </c>
      <c r="L1" s="174" t="s">
        <v>4</v>
      </c>
      <c r="M1" s="174" t="s">
        <v>5</v>
      </c>
      <c r="N1" s="136" t="s">
        <v>7</v>
      </c>
      <c r="O1" s="175" t="s">
        <v>267</v>
      </c>
      <c r="P1" s="175" t="s">
        <v>267</v>
      </c>
      <c r="Q1" s="175" t="s">
        <v>182</v>
      </c>
      <c r="R1" s="175" t="s">
        <v>182</v>
      </c>
      <c r="S1" s="175" t="s">
        <v>181</v>
      </c>
      <c r="T1" s="137" t="s">
        <v>181</v>
      </c>
    </row>
    <row r="2" spans="1:51" s="162" customFormat="1">
      <c r="A2" s="156" t="s">
        <v>15</v>
      </c>
      <c r="B2" s="140"/>
      <c r="C2" s="176" t="s">
        <v>273</v>
      </c>
      <c r="D2" s="177" t="s">
        <v>59</v>
      </c>
      <c r="E2" s="177"/>
      <c r="F2" s="178">
        <f xml:space="preserve"> SUM(F3:F35)</f>
        <v>1229</v>
      </c>
      <c r="G2" s="140" t="s">
        <v>6</v>
      </c>
      <c r="H2" s="140"/>
      <c r="I2" s="140"/>
      <c r="J2" s="179"/>
      <c r="K2" s="140"/>
      <c r="L2" s="140"/>
      <c r="M2" s="140"/>
      <c r="N2" s="160"/>
      <c r="O2" s="176" t="s">
        <v>14</v>
      </c>
      <c r="P2" s="180" t="s">
        <v>30</v>
      </c>
      <c r="Q2" s="176" t="s">
        <v>14</v>
      </c>
      <c r="R2" s="180" t="s">
        <v>30</v>
      </c>
      <c r="S2" s="176" t="s">
        <v>14</v>
      </c>
      <c r="T2" s="148" t="s">
        <v>30</v>
      </c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</row>
    <row r="3" spans="1:51" s="148" customFormat="1">
      <c r="A3" s="163" t="s">
        <v>15</v>
      </c>
      <c r="B3" s="164">
        <v>1</v>
      </c>
      <c r="C3" s="181" t="s">
        <v>240</v>
      </c>
      <c r="D3" s="147" t="s">
        <v>241</v>
      </c>
      <c r="E3" s="182" t="s">
        <v>54</v>
      </c>
      <c r="F3" s="182">
        <v>12</v>
      </c>
      <c r="G3" s="182"/>
      <c r="H3" s="183">
        <v>5</v>
      </c>
      <c r="I3" s="184" t="s">
        <v>198</v>
      </c>
      <c r="J3" s="166" t="s">
        <v>104</v>
      </c>
      <c r="K3" s="185" t="s">
        <v>16</v>
      </c>
      <c r="L3" s="147" t="s">
        <v>10</v>
      </c>
      <c r="M3" s="147" t="s">
        <v>66</v>
      </c>
      <c r="N3" s="147" t="s">
        <v>103</v>
      </c>
      <c r="O3" s="180"/>
      <c r="P3" s="180"/>
      <c r="Q3" s="186">
        <v>12</v>
      </c>
      <c r="R3" s="180"/>
      <c r="S3" s="180"/>
    </row>
    <row r="4" spans="1:51" s="148" customFormat="1" ht="30">
      <c r="A4" s="163" t="s">
        <v>15</v>
      </c>
      <c r="B4" s="164">
        <v>2</v>
      </c>
      <c r="C4" s="181" t="s">
        <v>197</v>
      </c>
      <c r="D4" s="147" t="s">
        <v>215</v>
      </c>
      <c r="E4" s="182" t="s">
        <v>54</v>
      </c>
      <c r="F4" s="182">
        <v>15</v>
      </c>
      <c r="G4" s="182"/>
      <c r="H4" s="183">
        <v>5</v>
      </c>
      <c r="I4" s="184" t="s">
        <v>198</v>
      </c>
      <c r="J4" s="183" t="s">
        <v>184</v>
      </c>
      <c r="K4" s="185" t="s">
        <v>25</v>
      </c>
      <c r="L4" s="147" t="s">
        <v>275</v>
      </c>
      <c r="M4" s="147" t="s">
        <v>276</v>
      </c>
      <c r="N4" s="147"/>
      <c r="O4" s="180"/>
      <c r="P4" s="180"/>
      <c r="Q4" s="186">
        <v>15</v>
      </c>
      <c r="R4" s="180"/>
      <c r="S4" s="180"/>
    </row>
    <row r="5" spans="1:51" s="148" customFormat="1" ht="30">
      <c r="A5" s="163" t="s">
        <v>15</v>
      </c>
      <c r="B5" s="164">
        <v>3</v>
      </c>
      <c r="C5" s="187" t="s">
        <v>88</v>
      </c>
      <c r="D5" s="147" t="s">
        <v>146</v>
      </c>
      <c r="E5" s="182" t="s">
        <v>54</v>
      </c>
      <c r="F5" s="182">
        <v>24</v>
      </c>
      <c r="G5" s="182">
        <v>7</v>
      </c>
      <c r="H5" s="183">
        <v>4</v>
      </c>
      <c r="I5" s="184" t="s">
        <v>178</v>
      </c>
      <c r="J5" s="166" t="s">
        <v>56</v>
      </c>
      <c r="K5" s="185" t="s">
        <v>21</v>
      </c>
      <c r="L5" s="147" t="s">
        <v>10</v>
      </c>
      <c r="M5" s="147"/>
      <c r="N5" s="147" t="s">
        <v>90</v>
      </c>
      <c r="O5" s="180"/>
      <c r="P5" s="180"/>
      <c r="Q5" s="180"/>
      <c r="R5" s="180"/>
      <c r="S5" s="188">
        <v>24</v>
      </c>
      <c r="T5" s="148">
        <v>7</v>
      </c>
    </row>
    <row r="6" spans="1:51" s="148" customFormat="1">
      <c r="A6" s="163" t="s">
        <v>15</v>
      </c>
      <c r="B6" s="164">
        <v>4</v>
      </c>
      <c r="C6" s="181" t="s">
        <v>57</v>
      </c>
      <c r="D6" s="147" t="s">
        <v>73</v>
      </c>
      <c r="E6" s="182" t="s">
        <v>54</v>
      </c>
      <c r="F6" s="182">
        <v>120</v>
      </c>
      <c r="G6" s="182">
        <v>8</v>
      </c>
      <c r="H6" s="183">
        <v>12</v>
      </c>
      <c r="I6" s="184" t="s">
        <v>268</v>
      </c>
      <c r="J6" s="182">
        <v>40</v>
      </c>
      <c r="K6" s="185" t="s">
        <v>26</v>
      </c>
      <c r="L6" s="147" t="s">
        <v>10</v>
      </c>
      <c r="M6" s="147"/>
      <c r="N6" s="147" t="s">
        <v>90</v>
      </c>
      <c r="O6" s="189">
        <v>36</v>
      </c>
      <c r="P6" s="180">
        <v>3</v>
      </c>
      <c r="Q6" s="186">
        <v>24</v>
      </c>
      <c r="R6" s="180"/>
      <c r="S6" s="188">
        <v>60</v>
      </c>
      <c r="T6" s="148">
        <v>5</v>
      </c>
    </row>
    <row r="7" spans="1:51" s="148" customFormat="1" ht="16.5" customHeight="1">
      <c r="A7" s="163" t="s">
        <v>15</v>
      </c>
      <c r="B7" s="164">
        <v>5</v>
      </c>
      <c r="C7" s="181" t="s">
        <v>210</v>
      </c>
      <c r="D7" s="147" t="s">
        <v>211</v>
      </c>
      <c r="E7" s="182" t="s">
        <v>54</v>
      </c>
      <c r="F7" s="182">
        <v>15</v>
      </c>
      <c r="G7" s="182"/>
      <c r="H7" s="183">
        <v>5</v>
      </c>
      <c r="I7" s="184" t="s">
        <v>198</v>
      </c>
      <c r="J7" s="183">
        <v>60</v>
      </c>
      <c r="K7" s="185" t="s">
        <v>18</v>
      </c>
      <c r="L7" s="147" t="s">
        <v>24</v>
      </c>
      <c r="M7" s="147" t="s">
        <v>82</v>
      </c>
      <c r="N7" s="147"/>
      <c r="O7" s="180"/>
      <c r="P7" s="180"/>
      <c r="Q7" s="186">
        <v>15</v>
      </c>
      <c r="R7" s="180"/>
      <c r="S7" s="180"/>
    </row>
    <row r="8" spans="1:51" s="148" customFormat="1" ht="16.5" customHeight="1">
      <c r="A8" s="163" t="s">
        <v>15</v>
      </c>
      <c r="B8" s="164">
        <v>6</v>
      </c>
      <c r="C8" s="181" t="s">
        <v>203</v>
      </c>
      <c r="D8" s="147" t="s">
        <v>204</v>
      </c>
      <c r="E8" s="182" t="s">
        <v>54</v>
      </c>
      <c r="F8" s="182">
        <v>35</v>
      </c>
      <c r="G8" s="182"/>
      <c r="H8" s="183"/>
      <c r="I8" s="184" t="s">
        <v>198</v>
      </c>
      <c r="J8" s="182" t="s">
        <v>72</v>
      </c>
      <c r="K8" s="185" t="s">
        <v>55</v>
      </c>
      <c r="L8" s="147"/>
      <c r="M8" s="147"/>
      <c r="N8" s="147"/>
      <c r="O8" s="180"/>
      <c r="P8" s="180"/>
      <c r="Q8" s="186">
        <v>35</v>
      </c>
      <c r="R8" s="180"/>
      <c r="S8" s="180"/>
    </row>
    <row r="9" spans="1:51" s="148" customFormat="1" ht="60">
      <c r="A9" s="163" t="s">
        <v>15</v>
      </c>
      <c r="B9" s="164">
        <v>7</v>
      </c>
      <c r="C9" s="181" t="s">
        <v>183</v>
      </c>
      <c r="D9" s="147" t="s">
        <v>194</v>
      </c>
      <c r="E9" s="182" t="s">
        <v>54</v>
      </c>
      <c r="F9" s="182">
        <v>30</v>
      </c>
      <c r="G9" s="182">
        <v>5</v>
      </c>
      <c r="H9" s="183">
        <v>6</v>
      </c>
      <c r="I9" s="184" t="s">
        <v>178</v>
      </c>
      <c r="J9" s="182" t="s">
        <v>184</v>
      </c>
      <c r="K9" s="185" t="s">
        <v>127</v>
      </c>
      <c r="L9" s="147" t="s">
        <v>185</v>
      </c>
      <c r="M9" s="147"/>
      <c r="N9" s="147"/>
      <c r="O9" s="180"/>
      <c r="P9" s="180"/>
      <c r="Q9" s="180" t="s">
        <v>177</v>
      </c>
      <c r="R9" s="180"/>
      <c r="S9" s="188">
        <v>30</v>
      </c>
    </row>
    <row r="10" spans="1:51" s="148" customFormat="1" ht="30">
      <c r="A10" s="163" t="s">
        <v>15</v>
      </c>
      <c r="B10" s="164">
        <v>8</v>
      </c>
      <c r="C10" s="181" t="s">
        <v>189</v>
      </c>
      <c r="D10" s="147" t="s">
        <v>117</v>
      </c>
      <c r="E10" s="182" t="s">
        <v>54</v>
      </c>
      <c r="F10" s="182">
        <v>30</v>
      </c>
      <c r="G10" s="182">
        <v>6</v>
      </c>
      <c r="H10" s="183">
        <v>5</v>
      </c>
      <c r="I10" s="184" t="s">
        <v>178</v>
      </c>
      <c r="J10" s="183" t="s">
        <v>72</v>
      </c>
      <c r="K10" s="185" t="s">
        <v>12</v>
      </c>
      <c r="L10" s="147" t="s">
        <v>23</v>
      </c>
      <c r="M10" s="147"/>
      <c r="N10" s="147" t="s">
        <v>143</v>
      </c>
      <c r="O10" s="180"/>
      <c r="P10" s="180"/>
      <c r="Q10" s="180"/>
      <c r="R10" s="180"/>
      <c r="S10" s="188">
        <v>30</v>
      </c>
      <c r="T10" s="180"/>
    </row>
    <row r="11" spans="1:51" s="148" customFormat="1">
      <c r="A11" s="163" t="s">
        <v>15</v>
      </c>
      <c r="B11" s="164">
        <v>9</v>
      </c>
      <c r="C11" s="181" t="s">
        <v>161</v>
      </c>
      <c r="D11" s="147" t="s">
        <v>188</v>
      </c>
      <c r="E11" s="182" t="s">
        <v>54</v>
      </c>
      <c r="F11" s="182">
        <v>45</v>
      </c>
      <c r="G11" s="182">
        <v>5</v>
      </c>
      <c r="H11" s="183">
        <v>9</v>
      </c>
      <c r="I11" s="184" t="s">
        <v>178</v>
      </c>
      <c r="J11" s="183" t="s">
        <v>192</v>
      </c>
      <c r="K11" s="185" t="s">
        <v>9</v>
      </c>
      <c r="L11" s="147" t="s">
        <v>10</v>
      </c>
      <c r="M11" s="147"/>
      <c r="N11" s="147"/>
      <c r="O11" s="180"/>
      <c r="P11" s="180"/>
      <c r="Q11" s="180"/>
      <c r="R11" s="180"/>
      <c r="S11" s="188">
        <v>45</v>
      </c>
      <c r="T11" s="180"/>
    </row>
    <row r="12" spans="1:51" s="148" customFormat="1">
      <c r="A12" s="163" t="s">
        <v>15</v>
      </c>
      <c r="B12" s="164">
        <v>10</v>
      </c>
      <c r="C12" s="181" t="s">
        <v>135</v>
      </c>
      <c r="D12" s="147" t="s">
        <v>125</v>
      </c>
      <c r="E12" s="182" t="s">
        <v>54</v>
      </c>
      <c r="F12" s="182">
        <v>10</v>
      </c>
      <c r="G12" s="182"/>
      <c r="H12" s="183">
        <v>4</v>
      </c>
      <c r="I12" s="184" t="s">
        <v>198</v>
      </c>
      <c r="J12" s="183">
        <v>60</v>
      </c>
      <c r="K12" s="185" t="s">
        <v>74</v>
      </c>
      <c r="L12" s="147" t="s">
        <v>136</v>
      </c>
      <c r="M12" s="147"/>
      <c r="N12" s="147" t="s">
        <v>137</v>
      </c>
      <c r="O12" s="180"/>
      <c r="P12" s="180"/>
      <c r="Q12" s="186">
        <v>10</v>
      </c>
      <c r="R12" s="180"/>
      <c r="S12" s="180"/>
    </row>
    <row r="13" spans="1:51" s="148" customFormat="1">
      <c r="A13" s="163" t="s">
        <v>15</v>
      </c>
      <c r="B13" s="164">
        <v>11</v>
      </c>
      <c r="C13" s="181" t="s">
        <v>158</v>
      </c>
      <c r="D13" s="147" t="s">
        <v>216</v>
      </c>
      <c r="E13" s="182" t="s">
        <v>54</v>
      </c>
      <c r="F13" s="182">
        <v>20</v>
      </c>
      <c r="G13" s="182"/>
      <c r="H13" s="183"/>
      <c r="I13" s="184" t="s">
        <v>198</v>
      </c>
      <c r="J13" s="182" t="s">
        <v>53</v>
      </c>
      <c r="K13" s="185" t="s">
        <v>127</v>
      </c>
      <c r="L13" s="147"/>
      <c r="M13" s="147"/>
      <c r="N13" s="147"/>
      <c r="O13" s="180"/>
      <c r="P13" s="180"/>
      <c r="Q13" s="186">
        <v>20</v>
      </c>
      <c r="R13" s="180"/>
      <c r="S13" s="180"/>
      <c r="T13" s="180"/>
    </row>
    <row r="14" spans="1:51" s="148" customFormat="1" ht="30">
      <c r="A14" s="163" t="s">
        <v>15</v>
      </c>
      <c r="B14" s="164">
        <v>12</v>
      </c>
      <c r="C14" s="181" t="s">
        <v>109</v>
      </c>
      <c r="D14" s="147" t="s">
        <v>110</v>
      </c>
      <c r="E14" s="182" t="s">
        <v>54</v>
      </c>
      <c r="F14" s="182">
        <v>20</v>
      </c>
      <c r="G14" s="182">
        <v>6</v>
      </c>
      <c r="H14" s="183" t="s">
        <v>22</v>
      </c>
      <c r="I14" s="184" t="s">
        <v>198</v>
      </c>
      <c r="J14" s="183">
        <v>40</v>
      </c>
      <c r="K14" s="185" t="s">
        <v>106</v>
      </c>
      <c r="L14" s="147" t="s">
        <v>111</v>
      </c>
      <c r="M14" s="147"/>
      <c r="N14" s="147" t="s">
        <v>112</v>
      </c>
      <c r="O14" s="180"/>
      <c r="P14" s="180"/>
      <c r="Q14" s="186">
        <v>20</v>
      </c>
      <c r="R14" s="180"/>
      <c r="S14" s="180"/>
    </row>
    <row r="15" spans="1:51" s="148" customFormat="1" ht="30">
      <c r="A15" s="163" t="s">
        <v>15</v>
      </c>
      <c r="B15" s="164">
        <v>13</v>
      </c>
      <c r="C15" s="181" t="s">
        <v>94</v>
      </c>
      <c r="D15" s="147" t="s">
        <v>95</v>
      </c>
      <c r="E15" s="182" t="s">
        <v>54</v>
      </c>
      <c r="F15" s="190">
        <v>77</v>
      </c>
      <c r="G15" s="182">
        <v>8.6</v>
      </c>
      <c r="H15" s="191">
        <v>9</v>
      </c>
      <c r="I15" s="184" t="s">
        <v>178</v>
      </c>
      <c r="J15" s="191">
        <v>20</v>
      </c>
      <c r="K15" s="192" t="s">
        <v>26</v>
      </c>
      <c r="L15" s="170" t="s">
        <v>10</v>
      </c>
      <c r="M15" s="170" t="s">
        <v>61</v>
      </c>
      <c r="N15" s="147" t="s">
        <v>113</v>
      </c>
      <c r="O15" s="189">
        <v>50</v>
      </c>
      <c r="P15" s="180">
        <v>5.6</v>
      </c>
      <c r="Q15" s="180"/>
      <c r="R15" s="180"/>
      <c r="S15" s="188">
        <v>27</v>
      </c>
      <c r="T15" s="148">
        <v>3</v>
      </c>
    </row>
    <row r="16" spans="1:51" s="148" customFormat="1">
      <c r="A16" s="163" t="s">
        <v>15</v>
      </c>
      <c r="B16" s="164">
        <v>14</v>
      </c>
      <c r="C16" s="181" t="s">
        <v>163</v>
      </c>
      <c r="D16" s="147" t="s">
        <v>187</v>
      </c>
      <c r="E16" s="182" t="s">
        <v>54</v>
      </c>
      <c r="F16" s="190">
        <v>27</v>
      </c>
      <c r="G16" s="182">
        <v>3</v>
      </c>
      <c r="H16" s="191">
        <v>9</v>
      </c>
      <c r="I16" s="184" t="s">
        <v>178</v>
      </c>
      <c r="J16" s="191">
        <v>40</v>
      </c>
      <c r="K16" s="192" t="s">
        <v>26</v>
      </c>
      <c r="L16" s="170" t="s">
        <v>10</v>
      </c>
      <c r="M16" s="170"/>
      <c r="N16" s="147"/>
      <c r="O16" s="180"/>
      <c r="P16" s="180"/>
      <c r="Q16" s="180"/>
      <c r="R16" s="180"/>
      <c r="S16" s="188">
        <v>27</v>
      </c>
    </row>
    <row r="17" spans="1:21" s="148" customFormat="1">
      <c r="A17" s="163" t="s">
        <v>15</v>
      </c>
      <c r="B17" s="164">
        <v>15</v>
      </c>
      <c r="C17" s="181" t="s">
        <v>223</v>
      </c>
      <c r="D17" s="147" t="s">
        <v>224</v>
      </c>
      <c r="E17" s="182" t="s">
        <v>54</v>
      </c>
      <c r="F17" s="193">
        <v>25</v>
      </c>
      <c r="G17" s="182">
        <v>5</v>
      </c>
      <c r="H17" s="183">
        <v>5</v>
      </c>
      <c r="I17" s="184" t="s">
        <v>242</v>
      </c>
      <c r="J17" s="183" t="s">
        <v>226</v>
      </c>
      <c r="K17" s="194" t="s">
        <v>9</v>
      </c>
      <c r="L17" s="147" t="s">
        <v>227</v>
      </c>
      <c r="M17" s="147"/>
      <c r="N17" s="147"/>
      <c r="O17" s="189">
        <v>25</v>
      </c>
      <c r="P17" s="180">
        <v>5</v>
      </c>
      <c r="Q17" s="180"/>
      <c r="R17" s="180"/>
      <c r="S17" s="180" t="s">
        <v>177</v>
      </c>
    </row>
    <row r="18" spans="1:21" s="148" customFormat="1" ht="30">
      <c r="A18" s="163" t="s">
        <v>15</v>
      </c>
      <c r="B18" s="164">
        <v>16</v>
      </c>
      <c r="C18" s="181" t="s">
        <v>245</v>
      </c>
      <c r="D18" s="147" t="s">
        <v>225</v>
      </c>
      <c r="E18" s="182" t="s">
        <v>54</v>
      </c>
      <c r="F18" s="193">
        <v>40</v>
      </c>
      <c r="G18" s="182">
        <v>8</v>
      </c>
      <c r="H18" s="183">
        <v>5</v>
      </c>
      <c r="I18" s="184" t="s">
        <v>242</v>
      </c>
      <c r="J18" s="183" t="s">
        <v>83</v>
      </c>
      <c r="K18" s="195" t="s">
        <v>84</v>
      </c>
      <c r="L18" s="184" t="s">
        <v>75</v>
      </c>
      <c r="M18" s="184"/>
      <c r="N18" s="147" t="s">
        <v>144</v>
      </c>
      <c r="O18" s="189">
        <v>40</v>
      </c>
      <c r="P18" s="180">
        <v>8</v>
      </c>
      <c r="Q18" s="180"/>
      <c r="R18" s="180"/>
      <c r="S18" s="180" t="s">
        <v>177</v>
      </c>
    </row>
    <row r="19" spans="1:21" s="148" customFormat="1" ht="30">
      <c r="A19" s="163" t="s">
        <v>15</v>
      </c>
      <c r="B19" s="164">
        <v>17</v>
      </c>
      <c r="C19" s="181" t="s">
        <v>142</v>
      </c>
      <c r="D19" s="147" t="s">
        <v>100</v>
      </c>
      <c r="E19" s="182" t="s">
        <v>54</v>
      </c>
      <c r="F19" s="182">
        <v>32</v>
      </c>
      <c r="G19" s="182"/>
      <c r="H19" s="183">
        <v>9</v>
      </c>
      <c r="I19" s="184" t="s">
        <v>198</v>
      </c>
      <c r="J19" s="182" t="s">
        <v>53</v>
      </c>
      <c r="K19" s="195" t="s">
        <v>74</v>
      </c>
      <c r="L19" s="184" t="s">
        <v>206</v>
      </c>
      <c r="M19" s="184" t="s">
        <v>148</v>
      </c>
      <c r="N19" s="147"/>
      <c r="O19" s="180"/>
      <c r="P19" s="180"/>
      <c r="Q19" s="186">
        <v>32</v>
      </c>
      <c r="R19" s="180"/>
      <c r="S19" s="180"/>
    </row>
    <row r="20" spans="1:21" s="148" customFormat="1" ht="30">
      <c r="A20" s="163" t="s">
        <v>15</v>
      </c>
      <c r="B20" s="164">
        <v>18</v>
      </c>
      <c r="C20" s="181" t="s">
        <v>118</v>
      </c>
      <c r="D20" s="147" t="s">
        <v>119</v>
      </c>
      <c r="E20" s="182" t="s">
        <v>54</v>
      </c>
      <c r="F20" s="182">
        <v>14</v>
      </c>
      <c r="G20" s="182"/>
      <c r="H20" s="183" t="s">
        <v>16</v>
      </c>
      <c r="I20" s="184" t="s">
        <v>178</v>
      </c>
      <c r="J20" s="182">
        <v>25</v>
      </c>
      <c r="K20" s="195" t="s">
        <v>120</v>
      </c>
      <c r="L20" s="184" t="s">
        <v>10</v>
      </c>
      <c r="M20" s="184" t="s">
        <v>28</v>
      </c>
      <c r="N20" s="147" t="s">
        <v>121</v>
      </c>
      <c r="O20" s="180"/>
      <c r="P20" s="180"/>
      <c r="Q20" s="180"/>
      <c r="R20" s="180"/>
      <c r="S20" s="188">
        <v>14</v>
      </c>
    </row>
    <row r="21" spans="1:21" s="148" customFormat="1">
      <c r="A21" s="163" t="s">
        <v>15</v>
      </c>
      <c r="B21" s="164">
        <v>19</v>
      </c>
      <c r="C21" s="181" t="s">
        <v>180</v>
      </c>
      <c r="D21" s="147" t="s">
        <v>195</v>
      </c>
      <c r="E21" s="182" t="s">
        <v>54</v>
      </c>
      <c r="F21" s="182">
        <v>79</v>
      </c>
      <c r="G21" s="182">
        <v>11</v>
      </c>
      <c r="H21" s="183">
        <v>4</v>
      </c>
      <c r="I21" s="184" t="s">
        <v>268</v>
      </c>
      <c r="J21" s="166" t="s">
        <v>179</v>
      </c>
      <c r="K21" s="196" t="s">
        <v>18</v>
      </c>
      <c r="L21" s="147" t="s">
        <v>19</v>
      </c>
      <c r="M21" s="147"/>
      <c r="N21" s="147"/>
      <c r="O21" s="189">
        <v>30</v>
      </c>
      <c r="P21" s="180">
        <v>7.5</v>
      </c>
      <c r="Q21" s="186">
        <v>35</v>
      </c>
      <c r="R21" s="180"/>
      <c r="S21" s="188">
        <v>14</v>
      </c>
      <c r="T21" s="148">
        <v>3.5</v>
      </c>
    </row>
    <row r="22" spans="1:21" s="148" customFormat="1" ht="30">
      <c r="A22" s="163" t="s">
        <v>15</v>
      </c>
      <c r="B22" s="164">
        <v>20</v>
      </c>
      <c r="C22" s="181" t="s">
        <v>277</v>
      </c>
      <c r="D22" s="147" t="s">
        <v>217</v>
      </c>
      <c r="E22" s="182" t="s">
        <v>54</v>
      </c>
      <c r="F22" s="193">
        <v>15</v>
      </c>
      <c r="G22" s="182"/>
      <c r="H22" s="183" t="s">
        <v>22</v>
      </c>
      <c r="I22" s="184" t="s">
        <v>198</v>
      </c>
      <c r="J22" s="182" t="s">
        <v>83</v>
      </c>
      <c r="K22" s="185" t="s">
        <v>26</v>
      </c>
      <c r="L22" s="147" t="s">
        <v>275</v>
      </c>
      <c r="M22" s="147"/>
      <c r="N22" s="147"/>
      <c r="O22" s="180"/>
      <c r="P22" s="180"/>
      <c r="Q22" s="186">
        <v>15</v>
      </c>
      <c r="R22" s="180"/>
      <c r="S22" s="180"/>
    </row>
    <row r="23" spans="1:21" s="148" customFormat="1" ht="30">
      <c r="A23" s="163" t="s">
        <v>15</v>
      </c>
      <c r="B23" s="164">
        <v>21</v>
      </c>
      <c r="C23" s="181" t="s">
        <v>212</v>
      </c>
      <c r="D23" s="147" t="s">
        <v>205</v>
      </c>
      <c r="E23" s="182" t="s">
        <v>54</v>
      </c>
      <c r="F23" s="182">
        <v>10</v>
      </c>
      <c r="G23" s="182"/>
      <c r="H23" s="183"/>
      <c r="I23" s="184" t="s">
        <v>198</v>
      </c>
      <c r="J23" s="183">
        <v>40</v>
      </c>
      <c r="K23" s="194" t="s">
        <v>25</v>
      </c>
      <c r="L23" s="147" t="s">
        <v>52</v>
      </c>
      <c r="M23" s="147"/>
      <c r="N23" s="147"/>
      <c r="O23" s="180"/>
      <c r="P23" s="180"/>
      <c r="Q23" s="186">
        <v>10</v>
      </c>
      <c r="R23" s="180"/>
      <c r="S23" s="180"/>
    </row>
    <row r="24" spans="1:21" s="148" customFormat="1">
      <c r="A24" s="163" t="s">
        <v>15</v>
      </c>
      <c r="B24" s="164">
        <v>22</v>
      </c>
      <c r="C24" s="181" t="s">
        <v>76</v>
      </c>
      <c r="D24" s="147" t="s">
        <v>77</v>
      </c>
      <c r="E24" s="182" t="s">
        <v>54</v>
      </c>
      <c r="F24" s="182">
        <v>20</v>
      </c>
      <c r="G24" s="182"/>
      <c r="H24" s="183">
        <v>7</v>
      </c>
      <c r="I24" s="184" t="s">
        <v>198</v>
      </c>
      <c r="J24" s="183" t="s">
        <v>72</v>
      </c>
      <c r="K24" s="197" t="s">
        <v>11</v>
      </c>
      <c r="L24" s="184" t="s">
        <v>24</v>
      </c>
      <c r="M24" s="184"/>
      <c r="N24" s="147" t="s">
        <v>17</v>
      </c>
      <c r="O24" s="180"/>
      <c r="P24" s="180" t="s">
        <v>219</v>
      </c>
      <c r="Q24" s="186">
        <v>20</v>
      </c>
      <c r="R24" s="180"/>
      <c r="S24" s="180"/>
      <c r="U24" s="148" t="s">
        <v>202</v>
      </c>
    </row>
    <row r="25" spans="1:21" s="148" customFormat="1">
      <c r="A25" s="163" t="s">
        <v>15</v>
      </c>
      <c r="B25" s="164">
        <v>23</v>
      </c>
      <c r="C25" s="181" t="s">
        <v>244</v>
      </c>
      <c r="D25" s="147" t="s">
        <v>231</v>
      </c>
      <c r="E25" s="182" t="s">
        <v>54</v>
      </c>
      <c r="F25" s="182">
        <v>40</v>
      </c>
      <c r="G25" s="182">
        <v>5</v>
      </c>
      <c r="H25" s="183">
        <v>11</v>
      </c>
      <c r="I25" s="184" t="s">
        <v>242</v>
      </c>
      <c r="J25" s="183" t="s">
        <v>71</v>
      </c>
      <c r="K25" s="185" t="s">
        <v>12</v>
      </c>
      <c r="L25" s="147" t="s">
        <v>24</v>
      </c>
      <c r="M25" s="147"/>
      <c r="N25" s="147"/>
      <c r="O25" s="189">
        <v>40</v>
      </c>
      <c r="P25" s="180">
        <v>5</v>
      </c>
      <c r="Q25" s="180"/>
      <c r="R25" s="180"/>
      <c r="S25" s="180"/>
    </row>
    <row r="26" spans="1:21" s="148" customFormat="1">
      <c r="A26" s="163" t="s">
        <v>15</v>
      </c>
      <c r="B26" s="164">
        <v>24</v>
      </c>
      <c r="C26" s="181" t="s">
        <v>213</v>
      </c>
      <c r="D26" s="147" t="s">
        <v>214</v>
      </c>
      <c r="E26" s="182" t="s">
        <v>54</v>
      </c>
      <c r="F26" s="182">
        <v>35</v>
      </c>
      <c r="G26" s="182"/>
      <c r="H26" s="183"/>
      <c r="I26" s="184" t="s">
        <v>198</v>
      </c>
      <c r="J26" s="198" t="s">
        <v>56</v>
      </c>
      <c r="K26" s="185" t="s">
        <v>18</v>
      </c>
      <c r="L26" s="147"/>
      <c r="M26" s="147"/>
      <c r="N26" s="147"/>
      <c r="O26" s="180"/>
      <c r="P26" s="180"/>
      <c r="Q26" s="186">
        <v>35</v>
      </c>
      <c r="R26" s="180"/>
      <c r="S26" s="180"/>
    </row>
    <row r="27" spans="1:21" s="148" customFormat="1">
      <c r="A27" s="163" t="s">
        <v>15</v>
      </c>
      <c r="B27" s="164">
        <v>25</v>
      </c>
      <c r="C27" s="181" t="s">
        <v>124</v>
      </c>
      <c r="D27" s="147" t="s">
        <v>139</v>
      </c>
      <c r="E27" s="182" t="s">
        <v>54</v>
      </c>
      <c r="F27" s="182">
        <v>180</v>
      </c>
      <c r="G27" s="182"/>
      <c r="H27" s="183"/>
      <c r="I27" s="184" t="s">
        <v>268</v>
      </c>
      <c r="J27" s="183">
        <v>15</v>
      </c>
      <c r="K27" s="185" t="s">
        <v>27</v>
      </c>
      <c r="L27" s="147" t="s">
        <v>19</v>
      </c>
      <c r="M27" s="147"/>
      <c r="N27" s="147" t="s">
        <v>141</v>
      </c>
      <c r="O27" s="189">
        <v>60</v>
      </c>
      <c r="P27" s="180"/>
      <c r="Q27" s="186">
        <v>50</v>
      </c>
      <c r="R27" s="180"/>
      <c r="S27" s="188">
        <v>70</v>
      </c>
    </row>
    <row r="28" spans="1:21" s="148" customFormat="1">
      <c r="A28" s="163" t="s">
        <v>15</v>
      </c>
      <c r="B28" s="164">
        <v>26</v>
      </c>
      <c r="C28" s="181" t="s">
        <v>91</v>
      </c>
      <c r="D28" s="147" t="s">
        <v>92</v>
      </c>
      <c r="E28" s="182" t="s">
        <v>54</v>
      </c>
      <c r="F28" s="182">
        <v>30</v>
      </c>
      <c r="G28" s="182">
        <v>3</v>
      </c>
      <c r="H28" s="183">
        <v>10</v>
      </c>
      <c r="I28" s="184" t="s">
        <v>178</v>
      </c>
      <c r="J28" s="183" t="s">
        <v>68</v>
      </c>
      <c r="K28" s="185" t="s">
        <v>12</v>
      </c>
      <c r="L28" s="147" t="s">
        <v>69</v>
      </c>
      <c r="M28" s="147" t="s">
        <v>61</v>
      </c>
      <c r="N28" s="147" t="s">
        <v>17</v>
      </c>
      <c r="O28" s="180"/>
      <c r="P28" s="180"/>
      <c r="Q28" s="180"/>
      <c r="R28" s="180"/>
      <c r="S28" s="188">
        <v>30</v>
      </c>
    </row>
    <row r="29" spans="1:21" s="148" customFormat="1" ht="30">
      <c r="A29" s="163" t="s">
        <v>15</v>
      </c>
      <c r="B29" s="164">
        <v>27</v>
      </c>
      <c r="C29" s="181" t="s">
        <v>65</v>
      </c>
      <c r="D29" s="147" t="s">
        <v>64</v>
      </c>
      <c r="E29" s="182" t="s">
        <v>54</v>
      </c>
      <c r="F29" s="182">
        <v>20</v>
      </c>
      <c r="G29" s="182"/>
      <c r="H29" s="183">
        <v>6</v>
      </c>
      <c r="I29" s="184" t="s">
        <v>198</v>
      </c>
      <c r="J29" s="183" t="s">
        <v>63</v>
      </c>
      <c r="K29" s="185" t="s">
        <v>31</v>
      </c>
      <c r="L29" s="147" t="s">
        <v>62</v>
      </c>
      <c r="M29" s="147"/>
      <c r="N29" s="147" t="s">
        <v>79</v>
      </c>
      <c r="O29" s="199"/>
      <c r="P29" s="180"/>
      <c r="Q29" s="200">
        <v>20</v>
      </c>
      <c r="R29" s="199"/>
      <c r="S29" s="199"/>
      <c r="T29" s="201"/>
    </row>
    <row r="30" spans="1:21" s="148" customFormat="1" ht="30">
      <c r="A30" s="163" t="s">
        <v>15</v>
      </c>
      <c r="B30" s="164">
        <v>28</v>
      </c>
      <c r="C30" s="181" t="s">
        <v>269</v>
      </c>
      <c r="D30" s="147" t="s">
        <v>78</v>
      </c>
      <c r="E30" s="182" t="s">
        <v>54</v>
      </c>
      <c r="F30" s="182">
        <v>20</v>
      </c>
      <c r="G30" s="182"/>
      <c r="H30" s="183">
        <v>8</v>
      </c>
      <c r="I30" s="184" t="s">
        <v>198</v>
      </c>
      <c r="J30" s="182">
        <v>60</v>
      </c>
      <c r="K30" s="185" t="s">
        <v>25</v>
      </c>
      <c r="L30" s="147" t="s">
        <v>75</v>
      </c>
      <c r="M30" s="147"/>
      <c r="N30" s="147" t="s">
        <v>153</v>
      </c>
      <c r="O30" s="180"/>
      <c r="P30" s="180"/>
      <c r="Q30" s="186">
        <v>20</v>
      </c>
      <c r="R30" s="180"/>
      <c r="S30" s="180"/>
    </row>
    <row r="31" spans="1:21" s="148" customFormat="1" ht="30">
      <c r="A31" s="163" t="s">
        <v>15</v>
      </c>
      <c r="B31" s="164">
        <v>29</v>
      </c>
      <c r="C31" s="181" t="s">
        <v>131</v>
      </c>
      <c r="D31" s="147" t="s">
        <v>132</v>
      </c>
      <c r="E31" s="182" t="s">
        <v>54</v>
      </c>
      <c r="F31" s="182">
        <v>24</v>
      </c>
      <c r="G31" s="182"/>
      <c r="H31" s="183">
        <v>5</v>
      </c>
      <c r="I31" s="184" t="s">
        <v>198</v>
      </c>
      <c r="J31" s="182" t="s">
        <v>83</v>
      </c>
      <c r="K31" s="185" t="s">
        <v>21</v>
      </c>
      <c r="L31" s="147" t="s">
        <v>13</v>
      </c>
      <c r="M31" s="147" t="s">
        <v>134</v>
      </c>
      <c r="N31" s="147" t="s">
        <v>133</v>
      </c>
      <c r="O31" s="180"/>
      <c r="P31" s="180"/>
      <c r="Q31" s="186">
        <v>24</v>
      </c>
      <c r="R31" s="180"/>
      <c r="S31" s="180"/>
    </row>
    <row r="32" spans="1:21" s="148" customFormat="1">
      <c r="A32" s="163" t="s">
        <v>15</v>
      </c>
      <c r="B32" s="164">
        <v>30</v>
      </c>
      <c r="C32" s="181" t="s">
        <v>165</v>
      </c>
      <c r="D32" s="147" t="s">
        <v>230</v>
      </c>
      <c r="E32" s="182" t="s">
        <v>54</v>
      </c>
      <c r="F32" s="182">
        <v>80</v>
      </c>
      <c r="G32" s="182">
        <v>10</v>
      </c>
      <c r="H32" s="183">
        <v>8</v>
      </c>
      <c r="I32" s="184" t="s">
        <v>242</v>
      </c>
      <c r="J32" s="202" t="s">
        <v>222</v>
      </c>
      <c r="K32" s="185" t="s">
        <v>12</v>
      </c>
      <c r="L32" s="147" t="s">
        <v>10</v>
      </c>
      <c r="M32" s="147"/>
      <c r="N32" s="147"/>
      <c r="O32" s="203">
        <v>80</v>
      </c>
      <c r="P32" s="180">
        <v>10</v>
      </c>
      <c r="Q32" s="199"/>
      <c r="R32" s="199"/>
      <c r="S32" s="199" t="s">
        <v>177</v>
      </c>
      <c r="T32" s="201"/>
    </row>
    <row r="33" spans="1:20" s="148" customFormat="1">
      <c r="A33" s="163" t="s">
        <v>15</v>
      </c>
      <c r="B33" s="164">
        <v>31</v>
      </c>
      <c r="C33" s="181" t="s">
        <v>166</v>
      </c>
      <c r="D33" s="147" t="s">
        <v>209</v>
      </c>
      <c r="E33" s="182" t="s">
        <v>54</v>
      </c>
      <c r="F33" s="182">
        <v>15</v>
      </c>
      <c r="G33" s="182"/>
      <c r="H33" s="183"/>
      <c r="I33" s="184" t="s">
        <v>198</v>
      </c>
      <c r="J33" s="166">
        <v>130</v>
      </c>
      <c r="K33" s="185" t="s">
        <v>16</v>
      </c>
      <c r="L33" s="147" t="s">
        <v>208</v>
      </c>
      <c r="M33" s="147"/>
      <c r="N33" s="147"/>
      <c r="O33" s="180"/>
      <c r="P33" s="180"/>
      <c r="Q33" s="186">
        <v>15</v>
      </c>
      <c r="R33" s="180"/>
      <c r="S33" s="180"/>
    </row>
    <row r="34" spans="1:20" s="148" customFormat="1">
      <c r="A34" s="163" t="s">
        <v>15</v>
      </c>
      <c r="B34" s="164">
        <v>32</v>
      </c>
      <c r="C34" s="181" t="s">
        <v>167</v>
      </c>
      <c r="D34" s="147" t="s">
        <v>193</v>
      </c>
      <c r="E34" s="182" t="s">
        <v>54</v>
      </c>
      <c r="F34" s="182">
        <v>30</v>
      </c>
      <c r="G34" s="182">
        <v>5</v>
      </c>
      <c r="H34" s="183">
        <v>9</v>
      </c>
      <c r="I34" s="184" t="s">
        <v>178</v>
      </c>
      <c r="J34" s="182" t="s">
        <v>72</v>
      </c>
      <c r="K34" s="185" t="s">
        <v>9</v>
      </c>
      <c r="L34" s="147"/>
      <c r="M34" s="147"/>
      <c r="N34" s="147"/>
      <c r="O34" s="180"/>
      <c r="P34" s="180"/>
      <c r="Q34" s="180"/>
      <c r="R34" s="180"/>
      <c r="S34" s="188">
        <v>30</v>
      </c>
    </row>
    <row r="35" spans="1:20" s="148" customFormat="1" ht="30">
      <c r="A35" s="163" t="s">
        <v>15</v>
      </c>
      <c r="B35" s="164">
        <v>33</v>
      </c>
      <c r="C35" s="181" t="s">
        <v>232</v>
      </c>
      <c r="D35" s="147" t="s">
        <v>105</v>
      </c>
      <c r="E35" s="182" t="s">
        <v>54</v>
      </c>
      <c r="F35" s="182">
        <v>40</v>
      </c>
      <c r="G35" s="182">
        <v>3</v>
      </c>
      <c r="H35" s="183" t="s">
        <v>67</v>
      </c>
      <c r="I35" s="184" t="s">
        <v>178</v>
      </c>
      <c r="J35" s="183" t="s">
        <v>68</v>
      </c>
      <c r="K35" s="185" t="s">
        <v>12</v>
      </c>
      <c r="L35" s="147" t="s">
        <v>24</v>
      </c>
      <c r="M35" s="147" t="s">
        <v>149</v>
      </c>
      <c r="N35" s="147" t="s">
        <v>145</v>
      </c>
      <c r="O35" s="180" t="s">
        <v>177</v>
      </c>
      <c r="P35" s="180"/>
      <c r="Q35" s="180"/>
      <c r="R35" s="180"/>
      <c r="S35" s="188">
        <v>40</v>
      </c>
    </row>
    <row r="36" spans="1:20" s="162" customFormat="1">
      <c r="A36" s="156" t="s">
        <v>87</v>
      </c>
      <c r="B36" s="140"/>
      <c r="C36" s="176" t="s">
        <v>85</v>
      </c>
      <c r="D36" s="177" t="s">
        <v>59</v>
      </c>
      <c r="E36" s="140"/>
      <c r="F36" s="178">
        <v>15</v>
      </c>
      <c r="G36" s="140" t="s">
        <v>6</v>
      </c>
      <c r="H36" s="141"/>
      <c r="I36" s="140"/>
      <c r="J36" s="140"/>
      <c r="K36" s="140"/>
      <c r="L36" s="140"/>
      <c r="M36" s="140"/>
      <c r="N36" s="160"/>
      <c r="O36" s="176" t="s">
        <v>191</v>
      </c>
      <c r="P36" s="176"/>
      <c r="Q36" s="176" t="s">
        <v>191</v>
      </c>
      <c r="R36" s="176"/>
      <c r="S36" s="176" t="s">
        <v>191</v>
      </c>
      <c r="T36" s="140"/>
    </row>
    <row r="37" spans="1:20" s="148" customFormat="1">
      <c r="A37" s="163" t="s">
        <v>87</v>
      </c>
      <c r="B37" s="164">
        <v>1</v>
      </c>
      <c r="C37" s="181" t="s">
        <v>102</v>
      </c>
      <c r="D37" s="147" t="s">
        <v>101</v>
      </c>
      <c r="E37" s="182" t="s">
        <v>54</v>
      </c>
      <c r="F37" s="182">
        <v>15</v>
      </c>
      <c r="G37" s="182">
        <v>5</v>
      </c>
      <c r="H37" s="183">
        <v>3</v>
      </c>
      <c r="I37" s="184" t="s">
        <v>178</v>
      </c>
      <c r="J37" s="198">
        <v>100</v>
      </c>
      <c r="K37" s="185" t="s">
        <v>35</v>
      </c>
      <c r="L37" s="147" t="s">
        <v>35</v>
      </c>
      <c r="M37" s="147"/>
      <c r="N37" s="147"/>
      <c r="O37" s="180"/>
      <c r="P37" s="180"/>
      <c r="Q37" s="180"/>
      <c r="R37" s="180"/>
      <c r="S37" s="188">
        <v>15</v>
      </c>
    </row>
    <row r="38" spans="1:20" s="162" customFormat="1">
      <c r="A38" s="156" t="s">
        <v>33</v>
      </c>
      <c r="B38" s="140"/>
      <c r="C38" s="176" t="s">
        <v>32</v>
      </c>
      <c r="D38" s="177" t="s">
        <v>59</v>
      </c>
      <c r="E38" s="140"/>
      <c r="F38" s="178">
        <f>F39+F40+F41+F42</f>
        <v>207</v>
      </c>
      <c r="G38" s="140" t="s">
        <v>6</v>
      </c>
      <c r="H38" s="140"/>
      <c r="I38" s="140"/>
      <c r="J38" s="204"/>
      <c r="K38" s="204"/>
      <c r="L38" s="204"/>
      <c r="M38" s="204"/>
      <c r="N38" s="205"/>
      <c r="O38" s="176" t="s">
        <v>32</v>
      </c>
      <c r="P38" s="176"/>
      <c r="Q38" s="176" t="s">
        <v>32</v>
      </c>
      <c r="R38" s="176"/>
      <c r="S38" s="176" t="s">
        <v>32</v>
      </c>
      <c r="T38" s="140"/>
    </row>
    <row r="39" spans="1:20" s="148" customFormat="1">
      <c r="A39" s="163" t="s">
        <v>33</v>
      </c>
      <c r="B39" s="164">
        <v>1</v>
      </c>
      <c r="C39" s="181" t="s">
        <v>196</v>
      </c>
      <c r="D39" s="147" t="s">
        <v>207</v>
      </c>
      <c r="E39" s="182" t="s">
        <v>54</v>
      </c>
      <c r="F39" s="182">
        <v>12</v>
      </c>
      <c r="G39" s="182"/>
      <c r="H39" s="183"/>
      <c r="I39" s="184" t="s">
        <v>198</v>
      </c>
      <c r="J39" s="166">
        <v>100</v>
      </c>
      <c r="K39" s="145" t="s">
        <v>21</v>
      </c>
      <c r="L39" s="147"/>
      <c r="M39" s="147"/>
      <c r="N39" s="147"/>
      <c r="O39" s="180"/>
      <c r="P39" s="180"/>
      <c r="Q39" s="206">
        <v>12</v>
      </c>
      <c r="R39" s="207"/>
      <c r="S39" s="180"/>
    </row>
    <row r="40" spans="1:20" s="148" customFormat="1" ht="30">
      <c r="A40" s="163" t="s">
        <v>33</v>
      </c>
      <c r="B40" s="164">
        <v>2</v>
      </c>
      <c r="C40" s="181" t="s">
        <v>218</v>
      </c>
      <c r="D40" s="147" t="s">
        <v>93</v>
      </c>
      <c r="E40" s="182" t="s">
        <v>54</v>
      </c>
      <c r="F40" s="182">
        <v>12</v>
      </c>
      <c r="G40" s="182"/>
      <c r="H40" s="183">
        <v>5</v>
      </c>
      <c r="I40" s="184" t="s">
        <v>198</v>
      </c>
      <c r="J40" s="166">
        <v>150</v>
      </c>
      <c r="K40" s="185" t="s">
        <v>18</v>
      </c>
      <c r="L40" s="147" t="s">
        <v>60</v>
      </c>
      <c r="M40" s="147" t="s">
        <v>147</v>
      </c>
      <c r="N40" s="147" t="s">
        <v>80</v>
      </c>
      <c r="O40" s="180"/>
      <c r="P40" s="180"/>
      <c r="Q40" s="206">
        <v>12</v>
      </c>
      <c r="R40" s="207"/>
      <c r="S40" s="180"/>
    </row>
    <row r="41" spans="1:20" s="148" customFormat="1" ht="33.75" customHeight="1">
      <c r="A41" s="163" t="s">
        <v>33</v>
      </c>
      <c r="B41" s="164">
        <v>3</v>
      </c>
      <c r="C41" s="208" t="s">
        <v>236</v>
      </c>
      <c r="D41" s="147" t="s">
        <v>243</v>
      </c>
      <c r="E41" s="182" t="s">
        <v>54</v>
      </c>
      <c r="F41" s="182">
        <v>120</v>
      </c>
      <c r="G41" s="182">
        <v>20</v>
      </c>
      <c r="H41" s="183">
        <v>3</v>
      </c>
      <c r="I41" s="184" t="s">
        <v>271</v>
      </c>
      <c r="J41" s="166" t="s">
        <v>34</v>
      </c>
      <c r="K41" s="185" t="s">
        <v>29</v>
      </c>
      <c r="L41" s="147" t="s">
        <v>20</v>
      </c>
      <c r="M41" s="147" t="s">
        <v>81</v>
      </c>
      <c r="N41" s="147" t="s">
        <v>80</v>
      </c>
      <c r="O41" s="189">
        <v>60</v>
      </c>
      <c r="P41" s="180">
        <v>16</v>
      </c>
      <c r="Q41" s="180"/>
      <c r="R41" s="180"/>
      <c r="S41" s="188">
        <v>60</v>
      </c>
    </row>
    <row r="42" spans="1:20" s="148" customFormat="1">
      <c r="A42" s="163" t="s">
        <v>33</v>
      </c>
      <c r="B42" s="164">
        <v>4</v>
      </c>
      <c r="C42" s="181" t="s">
        <v>168</v>
      </c>
      <c r="D42" s="147" t="s">
        <v>186</v>
      </c>
      <c r="E42" s="182" t="s">
        <v>54</v>
      </c>
      <c r="F42" s="182">
        <v>63</v>
      </c>
      <c r="G42" s="182">
        <v>7</v>
      </c>
      <c r="H42" s="183">
        <v>9</v>
      </c>
      <c r="I42" s="184" t="s">
        <v>178</v>
      </c>
      <c r="J42" s="182" t="s">
        <v>278</v>
      </c>
      <c r="K42" s="185" t="s">
        <v>26</v>
      </c>
      <c r="L42" s="147"/>
      <c r="M42" s="147"/>
      <c r="N42" s="147" t="s">
        <v>138</v>
      </c>
      <c r="O42" s="180"/>
      <c r="P42" s="180"/>
      <c r="Q42" s="180"/>
      <c r="R42" s="180"/>
      <c r="S42" s="188">
        <v>63</v>
      </c>
    </row>
    <row r="43" spans="1:20" s="162" customFormat="1">
      <c r="A43" s="156" t="s">
        <v>36</v>
      </c>
      <c r="B43" s="140"/>
      <c r="C43" s="176" t="s">
        <v>169</v>
      </c>
      <c r="D43" s="177" t="s">
        <v>59</v>
      </c>
      <c r="E43" s="140"/>
      <c r="F43" s="178">
        <f xml:space="preserve"> SUM(F44:F49)</f>
        <v>1610</v>
      </c>
      <c r="G43" s="140" t="s">
        <v>6</v>
      </c>
      <c r="H43" s="140"/>
      <c r="I43" s="140"/>
      <c r="J43" s="204"/>
      <c r="K43" s="204"/>
      <c r="L43" s="204"/>
      <c r="M43" s="204"/>
      <c r="N43" s="205"/>
      <c r="O43" s="176" t="s">
        <v>190</v>
      </c>
      <c r="P43" s="176"/>
      <c r="Q43" s="176" t="s">
        <v>190</v>
      </c>
      <c r="R43" s="176"/>
      <c r="S43" s="176" t="s">
        <v>190</v>
      </c>
      <c r="T43" s="140"/>
    </row>
    <row r="44" spans="1:20" s="148" customFormat="1" ht="30">
      <c r="A44" s="163" t="s">
        <v>36</v>
      </c>
      <c r="B44" s="164">
        <v>1</v>
      </c>
      <c r="C44" s="181" t="s">
        <v>122</v>
      </c>
      <c r="D44" s="147" t="s">
        <v>140</v>
      </c>
      <c r="E44" s="182" t="s">
        <v>35</v>
      </c>
      <c r="F44" s="182">
        <v>120</v>
      </c>
      <c r="G44" s="182"/>
      <c r="H44" s="183"/>
      <c r="I44" s="184" t="s">
        <v>198</v>
      </c>
      <c r="J44" s="198">
        <v>80</v>
      </c>
      <c r="K44" s="185" t="s">
        <v>26</v>
      </c>
      <c r="L44" s="147" t="s">
        <v>126</v>
      </c>
      <c r="M44" s="147"/>
      <c r="N44" s="147"/>
      <c r="O44" s="180"/>
      <c r="P44" s="180"/>
      <c r="Q44" s="186">
        <v>120</v>
      </c>
      <c r="R44" s="180"/>
      <c r="S44" s="180"/>
    </row>
    <row r="45" spans="1:20" s="148" customFormat="1" ht="30">
      <c r="A45" s="163" t="s">
        <v>36</v>
      </c>
      <c r="B45" s="164">
        <v>3</v>
      </c>
      <c r="C45" s="181" t="s">
        <v>220</v>
      </c>
      <c r="D45" s="147" t="s">
        <v>221</v>
      </c>
      <c r="E45" s="182" t="s">
        <v>35</v>
      </c>
      <c r="F45" s="182">
        <v>200</v>
      </c>
      <c r="G45" s="182"/>
      <c r="H45" s="183"/>
      <c r="I45" s="184" t="s">
        <v>198</v>
      </c>
      <c r="J45" s="183">
        <v>10</v>
      </c>
      <c r="K45" s="185" t="s">
        <v>46</v>
      </c>
      <c r="L45" s="147" t="s">
        <v>126</v>
      </c>
      <c r="M45" s="147"/>
      <c r="N45" s="147"/>
      <c r="O45" s="180"/>
      <c r="P45" s="180"/>
      <c r="Q45" s="186">
        <v>200</v>
      </c>
      <c r="R45" s="180"/>
      <c r="S45" s="180"/>
    </row>
    <row r="46" spans="1:20" s="148" customFormat="1">
      <c r="A46" s="163" t="s">
        <v>36</v>
      </c>
      <c r="B46" s="209">
        <v>4</v>
      </c>
      <c r="C46" s="181" t="s">
        <v>115</v>
      </c>
      <c r="D46" s="147" t="s">
        <v>116</v>
      </c>
      <c r="E46" s="182" t="s">
        <v>35</v>
      </c>
      <c r="F46" s="182">
        <v>300</v>
      </c>
      <c r="G46" s="182" t="s">
        <v>35</v>
      </c>
      <c r="H46" s="183">
        <v>10</v>
      </c>
      <c r="I46" s="184" t="s">
        <v>178</v>
      </c>
      <c r="J46" s="183">
        <v>15</v>
      </c>
      <c r="K46" s="185" t="s">
        <v>46</v>
      </c>
      <c r="L46" s="147" t="s">
        <v>10</v>
      </c>
      <c r="M46" s="147"/>
      <c r="N46" s="147" t="s">
        <v>86</v>
      </c>
      <c r="O46" s="180"/>
      <c r="P46" s="180"/>
      <c r="Q46" s="180"/>
      <c r="R46" s="180"/>
      <c r="S46" s="188">
        <v>300</v>
      </c>
    </row>
    <row r="47" spans="1:20" s="148" customFormat="1">
      <c r="A47" s="163" t="s">
        <v>36</v>
      </c>
      <c r="B47" s="164">
        <v>5</v>
      </c>
      <c r="C47" s="181" t="s">
        <v>70</v>
      </c>
      <c r="D47" s="147" t="s">
        <v>37</v>
      </c>
      <c r="E47" s="182" t="s">
        <v>35</v>
      </c>
      <c r="F47" s="182">
        <v>550</v>
      </c>
      <c r="G47" s="182" t="s">
        <v>35</v>
      </c>
      <c r="H47" s="183">
        <v>10</v>
      </c>
      <c r="I47" s="184" t="s">
        <v>271</v>
      </c>
      <c r="J47" s="183">
        <v>20</v>
      </c>
      <c r="K47" s="185" t="s">
        <v>58</v>
      </c>
      <c r="L47" s="147" t="s">
        <v>23</v>
      </c>
      <c r="M47" s="147"/>
      <c r="N47" s="147" t="s">
        <v>86</v>
      </c>
      <c r="O47" s="189">
        <v>250</v>
      </c>
      <c r="P47" s="180"/>
      <c r="Q47" s="180"/>
      <c r="R47" s="180"/>
      <c r="S47" s="188">
        <v>300</v>
      </c>
    </row>
    <row r="48" spans="1:20" s="148" customFormat="1">
      <c r="A48" s="163" t="s">
        <v>36</v>
      </c>
      <c r="B48" s="209">
        <v>6</v>
      </c>
      <c r="C48" s="181" t="s">
        <v>228</v>
      </c>
      <c r="D48" s="147" t="s">
        <v>229</v>
      </c>
      <c r="E48" s="182" t="s">
        <v>35</v>
      </c>
      <c r="F48" s="210">
        <v>200</v>
      </c>
      <c r="G48" s="182" t="s">
        <v>35</v>
      </c>
      <c r="H48" s="183">
        <v>10</v>
      </c>
      <c r="I48" s="184"/>
      <c r="J48" s="183">
        <v>35</v>
      </c>
      <c r="K48" s="185" t="s">
        <v>58</v>
      </c>
      <c r="L48" s="147" t="s">
        <v>10</v>
      </c>
      <c r="M48" s="147"/>
      <c r="N48" s="147"/>
      <c r="O48" s="189">
        <v>200</v>
      </c>
      <c r="P48" s="180"/>
      <c r="Q48" s="180"/>
      <c r="R48" s="180"/>
      <c r="S48" s="180"/>
    </row>
    <row r="49" spans="1:20" s="148" customFormat="1" ht="30">
      <c r="A49" s="163" t="s">
        <v>36</v>
      </c>
      <c r="B49" s="164">
        <v>7</v>
      </c>
      <c r="C49" s="181" t="s">
        <v>128</v>
      </c>
      <c r="D49" s="147" t="s">
        <v>130</v>
      </c>
      <c r="E49" s="182" t="s">
        <v>35</v>
      </c>
      <c r="F49" s="182">
        <v>240</v>
      </c>
      <c r="G49" s="182"/>
      <c r="H49" s="183"/>
      <c r="I49" s="184" t="s">
        <v>198</v>
      </c>
      <c r="J49" s="183">
        <v>20</v>
      </c>
      <c r="K49" s="185" t="s">
        <v>27</v>
      </c>
      <c r="L49" s="147" t="s">
        <v>123</v>
      </c>
      <c r="M49" s="147" t="s">
        <v>129</v>
      </c>
      <c r="N49" s="147"/>
      <c r="O49" s="180"/>
      <c r="P49" s="180"/>
      <c r="Q49" s="186">
        <v>240</v>
      </c>
      <c r="R49" s="180"/>
      <c r="S49" s="180"/>
    </row>
    <row r="50" spans="1:20" s="162" customFormat="1">
      <c r="A50" s="156"/>
      <c r="B50" s="140"/>
      <c r="C50" s="176" t="s">
        <v>274</v>
      </c>
      <c r="D50" s="177"/>
      <c r="E50" s="140"/>
      <c r="F50" s="178">
        <f>F43+F38+F36+F2</f>
        <v>3061</v>
      </c>
      <c r="G50" s="140" t="s">
        <v>254</v>
      </c>
      <c r="H50" s="140"/>
      <c r="I50" s="140"/>
      <c r="J50" s="179"/>
      <c r="K50" s="140"/>
      <c r="L50" s="140"/>
      <c r="M50" s="140"/>
      <c r="N50" s="160"/>
      <c r="O50" s="176">
        <f>SUBTOTAL(9,O6:O49)</f>
        <v>871</v>
      </c>
      <c r="P50" s="176" t="s">
        <v>6</v>
      </c>
      <c r="Q50" s="176">
        <f>SUBTOTAL(9,Q3:Q49)</f>
        <v>1011</v>
      </c>
      <c r="R50" s="176" t="s">
        <v>6</v>
      </c>
      <c r="S50" s="176">
        <f>SUBTOTAL(9,S5:S49)</f>
        <v>1179</v>
      </c>
      <c r="T50" s="140" t="s">
        <v>6</v>
      </c>
    </row>
    <row r="51" spans="1:20" s="144" customFormat="1">
      <c r="A51" s="211" t="s">
        <v>38</v>
      </c>
      <c r="B51" s="211"/>
      <c r="C51" s="199"/>
      <c r="D51" s="212"/>
      <c r="E51" s="213"/>
      <c r="F51" s="213"/>
      <c r="G51" s="212"/>
      <c r="H51" s="213"/>
      <c r="I51" s="213"/>
      <c r="J51" s="212"/>
      <c r="K51" s="212"/>
      <c r="L51" s="212"/>
      <c r="M51" s="212"/>
      <c r="N51" s="212"/>
      <c r="O51" s="214"/>
      <c r="P51" s="214"/>
      <c r="Q51" s="214"/>
      <c r="R51" s="214"/>
      <c r="S51" s="214"/>
    </row>
    <row r="52" spans="1:20" s="144" customFormat="1">
      <c r="A52" s="215"/>
      <c r="B52" s="215" t="s">
        <v>150</v>
      </c>
      <c r="C52" s="199" t="s">
        <v>151</v>
      </c>
      <c r="D52" s="216"/>
      <c r="E52" s="216"/>
      <c r="F52" s="216"/>
      <c r="G52" s="216"/>
      <c r="H52" s="216"/>
      <c r="I52" s="215" t="s">
        <v>150</v>
      </c>
      <c r="J52" s="216"/>
      <c r="K52" s="216"/>
      <c r="L52" s="216"/>
      <c r="M52" s="216"/>
      <c r="N52" s="216"/>
      <c r="O52" s="214"/>
      <c r="P52" s="214"/>
      <c r="Q52" s="214"/>
      <c r="R52" s="214"/>
      <c r="S52" s="214"/>
    </row>
    <row r="53" spans="1:20" s="144" customFormat="1">
      <c r="A53" s="217"/>
      <c r="B53" s="217"/>
      <c r="C53" s="175"/>
      <c r="D53" s="218"/>
      <c r="E53" s="218"/>
      <c r="F53" s="218"/>
      <c r="G53" s="218"/>
      <c r="H53" s="218"/>
      <c r="I53" s="217"/>
      <c r="J53" s="218"/>
      <c r="K53" s="218"/>
      <c r="L53" s="218"/>
      <c r="M53" s="218"/>
      <c r="N53" s="218"/>
      <c r="O53" s="214"/>
      <c r="P53" s="214"/>
      <c r="Q53" s="214"/>
      <c r="R53" s="214"/>
    </row>
    <row r="54" spans="1:20" s="148" customFormat="1">
      <c r="A54" s="219"/>
      <c r="B54" s="144"/>
      <c r="C54" s="220"/>
      <c r="D54" s="221"/>
      <c r="E54" s="221"/>
      <c r="F54" s="221"/>
      <c r="G54" s="222"/>
      <c r="H54" s="221"/>
      <c r="I54" s="221"/>
      <c r="J54" s="221"/>
      <c r="K54" s="221"/>
      <c r="L54" s="221"/>
      <c r="M54" s="221"/>
      <c r="N54" s="221"/>
      <c r="O54" s="180"/>
      <c r="P54" s="180"/>
      <c r="R54" s="214"/>
      <c r="S54" s="214"/>
      <c r="T54" s="144"/>
    </row>
    <row r="55" spans="1:20" s="148" customFormat="1">
      <c r="A55" s="144"/>
      <c r="B55" s="144"/>
      <c r="C55" s="220"/>
      <c r="D55" s="221"/>
      <c r="E55" s="221"/>
      <c r="F55" s="221"/>
      <c r="G55" s="222"/>
      <c r="H55" s="221"/>
      <c r="I55" s="221"/>
      <c r="J55" s="221"/>
      <c r="K55" s="221"/>
      <c r="L55" s="221"/>
      <c r="M55" s="221"/>
      <c r="N55" s="221"/>
      <c r="O55" s="180"/>
      <c r="P55" s="214" t="s">
        <v>200</v>
      </c>
      <c r="Q55" s="214" t="s">
        <v>199</v>
      </c>
      <c r="R55" s="214"/>
      <c r="S55" s="214"/>
      <c r="T55" s="144"/>
    </row>
    <row r="56" spans="1:20">
      <c r="O56" s="146"/>
      <c r="P56" s="146"/>
    </row>
  </sheetData>
  <autoFilter ref="A1:U55"/>
  <sortState ref="A44:AY50">
    <sortCondition ref="C44:C50"/>
  </sortState>
  <phoneticPr fontId="7" type="noConversion"/>
  <pageMargins left="0.70866141732283472" right="0.70866141732283472" top="0.94488188976377963" bottom="0.70866141732283472" header="0.55118110236220474" footer="0.31496062992125984"/>
  <pageSetup paperSize="9" scale="90" fitToHeight="0" orientation="landscape" horizontalDpi="4294967292" verticalDpi="4294967292" r:id="rId1"/>
  <headerFooter>
    <oddHeader>&amp;LA VV03 VÝKAZ VÝMĚR - KVĚTINY&amp;CZÁHON 1A, 1B, 1C&amp;RKRAJINÁŘSKÉ ÚPRAVY PLOCH ZA KULTURNÍM DOMEM, LIBEREC</oddHeader>
    <oddFooter>Stránka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workbookViewId="0">
      <selection activeCell="G29" sqref="G29"/>
    </sheetView>
  </sheetViews>
  <sheetFormatPr defaultRowHeight="15"/>
  <cols>
    <col min="1" max="2" width="3.7109375" customWidth="1"/>
    <col min="3" max="3" width="26.5703125" customWidth="1"/>
    <col min="4" max="4" width="23.28515625" customWidth="1"/>
    <col min="5" max="5" width="4.28515625" bestFit="1" customWidth="1"/>
    <col min="6" max="6" width="4" bestFit="1" customWidth="1"/>
    <col min="7" max="8" width="6" customWidth="1"/>
    <col min="9" max="9" width="8.7109375" bestFit="1" customWidth="1"/>
    <col min="10" max="13" width="7.28515625" customWidth="1"/>
    <col min="14" max="14" width="24.85546875" customWidth="1"/>
    <col min="15" max="15" width="13.42578125" customWidth="1"/>
    <col min="16" max="16" width="14.28515625" customWidth="1"/>
  </cols>
  <sheetData>
    <row r="1" spans="1:16" ht="33.75" customHeight="1">
      <c r="A1" s="9" t="s">
        <v>0</v>
      </c>
      <c r="B1" s="10" t="s">
        <v>1</v>
      </c>
      <c r="C1" s="11" t="s">
        <v>48</v>
      </c>
      <c r="D1" s="12" t="s">
        <v>49</v>
      </c>
      <c r="E1" s="30" t="s">
        <v>152</v>
      </c>
      <c r="F1" s="30" t="s">
        <v>6</v>
      </c>
      <c r="G1" s="30" t="s">
        <v>159</v>
      </c>
      <c r="H1" s="30" t="s">
        <v>160</v>
      </c>
      <c r="I1" s="31" t="s">
        <v>8</v>
      </c>
      <c r="J1" s="31" t="s">
        <v>2</v>
      </c>
      <c r="K1" s="31" t="s">
        <v>3</v>
      </c>
      <c r="L1" s="31" t="s">
        <v>4</v>
      </c>
      <c r="M1" s="31" t="s">
        <v>5</v>
      </c>
      <c r="N1" s="12" t="s">
        <v>7</v>
      </c>
      <c r="O1" s="121" t="s">
        <v>272</v>
      </c>
      <c r="P1" s="121" t="s">
        <v>272</v>
      </c>
    </row>
    <row r="2" spans="1:16">
      <c r="A2" s="13" t="s">
        <v>15</v>
      </c>
      <c r="B2" s="39"/>
      <c r="C2" s="39" t="s">
        <v>14</v>
      </c>
      <c r="D2" s="38" t="s">
        <v>59</v>
      </c>
      <c r="E2" s="38"/>
      <c r="F2" s="38">
        <v>361</v>
      </c>
      <c r="G2" s="39" t="s">
        <v>6</v>
      </c>
      <c r="H2" s="39"/>
      <c r="I2" s="39"/>
      <c r="J2" s="39"/>
      <c r="K2" s="39"/>
      <c r="L2" s="39"/>
      <c r="M2" s="39"/>
      <c r="N2" s="40"/>
      <c r="O2" s="122" t="s">
        <v>14</v>
      </c>
      <c r="P2" s="43" t="s">
        <v>30</v>
      </c>
    </row>
    <row r="3" spans="1:16">
      <c r="A3" s="5" t="s">
        <v>15</v>
      </c>
      <c r="B3" s="6">
        <v>4</v>
      </c>
      <c r="C3" s="48" t="s">
        <v>57</v>
      </c>
      <c r="D3" s="7" t="s">
        <v>73</v>
      </c>
      <c r="E3" s="25" t="s">
        <v>89</v>
      </c>
      <c r="F3" s="25">
        <v>36</v>
      </c>
      <c r="G3" s="25">
        <v>3</v>
      </c>
      <c r="H3" s="27">
        <v>12</v>
      </c>
      <c r="I3" s="28" t="s">
        <v>268</v>
      </c>
      <c r="J3" s="25">
        <v>40</v>
      </c>
      <c r="K3" s="29" t="s">
        <v>26</v>
      </c>
      <c r="L3" s="7" t="s">
        <v>10</v>
      </c>
      <c r="M3" s="7"/>
      <c r="N3" s="7" t="s">
        <v>90</v>
      </c>
      <c r="O3" s="124">
        <v>36</v>
      </c>
      <c r="P3" s="43">
        <v>3</v>
      </c>
    </row>
    <row r="4" spans="1:16" ht="33" customHeight="1">
      <c r="A4" s="5" t="s">
        <v>15</v>
      </c>
      <c r="B4" s="6">
        <v>13</v>
      </c>
      <c r="C4" s="48" t="s">
        <v>94</v>
      </c>
      <c r="D4" s="7" t="s">
        <v>95</v>
      </c>
      <c r="E4" s="25" t="s">
        <v>89</v>
      </c>
      <c r="F4" s="25">
        <v>50</v>
      </c>
      <c r="G4" s="25">
        <v>5.6</v>
      </c>
      <c r="H4" s="33">
        <v>9</v>
      </c>
      <c r="I4" s="28" t="s">
        <v>178</v>
      </c>
      <c r="J4" s="33">
        <v>20</v>
      </c>
      <c r="K4" s="34" t="s">
        <v>162</v>
      </c>
      <c r="L4" s="35" t="s">
        <v>10</v>
      </c>
      <c r="M4" s="35" t="s">
        <v>61</v>
      </c>
      <c r="N4" s="7" t="s">
        <v>113</v>
      </c>
      <c r="O4" s="124">
        <v>50</v>
      </c>
      <c r="P4" s="43">
        <v>5.6</v>
      </c>
    </row>
    <row r="5" spans="1:16">
      <c r="A5" s="5" t="s">
        <v>15</v>
      </c>
      <c r="B5" s="6">
        <v>15</v>
      </c>
      <c r="C5" s="47" t="s">
        <v>223</v>
      </c>
      <c r="D5" s="7" t="s">
        <v>224</v>
      </c>
      <c r="E5" s="25"/>
      <c r="F5" s="25">
        <v>25</v>
      </c>
      <c r="G5" s="25">
        <v>5</v>
      </c>
      <c r="H5" s="27">
        <v>5</v>
      </c>
      <c r="I5" s="28" t="s">
        <v>242</v>
      </c>
      <c r="J5" s="27" t="s">
        <v>226</v>
      </c>
      <c r="K5" s="36" t="s">
        <v>9</v>
      </c>
      <c r="L5" s="7" t="s">
        <v>227</v>
      </c>
      <c r="M5" s="7"/>
      <c r="N5" s="7"/>
      <c r="O5" s="124">
        <v>25</v>
      </c>
      <c r="P5" s="43">
        <v>5</v>
      </c>
    </row>
    <row r="6" spans="1:16" ht="35.25" customHeight="1">
      <c r="A6" s="5" t="s">
        <v>15</v>
      </c>
      <c r="B6" s="6">
        <v>16</v>
      </c>
      <c r="C6" s="47" t="s">
        <v>245</v>
      </c>
      <c r="D6" s="7" t="s">
        <v>225</v>
      </c>
      <c r="E6" s="25" t="s">
        <v>89</v>
      </c>
      <c r="F6" s="25">
        <v>40</v>
      </c>
      <c r="G6" s="25">
        <v>8</v>
      </c>
      <c r="H6" s="27">
        <v>5</v>
      </c>
      <c r="I6" s="28" t="s">
        <v>242</v>
      </c>
      <c r="J6" s="27" t="s">
        <v>83</v>
      </c>
      <c r="K6" s="37" t="s">
        <v>84</v>
      </c>
      <c r="L6" s="28" t="s">
        <v>75</v>
      </c>
      <c r="M6" s="28"/>
      <c r="N6" s="7" t="s">
        <v>144</v>
      </c>
      <c r="O6" s="124">
        <v>40</v>
      </c>
      <c r="P6" s="43">
        <v>8</v>
      </c>
    </row>
    <row r="7" spans="1:16">
      <c r="A7" s="5" t="s">
        <v>15</v>
      </c>
      <c r="B7" s="6">
        <v>19</v>
      </c>
      <c r="C7" s="45" t="s">
        <v>180</v>
      </c>
      <c r="D7" s="7" t="s">
        <v>195</v>
      </c>
      <c r="E7" s="25" t="s">
        <v>89</v>
      </c>
      <c r="F7" s="25">
        <v>30</v>
      </c>
      <c r="G7" s="25">
        <v>7.5</v>
      </c>
      <c r="H7" s="27">
        <v>4</v>
      </c>
      <c r="I7" s="28" t="s">
        <v>268</v>
      </c>
      <c r="J7" s="26" t="s">
        <v>179</v>
      </c>
      <c r="K7" s="42" t="s">
        <v>18</v>
      </c>
      <c r="L7" s="7" t="s">
        <v>19</v>
      </c>
      <c r="M7" s="7"/>
      <c r="N7" s="7"/>
      <c r="O7" s="124">
        <v>30</v>
      </c>
      <c r="P7" s="43">
        <v>7.5</v>
      </c>
    </row>
    <row r="8" spans="1:16">
      <c r="A8" s="5" t="s">
        <v>15</v>
      </c>
      <c r="B8" s="6">
        <v>23</v>
      </c>
      <c r="C8" s="48" t="s">
        <v>244</v>
      </c>
      <c r="D8" s="7" t="s">
        <v>231</v>
      </c>
      <c r="E8" s="25"/>
      <c r="F8" s="25">
        <v>40</v>
      </c>
      <c r="G8" s="25">
        <v>5</v>
      </c>
      <c r="H8" s="27">
        <v>11</v>
      </c>
      <c r="I8" s="28" t="s">
        <v>242</v>
      </c>
      <c r="J8" s="27" t="s">
        <v>71</v>
      </c>
      <c r="K8" s="29" t="s">
        <v>12</v>
      </c>
      <c r="L8" s="7" t="s">
        <v>24</v>
      </c>
      <c r="M8" s="7"/>
      <c r="N8" s="7"/>
      <c r="O8" s="124">
        <v>40</v>
      </c>
      <c r="P8" s="43">
        <v>5</v>
      </c>
    </row>
    <row r="9" spans="1:16" ht="15.75" customHeight="1">
      <c r="A9" s="5" t="s">
        <v>15</v>
      </c>
      <c r="B9" s="6">
        <v>25</v>
      </c>
      <c r="C9" s="7" t="s">
        <v>124</v>
      </c>
      <c r="D9" s="7" t="s">
        <v>139</v>
      </c>
      <c r="E9" s="25" t="s">
        <v>89</v>
      </c>
      <c r="F9" s="25">
        <v>60</v>
      </c>
      <c r="G9" s="25"/>
      <c r="H9" s="27"/>
      <c r="I9" s="28" t="s">
        <v>268</v>
      </c>
      <c r="J9" s="27">
        <v>15</v>
      </c>
      <c r="K9" s="29" t="s">
        <v>27</v>
      </c>
      <c r="L9" s="7" t="s">
        <v>19</v>
      </c>
      <c r="M9" s="7"/>
      <c r="N9" s="7" t="s">
        <v>141</v>
      </c>
      <c r="O9" s="124">
        <v>60</v>
      </c>
      <c r="P9" s="43"/>
    </row>
    <row r="10" spans="1:16">
      <c r="A10" s="5" t="s">
        <v>15</v>
      </c>
      <c r="B10" s="6">
        <v>30</v>
      </c>
      <c r="C10" s="48" t="s">
        <v>165</v>
      </c>
      <c r="D10" s="7" t="s">
        <v>230</v>
      </c>
      <c r="E10" s="25"/>
      <c r="F10" s="25">
        <v>80</v>
      </c>
      <c r="G10" s="25">
        <v>10</v>
      </c>
      <c r="H10" s="27">
        <v>8</v>
      </c>
      <c r="I10" s="28" t="s">
        <v>242</v>
      </c>
      <c r="J10" s="50" t="s">
        <v>222</v>
      </c>
      <c r="K10" s="29" t="s">
        <v>12</v>
      </c>
      <c r="L10" s="7" t="s">
        <v>10</v>
      </c>
      <c r="M10" s="7"/>
      <c r="N10" s="7"/>
      <c r="O10" s="125">
        <v>80</v>
      </c>
      <c r="P10" s="43">
        <v>10</v>
      </c>
    </row>
    <row r="11" spans="1:16">
      <c r="A11" s="13" t="s">
        <v>33</v>
      </c>
      <c r="B11" s="39"/>
      <c r="C11" s="39" t="s">
        <v>32</v>
      </c>
      <c r="D11" s="38" t="s">
        <v>59</v>
      </c>
      <c r="E11" s="39"/>
      <c r="F11" s="38">
        <v>60</v>
      </c>
      <c r="G11" s="39" t="s">
        <v>6</v>
      </c>
      <c r="H11" s="39"/>
      <c r="I11" s="39"/>
      <c r="J11" s="14"/>
      <c r="K11" s="14"/>
      <c r="L11" s="14"/>
      <c r="M11" s="14"/>
      <c r="N11" s="120"/>
      <c r="O11" s="122" t="s">
        <v>32</v>
      </c>
      <c r="P11" s="122"/>
    </row>
    <row r="12" spans="1:16" ht="45">
      <c r="A12" s="5" t="s">
        <v>33</v>
      </c>
      <c r="B12" s="6">
        <v>3</v>
      </c>
      <c r="C12" s="46" t="s">
        <v>236</v>
      </c>
      <c r="D12" s="7" t="s">
        <v>243</v>
      </c>
      <c r="E12" s="25" t="s">
        <v>54</v>
      </c>
      <c r="F12" s="25">
        <v>60</v>
      </c>
      <c r="G12" s="25">
        <v>16</v>
      </c>
      <c r="H12" s="27">
        <v>3</v>
      </c>
      <c r="I12" s="28" t="s">
        <v>271</v>
      </c>
      <c r="J12" s="26" t="s">
        <v>34</v>
      </c>
      <c r="K12" s="29" t="s">
        <v>29</v>
      </c>
      <c r="L12" s="7" t="s">
        <v>20</v>
      </c>
      <c r="M12" s="7" t="s">
        <v>81</v>
      </c>
      <c r="N12" s="7" t="s">
        <v>80</v>
      </c>
      <c r="O12" s="124">
        <v>60</v>
      </c>
      <c r="P12" s="43">
        <v>16</v>
      </c>
    </row>
    <row r="13" spans="1:16">
      <c r="A13" s="13" t="s">
        <v>36</v>
      </c>
      <c r="B13" s="39"/>
      <c r="C13" s="39" t="s">
        <v>169</v>
      </c>
      <c r="D13" s="38" t="s">
        <v>59</v>
      </c>
      <c r="E13" s="39"/>
      <c r="F13" s="39">
        <v>450</v>
      </c>
      <c r="G13" s="39" t="s">
        <v>6</v>
      </c>
      <c r="H13" s="39"/>
      <c r="I13" s="39"/>
      <c r="J13" s="14"/>
      <c r="K13" s="14"/>
      <c r="L13" s="14"/>
      <c r="M13" s="14"/>
      <c r="N13" s="120"/>
      <c r="O13" s="122" t="s">
        <v>190</v>
      </c>
      <c r="P13" s="122"/>
    </row>
    <row r="14" spans="1:16">
      <c r="A14" s="5" t="s">
        <v>36</v>
      </c>
      <c r="B14" s="6">
        <v>5</v>
      </c>
      <c r="C14" s="7" t="s">
        <v>70</v>
      </c>
      <c r="D14" s="7" t="s">
        <v>37</v>
      </c>
      <c r="E14" s="25" t="s">
        <v>35</v>
      </c>
      <c r="F14" s="25">
        <v>250</v>
      </c>
      <c r="G14" s="25" t="s">
        <v>35</v>
      </c>
      <c r="H14" s="27">
        <v>10</v>
      </c>
      <c r="I14" s="28" t="s">
        <v>271</v>
      </c>
      <c r="J14" s="27">
        <v>20</v>
      </c>
      <c r="K14" s="29" t="s">
        <v>58</v>
      </c>
      <c r="L14" s="7" t="s">
        <v>23</v>
      </c>
      <c r="M14" s="7"/>
      <c r="N14" s="7" t="s">
        <v>86</v>
      </c>
      <c r="O14" s="124">
        <v>250</v>
      </c>
      <c r="P14" s="43"/>
    </row>
    <row r="15" spans="1:16">
      <c r="A15" s="5" t="s">
        <v>36</v>
      </c>
      <c r="B15" s="51">
        <v>6</v>
      </c>
      <c r="C15" s="7" t="s">
        <v>228</v>
      </c>
      <c r="D15" s="7" t="s">
        <v>229</v>
      </c>
      <c r="E15" s="25" t="s">
        <v>35</v>
      </c>
      <c r="F15" s="25">
        <v>200</v>
      </c>
      <c r="G15" s="25" t="s">
        <v>35</v>
      </c>
      <c r="H15" s="27">
        <v>10</v>
      </c>
      <c r="I15" s="28"/>
      <c r="J15" s="27">
        <v>35</v>
      </c>
      <c r="K15" s="29" t="s">
        <v>58</v>
      </c>
      <c r="L15" s="7" t="s">
        <v>10</v>
      </c>
      <c r="M15" s="7"/>
      <c r="N15" s="7"/>
      <c r="O15" s="124">
        <v>200</v>
      </c>
      <c r="P15" s="43"/>
    </row>
    <row r="16" spans="1:16">
      <c r="A16" s="13"/>
      <c r="B16" s="39"/>
      <c r="C16" s="39" t="s">
        <v>270</v>
      </c>
      <c r="D16" s="38"/>
      <c r="E16" s="39"/>
      <c r="F16" s="39">
        <v>871</v>
      </c>
      <c r="G16" s="39" t="s">
        <v>6</v>
      </c>
      <c r="H16" s="39"/>
      <c r="I16" s="39"/>
      <c r="J16" s="14"/>
      <c r="K16" s="14"/>
      <c r="L16" s="14"/>
      <c r="M16" s="14"/>
      <c r="N16" s="120"/>
      <c r="O16" s="122">
        <v>871</v>
      </c>
      <c r="P16" s="122" t="s">
        <v>6</v>
      </c>
    </row>
  </sheetData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Header>&amp;LA VV04 VÝKAZ VÝMĚR - KVĚTINY&amp;CZÁHON 1A&amp;RKRAJINÁŘSKÉ ÚPRAVY PLOCH ZA KULTURNÍM DOMEM, LIBEREC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85" zoomScaleNormal="85" workbookViewId="0">
      <selection activeCell="F22" activeCellId="1" sqref="F2 F22"/>
    </sheetView>
  </sheetViews>
  <sheetFormatPr defaultRowHeight="15"/>
  <cols>
    <col min="1" max="1" width="3.85546875" bestFit="1" customWidth="1"/>
    <col min="2" max="2" width="4" customWidth="1"/>
    <col min="3" max="3" width="31.140625" customWidth="1"/>
    <col min="4" max="4" width="32.85546875" customWidth="1"/>
    <col min="5" max="5" width="6.140625" customWidth="1"/>
    <col min="6" max="6" width="7.42578125" bestFit="1" customWidth="1"/>
    <col min="7" max="8" width="7.5703125" customWidth="1"/>
    <col min="9" max="9" width="8.7109375" bestFit="1" customWidth="1"/>
    <col min="10" max="13" width="7.28515625" customWidth="1"/>
    <col min="14" max="14" width="24" customWidth="1"/>
  </cols>
  <sheetData>
    <row r="1" spans="1:16" ht="45">
      <c r="A1" s="9" t="s">
        <v>0</v>
      </c>
      <c r="B1" s="10" t="s">
        <v>1</v>
      </c>
      <c r="C1" s="11" t="s">
        <v>48</v>
      </c>
      <c r="D1" s="12" t="s">
        <v>49</v>
      </c>
      <c r="E1" s="30" t="s">
        <v>152</v>
      </c>
      <c r="F1" s="30" t="s">
        <v>6</v>
      </c>
      <c r="G1" s="30" t="s">
        <v>159</v>
      </c>
      <c r="H1" s="30" t="s">
        <v>160</v>
      </c>
      <c r="I1" s="31" t="s">
        <v>8</v>
      </c>
      <c r="J1" s="31" t="s">
        <v>2</v>
      </c>
      <c r="K1" s="31" t="s">
        <v>3</v>
      </c>
      <c r="L1" s="31" t="s">
        <v>4</v>
      </c>
      <c r="M1" s="31" t="s">
        <v>5</v>
      </c>
      <c r="N1" s="12" t="s">
        <v>7</v>
      </c>
      <c r="O1" s="121" t="s">
        <v>182</v>
      </c>
      <c r="P1" s="121" t="s">
        <v>182</v>
      </c>
    </row>
    <row r="2" spans="1:16">
      <c r="A2" s="13" t="s">
        <v>15</v>
      </c>
      <c r="B2" s="39"/>
      <c r="C2" s="39" t="s">
        <v>14</v>
      </c>
      <c r="D2" s="38" t="s">
        <v>59</v>
      </c>
      <c r="E2" s="38"/>
      <c r="F2" s="38">
        <v>427</v>
      </c>
      <c r="G2" s="39" t="s">
        <v>6</v>
      </c>
      <c r="H2" s="39"/>
      <c r="I2" s="39"/>
      <c r="J2" s="39"/>
      <c r="K2" s="39"/>
      <c r="L2" s="39"/>
      <c r="M2" s="39"/>
      <c r="N2" s="40"/>
      <c r="O2" s="122" t="s">
        <v>14</v>
      </c>
      <c r="P2" s="43" t="s">
        <v>30</v>
      </c>
    </row>
    <row r="3" spans="1:16">
      <c r="A3" s="5" t="s">
        <v>15</v>
      </c>
      <c r="B3" s="6">
        <v>1</v>
      </c>
      <c r="C3" s="45" t="s">
        <v>240</v>
      </c>
      <c r="D3" s="7" t="s">
        <v>241</v>
      </c>
      <c r="E3" s="25" t="s">
        <v>54</v>
      </c>
      <c r="F3" s="25">
        <v>12</v>
      </c>
      <c r="G3" s="25"/>
      <c r="H3" s="27">
        <v>5</v>
      </c>
      <c r="I3" s="28" t="s">
        <v>198</v>
      </c>
      <c r="J3" s="26" t="s">
        <v>104</v>
      </c>
      <c r="K3" s="29" t="s">
        <v>16</v>
      </c>
      <c r="L3" s="7" t="s">
        <v>10</v>
      </c>
      <c r="M3" s="7" t="s">
        <v>66</v>
      </c>
      <c r="N3" s="7" t="s">
        <v>103</v>
      </c>
      <c r="O3" s="126">
        <v>12</v>
      </c>
      <c r="P3" s="43"/>
    </row>
    <row r="4" spans="1:16" ht="30">
      <c r="A4" s="5" t="s">
        <v>15</v>
      </c>
      <c r="B4" s="6">
        <v>2</v>
      </c>
      <c r="C4" s="45" t="s">
        <v>197</v>
      </c>
      <c r="D4" s="7" t="s">
        <v>215</v>
      </c>
      <c r="E4" s="25"/>
      <c r="F4" s="25">
        <v>15</v>
      </c>
      <c r="G4" s="25"/>
      <c r="H4" s="27"/>
      <c r="I4" s="28" t="s">
        <v>198</v>
      </c>
      <c r="J4" s="27" t="s">
        <v>184</v>
      </c>
      <c r="K4" s="29" t="s">
        <v>25</v>
      </c>
      <c r="L4" s="7" t="s">
        <v>275</v>
      </c>
      <c r="M4" s="7" t="s">
        <v>276</v>
      </c>
      <c r="N4" s="7"/>
      <c r="O4" s="126">
        <v>15</v>
      </c>
      <c r="P4" s="43"/>
    </row>
    <row r="5" spans="1:16">
      <c r="A5" s="5" t="s">
        <v>15</v>
      </c>
      <c r="B5" s="6">
        <v>4</v>
      </c>
      <c r="C5" s="48" t="s">
        <v>57</v>
      </c>
      <c r="D5" s="7" t="s">
        <v>73</v>
      </c>
      <c r="E5" s="25" t="s">
        <v>89</v>
      </c>
      <c r="F5" s="25">
        <v>24</v>
      </c>
      <c r="G5" s="25"/>
      <c r="H5" s="27">
        <v>12</v>
      </c>
      <c r="I5" s="28" t="s">
        <v>268</v>
      </c>
      <c r="J5" s="25">
        <v>40</v>
      </c>
      <c r="K5" s="29" t="s">
        <v>26</v>
      </c>
      <c r="L5" s="7" t="s">
        <v>10</v>
      </c>
      <c r="M5" s="7"/>
      <c r="N5" s="7" t="s">
        <v>90</v>
      </c>
      <c r="O5" s="126">
        <v>24</v>
      </c>
      <c r="P5" s="43"/>
    </row>
    <row r="6" spans="1:16" ht="30">
      <c r="A6" s="5" t="s">
        <v>15</v>
      </c>
      <c r="B6" s="6">
        <v>5</v>
      </c>
      <c r="C6" s="47" t="s">
        <v>210</v>
      </c>
      <c r="D6" s="7" t="s">
        <v>211</v>
      </c>
      <c r="E6" s="25" t="s">
        <v>54</v>
      </c>
      <c r="F6" s="25">
        <v>15</v>
      </c>
      <c r="G6" s="25"/>
      <c r="H6" s="27">
        <v>5</v>
      </c>
      <c r="I6" s="28" t="s">
        <v>198</v>
      </c>
      <c r="J6" s="27">
        <v>60</v>
      </c>
      <c r="K6" s="29" t="s">
        <v>18</v>
      </c>
      <c r="L6" s="7" t="s">
        <v>24</v>
      </c>
      <c r="M6" s="7" t="s">
        <v>82</v>
      </c>
      <c r="N6" s="7"/>
      <c r="O6" s="126">
        <v>15</v>
      </c>
      <c r="P6" s="43"/>
    </row>
    <row r="7" spans="1:16" ht="30">
      <c r="A7" s="5" t="s">
        <v>15</v>
      </c>
      <c r="B7" s="6">
        <v>6</v>
      </c>
      <c r="C7" s="48" t="s">
        <v>203</v>
      </c>
      <c r="D7" s="7" t="s">
        <v>204</v>
      </c>
      <c r="E7" s="25"/>
      <c r="F7" s="25">
        <v>35</v>
      </c>
      <c r="G7" s="25"/>
      <c r="H7" s="27"/>
      <c r="I7" s="28" t="s">
        <v>198</v>
      </c>
      <c r="J7" s="25" t="s">
        <v>72</v>
      </c>
      <c r="K7" s="29" t="s">
        <v>55</v>
      </c>
      <c r="L7" s="7"/>
      <c r="M7" s="7"/>
      <c r="N7" s="7"/>
      <c r="O7" s="126">
        <v>35</v>
      </c>
      <c r="P7" s="43"/>
    </row>
    <row r="8" spans="1:16">
      <c r="A8" s="5" t="s">
        <v>15</v>
      </c>
      <c r="B8" s="6">
        <v>10</v>
      </c>
      <c r="C8" s="47" t="s">
        <v>135</v>
      </c>
      <c r="D8" s="7" t="s">
        <v>125</v>
      </c>
      <c r="E8" s="25" t="s">
        <v>54</v>
      </c>
      <c r="F8" s="25">
        <v>10</v>
      </c>
      <c r="G8" s="25"/>
      <c r="H8" s="27">
        <v>4</v>
      </c>
      <c r="I8" s="28" t="s">
        <v>198</v>
      </c>
      <c r="J8" s="27">
        <v>60</v>
      </c>
      <c r="K8" s="29" t="s">
        <v>74</v>
      </c>
      <c r="L8" s="7" t="s">
        <v>136</v>
      </c>
      <c r="M8" s="7"/>
      <c r="N8" s="7" t="s">
        <v>137</v>
      </c>
      <c r="O8" s="126">
        <v>10</v>
      </c>
      <c r="P8" s="43"/>
    </row>
    <row r="9" spans="1:16">
      <c r="A9" s="5" t="s">
        <v>15</v>
      </c>
      <c r="B9" s="6">
        <v>11</v>
      </c>
      <c r="C9" s="48" t="s">
        <v>158</v>
      </c>
      <c r="D9" s="7" t="s">
        <v>216</v>
      </c>
      <c r="E9" s="25"/>
      <c r="F9" s="25">
        <v>20</v>
      </c>
      <c r="G9" s="25"/>
      <c r="H9" s="27"/>
      <c r="I9" s="28" t="s">
        <v>198</v>
      </c>
      <c r="J9" s="25" t="s">
        <v>53</v>
      </c>
      <c r="K9" s="29" t="s">
        <v>127</v>
      </c>
      <c r="L9" s="7"/>
      <c r="M9" s="7"/>
      <c r="N9" s="7"/>
      <c r="O9" s="126">
        <v>20</v>
      </c>
      <c r="P9" s="43"/>
    </row>
    <row r="10" spans="1:16" ht="30">
      <c r="A10" s="5" t="s">
        <v>15</v>
      </c>
      <c r="B10" s="6">
        <v>12</v>
      </c>
      <c r="C10" s="48" t="s">
        <v>109</v>
      </c>
      <c r="D10" s="7" t="s">
        <v>110</v>
      </c>
      <c r="E10" s="25" t="s">
        <v>89</v>
      </c>
      <c r="F10" s="25">
        <v>20</v>
      </c>
      <c r="G10" s="25"/>
      <c r="H10" s="27" t="s">
        <v>22</v>
      </c>
      <c r="I10" s="28" t="s">
        <v>198</v>
      </c>
      <c r="J10" s="27">
        <v>40</v>
      </c>
      <c r="K10" s="29" t="s">
        <v>106</v>
      </c>
      <c r="L10" s="7" t="s">
        <v>111</v>
      </c>
      <c r="M10" s="7"/>
      <c r="N10" s="7" t="s">
        <v>112</v>
      </c>
      <c r="O10" s="126">
        <v>20</v>
      </c>
      <c r="P10" s="43"/>
    </row>
    <row r="11" spans="1:16" ht="45">
      <c r="A11" s="5" t="s">
        <v>15</v>
      </c>
      <c r="B11" s="6">
        <v>17</v>
      </c>
      <c r="C11" s="48" t="s">
        <v>142</v>
      </c>
      <c r="D11" s="7" t="s">
        <v>100</v>
      </c>
      <c r="E11" s="25" t="s">
        <v>54</v>
      </c>
      <c r="F11" s="25">
        <v>32</v>
      </c>
      <c r="G11" s="25"/>
      <c r="H11" s="27">
        <v>9</v>
      </c>
      <c r="I11" s="28" t="s">
        <v>198</v>
      </c>
      <c r="J11" s="25" t="s">
        <v>53</v>
      </c>
      <c r="K11" s="37" t="s">
        <v>74</v>
      </c>
      <c r="L11" s="28" t="s">
        <v>206</v>
      </c>
      <c r="M11" s="28" t="s">
        <v>148</v>
      </c>
      <c r="N11" s="7"/>
      <c r="O11" s="126">
        <v>32</v>
      </c>
      <c r="P11" s="43"/>
    </row>
    <row r="12" spans="1:16">
      <c r="A12" s="5" t="s">
        <v>15</v>
      </c>
      <c r="B12" s="6">
        <v>19</v>
      </c>
      <c r="C12" s="45" t="s">
        <v>180</v>
      </c>
      <c r="D12" s="7" t="s">
        <v>195</v>
      </c>
      <c r="E12" s="25" t="s">
        <v>89</v>
      </c>
      <c r="F12" s="25">
        <v>35</v>
      </c>
      <c r="G12" s="25"/>
      <c r="H12" s="27">
        <v>4</v>
      </c>
      <c r="I12" s="28" t="s">
        <v>268</v>
      </c>
      <c r="J12" s="26" t="s">
        <v>179</v>
      </c>
      <c r="K12" s="42" t="s">
        <v>18</v>
      </c>
      <c r="L12" s="7" t="s">
        <v>19</v>
      </c>
      <c r="M12" s="7"/>
      <c r="N12" s="7"/>
      <c r="O12" s="126">
        <v>35</v>
      </c>
      <c r="P12" s="43"/>
    </row>
    <row r="13" spans="1:16">
      <c r="A13" s="5" t="s">
        <v>15</v>
      </c>
      <c r="B13" s="6">
        <v>20</v>
      </c>
      <c r="C13" s="47" t="s">
        <v>201</v>
      </c>
      <c r="D13" s="7" t="s">
        <v>217</v>
      </c>
      <c r="E13" s="25"/>
      <c r="F13" s="25">
        <v>15</v>
      </c>
      <c r="G13" s="25"/>
      <c r="H13" s="27"/>
      <c r="I13" s="28" t="s">
        <v>198</v>
      </c>
      <c r="J13" s="25"/>
      <c r="K13" s="29"/>
      <c r="L13" s="7"/>
      <c r="M13" s="7"/>
      <c r="N13" s="7"/>
      <c r="O13" s="126">
        <v>15</v>
      </c>
      <c r="P13" s="43"/>
    </row>
    <row r="14" spans="1:16" ht="30">
      <c r="A14" s="5" t="s">
        <v>15</v>
      </c>
      <c r="B14" s="6">
        <v>21</v>
      </c>
      <c r="C14" s="47" t="s">
        <v>212</v>
      </c>
      <c r="D14" s="7" t="s">
        <v>205</v>
      </c>
      <c r="E14" s="25"/>
      <c r="F14" s="25">
        <v>10</v>
      </c>
      <c r="G14" s="25"/>
      <c r="H14" s="27"/>
      <c r="I14" s="28" t="s">
        <v>198</v>
      </c>
      <c r="J14" s="27">
        <v>40</v>
      </c>
      <c r="K14" s="36" t="s">
        <v>25</v>
      </c>
      <c r="L14" s="7" t="s">
        <v>52</v>
      </c>
      <c r="M14" s="7"/>
      <c r="N14" s="7"/>
      <c r="O14" s="126">
        <v>10</v>
      </c>
      <c r="P14" s="43"/>
    </row>
    <row r="15" spans="1:16">
      <c r="A15" s="5" t="s">
        <v>15</v>
      </c>
      <c r="B15" s="6">
        <v>22</v>
      </c>
      <c r="C15" s="48" t="s">
        <v>76</v>
      </c>
      <c r="D15" s="7" t="s">
        <v>77</v>
      </c>
      <c r="E15" s="25" t="s">
        <v>54</v>
      </c>
      <c r="F15" s="25">
        <v>20</v>
      </c>
      <c r="G15" s="25"/>
      <c r="H15" s="27">
        <v>7</v>
      </c>
      <c r="I15" s="28" t="s">
        <v>198</v>
      </c>
      <c r="J15" s="27" t="s">
        <v>72</v>
      </c>
      <c r="K15" s="53" t="s">
        <v>11</v>
      </c>
      <c r="L15" s="28" t="s">
        <v>24</v>
      </c>
      <c r="M15" s="28"/>
      <c r="N15" s="7" t="s">
        <v>17</v>
      </c>
      <c r="O15" s="126">
        <v>20</v>
      </c>
      <c r="P15" s="43"/>
    </row>
    <row r="16" spans="1:16">
      <c r="A16" s="5" t="s">
        <v>15</v>
      </c>
      <c r="B16" s="6">
        <v>24</v>
      </c>
      <c r="C16" s="45" t="s">
        <v>213</v>
      </c>
      <c r="D16" s="7" t="s">
        <v>214</v>
      </c>
      <c r="E16" s="25"/>
      <c r="F16" s="25">
        <v>35</v>
      </c>
      <c r="G16" s="25"/>
      <c r="H16" s="27"/>
      <c r="I16" s="28" t="s">
        <v>198</v>
      </c>
      <c r="J16" s="44" t="s">
        <v>56</v>
      </c>
      <c r="K16" s="29" t="s">
        <v>18</v>
      </c>
      <c r="L16" s="7"/>
      <c r="M16" s="7"/>
      <c r="N16" s="7"/>
      <c r="O16" s="126">
        <v>35</v>
      </c>
      <c r="P16" s="43"/>
    </row>
    <row r="17" spans="1:16" ht="30">
      <c r="A17" s="5" t="s">
        <v>15</v>
      </c>
      <c r="B17" s="6">
        <v>25</v>
      </c>
      <c r="C17" s="7" t="s">
        <v>124</v>
      </c>
      <c r="D17" s="7" t="s">
        <v>139</v>
      </c>
      <c r="E17" s="25" t="s">
        <v>89</v>
      </c>
      <c r="F17" s="25">
        <v>50</v>
      </c>
      <c r="G17" s="25"/>
      <c r="H17" s="27"/>
      <c r="I17" s="28" t="s">
        <v>268</v>
      </c>
      <c r="J17" s="27">
        <v>15</v>
      </c>
      <c r="K17" s="29" t="s">
        <v>27</v>
      </c>
      <c r="L17" s="7" t="s">
        <v>19</v>
      </c>
      <c r="M17" s="7"/>
      <c r="N17" s="7" t="s">
        <v>141</v>
      </c>
      <c r="O17" s="126">
        <v>50</v>
      </c>
      <c r="P17" s="43"/>
    </row>
    <row r="18" spans="1:16" ht="30">
      <c r="A18" s="5" t="s">
        <v>15</v>
      </c>
      <c r="B18" s="6">
        <v>27</v>
      </c>
      <c r="C18" s="47" t="s">
        <v>65</v>
      </c>
      <c r="D18" s="7" t="s">
        <v>64</v>
      </c>
      <c r="E18" s="25" t="s">
        <v>54</v>
      </c>
      <c r="F18" s="25">
        <v>20</v>
      </c>
      <c r="G18" s="25"/>
      <c r="H18" s="27">
        <v>6</v>
      </c>
      <c r="I18" s="28" t="s">
        <v>198</v>
      </c>
      <c r="J18" s="27" t="s">
        <v>63</v>
      </c>
      <c r="K18" s="29" t="s">
        <v>31</v>
      </c>
      <c r="L18" s="7" t="s">
        <v>62</v>
      </c>
      <c r="M18" s="7"/>
      <c r="N18" s="7" t="s">
        <v>79</v>
      </c>
      <c r="O18" s="127">
        <v>20</v>
      </c>
      <c r="P18" s="52"/>
    </row>
    <row r="19" spans="1:16" ht="30">
      <c r="A19" s="5" t="s">
        <v>15</v>
      </c>
      <c r="B19" s="6">
        <v>28</v>
      </c>
      <c r="C19" s="47" t="s">
        <v>269</v>
      </c>
      <c r="D19" s="7" t="s">
        <v>78</v>
      </c>
      <c r="E19" s="25" t="s">
        <v>54</v>
      </c>
      <c r="F19" s="25">
        <v>20</v>
      </c>
      <c r="G19" s="25"/>
      <c r="H19" s="27">
        <v>8</v>
      </c>
      <c r="I19" s="28" t="s">
        <v>198</v>
      </c>
      <c r="J19" s="25">
        <v>60</v>
      </c>
      <c r="K19" s="29" t="s">
        <v>25</v>
      </c>
      <c r="L19" s="7" t="s">
        <v>75</v>
      </c>
      <c r="M19" s="7"/>
      <c r="N19" s="7" t="s">
        <v>153</v>
      </c>
      <c r="O19" s="126">
        <v>20</v>
      </c>
      <c r="P19" s="43"/>
    </row>
    <row r="20" spans="1:16" ht="45">
      <c r="A20" s="5" t="s">
        <v>15</v>
      </c>
      <c r="B20" s="6">
        <v>29</v>
      </c>
      <c r="C20" s="47" t="s">
        <v>131</v>
      </c>
      <c r="D20" s="7" t="s">
        <v>132</v>
      </c>
      <c r="E20" s="25" t="s">
        <v>89</v>
      </c>
      <c r="F20" s="25">
        <v>24</v>
      </c>
      <c r="G20" s="25"/>
      <c r="H20" s="27">
        <v>5</v>
      </c>
      <c r="I20" s="28" t="s">
        <v>198</v>
      </c>
      <c r="J20" s="25" t="s">
        <v>83</v>
      </c>
      <c r="K20" s="29" t="s">
        <v>21</v>
      </c>
      <c r="L20" s="7" t="s">
        <v>13</v>
      </c>
      <c r="M20" s="7" t="s">
        <v>134</v>
      </c>
      <c r="N20" s="7" t="s">
        <v>133</v>
      </c>
      <c r="O20" s="126">
        <v>24</v>
      </c>
      <c r="P20" s="43"/>
    </row>
    <row r="21" spans="1:16">
      <c r="A21" s="5" t="s">
        <v>15</v>
      </c>
      <c r="B21" s="6">
        <v>31</v>
      </c>
      <c r="C21" s="45" t="s">
        <v>166</v>
      </c>
      <c r="D21" s="7" t="s">
        <v>209</v>
      </c>
      <c r="E21" s="25"/>
      <c r="F21" s="25">
        <v>15</v>
      </c>
      <c r="G21" s="25"/>
      <c r="H21" s="27"/>
      <c r="I21" s="28" t="s">
        <v>198</v>
      </c>
      <c r="J21" s="26">
        <v>130</v>
      </c>
      <c r="K21" s="29" t="s">
        <v>16</v>
      </c>
      <c r="L21" s="7" t="s">
        <v>208</v>
      </c>
      <c r="M21" s="7"/>
      <c r="N21" s="7"/>
      <c r="O21" s="126">
        <v>15</v>
      </c>
      <c r="P21" s="43"/>
    </row>
    <row r="22" spans="1:16">
      <c r="A22" s="13" t="s">
        <v>33</v>
      </c>
      <c r="B22" s="39"/>
      <c r="C22" s="39" t="s">
        <v>32</v>
      </c>
      <c r="D22" s="38" t="s">
        <v>59</v>
      </c>
      <c r="E22" s="39"/>
      <c r="F22" s="38">
        <v>24</v>
      </c>
      <c r="G22" s="39" t="s">
        <v>6</v>
      </c>
      <c r="H22" s="39"/>
      <c r="I22" s="39"/>
      <c r="J22" s="14"/>
      <c r="K22" s="14"/>
      <c r="L22" s="14"/>
      <c r="M22" s="14"/>
      <c r="N22" s="120"/>
      <c r="O22" s="122" t="s">
        <v>32</v>
      </c>
      <c r="P22" s="122"/>
    </row>
    <row r="23" spans="1:16">
      <c r="A23" s="5" t="s">
        <v>33</v>
      </c>
      <c r="B23" s="6">
        <v>1</v>
      </c>
      <c r="C23" s="45" t="s">
        <v>196</v>
      </c>
      <c r="D23" s="7" t="s">
        <v>207</v>
      </c>
      <c r="E23" s="25"/>
      <c r="F23" s="25">
        <v>12</v>
      </c>
      <c r="G23" s="25"/>
      <c r="H23" s="27"/>
      <c r="I23" s="28" t="s">
        <v>198</v>
      </c>
      <c r="J23" s="26">
        <v>100</v>
      </c>
      <c r="K23" s="41" t="s">
        <v>21</v>
      </c>
      <c r="L23" s="7"/>
      <c r="M23" s="7"/>
      <c r="N23" s="7"/>
      <c r="O23" s="128">
        <v>12</v>
      </c>
      <c r="P23" s="123"/>
    </row>
    <row r="24" spans="1:16" ht="45">
      <c r="A24" s="5" t="s">
        <v>33</v>
      </c>
      <c r="B24" s="6">
        <v>2</v>
      </c>
      <c r="C24" s="45" t="s">
        <v>218</v>
      </c>
      <c r="D24" s="7" t="s">
        <v>93</v>
      </c>
      <c r="E24" s="25" t="s">
        <v>54</v>
      </c>
      <c r="F24" s="25">
        <v>12</v>
      </c>
      <c r="G24" s="25"/>
      <c r="H24" s="27">
        <v>5</v>
      </c>
      <c r="I24" s="28" t="s">
        <v>198</v>
      </c>
      <c r="J24" s="26">
        <v>150</v>
      </c>
      <c r="K24" s="29" t="s">
        <v>18</v>
      </c>
      <c r="L24" s="7" t="s">
        <v>60</v>
      </c>
      <c r="M24" s="7" t="s">
        <v>147</v>
      </c>
      <c r="N24" s="7" t="s">
        <v>80</v>
      </c>
      <c r="O24" s="128">
        <v>12</v>
      </c>
      <c r="P24" s="123"/>
    </row>
    <row r="25" spans="1:16">
      <c r="A25" s="13" t="s">
        <v>36</v>
      </c>
      <c r="B25" s="39"/>
      <c r="C25" s="39" t="s">
        <v>169</v>
      </c>
      <c r="D25" s="38" t="s">
        <v>59</v>
      </c>
      <c r="E25" s="39"/>
      <c r="F25" s="38">
        <v>560</v>
      </c>
      <c r="G25" s="39" t="s">
        <v>6</v>
      </c>
      <c r="H25" s="39"/>
      <c r="I25" s="39"/>
      <c r="J25" s="14"/>
      <c r="K25" s="14"/>
      <c r="L25" s="14"/>
      <c r="M25" s="14"/>
      <c r="N25" s="120"/>
      <c r="O25" s="122" t="s">
        <v>190</v>
      </c>
      <c r="P25" s="122"/>
    </row>
    <row r="26" spans="1:16" ht="30">
      <c r="A26" s="5" t="s">
        <v>36</v>
      </c>
      <c r="B26" s="6">
        <v>1</v>
      </c>
      <c r="C26" s="7" t="s">
        <v>122</v>
      </c>
      <c r="D26" s="7" t="s">
        <v>140</v>
      </c>
      <c r="E26" s="25" t="s">
        <v>35</v>
      </c>
      <c r="F26" s="25">
        <v>120</v>
      </c>
      <c r="G26" s="25"/>
      <c r="H26" s="27"/>
      <c r="I26" s="28" t="s">
        <v>198</v>
      </c>
      <c r="J26" s="44">
        <v>80</v>
      </c>
      <c r="K26" s="29" t="s">
        <v>26</v>
      </c>
      <c r="L26" s="7" t="s">
        <v>126</v>
      </c>
      <c r="M26" s="7"/>
      <c r="N26" s="7"/>
      <c r="O26" s="126">
        <v>120</v>
      </c>
      <c r="P26" s="43"/>
    </row>
    <row r="27" spans="1:16" ht="30">
      <c r="A27" s="5" t="s">
        <v>36</v>
      </c>
      <c r="B27" s="6">
        <v>3</v>
      </c>
      <c r="C27" s="7" t="s">
        <v>220</v>
      </c>
      <c r="D27" s="7" t="s">
        <v>221</v>
      </c>
      <c r="E27" s="25"/>
      <c r="F27" s="25">
        <v>200</v>
      </c>
      <c r="G27" s="25"/>
      <c r="H27" s="27"/>
      <c r="I27" s="28" t="s">
        <v>198</v>
      </c>
      <c r="J27" s="27">
        <v>10</v>
      </c>
      <c r="K27" s="29" t="s">
        <v>46</v>
      </c>
      <c r="L27" s="7" t="s">
        <v>126</v>
      </c>
      <c r="M27" s="7"/>
      <c r="N27" s="7"/>
      <c r="O27" s="126">
        <v>200</v>
      </c>
      <c r="P27" s="43"/>
    </row>
    <row r="28" spans="1:16">
      <c r="A28" s="5" t="s">
        <v>36</v>
      </c>
      <c r="B28" s="6">
        <v>7</v>
      </c>
      <c r="C28" s="7" t="s">
        <v>128</v>
      </c>
      <c r="D28" s="7" t="s">
        <v>130</v>
      </c>
      <c r="E28" s="25" t="s">
        <v>35</v>
      </c>
      <c r="F28" s="25">
        <v>240</v>
      </c>
      <c r="G28" s="25"/>
      <c r="H28" s="27"/>
      <c r="I28" s="28" t="s">
        <v>198</v>
      </c>
      <c r="J28" s="27">
        <v>20</v>
      </c>
      <c r="K28" s="29" t="s">
        <v>27</v>
      </c>
      <c r="L28" s="7" t="s">
        <v>123</v>
      </c>
      <c r="M28" s="7" t="s">
        <v>129</v>
      </c>
      <c r="N28" s="7"/>
      <c r="O28" s="126">
        <v>240</v>
      </c>
      <c r="P28" s="43"/>
    </row>
    <row r="29" spans="1:16">
      <c r="A29" s="13"/>
      <c r="B29" s="39"/>
      <c r="C29" s="39" t="s">
        <v>270</v>
      </c>
      <c r="D29" s="38"/>
      <c r="E29" s="39"/>
      <c r="F29" s="38">
        <v>1011</v>
      </c>
      <c r="G29" s="39" t="s">
        <v>6</v>
      </c>
      <c r="H29" s="39"/>
      <c r="I29" s="39"/>
      <c r="J29" s="14"/>
      <c r="K29" s="14"/>
      <c r="L29" s="14"/>
      <c r="M29" s="14"/>
      <c r="N29" s="120"/>
      <c r="O29" s="122">
        <f>SUM(O3:O28)</f>
        <v>1011</v>
      </c>
      <c r="P29" s="122" t="s">
        <v>6</v>
      </c>
    </row>
  </sheetData>
  <pageMargins left="0.70866141732283472" right="0.70866141732283472" top="0.78740157480314965" bottom="0.78740157480314965" header="0.31496062992125984" footer="0.31496062992125984"/>
  <pageSetup paperSize="9" scale="80" fitToHeight="0" orientation="landscape" horizontalDpi="1200" verticalDpi="1200" r:id="rId1"/>
  <headerFooter>
    <oddHeader>&amp;LA VV05 VÝKAZ VÝMĚR - KVĚTINY&amp;CZÁHON 1B&amp;RKRAJINÁŘSKÉ ÚPRAVY PLOCH ZA KULTURNÍM DOMEM, LIBEREC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workbookViewId="0">
      <selection activeCell="K28" sqref="K28"/>
    </sheetView>
  </sheetViews>
  <sheetFormatPr defaultColWidth="7.5703125" defaultRowHeight="15"/>
  <cols>
    <col min="1" max="1" width="4.28515625" customWidth="1"/>
    <col min="2" max="2" width="4.140625" customWidth="1"/>
    <col min="3" max="3" width="33.85546875" customWidth="1"/>
    <col min="4" max="4" width="24" customWidth="1"/>
    <col min="5" max="5" width="5.85546875" customWidth="1"/>
    <col min="7" max="8" width="6.85546875" customWidth="1"/>
    <col min="10" max="13" width="7.42578125" customWidth="1"/>
    <col min="14" max="14" width="35" customWidth="1"/>
    <col min="15" max="15" width="8.85546875" customWidth="1"/>
    <col min="16" max="16" width="16.85546875" customWidth="1"/>
  </cols>
  <sheetData>
    <row r="1" spans="1:16" ht="48.75" customHeight="1">
      <c r="A1" s="9" t="s">
        <v>0</v>
      </c>
      <c r="B1" s="10" t="s">
        <v>1</v>
      </c>
      <c r="C1" s="11" t="s">
        <v>48</v>
      </c>
      <c r="D1" s="12" t="s">
        <v>49</v>
      </c>
      <c r="E1" s="30" t="s">
        <v>152</v>
      </c>
      <c r="F1" s="30" t="s">
        <v>6</v>
      </c>
      <c r="G1" s="30" t="s">
        <v>159</v>
      </c>
      <c r="H1" s="30" t="s">
        <v>160</v>
      </c>
      <c r="I1" s="31" t="s">
        <v>8</v>
      </c>
      <c r="J1" s="31" t="s">
        <v>2</v>
      </c>
      <c r="K1" s="31" t="s">
        <v>3</v>
      </c>
      <c r="L1" s="31" t="s">
        <v>4</v>
      </c>
      <c r="M1" s="31" t="s">
        <v>5</v>
      </c>
      <c r="N1" s="12" t="s">
        <v>7</v>
      </c>
      <c r="O1" s="121" t="s">
        <v>181</v>
      </c>
      <c r="P1" s="4" t="s">
        <v>181</v>
      </c>
    </row>
    <row r="2" spans="1:16">
      <c r="A2" s="13" t="s">
        <v>15</v>
      </c>
      <c r="B2" s="39"/>
      <c r="C2" s="39" t="s">
        <v>14</v>
      </c>
      <c r="D2" s="38" t="s">
        <v>59</v>
      </c>
      <c r="E2" s="38"/>
      <c r="F2" s="130">
        <v>726</v>
      </c>
      <c r="G2" s="39" t="s">
        <v>6</v>
      </c>
      <c r="H2" s="39"/>
      <c r="I2" s="39"/>
      <c r="J2" s="39"/>
      <c r="K2" s="39"/>
      <c r="L2" s="39"/>
      <c r="M2" s="39"/>
      <c r="N2" s="40"/>
      <c r="O2" s="122" t="s">
        <v>14</v>
      </c>
      <c r="P2" s="8" t="s">
        <v>30</v>
      </c>
    </row>
    <row r="3" spans="1:16">
      <c r="A3" s="5" t="s">
        <v>15</v>
      </c>
      <c r="B3" s="6">
        <v>3</v>
      </c>
      <c r="C3" s="49" t="s">
        <v>88</v>
      </c>
      <c r="D3" s="7" t="s">
        <v>146</v>
      </c>
      <c r="E3" s="25" t="s">
        <v>89</v>
      </c>
      <c r="F3" s="26">
        <v>24</v>
      </c>
      <c r="G3" s="25"/>
      <c r="H3" s="27">
        <v>4</v>
      </c>
      <c r="I3" s="28" t="s">
        <v>178</v>
      </c>
      <c r="J3" s="26" t="s">
        <v>56</v>
      </c>
      <c r="K3" s="29" t="s">
        <v>21</v>
      </c>
      <c r="L3" s="7" t="s">
        <v>10</v>
      </c>
      <c r="M3" s="7"/>
      <c r="N3" s="7" t="s">
        <v>90</v>
      </c>
      <c r="O3" s="129">
        <v>24</v>
      </c>
      <c r="P3" s="8"/>
    </row>
    <row r="4" spans="1:16" ht="30">
      <c r="A4" s="5" t="s">
        <v>15</v>
      </c>
      <c r="B4" s="6">
        <v>4</v>
      </c>
      <c r="C4" s="48" t="s">
        <v>57</v>
      </c>
      <c r="D4" s="7" t="s">
        <v>73</v>
      </c>
      <c r="E4" s="25" t="s">
        <v>89</v>
      </c>
      <c r="F4" s="26">
        <v>120</v>
      </c>
      <c r="G4" s="25"/>
      <c r="H4" s="27">
        <v>12</v>
      </c>
      <c r="I4" s="28" t="s">
        <v>268</v>
      </c>
      <c r="J4" s="25">
        <v>40</v>
      </c>
      <c r="K4" s="29" t="s">
        <v>26</v>
      </c>
      <c r="L4" s="7" t="s">
        <v>10</v>
      </c>
      <c r="M4" s="7"/>
      <c r="N4" s="7" t="s">
        <v>90</v>
      </c>
      <c r="O4" s="129">
        <v>60</v>
      </c>
      <c r="P4" s="8"/>
    </row>
    <row r="5" spans="1:16" ht="30">
      <c r="A5" s="5" t="s">
        <v>15</v>
      </c>
      <c r="B5" s="6">
        <v>7</v>
      </c>
      <c r="C5" s="45" t="s">
        <v>183</v>
      </c>
      <c r="D5" s="7" t="s">
        <v>194</v>
      </c>
      <c r="E5" s="25" t="s">
        <v>89</v>
      </c>
      <c r="F5" s="26">
        <v>30</v>
      </c>
      <c r="G5" s="25"/>
      <c r="H5" s="27">
        <v>6</v>
      </c>
      <c r="I5" s="28" t="s">
        <v>178</v>
      </c>
      <c r="J5" s="26" t="s">
        <v>184</v>
      </c>
      <c r="K5" s="29" t="s">
        <v>127</v>
      </c>
      <c r="L5" s="7" t="s">
        <v>185</v>
      </c>
      <c r="M5" s="7"/>
      <c r="N5" s="7"/>
      <c r="O5" s="129">
        <v>30</v>
      </c>
      <c r="P5" s="8"/>
    </row>
    <row r="6" spans="1:16">
      <c r="A6" s="5" t="s">
        <v>15</v>
      </c>
      <c r="B6" s="6">
        <v>8</v>
      </c>
      <c r="C6" s="47" t="s">
        <v>189</v>
      </c>
      <c r="D6" s="7" t="s">
        <v>117</v>
      </c>
      <c r="E6" s="25" t="s">
        <v>89</v>
      </c>
      <c r="F6" s="26">
        <v>30</v>
      </c>
      <c r="G6" s="25"/>
      <c r="H6" s="27">
        <v>5</v>
      </c>
      <c r="I6" s="28" t="s">
        <v>178</v>
      </c>
      <c r="J6" s="27" t="s">
        <v>72</v>
      </c>
      <c r="K6" s="29" t="s">
        <v>12</v>
      </c>
      <c r="L6" s="7" t="s">
        <v>23</v>
      </c>
      <c r="M6" s="7"/>
      <c r="N6" s="7" t="s">
        <v>143</v>
      </c>
      <c r="O6" s="129">
        <v>30</v>
      </c>
      <c r="P6" s="43"/>
    </row>
    <row r="7" spans="1:16">
      <c r="A7" s="5" t="s">
        <v>15</v>
      </c>
      <c r="B7" s="6">
        <v>9</v>
      </c>
      <c r="C7" s="47" t="s">
        <v>161</v>
      </c>
      <c r="D7" s="7" t="s">
        <v>188</v>
      </c>
      <c r="E7" s="25" t="s">
        <v>89</v>
      </c>
      <c r="F7" s="26">
        <v>45</v>
      </c>
      <c r="G7" s="25"/>
      <c r="H7" s="27">
        <v>9</v>
      </c>
      <c r="I7" s="28" t="s">
        <v>178</v>
      </c>
      <c r="J7" s="27" t="s">
        <v>192</v>
      </c>
      <c r="K7" s="29"/>
      <c r="L7" s="7"/>
      <c r="M7" s="7"/>
      <c r="N7" s="7"/>
      <c r="O7" s="129">
        <v>45</v>
      </c>
      <c r="P7" s="43"/>
    </row>
    <row r="8" spans="1:16" ht="30">
      <c r="A8" s="5" t="s">
        <v>15</v>
      </c>
      <c r="B8" s="6">
        <v>13</v>
      </c>
      <c r="C8" s="48" t="s">
        <v>94</v>
      </c>
      <c r="D8" s="7" t="s">
        <v>95</v>
      </c>
      <c r="E8" s="25" t="s">
        <v>89</v>
      </c>
      <c r="F8" s="32">
        <v>77</v>
      </c>
      <c r="G8" s="25"/>
      <c r="H8" s="33">
        <v>9</v>
      </c>
      <c r="I8" s="28" t="s">
        <v>178</v>
      </c>
      <c r="J8" s="33">
        <v>20</v>
      </c>
      <c r="K8" s="34" t="s">
        <v>162</v>
      </c>
      <c r="L8" s="35" t="s">
        <v>10</v>
      </c>
      <c r="M8" s="35" t="s">
        <v>61</v>
      </c>
      <c r="N8" s="7" t="s">
        <v>113</v>
      </c>
      <c r="O8" s="129">
        <v>27</v>
      </c>
      <c r="P8" s="8"/>
    </row>
    <row r="9" spans="1:16">
      <c r="A9" s="5" t="s">
        <v>15</v>
      </c>
      <c r="B9" s="6">
        <v>14</v>
      </c>
      <c r="C9" s="48" t="s">
        <v>163</v>
      </c>
      <c r="D9" s="7" t="s">
        <v>187</v>
      </c>
      <c r="E9" s="25" t="s">
        <v>89</v>
      </c>
      <c r="F9" s="32">
        <v>27</v>
      </c>
      <c r="G9" s="25"/>
      <c r="H9" s="33">
        <v>9</v>
      </c>
      <c r="I9" s="28" t="s">
        <v>178</v>
      </c>
      <c r="J9" s="33"/>
      <c r="K9" s="34"/>
      <c r="L9" s="35"/>
      <c r="M9" s="35"/>
      <c r="N9" s="7"/>
      <c r="O9" s="129">
        <v>27</v>
      </c>
      <c r="P9" s="8"/>
    </row>
    <row r="10" spans="1:16" ht="30">
      <c r="A10" s="5" t="s">
        <v>15</v>
      </c>
      <c r="B10" s="6">
        <v>18</v>
      </c>
      <c r="C10" s="48" t="s">
        <v>118</v>
      </c>
      <c r="D10" s="7" t="s">
        <v>119</v>
      </c>
      <c r="E10" s="25" t="s">
        <v>89</v>
      </c>
      <c r="F10" s="26">
        <v>14</v>
      </c>
      <c r="G10" s="25"/>
      <c r="H10" s="27" t="s">
        <v>16</v>
      </c>
      <c r="I10" s="28" t="s">
        <v>178</v>
      </c>
      <c r="J10" s="25">
        <v>25</v>
      </c>
      <c r="K10" s="37" t="s">
        <v>120</v>
      </c>
      <c r="L10" s="28" t="s">
        <v>10</v>
      </c>
      <c r="M10" s="28" t="s">
        <v>28</v>
      </c>
      <c r="N10" s="7" t="s">
        <v>121</v>
      </c>
      <c r="O10" s="129">
        <v>14</v>
      </c>
      <c r="P10" s="8"/>
    </row>
    <row r="11" spans="1:16" ht="30">
      <c r="A11" s="5" t="s">
        <v>15</v>
      </c>
      <c r="B11" s="6">
        <v>19</v>
      </c>
      <c r="C11" s="45" t="s">
        <v>180</v>
      </c>
      <c r="D11" s="7" t="s">
        <v>195</v>
      </c>
      <c r="E11" s="25" t="s">
        <v>89</v>
      </c>
      <c r="F11" s="26">
        <v>79</v>
      </c>
      <c r="G11" s="25"/>
      <c r="H11" s="27">
        <v>4</v>
      </c>
      <c r="I11" s="28" t="s">
        <v>268</v>
      </c>
      <c r="J11" s="26" t="s">
        <v>179</v>
      </c>
      <c r="K11" s="42" t="s">
        <v>18</v>
      </c>
      <c r="L11" s="7" t="s">
        <v>19</v>
      </c>
      <c r="M11" s="7"/>
      <c r="N11" s="7"/>
      <c r="O11" s="129">
        <v>14</v>
      </c>
      <c r="P11" s="8"/>
    </row>
    <row r="12" spans="1:16" ht="30">
      <c r="A12" s="5" t="s">
        <v>15</v>
      </c>
      <c r="B12" s="6">
        <v>25</v>
      </c>
      <c r="C12" s="7" t="s">
        <v>124</v>
      </c>
      <c r="D12" s="7" t="s">
        <v>139</v>
      </c>
      <c r="E12" s="25" t="s">
        <v>89</v>
      </c>
      <c r="F12" s="26">
        <v>180</v>
      </c>
      <c r="G12" s="25"/>
      <c r="H12" s="27"/>
      <c r="I12" s="28" t="s">
        <v>268</v>
      </c>
      <c r="J12" s="27">
        <v>15</v>
      </c>
      <c r="K12" s="29" t="s">
        <v>27</v>
      </c>
      <c r="L12" s="7" t="s">
        <v>19</v>
      </c>
      <c r="M12" s="7"/>
      <c r="N12" s="7" t="s">
        <v>141</v>
      </c>
      <c r="O12" s="129">
        <v>70</v>
      </c>
      <c r="P12" s="8"/>
    </row>
    <row r="13" spans="1:16">
      <c r="A13" s="5" t="s">
        <v>15</v>
      </c>
      <c r="B13" s="6">
        <v>26</v>
      </c>
      <c r="C13" s="48" t="s">
        <v>91</v>
      </c>
      <c r="D13" s="7" t="s">
        <v>92</v>
      </c>
      <c r="E13" s="25" t="s">
        <v>89</v>
      </c>
      <c r="F13" s="26">
        <v>30</v>
      </c>
      <c r="G13" s="25"/>
      <c r="H13" s="27">
        <v>10</v>
      </c>
      <c r="I13" s="28" t="s">
        <v>178</v>
      </c>
      <c r="J13" s="27" t="s">
        <v>68</v>
      </c>
      <c r="K13" s="29" t="s">
        <v>164</v>
      </c>
      <c r="L13" s="7" t="s">
        <v>69</v>
      </c>
      <c r="M13" s="7" t="s">
        <v>61</v>
      </c>
      <c r="N13" s="7" t="s">
        <v>17</v>
      </c>
      <c r="O13" s="129">
        <v>30</v>
      </c>
      <c r="P13" s="8"/>
    </row>
    <row r="14" spans="1:16">
      <c r="A14" s="5" t="s">
        <v>15</v>
      </c>
      <c r="B14" s="6">
        <v>32</v>
      </c>
      <c r="C14" s="47" t="s">
        <v>167</v>
      </c>
      <c r="D14" s="7" t="s">
        <v>193</v>
      </c>
      <c r="E14" s="25" t="s">
        <v>89</v>
      </c>
      <c r="F14" s="26">
        <v>30</v>
      </c>
      <c r="G14" s="25"/>
      <c r="H14" s="27">
        <v>9</v>
      </c>
      <c r="I14" s="28" t="s">
        <v>178</v>
      </c>
      <c r="J14" s="25" t="s">
        <v>72</v>
      </c>
      <c r="K14" s="29" t="s">
        <v>9</v>
      </c>
      <c r="L14" s="7"/>
      <c r="M14" s="7"/>
      <c r="N14" s="7"/>
      <c r="O14" s="129">
        <v>30</v>
      </c>
      <c r="P14" s="8"/>
    </row>
    <row r="15" spans="1:16" ht="30">
      <c r="A15" s="5" t="s">
        <v>15</v>
      </c>
      <c r="B15" s="6">
        <v>33</v>
      </c>
      <c r="C15" s="48" t="s">
        <v>232</v>
      </c>
      <c r="D15" s="7" t="s">
        <v>105</v>
      </c>
      <c r="E15" s="25" t="s">
        <v>89</v>
      </c>
      <c r="F15" s="26">
        <v>40</v>
      </c>
      <c r="G15" s="25"/>
      <c r="H15" s="27" t="s">
        <v>67</v>
      </c>
      <c r="I15" s="28" t="s">
        <v>178</v>
      </c>
      <c r="J15" s="27" t="s">
        <v>68</v>
      </c>
      <c r="K15" s="29" t="s">
        <v>12</v>
      </c>
      <c r="L15" s="7" t="s">
        <v>24</v>
      </c>
      <c r="M15" s="7" t="s">
        <v>149</v>
      </c>
      <c r="N15" s="7" t="s">
        <v>145</v>
      </c>
      <c r="O15" s="129">
        <v>40</v>
      </c>
      <c r="P15" s="8"/>
    </row>
    <row r="16" spans="1:16">
      <c r="A16" s="13" t="s">
        <v>87</v>
      </c>
      <c r="B16" s="39"/>
      <c r="C16" s="39" t="s">
        <v>85</v>
      </c>
      <c r="D16" s="38" t="s">
        <v>59</v>
      </c>
      <c r="E16" s="39"/>
      <c r="F16" s="130">
        <v>15</v>
      </c>
      <c r="G16" s="39" t="s">
        <v>6</v>
      </c>
      <c r="H16" s="24"/>
      <c r="I16" s="39"/>
      <c r="J16" s="39"/>
      <c r="K16" s="39"/>
      <c r="L16" s="39"/>
      <c r="M16" s="39"/>
      <c r="N16" s="40"/>
      <c r="O16" s="122" t="s">
        <v>191</v>
      </c>
      <c r="P16" s="39"/>
    </row>
    <row r="17" spans="1:16">
      <c r="A17" s="5" t="s">
        <v>87</v>
      </c>
      <c r="B17" s="6">
        <v>1</v>
      </c>
      <c r="C17" s="45" t="s">
        <v>102</v>
      </c>
      <c r="D17" s="7" t="s">
        <v>101</v>
      </c>
      <c r="E17" s="25" t="s">
        <v>54</v>
      </c>
      <c r="F17" s="26">
        <v>15</v>
      </c>
      <c r="G17" s="25"/>
      <c r="H17" s="27">
        <v>3</v>
      </c>
      <c r="I17" s="28" t="s">
        <v>178</v>
      </c>
      <c r="J17" s="44">
        <v>100</v>
      </c>
      <c r="K17" s="29" t="s">
        <v>35</v>
      </c>
      <c r="L17" s="7" t="s">
        <v>35</v>
      </c>
      <c r="M17" s="7"/>
      <c r="N17" s="7"/>
      <c r="O17" s="129">
        <v>15</v>
      </c>
      <c r="P17" s="8"/>
    </row>
    <row r="18" spans="1:16">
      <c r="A18" s="13" t="s">
        <v>33</v>
      </c>
      <c r="B18" s="39"/>
      <c r="C18" s="39" t="s">
        <v>32</v>
      </c>
      <c r="D18" s="38" t="s">
        <v>59</v>
      </c>
      <c r="E18" s="39"/>
      <c r="F18" s="130">
        <v>183</v>
      </c>
      <c r="G18" s="39" t="s">
        <v>6</v>
      </c>
      <c r="H18" s="39"/>
      <c r="I18" s="39"/>
      <c r="J18" s="14"/>
      <c r="K18" s="14"/>
      <c r="L18" s="14"/>
      <c r="M18" s="14"/>
      <c r="N18" s="120"/>
      <c r="O18" s="122" t="s">
        <v>32</v>
      </c>
      <c r="P18" s="39"/>
    </row>
    <row r="19" spans="1:16" ht="45">
      <c r="A19" s="5" t="s">
        <v>33</v>
      </c>
      <c r="B19" s="6">
        <v>3</v>
      </c>
      <c r="C19" s="46" t="s">
        <v>236</v>
      </c>
      <c r="D19" s="7" t="s">
        <v>243</v>
      </c>
      <c r="E19" s="25" t="s">
        <v>54</v>
      </c>
      <c r="F19" s="26">
        <v>120</v>
      </c>
      <c r="G19" s="25"/>
      <c r="H19" s="27">
        <v>3</v>
      </c>
      <c r="I19" s="28" t="s">
        <v>271</v>
      </c>
      <c r="J19" s="26" t="s">
        <v>34</v>
      </c>
      <c r="K19" s="29" t="s">
        <v>29</v>
      </c>
      <c r="L19" s="7" t="s">
        <v>20</v>
      </c>
      <c r="M19" s="7" t="s">
        <v>81</v>
      </c>
      <c r="N19" s="7" t="s">
        <v>80</v>
      </c>
      <c r="O19" s="129">
        <v>60</v>
      </c>
      <c r="P19" s="8"/>
    </row>
    <row r="20" spans="1:16">
      <c r="A20" s="5" t="s">
        <v>33</v>
      </c>
      <c r="B20" s="6">
        <v>4</v>
      </c>
      <c r="C20" s="47" t="s">
        <v>168</v>
      </c>
      <c r="D20" s="7" t="s">
        <v>186</v>
      </c>
      <c r="E20" s="25"/>
      <c r="F20" s="26">
        <v>63</v>
      </c>
      <c r="G20" s="25"/>
      <c r="H20" s="27">
        <v>9</v>
      </c>
      <c r="I20" s="28" t="s">
        <v>178</v>
      </c>
      <c r="J20" s="25" t="s">
        <v>278</v>
      </c>
      <c r="K20" s="29" t="s">
        <v>26</v>
      </c>
      <c r="L20" s="7"/>
      <c r="M20" s="7"/>
      <c r="N20" s="7" t="s">
        <v>138</v>
      </c>
      <c r="O20" s="129">
        <v>63</v>
      </c>
      <c r="P20" s="8"/>
    </row>
    <row r="21" spans="1:16">
      <c r="A21" s="13" t="s">
        <v>36</v>
      </c>
      <c r="B21" s="39"/>
      <c r="C21" s="39" t="s">
        <v>169</v>
      </c>
      <c r="D21" s="38" t="s">
        <v>59</v>
      </c>
      <c r="E21" s="39"/>
      <c r="F21" s="130">
        <v>850</v>
      </c>
      <c r="G21" s="39" t="s">
        <v>6</v>
      </c>
      <c r="H21" s="39"/>
      <c r="I21" s="39"/>
      <c r="J21" s="14"/>
      <c r="K21" s="14"/>
      <c r="L21" s="14"/>
      <c r="M21" s="14"/>
      <c r="N21" s="120"/>
      <c r="O21" s="122" t="s">
        <v>190</v>
      </c>
      <c r="P21" s="39"/>
    </row>
    <row r="22" spans="1:16">
      <c r="A22" s="5" t="s">
        <v>36</v>
      </c>
      <c r="B22" s="51">
        <v>4</v>
      </c>
      <c r="C22" s="7" t="s">
        <v>115</v>
      </c>
      <c r="D22" s="7" t="s">
        <v>116</v>
      </c>
      <c r="E22" s="25" t="s">
        <v>35</v>
      </c>
      <c r="F22" s="26">
        <v>300</v>
      </c>
      <c r="G22" s="25" t="s">
        <v>35</v>
      </c>
      <c r="H22" s="27">
        <v>10</v>
      </c>
      <c r="I22" s="28" t="s">
        <v>178</v>
      </c>
      <c r="J22" s="27">
        <v>15</v>
      </c>
      <c r="K22" s="29" t="s">
        <v>46</v>
      </c>
      <c r="L22" s="7" t="s">
        <v>10</v>
      </c>
      <c r="M22" s="7"/>
      <c r="N22" s="7" t="s">
        <v>86</v>
      </c>
      <c r="O22" s="129">
        <v>300</v>
      </c>
      <c r="P22" s="8"/>
    </row>
    <row r="23" spans="1:16">
      <c r="A23" s="5" t="s">
        <v>36</v>
      </c>
      <c r="B23" s="6">
        <v>5</v>
      </c>
      <c r="C23" s="7" t="s">
        <v>70</v>
      </c>
      <c r="D23" s="7" t="s">
        <v>37</v>
      </c>
      <c r="E23" s="25" t="s">
        <v>35</v>
      </c>
      <c r="F23" s="26">
        <v>550</v>
      </c>
      <c r="G23" s="25" t="s">
        <v>35</v>
      </c>
      <c r="H23" s="27">
        <v>10</v>
      </c>
      <c r="I23" s="28" t="s">
        <v>271</v>
      </c>
      <c r="J23" s="27">
        <v>20</v>
      </c>
      <c r="K23" s="29" t="s">
        <v>58</v>
      </c>
      <c r="L23" s="7" t="s">
        <v>23</v>
      </c>
      <c r="M23" s="7"/>
      <c r="N23" s="7" t="s">
        <v>86</v>
      </c>
      <c r="O23" s="129">
        <v>300</v>
      </c>
      <c r="P23" s="8"/>
    </row>
    <row r="24" spans="1:16">
      <c r="A24" s="13"/>
      <c r="B24" s="39"/>
      <c r="C24" s="39" t="s">
        <v>270</v>
      </c>
      <c r="D24" s="38"/>
      <c r="E24" s="39"/>
      <c r="F24" s="38">
        <v>1179</v>
      </c>
      <c r="G24" s="39" t="s">
        <v>6</v>
      </c>
      <c r="H24" s="39"/>
      <c r="I24" s="39"/>
      <c r="J24" s="14"/>
      <c r="K24" s="14"/>
      <c r="L24" s="14"/>
      <c r="M24" s="14"/>
      <c r="N24" s="120"/>
      <c r="O24" s="122">
        <f>SUM(O3:O23)</f>
        <v>1179</v>
      </c>
      <c r="P24" s="122" t="s">
        <v>6</v>
      </c>
    </row>
  </sheetData>
  <autoFilter ref="A1:P24"/>
  <pageMargins left="0.70866141732283472" right="0.70866141732283472" top="0.78740157480314965" bottom="0.78740157480314965" header="0.31496062992125984" footer="0.31496062992125984"/>
  <pageSetup paperSize="9" scale="79" fitToHeight="0" orientation="landscape" horizontalDpi="1200" verticalDpi="1200" r:id="rId1"/>
  <headerFooter>
    <oddHeader>&amp;LA VV06 VÝKAZ VÝMĚR - KVĚTINY&amp;CZÁHON 1C&amp;RKRAJINÁŘSKÉ ÚPRAVY PLOCH ZA KULTURNÍM DOMEM, LIBEREC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zoomScale="70" zoomScaleNormal="70" zoomScaleSheetLayoutView="100" workbookViewId="0">
      <pane ySplit="1" topLeftCell="A2" activePane="bottomLeft" state="frozen"/>
      <selection pane="bottomLeft" activeCell="D45" sqref="D45"/>
    </sheetView>
  </sheetViews>
  <sheetFormatPr defaultColWidth="9.140625" defaultRowHeight="15"/>
  <cols>
    <col min="1" max="2" width="4.85546875" style="146" customWidth="1"/>
    <col min="3" max="3" width="74.28515625" style="146" customWidth="1"/>
    <col min="4" max="4" width="79.28515625" style="146" customWidth="1"/>
    <col min="5" max="5" width="8.42578125" style="152" customWidth="1"/>
    <col min="6" max="6" width="9.42578125" style="153" customWidth="1"/>
    <col min="7" max="7" width="14.85546875" style="146" customWidth="1"/>
    <col min="8" max="8" width="15.28515625" style="146" customWidth="1"/>
    <col min="9" max="9" width="9.140625" style="146"/>
    <col min="10" max="10" width="20.7109375" style="151" customWidth="1"/>
    <col min="11" max="11" width="24.5703125" style="151" customWidth="1"/>
    <col min="12" max="12" width="40.7109375" style="151" customWidth="1"/>
    <col min="13" max="13" width="9" style="151" customWidth="1"/>
    <col min="14" max="14" width="9.140625" style="146"/>
    <col min="15" max="15" width="7.140625" style="146" bestFit="1" customWidth="1"/>
    <col min="16" max="16" width="85.140625" style="146" customWidth="1"/>
    <col min="17" max="17" width="9.140625" style="146"/>
    <col min="18" max="18" width="6.140625" style="146" bestFit="1" customWidth="1"/>
    <col min="19" max="19" width="4" style="146" customWidth="1"/>
    <col min="20" max="20" width="50.7109375" style="146" bestFit="1" customWidth="1"/>
    <col min="21" max="16384" width="9.140625" style="146"/>
  </cols>
  <sheetData>
    <row r="1" spans="1:26" s="240" customFormat="1" ht="36" customHeight="1">
      <c r="A1" s="242" t="s">
        <v>304</v>
      </c>
      <c r="B1" s="242" t="s">
        <v>0</v>
      </c>
      <c r="C1" s="242" t="s">
        <v>258</v>
      </c>
      <c r="D1" s="243" t="s">
        <v>446</v>
      </c>
      <c r="E1" s="244" t="s">
        <v>42</v>
      </c>
      <c r="F1" s="245" t="s">
        <v>259</v>
      </c>
      <c r="G1" s="246" t="s">
        <v>445</v>
      </c>
      <c r="H1" s="246" t="s">
        <v>425</v>
      </c>
    </row>
    <row r="2" spans="1:26" s="138" customFormat="1">
      <c r="A2" s="293"/>
      <c r="B2" s="293"/>
      <c r="C2" s="291" t="s">
        <v>96</v>
      </c>
      <c r="D2" s="291"/>
      <c r="E2" s="294"/>
      <c r="F2" s="295"/>
      <c r="G2" s="296"/>
      <c r="H2" s="297"/>
      <c r="I2" s="137"/>
      <c r="J2" s="142"/>
      <c r="K2" s="142"/>
      <c r="L2" s="142"/>
      <c r="M2" s="142"/>
      <c r="N2" s="143"/>
      <c r="O2" s="139"/>
      <c r="P2" s="139"/>
      <c r="Q2" s="139"/>
      <c r="R2" s="139"/>
      <c r="S2" s="139"/>
      <c r="T2" s="139"/>
      <c r="U2" s="144"/>
      <c r="V2" s="144" t="s">
        <v>107</v>
      </c>
      <c r="W2" s="139"/>
      <c r="X2" s="139"/>
      <c r="Y2" s="139"/>
      <c r="Z2" s="139"/>
    </row>
    <row r="3" spans="1:26" s="138" customFormat="1">
      <c r="A3" s="298"/>
      <c r="B3" s="298"/>
      <c r="C3" s="291" t="s">
        <v>99</v>
      </c>
      <c r="D3" s="291"/>
      <c r="E3" s="295">
        <v>1</v>
      </c>
      <c r="F3" s="294" t="s">
        <v>6</v>
      </c>
      <c r="G3" s="299"/>
      <c r="H3" s="297"/>
      <c r="J3" s="142"/>
      <c r="K3" s="142"/>
      <c r="L3" s="142"/>
      <c r="M3" s="142"/>
      <c r="O3" s="139"/>
      <c r="P3" s="139"/>
      <c r="Q3" s="139"/>
      <c r="R3" s="139"/>
      <c r="S3" s="139"/>
      <c r="T3" s="139"/>
      <c r="U3" s="144"/>
      <c r="V3" s="144"/>
      <c r="W3" s="139"/>
      <c r="X3" s="139"/>
      <c r="Y3" s="139"/>
      <c r="Z3" s="139"/>
    </row>
    <row r="4" spans="1:26" ht="16.5">
      <c r="A4" s="251">
        <v>28</v>
      </c>
      <c r="B4" s="251" t="s">
        <v>23</v>
      </c>
      <c r="C4" s="251" t="s">
        <v>440</v>
      </c>
      <c r="D4" s="252" t="s">
        <v>441</v>
      </c>
      <c r="E4" s="253" t="s">
        <v>97</v>
      </c>
      <c r="F4" s="264">
        <v>3900</v>
      </c>
      <c r="G4" s="255"/>
      <c r="H4" s="297"/>
    </row>
    <row r="5" spans="1:26" ht="16.5">
      <c r="A5" s="251">
        <v>29</v>
      </c>
      <c r="B5" s="251" t="s">
        <v>23</v>
      </c>
      <c r="C5" s="251" t="s">
        <v>431</v>
      </c>
      <c r="D5" s="252" t="s">
        <v>442</v>
      </c>
      <c r="E5" s="256" t="s">
        <v>97</v>
      </c>
      <c r="F5" s="264">
        <v>1950</v>
      </c>
      <c r="G5" s="255"/>
      <c r="H5" s="297"/>
    </row>
    <row r="6" spans="1:26" ht="33">
      <c r="A6" s="251">
        <v>30</v>
      </c>
      <c r="B6" s="251" t="s">
        <v>23</v>
      </c>
      <c r="C6" s="251" t="s">
        <v>318</v>
      </c>
      <c r="D6" s="252" t="s">
        <v>319</v>
      </c>
      <c r="E6" s="256" t="s">
        <v>324</v>
      </c>
      <c r="F6" s="254">
        <v>1.8</v>
      </c>
      <c r="G6" s="255"/>
      <c r="H6" s="297"/>
    </row>
    <row r="7" spans="1:26" ht="16.5">
      <c r="A7" s="251">
        <v>31</v>
      </c>
      <c r="B7" s="251" t="s">
        <v>23</v>
      </c>
      <c r="C7" s="251" t="s">
        <v>176</v>
      </c>
      <c r="D7" s="259" t="s">
        <v>316</v>
      </c>
      <c r="E7" s="253" t="s">
        <v>6</v>
      </c>
      <c r="F7" s="254">
        <v>1</v>
      </c>
      <c r="G7" s="255"/>
      <c r="H7" s="297"/>
    </row>
    <row r="8" spans="1:26" ht="16.5">
      <c r="A8" s="251">
        <v>32</v>
      </c>
      <c r="B8" s="251" t="s">
        <v>23</v>
      </c>
      <c r="C8" s="260" t="s">
        <v>336</v>
      </c>
      <c r="D8" s="261" t="s">
        <v>337</v>
      </c>
      <c r="E8" s="253" t="s">
        <v>6</v>
      </c>
      <c r="F8" s="254">
        <v>8</v>
      </c>
      <c r="G8" s="255"/>
      <c r="H8" s="297"/>
    </row>
    <row r="9" spans="1:26" ht="16.5">
      <c r="A9" s="251">
        <v>33</v>
      </c>
      <c r="B9" s="251" t="s">
        <v>23</v>
      </c>
      <c r="C9" s="260" t="s">
        <v>326</v>
      </c>
      <c r="D9" s="261" t="s">
        <v>335</v>
      </c>
      <c r="E9" s="253" t="s">
        <v>98</v>
      </c>
      <c r="F9" s="254">
        <v>2</v>
      </c>
      <c r="G9" s="255"/>
      <c r="H9" s="297"/>
    </row>
    <row r="10" spans="1:26" ht="33">
      <c r="A10" s="251">
        <v>34</v>
      </c>
      <c r="B10" s="251" t="s">
        <v>23</v>
      </c>
      <c r="C10" s="260" t="s">
        <v>325</v>
      </c>
      <c r="D10" s="261" t="s">
        <v>438</v>
      </c>
      <c r="E10" s="256" t="s">
        <v>437</v>
      </c>
      <c r="F10" s="254">
        <v>1</v>
      </c>
      <c r="G10" s="255"/>
      <c r="H10" s="297"/>
    </row>
    <row r="11" spans="1:26" ht="16.5">
      <c r="A11" s="251">
        <v>35</v>
      </c>
      <c r="B11" s="251" t="s">
        <v>23</v>
      </c>
      <c r="C11" s="260" t="s">
        <v>340</v>
      </c>
      <c r="D11" s="261" t="s">
        <v>439</v>
      </c>
      <c r="E11" s="256" t="s">
        <v>6</v>
      </c>
      <c r="F11" s="254">
        <v>1</v>
      </c>
      <c r="G11" s="255"/>
      <c r="H11" s="297"/>
    </row>
    <row r="12" spans="1:26" ht="18">
      <c r="A12" s="251">
        <v>36</v>
      </c>
      <c r="B12" s="251" t="s">
        <v>23</v>
      </c>
      <c r="C12" s="260" t="s">
        <v>460</v>
      </c>
      <c r="D12" s="261" t="s">
        <v>338</v>
      </c>
      <c r="E12" s="253" t="s">
        <v>324</v>
      </c>
      <c r="F12" s="254">
        <v>2</v>
      </c>
      <c r="G12" s="255"/>
      <c r="H12" s="297"/>
    </row>
    <row r="13" spans="1:26" ht="16.5">
      <c r="A13" s="251">
        <v>37</v>
      </c>
      <c r="B13" s="251" t="s">
        <v>23</v>
      </c>
      <c r="C13" s="260" t="s">
        <v>330</v>
      </c>
      <c r="D13" s="261" t="s">
        <v>339</v>
      </c>
      <c r="E13" s="253" t="s">
        <v>43</v>
      </c>
      <c r="F13" s="254">
        <v>0.1</v>
      </c>
      <c r="G13" s="255"/>
      <c r="H13" s="297"/>
    </row>
    <row r="14" spans="1:26" ht="16.5">
      <c r="A14" s="251">
        <v>38</v>
      </c>
      <c r="B14" s="251" t="s">
        <v>23</v>
      </c>
      <c r="C14" s="251" t="s">
        <v>321</v>
      </c>
      <c r="D14" s="252" t="s">
        <v>302</v>
      </c>
      <c r="E14" s="253" t="s">
        <v>6</v>
      </c>
      <c r="F14" s="254">
        <v>1</v>
      </c>
      <c r="G14" s="255"/>
      <c r="H14" s="297"/>
    </row>
    <row r="15" spans="1:26" ht="16.5">
      <c r="A15" s="274">
        <v>42</v>
      </c>
      <c r="B15" s="274" t="s">
        <v>459</v>
      </c>
      <c r="C15" s="252" t="s">
        <v>389</v>
      </c>
      <c r="D15" s="261" t="s">
        <v>435</v>
      </c>
      <c r="E15" s="253" t="s">
        <v>461</v>
      </c>
      <c r="F15" s="254">
        <v>130</v>
      </c>
      <c r="G15" s="255"/>
      <c r="H15" s="297"/>
    </row>
    <row r="16" spans="1:26" ht="16.5">
      <c r="A16" s="274">
        <v>50</v>
      </c>
      <c r="B16" s="274" t="s">
        <v>459</v>
      </c>
      <c r="C16" s="252" t="s">
        <v>389</v>
      </c>
      <c r="D16" s="261" t="s">
        <v>435</v>
      </c>
      <c r="E16" s="253" t="s">
        <v>461</v>
      </c>
      <c r="F16" s="254">
        <v>80</v>
      </c>
      <c r="G16" s="255"/>
      <c r="H16" s="297"/>
    </row>
    <row r="17" spans="1:26" ht="16.5">
      <c r="A17" s="274">
        <v>57</v>
      </c>
      <c r="B17" s="274" t="s">
        <v>459</v>
      </c>
      <c r="C17" s="252" t="s">
        <v>389</v>
      </c>
      <c r="D17" s="261" t="s">
        <v>435</v>
      </c>
      <c r="E17" s="253" t="s">
        <v>461</v>
      </c>
      <c r="F17" s="254">
        <v>75</v>
      </c>
      <c r="G17" s="255"/>
      <c r="H17" s="297"/>
    </row>
    <row r="18" spans="1:26" s="138" customFormat="1">
      <c r="A18" s="298"/>
      <c r="B18" s="298"/>
      <c r="C18" s="291" t="s">
        <v>469</v>
      </c>
      <c r="D18" s="291"/>
      <c r="E18" s="294" t="s">
        <v>6</v>
      </c>
      <c r="F18" s="300" t="s">
        <v>171</v>
      </c>
      <c r="G18" s="299"/>
      <c r="H18" s="297"/>
      <c r="I18" s="137"/>
      <c r="J18" s="142"/>
      <c r="K18" s="142"/>
      <c r="L18" s="142"/>
      <c r="M18" s="142"/>
      <c r="N18" s="143"/>
      <c r="S18" s="139"/>
      <c r="T18" s="139"/>
      <c r="U18" s="139"/>
      <c r="V18" s="139"/>
      <c r="W18" s="139"/>
      <c r="X18" s="139"/>
      <c r="Y18" s="139"/>
      <c r="Z18" s="139"/>
    </row>
    <row r="19" spans="1:26" ht="16.5">
      <c r="A19" s="251">
        <v>65</v>
      </c>
      <c r="B19" s="251" t="s">
        <v>23</v>
      </c>
      <c r="C19" s="260" t="s">
        <v>362</v>
      </c>
      <c r="D19" s="261" t="s">
        <v>301</v>
      </c>
      <c r="E19" s="253" t="s">
        <v>6</v>
      </c>
      <c r="F19" s="254">
        <v>1229</v>
      </c>
      <c r="G19" s="255"/>
      <c r="H19" s="297"/>
    </row>
    <row r="20" spans="1:26" ht="16.5">
      <c r="A20" s="251">
        <v>66</v>
      </c>
      <c r="B20" s="251" t="s">
        <v>23</v>
      </c>
      <c r="C20" s="260" t="s">
        <v>363</v>
      </c>
      <c r="D20" s="261" t="s">
        <v>301</v>
      </c>
      <c r="E20" s="253" t="s">
        <v>6</v>
      </c>
      <c r="F20" s="254">
        <v>207</v>
      </c>
      <c r="G20" s="255"/>
      <c r="H20" s="297"/>
    </row>
    <row r="21" spans="1:26" ht="16.5">
      <c r="A21" s="251">
        <v>67</v>
      </c>
      <c r="B21" s="251" t="s">
        <v>23</v>
      </c>
      <c r="C21" s="260" t="s">
        <v>364</v>
      </c>
      <c r="D21" s="261" t="s">
        <v>301</v>
      </c>
      <c r="E21" s="253" t="s">
        <v>6</v>
      </c>
      <c r="F21" s="254">
        <v>15</v>
      </c>
      <c r="G21" s="255"/>
      <c r="H21" s="297"/>
    </row>
    <row r="22" spans="1:26" ht="16.5">
      <c r="A22" s="251">
        <v>68</v>
      </c>
      <c r="B22" s="251" t="s">
        <v>23</v>
      </c>
      <c r="C22" s="260" t="s">
        <v>300</v>
      </c>
      <c r="D22" s="261" t="s">
        <v>301</v>
      </c>
      <c r="E22" s="253" t="s">
        <v>6</v>
      </c>
      <c r="F22" s="254">
        <v>1610</v>
      </c>
      <c r="G22" s="255"/>
      <c r="H22" s="297"/>
    </row>
    <row r="23" spans="1:26" ht="16.5">
      <c r="A23" s="251">
        <v>70</v>
      </c>
      <c r="B23" s="251" t="s">
        <v>23</v>
      </c>
      <c r="C23" s="260" t="s">
        <v>370</v>
      </c>
      <c r="D23" s="261" t="s">
        <v>434</v>
      </c>
      <c r="E23" s="253" t="s">
        <v>449</v>
      </c>
      <c r="F23" s="254">
        <v>14</v>
      </c>
      <c r="G23" s="255"/>
      <c r="H23" s="297"/>
    </row>
    <row r="24" spans="1:26" ht="49.5">
      <c r="A24" s="251">
        <v>71</v>
      </c>
      <c r="B24" s="251" t="s">
        <v>23</v>
      </c>
      <c r="C24" s="260" t="s">
        <v>371</v>
      </c>
      <c r="D24" s="261" t="s">
        <v>444</v>
      </c>
      <c r="E24" s="253" t="s">
        <v>416</v>
      </c>
      <c r="F24" s="254">
        <v>3.2</v>
      </c>
      <c r="G24" s="255"/>
      <c r="H24" s="297"/>
    </row>
    <row r="25" spans="1:26" ht="16.5">
      <c r="A25" s="251">
        <v>72</v>
      </c>
      <c r="B25" s="251" t="s">
        <v>23</v>
      </c>
      <c r="C25" s="251" t="s">
        <v>431</v>
      </c>
      <c r="D25" s="261" t="s">
        <v>433</v>
      </c>
      <c r="E25" s="253" t="s">
        <v>97</v>
      </c>
      <c r="F25" s="264">
        <v>563</v>
      </c>
      <c r="G25" s="255"/>
      <c r="H25" s="297"/>
    </row>
    <row r="26" spans="1:26" ht="33">
      <c r="A26" s="251">
        <v>73</v>
      </c>
      <c r="B26" s="251" t="s">
        <v>23</v>
      </c>
      <c r="C26" s="260" t="s">
        <v>387</v>
      </c>
      <c r="D26" s="261" t="s">
        <v>388</v>
      </c>
      <c r="E26" s="253" t="s">
        <v>449</v>
      </c>
      <c r="F26" s="254">
        <v>3.2</v>
      </c>
      <c r="G26" s="255"/>
      <c r="H26" s="297"/>
    </row>
    <row r="27" spans="1:26" ht="16.5">
      <c r="A27" s="251">
        <v>74</v>
      </c>
      <c r="B27" s="251" t="s">
        <v>23</v>
      </c>
      <c r="C27" s="260" t="s">
        <v>386</v>
      </c>
      <c r="D27" s="261" t="s">
        <v>443</v>
      </c>
      <c r="E27" s="253" t="s">
        <v>416</v>
      </c>
      <c r="F27" s="254">
        <v>5.04</v>
      </c>
      <c r="G27" s="255"/>
      <c r="H27" s="297"/>
    </row>
    <row r="28" spans="1:26" ht="33">
      <c r="A28" s="251">
        <v>75</v>
      </c>
      <c r="B28" s="251" t="s">
        <v>459</v>
      </c>
      <c r="C28" s="260" t="s">
        <v>400</v>
      </c>
      <c r="D28" s="261" t="s">
        <v>415</v>
      </c>
      <c r="E28" s="253" t="s">
        <v>6</v>
      </c>
      <c r="F28" s="254">
        <v>1</v>
      </c>
      <c r="G28" s="255"/>
      <c r="H28" s="297"/>
    </row>
    <row r="29" spans="1:26" s="138" customFormat="1">
      <c r="A29" s="298"/>
      <c r="B29" s="298"/>
      <c r="C29" s="291" t="s">
        <v>280</v>
      </c>
      <c r="D29" s="291"/>
      <c r="E29" s="294"/>
      <c r="F29" s="295"/>
      <c r="G29" s="294"/>
      <c r="H29" s="297"/>
      <c r="J29" s="142"/>
      <c r="K29" s="142"/>
      <c r="L29" s="142"/>
      <c r="M29" s="142"/>
      <c r="O29" s="139"/>
      <c r="P29" s="139"/>
      <c r="Q29" s="139"/>
      <c r="R29" s="139"/>
      <c r="S29" s="139"/>
      <c r="T29" s="139"/>
      <c r="U29" s="144"/>
      <c r="V29" s="144"/>
      <c r="W29" s="139"/>
      <c r="X29" s="139"/>
      <c r="Y29" s="139"/>
      <c r="Z29" s="139"/>
    </row>
    <row r="30" spans="1:26" ht="16.5">
      <c r="A30" s="251">
        <v>7</v>
      </c>
      <c r="B30" s="251" t="s">
        <v>459</v>
      </c>
      <c r="C30" s="251" t="s">
        <v>341</v>
      </c>
      <c r="D30" s="252" t="s">
        <v>308</v>
      </c>
      <c r="E30" s="253" t="s">
        <v>6</v>
      </c>
      <c r="F30" s="254">
        <v>2</v>
      </c>
      <c r="G30" s="255"/>
      <c r="H30" s="297"/>
    </row>
    <row r="31" spans="1:26" ht="33">
      <c r="A31" s="251">
        <v>8</v>
      </c>
      <c r="B31" s="251" t="s">
        <v>459</v>
      </c>
      <c r="C31" s="251" t="s">
        <v>342</v>
      </c>
      <c r="D31" s="252" t="s">
        <v>309</v>
      </c>
      <c r="E31" s="253" t="s">
        <v>6</v>
      </c>
      <c r="F31" s="254">
        <v>3</v>
      </c>
      <c r="G31" s="255"/>
      <c r="H31" s="297"/>
    </row>
    <row r="32" spans="1:26" ht="33">
      <c r="A32" s="251">
        <v>9</v>
      </c>
      <c r="B32" s="251" t="s">
        <v>459</v>
      </c>
      <c r="C32" s="251" t="s">
        <v>343</v>
      </c>
      <c r="D32" s="252" t="s">
        <v>323</v>
      </c>
      <c r="E32" s="253" t="s">
        <v>6</v>
      </c>
      <c r="F32" s="254">
        <v>2</v>
      </c>
      <c r="G32" s="255"/>
      <c r="H32" s="297"/>
    </row>
    <row r="33" spans="1:8" ht="16.5">
      <c r="A33" s="251">
        <v>10</v>
      </c>
      <c r="B33" s="251" t="s">
        <v>459</v>
      </c>
      <c r="C33" s="251" t="s">
        <v>344</v>
      </c>
      <c r="D33" s="252" t="s">
        <v>322</v>
      </c>
      <c r="E33" s="253" t="s">
        <v>6</v>
      </c>
      <c r="F33" s="254">
        <v>1</v>
      </c>
      <c r="G33" s="255"/>
      <c r="H33" s="297"/>
    </row>
    <row r="34" spans="1:8" ht="16.5">
      <c r="A34" s="251">
        <v>11</v>
      </c>
      <c r="B34" s="251" t="s">
        <v>459</v>
      </c>
      <c r="C34" s="251" t="s">
        <v>414</v>
      </c>
      <c r="D34" s="252" t="s">
        <v>310</v>
      </c>
      <c r="E34" s="253" t="s">
        <v>45</v>
      </c>
      <c r="F34" s="254">
        <v>125.5</v>
      </c>
      <c r="G34" s="255"/>
      <c r="H34" s="297"/>
    </row>
    <row r="35" spans="1:8" ht="16.5">
      <c r="A35" s="251">
        <v>12</v>
      </c>
      <c r="B35" s="251" t="s">
        <v>23</v>
      </c>
      <c r="C35" s="251" t="s">
        <v>412</v>
      </c>
      <c r="D35" s="252" t="s">
        <v>359</v>
      </c>
      <c r="E35" s="253" t="s">
        <v>6</v>
      </c>
      <c r="F35" s="254">
        <v>113</v>
      </c>
      <c r="G35" s="255"/>
      <c r="H35" s="297"/>
    </row>
    <row r="36" spans="1:8" ht="16.5">
      <c r="A36" s="251">
        <v>13</v>
      </c>
      <c r="B36" s="251" t="s">
        <v>23</v>
      </c>
      <c r="C36" s="251" t="s">
        <v>413</v>
      </c>
      <c r="D36" s="252" t="s">
        <v>360</v>
      </c>
      <c r="E36" s="253" t="s">
        <v>45</v>
      </c>
      <c r="F36" s="254">
        <v>251</v>
      </c>
      <c r="G36" s="255"/>
      <c r="H36" s="297"/>
    </row>
    <row r="37" spans="1:8">
      <c r="E37" s="146"/>
      <c r="F37" s="146"/>
    </row>
    <row r="38" spans="1:8">
      <c r="E38" s="146"/>
      <c r="F38" s="146"/>
    </row>
    <row r="39" spans="1:8">
      <c r="E39" s="146"/>
      <c r="F39" s="146"/>
    </row>
    <row r="40" spans="1:8">
      <c r="E40" s="146"/>
      <c r="F40" s="146"/>
    </row>
    <row r="41" spans="1:8">
      <c r="E41" s="146"/>
      <c r="F41" s="146"/>
    </row>
    <row r="42" spans="1:8">
      <c r="E42" s="146"/>
      <c r="F42" s="146"/>
    </row>
    <row r="43" spans="1:8">
      <c r="E43" s="146"/>
      <c r="F43" s="146"/>
    </row>
    <row r="44" spans="1:8">
      <c r="E44" s="146"/>
      <c r="F44" s="146"/>
    </row>
    <row r="45" spans="1:8">
      <c r="E45" s="146"/>
      <c r="F45" s="146"/>
    </row>
    <row r="46" spans="1:8">
      <c r="E46" s="146"/>
      <c r="F46" s="146"/>
    </row>
    <row r="47" spans="1:8">
      <c r="E47" s="146"/>
      <c r="F47" s="146"/>
    </row>
  </sheetData>
  <autoFilter ref="B1:N29"/>
  <pageMargins left="0.70866141732283472" right="0.70866141732283472" top="0.86614173228346458" bottom="0.59055118110236227" header="0.55118110236220474" footer="0.31496062992125984"/>
  <pageSetup paperSize="9" scale="62" fitToHeight="0" orientation="landscape" horizontalDpi="4294967292" verticalDpi="1200" r:id="rId1"/>
  <headerFooter>
    <oddHeader>&amp;LAVV07 VÝKAZ VÝMĚR - MATERIAL&amp;RKRAJINÁŘSKÉ ÚPRAVY PLOCH ZA KULTURNÍM DOMEM, LIBEREC</oddHeader>
    <oddFooter>Stránka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opLeftCell="A98" zoomScale="70" zoomScaleNormal="70" workbookViewId="0">
      <selection activeCell="G109" sqref="G109"/>
    </sheetView>
  </sheetViews>
  <sheetFormatPr defaultColWidth="36.42578125" defaultRowHeight="15" customHeight="1"/>
  <cols>
    <col min="1" max="1" width="3.42578125" style="54" customWidth="1"/>
    <col min="2" max="2" width="4.140625" style="54" customWidth="1"/>
    <col min="3" max="3" width="30.42578125" style="54" customWidth="1"/>
    <col min="4" max="4" width="30.7109375" style="54" customWidth="1"/>
    <col min="5" max="6" width="4.85546875" style="2" customWidth="1"/>
    <col min="7" max="16384" width="36.42578125" style="2"/>
  </cols>
  <sheetData>
    <row r="1" spans="1:6" ht="15" customHeight="1">
      <c r="A1" s="54" t="s">
        <v>242</v>
      </c>
    </row>
    <row r="2" spans="1:6" s="3" customFormat="1" ht="49.5">
      <c r="A2" s="55" t="s">
        <v>248</v>
      </c>
      <c r="B2" s="56" t="s">
        <v>247</v>
      </c>
      <c r="C2" s="56" t="s">
        <v>249</v>
      </c>
      <c r="D2" s="57" t="s">
        <v>246</v>
      </c>
      <c r="E2" s="2"/>
      <c r="F2" s="2"/>
    </row>
    <row r="3" spans="1:6" s="3" customFormat="1" ht="16.5">
      <c r="A3" s="58"/>
      <c r="B3" s="59"/>
      <c r="C3" s="59" t="s">
        <v>47</v>
      </c>
      <c r="D3" s="59"/>
      <c r="E3" s="2"/>
      <c r="F3" s="2"/>
    </row>
    <row r="4" spans="1:6" s="3" customFormat="1" ht="33">
      <c r="A4" s="61" t="s">
        <v>51</v>
      </c>
      <c r="B4" s="62">
        <v>1</v>
      </c>
      <c r="C4" s="68" t="s">
        <v>176</v>
      </c>
      <c r="D4" s="63" t="s">
        <v>173</v>
      </c>
      <c r="E4" s="2"/>
      <c r="F4" s="2"/>
    </row>
    <row r="5" spans="1:6" s="3" customFormat="1" ht="16.5">
      <c r="A5" s="58" t="s">
        <v>15</v>
      </c>
      <c r="B5" s="59"/>
      <c r="C5" s="59" t="s">
        <v>14</v>
      </c>
      <c r="D5" s="60"/>
      <c r="E5" s="2"/>
      <c r="F5" s="2"/>
    </row>
    <row r="6" spans="1:6" s="3" customFormat="1" ht="16.5">
      <c r="A6" s="61" t="s">
        <v>15</v>
      </c>
      <c r="B6" s="62">
        <v>4</v>
      </c>
      <c r="C6" s="64" t="s">
        <v>57</v>
      </c>
      <c r="D6" s="63" t="s">
        <v>73</v>
      </c>
      <c r="E6" s="2"/>
      <c r="F6" s="2"/>
    </row>
    <row r="7" spans="1:6" s="3" customFormat="1" ht="16.5">
      <c r="A7" s="61" t="s">
        <v>15</v>
      </c>
      <c r="B7" s="62">
        <v>13</v>
      </c>
      <c r="C7" s="64" t="s">
        <v>94</v>
      </c>
      <c r="D7" s="63" t="s">
        <v>95</v>
      </c>
      <c r="E7" s="2"/>
      <c r="F7" s="2"/>
    </row>
    <row r="8" spans="1:6" s="3" customFormat="1" ht="16.5">
      <c r="A8" s="61" t="s">
        <v>15</v>
      </c>
      <c r="B8" s="62">
        <v>15</v>
      </c>
      <c r="C8" s="64" t="s">
        <v>223</v>
      </c>
      <c r="D8" s="63" t="s">
        <v>224</v>
      </c>
      <c r="E8" s="2"/>
      <c r="F8" s="2"/>
    </row>
    <row r="9" spans="1:6" ht="16.5">
      <c r="A9" s="61" t="s">
        <v>15</v>
      </c>
      <c r="B9" s="62">
        <v>16</v>
      </c>
      <c r="C9" s="64" t="s">
        <v>250</v>
      </c>
      <c r="D9" s="63" t="s">
        <v>225</v>
      </c>
    </row>
    <row r="10" spans="1:6" s="3" customFormat="1" ht="16.5">
      <c r="A10" s="61" t="s">
        <v>15</v>
      </c>
      <c r="B10" s="62">
        <v>19</v>
      </c>
      <c r="C10" s="64" t="s">
        <v>180</v>
      </c>
      <c r="D10" s="63" t="s">
        <v>195</v>
      </c>
      <c r="E10" s="2"/>
      <c r="F10" s="2"/>
    </row>
    <row r="11" spans="1:6" s="3" customFormat="1" ht="16.5">
      <c r="A11" s="61" t="s">
        <v>15</v>
      </c>
      <c r="B11" s="62">
        <v>23</v>
      </c>
      <c r="C11" s="64" t="s">
        <v>244</v>
      </c>
      <c r="D11" s="63" t="s">
        <v>231</v>
      </c>
      <c r="E11" s="2"/>
      <c r="F11" s="2"/>
    </row>
    <row r="12" spans="1:6" s="3" customFormat="1" ht="16.5">
      <c r="A12" s="61" t="s">
        <v>15</v>
      </c>
      <c r="B12" s="62">
        <v>25</v>
      </c>
      <c r="C12" s="64" t="s">
        <v>124</v>
      </c>
      <c r="D12" s="63" t="s">
        <v>139</v>
      </c>
      <c r="E12" s="2"/>
      <c r="F12" s="2"/>
    </row>
    <row r="13" spans="1:6" s="3" customFormat="1" ht="16.5">
      <c r="A13" s="61" t="s">
        <v>15</v>
      </c>
      <c r="B13" s="62">
        <v>30</v>
      </c>
      <c r="C13" s="64" t="s">
        <v>165</v>
      </c>
      <c r="D13" s="63" t="s">
        <v>230</v>
      </c>
      <c r="E13" s="2"/>
      <c r="F13" s="2"/>
    </row>
    <row r="14" spans="1:6" s="3" customFormat="1" ht="16.5">
      <c r="A14" s="58" t="s">
        <v>33</v>
      </c>
      <c r="B14" s="59"/>
      <c r="C14" s="65" t="s">
        <v>32</v>
      </c>
      <c r="D14" s="60"/>
      <c r="E14" s="2"/>
      <c r="F14" s="2"/>
    </row>
    <row r="15" spans="1:6" s="3" customFormat="1" ht="33">
      <c r="A15" s="61" t="s">
        <v>33</v>
      </c>
      <c r="B15" s="62">
        <v>3</v>
      </c>
      <c r="C15" s="66" t="s">
        <v>251</v>
      </c>
      <c r="D15" s="63" t="s">
        <v>243</v>
      </c>
      <c r="E15" s="2"/>
      <c r="F15" s="2"/>
    </row>
    <row r="16" spans="1:6" s="3" customFormat="1" ht="16.5">
      <c r="A16" s="58" t="s">
        <v>36</v>
      </c>
      <c r="B16" s="59"/>
      <c r="C16" s="59" t="s">
        <v>169</v>
      </c>
      <c r="D16" s="60"/>
      <c r="E16" s="2"/>
      <c r="F16" s="2"/>
    </row>
    <row r="17" spans="1:6" s="3" customFormat="1" ht="16.5">
      <c r="A17" s="61" t="s">
        <v>36</v>
      </c>
      <c r="B17" s="62">
        <v>5</v>
      </c>
      <c r="C17" s="63" t="s">
        <v>70</v>
      </c>
      <c r="D17" s="63" t="s">
        <v>37</v>
      </c>
      <c r="E17" s="2"/>
      <c r="F17" s="2"/>
    </row>
    <row r="18" spans="1:6" s="3" customFormat="1" ht="16.5">
      <c r="A18" s="61" t="s">
        <v>36</v>
      </c>
      <c r="B18" s="67">
        <v>6</v>
      </c>
      <c r="C18" s="63" t="s">
        <v>228</v>
      </c>
      <c r="D18" s="63" t="s">
        <v>229</v>
      </c>
      <c r="E18" s="2"/>
      <c r="F18" s="2"/>
    </row>
    <row r="21" spans="1:6" ht="15" customHeight="1">
      <c r="A21" s="54" t="s">
        <v>178</v>
      </c>
    </row>
    <row r="22" spans="1:6" s="3" customFormat="1" ht="31.5" customHeight="1">
      <c r="A22" s="71" t="s">
        <v>248</v>
      </c>
      <c r="B22" s="72" t="s">
        <v>247</v>
      </c>
      <c r="C22" s="72" t="s">
        <v>249</v>
      </c>
      <c r="D22" s="73" t="s">
        <v>246</v>
      </c>
      <c r="E22" s="74" t="s">
        <v>254</v>
      </c>
    </row>
    <row r="23" spans="1:6" ht="16.5">
      <c r="A23" s="78" t="s">
        <v>15</v>
      </c>
      <c r="B23" s="70"/>
      <c r="C23" s="70" t="s">
        <v>14</v>
      </c>
      <c r="D23" s="79"/>
      <c r="E23" s="80"/>
    </row>
    <row r="24" spans="1:6" ht="33">
      <c r="A24" s="76" t="s">
        <v>15</v>
      </c>
      <c r="B24" s="77">
        <v>3</v>
      </c>
      <c r="C24" s="87" t="s">
        <v>88</v>
      </c>
      <c r="D24" s="69" t="s">
        <v>146</v>
      </c>
      <c r="E24" s="75">
        <v>24</v>
      </c>
    </row>
    <row r="25" spans="1:6" ht="16.5">
      <c r="A25" s="76" t="s">
        <v>15</v>
      </c>
      <c r="B25" s="77">
        <v>4</v>
      </c>
      <c r="C25" s="69" t="s">
        <v>57</v>
      </c>
      <c r="D25" s="69" t="s">
        <v>73</v>
      </c>
      <c r="E25" s="75">
        <v>60</v>
      </c>
    </row>
    <row r="26" spans="1:6" ht="16.5">
      <c r="A26" s="76" t="s">
        <v>15</v>
      </c>
      <c r="B26" s="77">
        <v>7</v>
      </c>
      <c r="C26" s="69" t="s">
        <v>183</v>
      </c>
      <c r="D26" s="69" t="s">
        <v>194</v>
      </c>
      <c r="E26" s="75">
        <v>30</v>
      </c>
    </row>
    <row r="27" spans="1:6" ht="33">
      <c r="A27" s="76" t="s">
        <v>15</v>
      </c>
      <c r="B27" s="77">
        <v>8</v>
      </c>
      <c r="C27" s="69" t="s">
        <v>189</v>
      </c>
      <c r="D27" s="69" t="s">
        <v>233</v>
      </c>
      <c r="E27" s="75">
        <v>30</v>
      </c>
    </row>
    <row r="28" spans="1:6" ht="16.5">
      <c r="A28" s="76" t="s">
        <v>15</v>
      </c>
      <c r="B28" s="77">
        <v>9</v>
      </c>
      <c r="C28" s="69" t="s">
        <v>161</v>
      </c>
      <c r="D28" s="69" t="s">
        <v>188</v>
      </c>
      <c r="E28" s="75">
        <v>45</v>
      </c>
    </row>
    <row r="29" spans="1:6" ht="16.5">
      <c r="A29" s="76" t="s">
        <v>15</v>
      </c>
      <c r="B29" s="77">
        <v>13</v>
      </c>
      <c r="C29" s="69" t="s">
        <v>94</v>
      </c>
      <c r="D29" s="69" t="s">
        <v>95</v>
      </c>
      <c r="E29" s="75">
        <v>27</v>
      </c>
    </row>
    <row r="30" spans="1:6" ht="16.5">
      <c r="A30" s="76" t="s">
        <v>15</v>
      </c>
      <c r="B30" s="77">
        <v>14</v>
      </c>
      <c r="C30" s="69" t="s">
        <v>163</v>
      </c>
      <c r="D30" s="69" t="s">
        <v>187</v>
      </c>
      <c r="E30" s="75">
        <v>27</v>
      </c>
    </row>
    <row r="31" spans="1:6" ht="33">
      <c r="A31" s="76" t="s">
        <v>15</v>
      </c>
      <c r="B31" s="77">
        <v>18</v>
      </c>
      <c r="C31" s="69" t="s">
        <v>253</v>
      </c>
      <c r="D31" s="69" t="s">
        <v>234</v>
      </c>
      <c r="E31" s="75">
        <v>14</v>
      </c>
    </row>
    <row r="32" spans="1:6" ht="16.5">
      <c r="A32" s="76" t="s">
        <v>15</v>
      </c>
      <c r="B32" s="77">
        <v>19</v>
      </c>
      <c r="C32" s="69" t="s">
        <v>180</v>
      </c>
      <c r="D32" s="69" t="s">
        <v>195</v>
      </c>
      <c r="E32" s="75">
        <v>14</v>
      </c>
    </row>
    <row r="33" spans="1:7" ht="16.5">
      <c r="A33" s="76" t="s">
        <v>15</v>
      </c>
      <c r="B33" s="77">
        <v>25</v>
      </c>
      <c r="C33" s="69" t="s">
        <v>124</v>
      </c>
      <c r="D33" s="69" t="s">
        <v>139</v>
      </c>
      <c r="E33" s="75">
        <v>70</v>
      </c>
    </row>
    <row r="34" spans="1:7" ht="16.5">
      <c r="A34" s="76" t="s">
        <v>15</v>
      </c>
      <c r="B34" s="77">
        <v>26</v>
      </c>
      <c r="C34" s="69" t="s">
        <v>91</v>
      </c>
      <c r="D34" s="69" t="s">
        <v>92</v>
      </c>
      <c r="E34" s="75">
        <v>30</v>
      </c>
    </row>
    <row r="35" spans="1:7" ht="16.5">
      <c r="A35" s="76" t="s">
        <v>15</v>
      </c>
      <c r="B35" s="77">
        <v>32</v>
      </c>
      <c r="C35" s="69" t="s">
        <v>167</v>
      </c>
      <c r="D35" s="69" t="s">
        <v>193</v>
      </c>
      <c r="E35" s="75">
        <v>30</v>
      </c>
    </row>
    <row r="36" spans="1:7" ht="16.5">
      <c r="A36" s="76" t="s">
        <v>15</v>
      </c>
      <c r="B36" s="77">
        <v>33</v>
      </c>
      <c r="C36" s="69" t="s">
        <v>232</v>
      </c>
      <c r="D36" s="69" t="s">
        <v>105</v>
      </c>
      <c r="E36" s="75">
        <v>40</v>
      </c>
    </row>
    <row r="37" spans="1:7" ht="33">
      <c r="A37" s="78" t="s">
        <v>87</v>
      </c>
      <c r="B37" s="70"/>
      <c r="C37" s="70" t="s">
        <v>85</v>
      </c>
      <c r="D37" s="79"/>
      <c r="E37" s="80"/>
    </row>
    <row r="38" spans="1:7" ht="16.5">
      <c r="A38" s="76" t="s">
        <v>87</v>
      </c>
      <c r="B38" s="77">
        <v>1</v>
      </c>
      <c r="C38" s="69" t="s">
        <v>102</v>
      </c>
      <c r="D38" s="69" t="s">
        <v>101</v>
      </c>
      <c r="E38" s="75">
        <v>15</v>
      </c>
    </row>
    <row r="39" spans="1:7" ht="16.5">
      <c r="A39" s="78" t="s">
        <v>33</v>
      </c>
      <c r="B39" s="70"/>
      <c r="C39" s="70" t="s">
        <v>32</v>
      </c>
      <c r="D39" s="79"/>
      <c r="E39" s="80"/>
    </row>
    <row r="40" spans="1:7" ht="33">
      <c r="A40" s="76" t="s">
        <v>33</v>
      </c>
      <c r="B40" s="77">
        <v>3</v>
      </c>
      <c r="C40" s="88" t="s">
        <v>252</v>
      </c>
      <c r="D40" s="69" t="s">
        <v>235</v>
      </c>
      <c r="E40" s="75">
        <v>60</v>
      </c>
    </row>
    <row r="41" spans="1:7" ht="16.5">
      <c r="A41" s="76" t="s">
        <v>33</v>
      </c>
      <c r="B41" s="77">
        <v>4</v>
      </c>
      <c r="C41" s="69" t="s">
        <v>168</v>
      </c>
      <c r="D41" s="69" t="s">
        <v>186</v>
      </c>
      <c r="E41" s="75">
        <v>63</v>
      </c>
    </row>
    <row r="42" spans="1:7" ht="16.5">
      <c r="A42" s="78" t="s">
        <v>36</v>
      </c>
      <c r="B42" s="70"/>
      <c r="C42" s="70" t="s">
        <v>169</v>
      </c>
      <c r="D42" s="79"/>
      <c r="E42" s="80"/>
    </row>
    <row r="43" spans="1:7" ht="16.5">
      <c r="A43" s="76" t="s">
        <v>36</v>
      </c>
      <c r="B43" s="77">
        <v>4</v>
      </c>
      <c r="C43" s="69" t="s">
        <v>115</v>
      </c>
      <c r="D43" s="69" t="s">
        <v>116</v>
      </c>
      <c r="E43" s="75">
        <v>300</v>
      </c>
    </row>
    <row r="44" spans="1:7" ht="16.5">
      <c r="A44" s="82" t="s">
        <v>36</v>
      </c>
      <c r="B44" s="83">
        <v>5</v>
      </c>
      <c r="C44" s="84" t="s">
        <v>70</v>
      </c>
      <c r="D44" s="84" t="s">
        <v>37</v>
      </c>
      <c r="E44" s="85">
        <v>300</v>
      </c>
    </row>
    <row r="46" spans="1:7" ht="15" customHeight="1">
      <c r="A46" s="54" t="s">
        <v>198</v>
      </c>
    </row>
    <row r="47" spans="1:7" s="3" customFormat="1" ht="49.5">
      <c r="A47" s="71" t="s">
        <v>248</v>
      </c>
      <c r="B47" s="72" t="s">
        <v>247</v>
      </c>
      <c r="C47" s="72" t="s">
        <v>249</v>
      </c>
      <c r="D47" s="73" t="s">
        <v>246</v>
      </c>
      <c r="E47" s="74" t="s">
        <v>254</v>
      </c>
      <c r="G47" s="2"/>
    </row>
    <row r="48" spans="1:7" ht="16.5">
      <c r="A48" s="78" t="s">
        <v>15</v>
      </c>
      <c r="B48" s="70"/>
      <c r="C48" s="70" t="s">
        <v>14</v>
      </c>
      <c r="D48" s="79"/>
      <c r="E48" s="86"/>
    </row>
    <row r="49" spans="1:5" ht="33">
      <c r="A49" s="76" t="s">
        <v>15</v>
      </c>
      <c r="B49" s="77">
        <v>1</v>
      </c>
      <c r="C49" s="69" t="s">
        <v>240</v>
      </c>
      <c r="D49" s="69" t="s">
        <v>241</v>
      </c>
      <c r="E49" s="75">
        <v>12</v>
      </c>
    </row>
    <row r="50" spans="1:5" ht="16.5">
      <c r="A50" s="76" t="s">
        <v>15</v>
      </c>
      <c r="B50" s="77">
        <v>2</v>
      </c>
      <c r="C50" s="69" t="s">
        <v>197</v>
      </c>
      <c r="D50" s="69" t="s">
        <v>239</v>
      </c>
      <c r="E50" s="75">
        <v>15</v>
      </c>
    </row>
    <row r="51" spans="1:5" ht="16.5">
      <c r="A51" s="76" t="s">
        <v>15</v>
      </c>
      <c r="B51" s="77">
        <v>4</v>
      </c>
      <c r="C51" s="69" t="s">
        <v>57</v>
      </c>
      <c r="D51" s="69" t="s">
        <v>73</v>
      </c>
      <c r="E51" s="75">
        <v>24</v>
      </c>
    </row>
    <row r="52" spans="1:5" ht="33">
      <c r="A52" s="76" t="s">
        <v>15</v>
      </c>
      <c r="B52" s="77">
        <v>5</v>
      </c>
      <c r="C52" s="69" t="s">
        <v>210</v>
      </c>
      <c r="D52" s="69" t="s">
        <v>211</v>
      </c>
      <c r="E52" s="75">
        <v>15</v>
      </c>
    </row>
    <row r="53" spans="1:5" ht="33">
      <c r="A53" s="76" t="s">
        <v>15</v>
      </c>
      <c r="B53" s="77">
        <v>6</v>
      </c>
      <c r="C53" s="69" t="s">
        <v>203</v>
      </c>
      <c r="D53" s="69" t="s">
        <v>238</v>
      </c>
      <c r="E53" s="75">
        <v>35</v>
      </c>
    </row>
    <row r="54" spans="1:5" ht="33">
      <c r="A54" s="76" t="s">
        <v>15</v>
      </c>
      <c r="B54" s="77">
        <v>10</v>
      </c>
      <c r="C54" s="69" t="s">
        <v>135</v>
      </c>
      <c r="D54" s="69" t="s">
        <v>125</v>
      </c>
      <c r="E54" s="75">
        <v>10</v>
      </c>
    </row>
    <row r="55" spans="1:5" ht="33">
      <c r="A55" s="76" t="s">
        <v>15</v>
      </c>
      <c r="B55" s="77">
        <v>11</v>
      </c>
      <c r="C55" s="69" t="s">
        <v>158</v>
      </c>
      <c r="D55" s="69" t="s">
        <v>216</v>
      </c>
      <c r="E55" s="75">
        <v>20</v>
      </c>
    </row>
    <row r="56" spans="1:5" ht="33">
      <c r="A56" s="76" t="s">
        <v>15</v>
      </c>
      <c r="B56" s="77">
        <v>12</v>
      </c>
      <c r="C56" s="69" t="s">
        <v>109</v>
      </c>
      <c r="D56" s="69" t="s">
        <v>110</v>
      </c>
      <c r="E56" s="75">
        <v>20</v>
      </c>
    </row>
    <row r="57" spans="1:5" ht="33">
      <c r="A57" s="76" t="s">
        <v>15</v>
      </c>
      <c r="B57" s="77">
        <v>17</v>
      </c>
      <c r="C57" s="69" t="s">
        <v>255</v>
      </c>
      <c r="D57" s="69" t="s">
        <v>100</v>
      </c>
      <c r="E57" s="75">
        <v>32</v>
      </c>
    </row>
    <row r="58" spans="1:5" ht="16.5">
      <c r="A58" s="76" t="s">
        <v>15</v>
      </c>
      <c r="B58" s="77">
        <v>19</v>
      </c>
      <c r="C58" s="69" t="s">
        <v>180</v>
      </c>
      <c r="D58" s="69" t="s">
        <v>195</v>
      </c>
      <c r="E58" s="75">
        <v>35</v>
      </c>
    </row>
    <row r="59" spans="1:5" ht="16.5">
      <c r="A59" s="76" t="s">
        <v>15</v>
      </c>
      <c r="B59" s="77">
        <v>20</v>
      </c>
      <c r="C59" s="69" t="s">
        <v>201</v>
      </c>
      <c r="D59" s="69" t="s">
        <v>217</v>
      </c>
      <c r="E59" s="75">
        <v>15</v>
      </c>
    </row>
    <row r="60" spans="1:5" ht="33">
      <c r="A60" s="76" t="s">
        <v>15</v>
      </c>
      <c r="B60" s="77">
        <v>21</v>
      </c>
      <c r="C60" s="69" t="s">
        <v>212</v>
      </c>
      <c r="D60" s="69" t="s">
        <v>205</v>
      </c>
      <c r="E60" s="75">
        <v>10</v>
      </c>
    </row>
    <row r="61" spans="1:5" ht="16.5">
      <c r="A61" s="76" t="s">
        <v>15</v>
      </c>
      <c r="B61" s="77">
        <v>22</v>
      </c>
      <c r="C61" s="69" t="s">
        <v>76</v>
      </c>
      <c r="D61" s="69" t="s">
        <v>77</v>
      </c>
      <c r="E61" s="75">
        <v>20</v>
      </c>
    </row>
    <row r="62" spans="1:5" ht="16.5">
      <c r="A62" s="76" t="s">
        <v>15</v>
      </c>
      <c r="B62" s="77">
        <v>24</v>
      </c>
      <c r="C62" s="69" t="s">
        <v>213</v>
      </c>
      <c r="D62" s="69" t="s">
        <v>214</v>
      </c>
      <c r="E62" s="75">
        <v>35</v>
      </c>
    </row>
    <row r="63" spans="1:5" ht="16.5">
      <c r="A63" s="76" t="s">
        <v>15</v>
      </c>
      <c r="B63" s="77">
        <v>25</v>
      </c>
      <c r="C63" s="69" t="s">
        <v>124</v>
      </c>
      <c r="D63" s="69" t="s">
        <v>139</v>
      </c>
      <c r="E63" s="75">
        <v>50</v>
      </c>
    </row>
    <row r="64" spans="1:5" ht="33">
      <c r="A64" s="76" t="s">
        <v>15</v>
      </c>
      <c r="B64" s="77">
        <v>27</v>
      </c>
      <c r="C64" s="69" t="s">
        <v>65</v>
      </c>
      <c r="D64" s="69" t="s">
        <v>64</v>
      </c>
      <c r="E64" s="75">
        <v>20</v>
      </c>
    </row>
    <row r="65" spans="1:5" ht="33">
      <c r="A65" s="76" t="s">
        <v>15</v>
      </c>
      <c r="B65" s="77">
        <v>28</v>
      </c>
      <c r="C65" s="69" t="s">
        <v>114</v>
      </c>
      <c r="D65" s="69" t="s">
        <v>78</v>
      </c>
      <c r="E65" s="75">
        <v>20</v>
      </c>
    </row>
    <row r="66" spans="1:5" ht="33">
      <c r="A66" s="76" t="s">
        <v>15</v>
      </c>
      <c r="B66" s="77">
        <v>29</v>
      </c>
      <c r="C66" s="69" t="s">
        <v>131</v>
      </c>
      <c r="D66" s="69" t="s">
        <v>132</v>
      </c>
      <c r="E66" s="75">
        <v>24</v>
      </c>
    </row>
    <row r="67" spans="1:5" ht="16.5">
      <c r="A67" s="76" t="s">
        <v>15</v>
      </c>
      <c r="B67" s="77">
        <v>31</v>
      </c>
      <c r="C67" s="69" t="s">
        <v>166</v>
      </c>
      <c r="D67" s="69" t="s">
        <v>209</v>
      </c>
      <c r="E67" s="75">
        <v>15</v>
      </c>
    </row>
    <row r="68" spans="1:5" ht="16.5">
      <c r="A68" s="78" t="s">
        <v>33</v>
      </c>
      <c r="B68" s="70"/>
      <c r="C68" s="70" t="s">
        <v>32</v>
      </c>
      <c r="D68" s="79"/>
      <c r="E68" s="80"/>
    </row>
    <row r="69" spans="1:5" ht="16.5">
      <c r="A69" s="76" t="s">
        <v>33</v>
      </c>
      <c r="B69" s="77">
        <v>1</v>
      </c>
      <c r="C69" s="69" t="s">
        <v>196</v>
      </c>
      <c r="D69" s="69" t="s">
        <v>207</v>
      </c>
      <c r="E69" s="81">
        <v>12</v>
      </c>
    </row>
    <row r="70" spans="1:5" ht="33">
      <c r="A70" s="76" t="s">
        <v>33</v>
      </c>
      <c r="B70" s="77">
        <v>2</v>
      </c>
      <c r="C70" s="69" t="s">
        <v>218</v>
      </c>
      <c r="D70" s="69" t="s">
        <v>237</v>
      </c>
      <c r="E70" s="81">
        <v>12</v>
      </c>
    </row>
    <row r="71" spans="1:5" ht="16.5">
      <c r="A71" s="78" t="s">
        <v>36</v>
      </c>
      <c r="B71" s="70"/>
      <c r="C71" s="70" t="s">
        <v>169</v>
      </c>
      <c r="D71" s="79"/>
      <c r="E71" s="80"/>
    </row>
    <row r="72" spans="1:5" ht="33">
      <c r="A72" s="76" t="s">
        <v>36</v>
      </c>
      <c r="B72" s="77">
        <v>1</v>
      </c>
      <c r="C72" s="69" t="s">
        <v>122</v>
      </c>
      <c r="D72" s="69" t="s">
        <v>140</v>
      </c>
      <c r="E72" s="75">
        <v>120</v>
      </c>
    </row>
    <row r="73" spans="1:5" ht="33">
      <c r="A73" s="76" t="s">
        <v>36</v>
      </c>
      <c r="B73" s="77">
        <v>3</v>
      </c>
      <c r="C73" s="69" t="s">
        <v>220</v>
      </c>
      <c r="D73" s="69" t="s">
        <v>221</v>
      </c>
      <c r="E73" s="75">
        <v>200</v>
      </c>
    </row>
    <row r="74" spans="1:5" ht="33">
      <c r="A74" s="82" t="s">
        <v>36</v>
      </c>
      <c r="B74" s="83">
        <v>7</v>
      </c>
      <c r="C74" s="84" t="s">
        <v>128</v>
      </c>
      <c r="D74" s="84" t="s">
        <v>130</v>
      </c>
      <c r="E74" s="85">
        <v>240</v>
      </c>
    </row>
    <row r="87" spans="1:7" s="3" customFormat="1" ht="49.5">
      <c r="A87" s="71" t="s">
        <v>248</v>
      </c>
      <c r="B87" s="72" t="s">
        <v>247</v>
      </c>
      <c r="C87" s="72" t="s">
        <v>249</v>
      </c>
      <c r="D87" s="73" t="s">
        <v>246</v>
      </c>
      <c r="E87" s="73" t="s">
        <v>256</v>
      </c>
      <c r="F87" s="74" t="s">
        <v>254</v>
      </c>
      <c r="G87" s="2"/>
    </row>
    <row r="88" spans="1:7" ht="15" customHeight="1">
      <c r="A88" s="89" t="s">
        <v>15</v>
      </c>
      <c r="B88" s="90"/>
      <c r="C88" s="90" t="s">
        <v>14</v>
      </c>
      <c r="D88" s="91"/>
      <c r="E88" s="91"/>
      <c r="F88" s="99" t="s">
        <v>6</v>
      </c>
    </row>
    <row r="89" spans="1:7" ht="15" customHeight="1">
      <c r="A89" s="100" t="s">
        <v>15</v>
      </c>
      <c r="B89" s="92">
        <v>1</v>
      </c>
      <c r="C89" s="93" t="s">
        <v>240</v>
      </c>
      <c r="D89" s="94" t="s">
        <v>241</v>
      </c>
      <c r="E89" s="109" t="s">
        <v>54</v>
      </c>
      <c r="F89" s="75">
        <v>12</v>
      </c>
    </row>
    <row r="90" spans="1:7" ht="15" customHeight="1">
      <c r="A90" s="100" t="s">
        <v>15</v>
      </c>
      <c r="B90" s="92">
        <v>2</v>
      </c>
      <c r="C90" s="93" t="s">
        <v>197</v>
      </c>
      <c r="D90" s="94" t="s">
        <v>215</v>
      </c>
      <c r="E90" s="109"/>
      <c r="F90" s="75">
        <v>15</v>
      </c>
    </row>
    <row r="91" spans="1:7" ht="15" customHeight="1">
      <c r="A91" s="100" t="s">
        <v>15</v>
      </c>
      <c r="B91" s="92">
        <v>4</v>
      </c>
      <c r="C91" s="95" t="s">
        <v>57</v>
      </c>
      <c r="D91" s="94" t="s">
        <v>73</v>
      </c>
      <c r="E91" s="109" t="s">
        <v>89</v>
      </c>
      <c r="F91" s="75">
        <v>24</v>
      </c>
    </row>
    <row r="92" spans="1:7" ht="15" customHeight="1">
      <c r="A92" s="100" t="s">
        <v>15</v>
      </c>
      <c r="B92" s="92">
        <v>5</v>
      </c>
      <c r="C92" s="96" t="s">
        <v>210</v>
      </c>
      <c r="D92" s="94" t="s">
        <v>211</v>
      </c>
      <c r="E92" s="109" t="s">
        <v>54</v>
      </c>
      <c r="F92" s="75">
        <v>15</v>
      </c>
    </row>
    <row r="93" spans="1:7" ht="15" customHeight="1">
      <c r="A93" s="100" t="s">
        <v>15</v>
      </c>
      <c r="B93" s="92">
        <v>6</v>
      </c>
      <c r="C93" s="95" t="s">
        <v>203</v>
      </c>
      <c r="D93" s="94" t="s">
        <v>204</v>
      </c>
      <c r="E93" s="109"/>
      <c r="F93" s="75">
        <v>35</v>
      </c>
    </row>
    <row r="94" spans="1:7" ht="15" customHeight="1">
      <c r="A94" s="100" t="s">
        <v>15</v>
      </c>
      <c r="B94" s="92">
        <v>10</v>
      </c>
      <c r="C94" s="96" t="s">
        <v>135</v>
      </c>
      <c r="D94" s="94" t="s">
        <v>125</v>
      </c>
      <c r="E94" s="109" t="s">
        <v>54</v>
      </c>
      <c r="F94" s="75">
        <v>10</v>
      </c>
    </row>
    <row r="95" spans="1:7" ht="15" customHeight="1">
      <c r="A95" s="100" t="s">
        <v>15</v>
      </c>
      <c r="B95" s="92">
        <v>11</v>
      </c>
      <c r="C95" s="95" t="s">
        <v>158</v>
      </c>
      <c r="D95" s="94" t="s">
        <v>216</v>
      </c>
      <c r="E95" s="109"/>
      <c r="F95" s="75">
        <v>20</v>
      </c>
    </row>
    <row r="96" spans="1:7" ht="15" customHeight="1">
      <c r="A96" s="100" t="s">
        <v>15</v>
      </c>
      <c r="B96" s="92">
        <v>12</v>
      </c>
      <c r="C96" s="95" t="s">
        <v>109</v>
      </c>
      <c r="D96" s="94" t="s">
        <v>110</v>
      </c>
      <c r="E96" s="109" t="s">
        <v>89</v>
      </c>
      <c r="F96" s="101">
        <v>20</v>
      </c>
    </row>
    <row r="97" spans="1:6" ht="15" customHeight="1">
      <c r="A97" s="100" t="s">
        <v>15</v>
      </c>
      <c r="B97" s="92">
        <v>17</v>
      </c>
      <c r="C97" s="95" t="s">
        <v>142</v>
      </c>
      <c r="D97" s="94" t="s">
        <v>100</v>
      </c>
      <c r="E97" s="109" t="s">
        <v>54</v>
      </c>
      <c r="F97" s="75">
        <v>32</v>
      </c>
    </row>
    <row r="98" spans="1:6" ht="15" customHeight="1">
      <c r="A98" s="100" t="s">
        <v>15</v>
      </c>
      <c r="B98" s="92">
        <v>19</v>
      </c>
      <c r="C98" s="93" t="s">
        <v>180</v>
      </c>
      <c r="D98" s="94" t="s">
        <v>195</v>
      </c>
      <c r="E98" s="109" t="s">
        <v>89</v>
      </c>
      <c r="F98" s="75">
        <v>35</v>
      </c>
    </row>
    <row r="99" spans="1:6" ht="15" customHeight="1">
      <c r="A99" s="100" t="s">
        <v>15</v>
      </c>
      <c r="B99" s="92">
        <v>20</v>
      </c>
      <c r="C99" s="96" t="s">
        <v>201</v>
      </c>
      <c r="D99" s="94" t="s">
        <v>217</v>
      </c>
      <c r="E99" s="109"/>
      <c r="F99" s="75">
        <v>15</v>
      </c>
    </row>
    <row r="100" spans="1:6" ht="15" customHeight="1">
      <c r="A100" s="100" t="s">
        <v>15</v>
      </c>
      <c r="B100" s="92">
        <v>21</v>
      </c>
      <c r="C100" s="96" t="s">
        <v>212</v>
      </c>
      <c r="D100" s="94" t="s">
        <v>205</v>
      </c>
      <c r="E100" s="109"/>
      <c r="F100" s="75">
        <v>10</v>
      </c>
    </row>
    <row r="101" spans="1:6" ht="15" customHeight="1">
      <c r="A101" s="100" t="s">
        <v>15</v>
      </c>
      <c r="B101" s="92">
        <v>22</v>
      </c>
      <c r="C101" s="95" t="s">
        <v>76</v>
      </c>
      <c r="D101" s="94" t="s">
        <v>77</v>
      </c>
      <c r="E101" s="109" t="s">
        <v>54</v>
      </c>
      <c r="F101" s="75">
        <v>20</v>
      </c>
    </row>
    <row r="102" spans="1:6" ht="15" customHeight="1">
      <c r="A102" s="100" t="s">
        <v>15</v>
      </c>
      <c r="B102" s="92">
        <v>24</v>
      </c>
      <c r="C102" s="93" t="s">
        <v>213</v>
      </c>
      <c r="D102" s="94" t="s">
        <v>214</v>
      </c>
      <c r="E102" s="109"/>
      <c r="F102" s="75">
        <v>35</v>
      </c>
    </row>
    <row r="103" spans="1:6" ht="15" customHeight="1">
      <c r="A103" s="100" t="s">
        <v>15</v>
      </c>
      <c r="B103" s="92">
        <v>25</v>
      </c>
      <c r="C103" s="94" t="s">
        <v>124</v>
      </c>
      <c r="D103" s="94" t="s">
        <v>139</v>
      </c>
      <c r="E103" s="109" t="s">
        <v>89</v>
      </c>
      <c r="F103" s="75">
        <v>50</v>
      </c>
    </row>
    <row r="104" spans="1:6" ht="15" customHeight="1">
      <c r="A104" s="100" t="s">
        <v>15</v>
      </c>
      <c r="B104" s="92">
        <v>27</v>
      </c>
      <c r="C104" s="96" t="s">
        <v>65</v>
      </c>
      <c r="D104" s="94" t="s">
        <v>64</v>
      </c>
      <c r="E104" s="109" t="s">
        <v>54</v>
      </c>
      <c r="F104" s="75">
        <v>20</v>
      </c>
    </row>
    <row r="105" spans="1:6" ht="15" customHeight="1">
      <c r="A105" s="100" t="s">
        <v>15</v>
      </c>
      <c r="B105" s="92">
        <v>28</v>
      </c>
      <c r="C105" s="96" t="s">
        <v>114</v>
      </c>
      <c r="D105" s="94" t="s">
        <v>78</v>
      </c>
      <c r="E105" s="109" t="s">
        <v>54</v>
      </c>
      <c r="F105" s="75">
        <v>20</v>
      </c>
    </row>
    <row r="106" spans="1:6" ht="15" customHeight="1">
      <c r="A106" s="100" t="s">
        <v>15</v>
      </c>
      <c r="B106" s="92">
        <v>29</v>
      </c>
      <c r="C106" s="96" t="s">
        <v>131</v>
      </c>
      <c r="D106" s="94" t="s">
        <v>132</v>
      </c>
      <c r="E106" s="109" t="s">
        <v>89</v>
      </c>
      <c r="F106" s="75">
        <v>24</v>
      </c>
    </row>
    <row r="107" spans="1:6" ht="15" customHeight="1">
      <c r="A107" s="100" t="s">
        <v>15</v>
      </c>
      <c r="B107" s="92">
        <v>31</v>
      </c>
      <c r="C107" s="93" t="s">
        <v>166</v>
      </c>
      <c r="D107" s="94" t="s">
        <v>209</v>
      </c>
      <c r="E107" s="109"/>
      <c r="F107" s="75">
        <v>15</v>
      </c>
    </row>
    <row r="108" spans="1:6" ht="15" customHeight="1">
      <c r="A108" s="102" t="s">
        <v>33</v>
      </c>
      <c r="B108" s="97"/>
      <c r="C108" s="97" t="s">
        <v>32</v>
      </c>
      <c r="D108" s="98"/>
      <c r="E108" s="97"/>
      <c r="F108" s="103"/>
    </row>
    <row r="109" spans="1:6" ht="15" customHeight="1">
      <c r="A109" s="100" t="s">
        <v>33</v>
      </c>
      <c r="B109" s="92">
        <v>1</v>
      </c>
      <c r="C109" s="93" t="s">
        <v>196</v>
      </c>
      <c r="D109" s="94" t="s">
        <v>207</v>
      </c>
      <c r="E109" s="109"/>
      <c r="F109" s="104">
        <v>12</v>
      </c>
    </row>
    <row r="110" spans="1:6" ht="15" customHeight="1">
      <c r="A110" s="100" t="s">
        <v>33</v>
      </c>
      <c r="B110" s="92">
        <v>2</v>
      </c>
      <c r="C110" s="93" t="s">
        <v>218</v>
      </c>
      <c r="D110" s="94" t="s">
        <v>93</v>
      </c>
      <c r="E110" s="109" t="s">
        <v>54</v>
      </c>
      <c r="F110" s="104">
        <v>12</v>
      </c>
    </row>
    <row r="111" spans="1:6" ht="15" customHeight="1">
      <c r="A111" s="102" t="s">
        <v>36</v>
      </c>
      <c r="B111" s="97"/>
      <c r="C111" s="97" t="s">
        <v>169</v>
      </c>
      <c r="D111" s="98"/>
      <c r="E111" s="97"/>
      <c r="F111" s="103"/>
    </row>
    <row r="112" spans="1:6" ht="15" customHeight="1">
      <c r="A112" s="100" t="s">
        <v>36</v>
      </c>
      <c r="B112" s="92">
        <v>1</v>
      </c>
      <c r="C112" s="94" t="s">
        <v>122</v>
      </c>
      <c r="D112" s="94" t="s">
        <v>140</v>
      </c>
      <c r="E112" s="109" t="s">
        <v>35</v>
      </c>
      <c r="F112" s="101">
        <v>120</v>
      </c>
    </row>
    <row r="113" spans="1:7" ht="15" customHeight="1">
      <c r="A113" s="100" t="s">
        <v>36</v>
      </c>
      <c r="B113" s="92">
        <v>3</v>
      </c>
      <c r="C113" s="94" t="s">
        <v>220</v>
      </c>
      <c r="D113" s="94" t="s">
        <v>221</v>
      </c>
      <c r="E113" s="109"/>
      <c r="F113" s="101">
        <v>200</v>
      </c>
    </row>
    <row r="114" spans="1:7" ht="15" customHeight="1">
      <c r="A114" s="105" t="s">
        <v>36</v>
      </c>
      <c r="B114" s="106">
        <v>7</v>
      </c>
      <c r="C114" s="107" t="s">
        <v>128</v>
      </c>
      <c r="D114" s="107" t="s">
        <v>130</v>
      </c>
      <c r="E114" s="110" t="s">
        <v>35</v>
      </c>
      <c r="F114" s="108">
        <v>240</v>
      </c>
    </row>
    <row r="116" spans="1:7" s="3" customFormat="1" ht="49.5">
      <c r="A116" s="71" t="s">
        <v>248</v>
      </c>
      <c r="B116" s="72" t="s">
        <v>247</v>
      </c>
      <c r="C116" s="72" t="s">
        <v>249</v>
      </c>
      <c r="D116" s="73" t="s">
        <v>246</v>
      </c>
      <c r="E116" s="73" t="s">
        <v>256</v>
      </c>
      <c r="F116" s="74" t="s">
        <v>254</v>
      </c>
      <c r="G116" s="2"/>
    </row>
    <row r="117" spans="1:7" ht="15" customHeight="1">
      <c r="A117" s="89" t="s">
        <v>15</v>
      </c>
      <c r="B117" s="90"/>
      <c r="C117" s="90" t="s">
        <v>14</v>
      </c>
      <c r="D117" s="91" t="s">
        <v>59</v>
      </c>
      <c r="E117" s="91"/>
      <c r="F117" s="99"/>
    </row>
    <row r="118" spans="1:7" ht="15" customHeight="1">
      <c r="A118" s="100" t="s">
        <v>15</v>
      </c>
      <c r="B118" s="92">
        <v>4</v>
      </c>
      <c r="C118" s="95" t="s">
        <v>57</v>
      </c>
      <c r="D118" s="94" t="s">
        <v>73</v>
      </c>
      <c r="E118" s="109" t="s">
        <v>89</v>
      </c>
      <c r="F118" s="113">
        <v>36</v>
      </c>
    </row>
    <row r="119" spans="1:7" ht="15" customHeight="1">
      <c r="A119" s="100" t="s">
        <v>15</v>
      </c>
      <c r="B119" s="92">
        <v>13</v>
      </c>
      <c r="C119" s="95" t="s">
        <v>94</v>
      </c>
      <c r="D119" s="94" t="s">
        <v>95</v>
      </c>
      <c r="E119" s="109" t="s">
        <v>89</v>
      </c>
      <c r="F119" s="113">
        <v>50</v>
      </c>
    </row>
    <row r="120" spans="1:7" ht="15" customHeight="1">
      <c r="A120" s="100" t="s">
        <v>15</v>
      </c>
      <c r="B120" s="92">
        <v>15</v>
      </c>
      <c r="C120" s="96" t="s">
        <v>223</v>
      </c>
      <c r="D120" s="94" t="s">
        <v>224</v>
      </c>
      <c r="E120" s="109"/>
      <c r="F120" s="113">
        <v>25</v>
      </c>
    </row>
    <row r="121" spans="1:7" ht="15" customHeight="1">
      <c r="A121" s="100" t="s">
        <v>15</v>
      </c>
      <c r="B121" s="92">
        <v>16</v>
      </c>
      <c r="C121" s="96" t="s">
        <v>245</v>
      </c>
      <c r="D121" s="94" t="s">
        <v>225</v>
      </c>
      <c r="E121" s="109" t="s">
        <v>89</v>
      </c>
      <c r="F121" s="113">
        <v>40</v>
      </c>
    </row>
    <row r="122" spans="1:7" ht="15" customHeight="1">
      <c r="A122" s="100" t="s">
        <v>15</v>
      </c>
      <c r="B122" s="92">
        <v>19</v>
      </c>
      <c r="C122" s="93" t="s">
        <v>180</v>
      </c>
      <c r="D122" s="94" t="s">
        <v>195</v>
      </c>
      <c r="E122" s="109" t="s">
        <v>89</v>
      </c>
      <c r="F122" s="113">
        <v>30</v>
      </c>
    </row>
    <row r="123" spans="1:7" ht="15" customHeight="1">
      <c r="A123" s="100" t="s">
        <v>15</v>
      </c>
      <c r="B123" s="92">
        <v>23</v>
      </c>
      <c r="C123" s="95" t="s">
        <v>244</v>
      </c>
      <c r="D123" s="94" t="s">
        <v>231</v>
      </c>
      <c r="E123" s="109"/>
      <c r="F123" s="113">
        <v>40</v>
      </c>
    </row>
    <row r="124" spans="1:7" ht="15" customHeight="1">
      <c r="A124" s="100" t="s">
        <v>15</v>
      </c>
      <c r="B124" s="92">
        <v>25</v>
      </c>
      <c r="C124" s="94" t="s">
        <v>124</v>
      </c>
      <c r="D124" s="94" t="s">
        <v>139</v>
      </c>
      <c r="E124" s="109" t="s">
        <v>89</v>
      </c>
      <c r="F124" s="113">
        <v>60</v>
      </c>
    </row>
    <row r="125" spans="1:7" ht="15" customHeight="1">
      <c r="A125" s="100" t="s">
        <v>15</v>
      </c>
      <c r="B125" s="92">
        <v>30</v>
      </c>
      <c r="C125" s="95" t="s">
        <v>165</v>
      </c>
      <c r="D125" s="94" t="s">
        <v>230</v>
      </c>
      <c r="E125" s="109"/>
      <c r="F125" s="113">
        <v>80</v>
      </c>
    </row>
    <row r="126" spans="1:7" ht="15" customHeight="1">
      <c r="A126" s="102" t="s">
        <v>33</v>
      </c>
      <c r="B126" s="97"/>
      <c r="C126" s="97" t="s">
        <v>32</v>
      </c>
      <c r="D126" s="98"/>
      <c r="E126" s="97"/>
      <c r="F126" s="103"/>
    </row>
    <row r="127" spans="1:7" ht="15" customHeight="1">
      <c r="A127" s="100" t="s">
        <v>33</v>
      </c>
      <c r="B127" s="92">
        <v>3</v>
      </c>
      <c r="C127" s="111" t="s">
        <v>236</v>
      </c>
      <c r="D127" s="94" t="s">
        <v>243</v>
      </c>
      <c r="E127" s="109" t="s">
        <v>54</v>
      </c>
      <c r="F127" s="101">
        <v>60</v>
      </c>
    </row>
    <row r="128" spans="1:7" ht="15" customHeight="1">
      <c r="A128" s="102" t="s">
        <v>36</v>
      </c>
      <c r="B128" s="97"/>
      <c r="C128" s="97" t="s">
        <v>169</v>
      </c>
      <c r="D128" s="98" t="s">
        <v>59</v>
      </c>
      <c r="E128" s="97"/>
      <c r="F128" s="103"/>
    </row>
    <row r="129" spans="1:7" ht="15" customHeight="1">
      <c r="A129" s="100" t="s">
        <v>36</v>
      </c>
      <c r="B129" s="92">
        <v>5</v>
      </c>
      <c r="C129" s="94" t="s">
        <v>70</v>
      </c>
      <c r="D129" s="94" t="s">
        <v>37</v>
      </c>
      <c r="E129" s="109" t="s">
        <v>35</v>
      </c>
      <c r="F129" s="101">
        <v>250</v>
      </c>
    </row>
    <row r="130" spans="1:7" ht="15" customHeight="1">
      <c r="A130" s="105" t="s">
        <v>36</v>
      </c>
      <c r="B130" s="114">
        <v>6</v>
      </c>
      <c r="C130" s="107" t="s">
        <v>228</v>
      </c>
      <c r="D130" s="107" t="s">
        <v>229</v>
      </c>
      <c r="E130" s="110" t="s">
        <v>35</v>
      </c>
      <c r="F130" s="108">
        <v>200</v>
      </c>
    </row>
    <row r="132" spans="1:7" s="3" customFormat="1" ht="49.5">
      <c r="A132" s="71" t="s">
        <v>248</v>
      </c>
      <c r="B132" s="72" t="s">
        <v>247</v>
      </c>
      <c r="C132" s="72" t="s">
        <v>249</v>
      </c>
      <c r="D132" s="73" t="s">
        <v>246</v>
      </c>
      <c r="E132" s="73" t="s">
        <v>256</v>
      </c>
      <c r="F132" s="74" t="s">
        <v>254</v>
      </c>
      <c r="G132" s="2"/>
    </row>
    <row r="133" spans="1:7" ht="15" customHeight="1">
      <c r="A133" s="89" t="s">
        <v>15</v>
      </c>
      <c r="B133" s="90"/>
      <c r="C133" s="90" t="s">
        <v>14</v>
      </c>
      <c r="D133" s="91" t="s">
        <v>59</v>
      </c>
      <c r="E133" s="91"/>
      <c r="F133" s="116"/>
    </row>
    <row r="134" spans="1:7" ht="15" customHeight="1">
      <c r="A134" s="100" t="s">
        <v>15</v>
      </c>
      <c r="B134" s="92">
        <v>3</v>
      </c>
      <c r="C134" s="115" t="s">
        <v>88</v>
      </c>
      <c r="D134" s="94" t="s">
        <v>146</v>
      </c>
      <c r="E134" s="109" t="s">
        <v>89</v>
      </c>
      <c r="F134" s="101">
        <v>24</v>
      </c>
    </row>
    <row r="135" spans="1:7" ht="15" customHeight="1">
      <c r="A135" s="100" t="s">
        <v>15</v>
      </c>
      <c r="B135" s="92">
        <v>4</v>
      </c>
      <c r="C135" s="95" t="s">
        <v>57</v>
      </c>
      <c r="D135" s="94" t="s">
        <v>73</v>
      </c>
      <c r="E135" s="109" t="s">
        <v>89</v>
      </c>
      <c r="F135" s="101">
        <v>60</v>
      </c>
    </row>
    <row r="136" spans="1:7" ht="15" customHeight="1">
      <c r="A136" s="100" t="s">
        <v>15</v>
      </c>
      <c r="B136" s="92">
        <v>7</v>
      </c>
      <c r="C136" s="93" t="s">
        <v>183</v>
      </c>
      <c r="D136" s="94" t="s">
        <v>194</v>
      </c>
      <c r="E136" s="109" t="s">
        <v>89</v>
      </c>
      <c r="F136" s="101">
        <v>30</v>
      </c>
    </row>
    <row r="137" spans="1:7" ht="15" customHeight="1">
      <c r="A137" s="100" t="s">
        <v>15</v>
      </c>
      <c r="B137" s="92">
        <v>8</v>
      </c>
      <c r="C137" s="96" t="s">
        <v>189</v>
      </c>
      <c r="D137" s="94" t="s">
        <v>117</v>
      </c>
      <c r="E137" s="109" t="s">
        <v>89</v>
      </c>
      <c r="F137" s="75">
        <v>30</v>
      </c>
    </row>
    <row r="138" spans="1:7" ht="15" customHeight="1">
      <c r="A138" s="100" t="s">
        <v>15</v>
      </c>
      <c r="B138" s="92">
        <v>9</v>
      </c>
      <c r="C138" s="96" t="s">
        <v>161</v>
      </c>
      <c r="D138" s="94" t="s">
        <v>188</v>
      </c>
      <c r="E138" s="109" t="s">
        <v>89</v>
      </c>
      <c r="F138" s="75">
        <v>45</v>
      </c>
    </row>
    <row r="139" spans="1:7" ht="15" customHeight="1">
      <c r="A139" s="100" t="s">
        <v>15</v>
      </c>
      <c r="B139" s="92">
        <v>13</v>
      </c>
      <c r="C139" s="95" t="s">
        <v>94</v>
      </c>
      <c r="D139" s="94" t="s">
        <v>95</v>
      </c>
      <c r="E139" s="109" t="s">
        <v>89</v>
      </c>
      <c r="F139" s="101">
        <v>27</v>
      </c>
    </row>
    <row r="140" spans="1:7" ht="15" customHeight="1">
      <c r="A140" s="100" t="s">
        <v>15</v>
      </c>
      <c r="B140" s="92">
        <v>14</v>
      </c>
      <c r="C140" s="95" t="s">
        <v>163</v>
      </c>
      <c r="D140" s="94" t="s">
        <v>187</v>
      </c>
      <c r="E140" s="109" t="s">
        <v>89</v>
      </c>
      <c r="F140" s="101">
        <v>27</v>
      </c>
    </row>
    <row r="141" spans="1:7" ht="15" customHeight="1">
      <c r="A141" s="100" t="s">
        <v>15</v>
      </c>
      <c r="B141" s="92">
        <v>18</v>
      </c>
      <c r="C141" s="95" t="s">
        <v>118</v>
      </c>
      <c r="D141" s="94" t="s">
        <v>119</v>
      </c>
      <c r="E141" s="109" t="s">
        <v>89</v>
      </c>
      <c r="F141" s="101">
        <v>14</v>
      </c>
    </row>
    <row r="142" spans="1:7" ht="15" customHeight="1">
      <c r="A142" s="100" t="s">
        <v>15</v>
      </c>
      <c r="B142" s="92">
        <v>19</v>
      </c>
      <c r="C142" s="93" t="s">
        <v>180</v>
      </c>
      <c r="D142" s="94" t="s">
        <v>195</v>
      </c>
      <c r="E142" s="109" t="s">
        <v>89</v>
      </c>
      <c r="F142" s="101">
        <v>14</v>
      </c>
    </row>
    <row r="143" spans="1:7" ht="15" customHeight="1">
      <c r="A143" s="100" t="s">
        <v>15</v>
      </c>
      <c r="B143" s="92">
        <v>25</v>
      </c>
      <c r="C143" s="94" t="s">
        <v>124</v>
      </c>
      <c r="D143" s="94" t="s">
        <v>139</v>
      </c>
      <c r="E143" s="109" t="s">
        <v>89</v>
      </c>
      <c r="F143" s="101">
        <v>70</v>
      </c>
    </row>
    <row r="144" spans="1:7" ht="15" customHeight="1">
      <c r="A144" s="100" t="s">
        <v>15</v>
      </c>
      <c r="B144" s="92">
        <v>26</v>
      </c>
      <c r="C144" s="95" t="s">
        <v>91</v>
      </c>
      <c r="D144" s="94" t="s">
        <v>92</v>
      </c>
      <c r="E144" s="109" t="s">
        <v>89</v>
      </c>
      <c r="F144" s="101">
        <v>30</v>
      </c>
    </row>
    <row r="145" spans="1:6" ht="15" customHeight="1">
      <c r="A145" s="100" t="s">
        <v>15</v>
      </c>
      <c r="B145" s="92">
        <v>32</v>
      </c>
      <c r="C145" s="96" t="s">
        <v>167</v>
      </c>
      <c r="D145" s="94" t="s">
        <v>193</v>
      </c>
      <c r="E145" s="109" t="s">
        <v>89</v>
      </c>
      <c r="F145" s="101">
        <v>30</v>
      </c>
    </row>
    <row r="146" spans="1:6" ht="15" customHeight="1">
      <c r="A146" s="100" t="s">
        <v>15</v>
      </c>
      <c r="B146" s="92">
        <v>33</v>
      </c>
      <c r="C146" s="95" t="s">
        <v>232</v>
      </c>
      <c r="D146" s="94" t="s">
        <v>105</v>
      </c>
      <c r="E146" s="109" t="s">
        <v>89</v>
      </c>
      <c r="F146" s="101">
        <v>40</v>
      </c>
    </row>
    <row r="147" spans="1:6" ht="15" customHeight="1">
      <c r="A147" s="102" t="s">
        <v>87</v>
      </c>
      <c r="B147" s="97"/>
      <c r="C147" s="97" t="s">
        <v>85</v>
      </c>
      <c r="D147" s="98" t="s">
        <v>59</v>
      </c>
      <c r="E147" s="97"/>
      <c r="F147" s="103"/>
    </row>
    <row r="148" spans="1:6" ht="15" customHeight="1">
      <c r="A148" s="100" t="s">
        <v>87</v>
      </c>
      <c r="B148" s="92">
        <v>1</v>
      </c>
      <c r="C148" s="93" t="s">
        <v>102</v>
      </c>
      <c r="D148" s="94" t="s">
        <v>101</v>
      </c>
      <c r="E148" s="109" t="s">
        <v>54</v>
      </c>
      <c r="F148" s="101">
        <v>15</v>
      </c>
    </row>
    <row r="149" spans="1:6" ht="15" customHeight="1">
      <c r="A149" s="102" t="s">
        <v>33</v>
      </c>
      <c r="B149" s="97"/>
      <c r="C149" s="97" t="s">
        <v>32</v>
      </c>
      <c r="D149" s="98"/>
      <c r="E149" s="97"/>
      <c r="F149" s="103"/>
    </row>
    <row r="150" spans="1:6" ht="15" customHeight="1">
      <c r="A150" s="100" t="s">
        <v>33</v>
      </c>
      <c r="B150" s="92">
        <v>3</v>
      </c>
      <c r="C150" s="111" t="s">
        <v>236</v>
      </c>
      <c r="D150" s="94" t="s">
        <v>243</v>
      </c>
      <c r="E150" s="109" t="s">
        <v>54</v>
      </c>
      <c r="F150" s="101">
        <v>60</v>
      </c>
    </row>
    <row r="151" spans="1:6" ht="15" customHeight="1">
      <c r="A151" s="100" t="s">
        <v>33</v>
      </c>
      <c r="B151" s="92">
        <v>4</v>
      </c>
      <c r="C151" s="96" t="s">
        <v>168</v>
      </c>
      <c r="D151" s="94" t="s">
        <v>186</v>
      </c>
      <c r="E151" s="109"/>
      <c r="F151" s="101">
        <v>63</v>
      </c>
    </row>
    <row r="152" spans="1:6" ht="15" customHeight="1">
      <c r="A152" s="102" t="s">
        <v>36</v>
      </c>
      <c r="B152" s="97"/>
      <c r="C152" s="97" t="s">
        <v>169</v>
      </c>
      <c r="D152" s="98" t="s">
        <v>59</v>
      </c>
      <c r="E152" s="97"/>
      <c r="F152" s="103"/>
    </row>
    <row r="153" spans="1:6" ht="15" customHeight="1">
      <c r="A153" s="100" t="s">
        <v>36</v>
      </c>
      <c r="B153" s="112">
        <v>4</v>
      </c>
      <c r="C153" s="94" t="s">
        <v>115</v>
      </c>
      <c r="D153" s="94" t="s">
        <v>116</v>
      </c>
      <c r="E153" s="109" t="s">
        <v>35</v>
      </c>
      <c r="F153" s="101">
        <v>300</v>
      </c>
    </row>
    <row r="154" spans="1:6" ht="15" customHeight="1">
      <c r="A154" s="105" t="s">
        <v>36</v>
      </c>
      <c r="B154" s="106">
        <v>5</v>
      </c>
      <c r="C154" s="107" t="s">
        <v>70</v>
      </c>
      <c r="D154" s="107" t="s">
        <v>37</v>
      </c>
      <c r="E154" s="110" t="s">
        <v>35</v>
      </c>
      <c r="F154" s="108">
        <v>300</v>
      </c>
    </row>
    <row r="157" spans="1:6" ht="15" customHeight="1">
      <c r="A157" s="71" t="s">
        <v>248</v>
      </c>
      <c r="B157" s="72" t="s">
        <v>247</v>
      </c>
      <c r="C157" s="72" t="s">
        <v>249</v>
      </c>
      <c r="D157" s="73" t="s">
        <v>246</v>
      </c>
      <c r="E157" s="73" t="s">
        <v>256</v>
      </c>
      <c r="F157" s="74" t="s">
        <v>254</v>
      </c>
    </row>
    <row r="158" spans="1:6" ht="15" customHeight="1">
      <c r="A158" s="89"/>
      <c r="B158" s="90"/>
      <c r="C158" s="90" t="s">
        <v>47</v>
      </c>
      <c r="D158" s="91"/>
      <c r="E158" s="91"/>
      <c r="F158" s="116"/>
    </row>
    <row r="159" spans="1:6" ht="88.5" customHeight="1">
      <c r="A159" s="105" t="s">
        <v>51</v>
      </c>
      <c r="B159" s="106">
        <v>1</v>
      </c>
      <c r="C159" s="117" t="s">
        <v>176</v>
      </c>
      <c r="D159" s="107" t="s">
        <v>173</v>
      </c>
      <c r="E159" s="118" t="s">
        <v>172</v>
      </c>
      <c r="F159" s="119">
        <v>1</v>
      </c>
    </row>
  </sheetData>
  <pageMargins left="0.7" right="0.7" top="0.78740157499999996" bottom="0.78740157499999996" header="0.3" footer="0.3"/>
  <pageSetup paperSize="9" orientation="portrait" horizontalDpi="4294967292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G35" sqref="G35"/>
    </sheetView>
  </sheetViews>
  <sheetFormatPr defaultRowHeight="15"/>
  <cols>
    <col min="1" max="1" width="3.7109375" style="1" customWidth="1"/>
    <col min="2" max="2" width="71.42578125" style="2" customWidth="1"/>
    <col min="3" max="3" width="5.85546875" style="2" customWidth="1"/>
    <col min="4" max="4" width="5.7109375" style="2" customWidth="1"/>
    <col min="5" max="7" width="9.140625" style="131"/>
  </cols>
  <sheetData>
    <row r="1" spans="1:14">
      <c r="B1" s="2" t="s">
        <v>266</v>
      </c>
    </row>
    <row r="2" spans="1:14">
      <c r="N2" s="3"/>
    </row>
    <row r="3" spans="1:14" s="3" customFormat="1">
      <c r="A3" s="8"/>
      <c r="B3" s="20" t="s">
        <v>39</v>
      </c>
      <c r="C3" s="292"/>
      <c r="D3" s="292"/>
      <c r="E3" s="132"/>
      <c r="F3" s="132"/>
      <c r="G3" s="132"/>
    </row>
    <row r="4" spans="1:14" s="3" customFormat="1">
      <c r="A4" s="8"/>
      <c r="B4" s="21" t="s">
        <v>40</v>
      </c>
      <c r="C4" s="22" t="s">
        <v>41</v>
      </c>
      <c r="D4" s="23" t="s">
        <v>42</v>
      </c>
      <c r="E4" s="133" t="s">
        <v>242</v>
      </c>
      <c r="F4" s="133" t="s">
        <v>198</v>
      </c>
      <c r="G4" s="133" t="s">
        <v>178</v>
      </c>
    </row>
    <row r="5" spans="1:14" s="3" customFormat="1">
      <c r="A5" s="8">
        <v>1</v>
      </c>
      <c r="B5" s="17" t="s">
        <v>108</v>
      </c>
      <c r="C5" s="18"/>
      <c r="D5" s="18"/>
      <c r="E5" s="132"/>
      <c r="F5" s="132"/>
      <c r="G5" s="132"/>
    </row>
    <row r="6" spans="1:14" s="3" customFormat="1">
      <c r="A6" s="8">
        <v>2</v>
      </c>
      <c r="B6" s="15" t="s">
        <v>154</v>
      </c>
      <c r="C6" s="16">
        <f>65+40+75</f>
        <v>180</v>
      </c>
      <c r="D6" s="16" t="s">
        <v>30</v>
      </c>
      <c r="E6" s="132"/>
      <c r="F6" s="132"/>
      <c r="G6" s="132"/>
    </row>
    <row r="7" spans="1:14" s="3" customFormat="1">
      <c r="A7" s="8">
        <v>3</v>
      </c>
      <c r="B7" s="15" t="s">
        <v>284</v>
      </c>
      <c r="C7" s="16">
        <v>4</v>
      </c>
      <c r="D7" s="16" t="s">
        <v>43</v>
      </c>
      <c r="E7" s="132"/>
      <c r="F7" s="132">
        <f>40*0.1</f>
        <v>4</v>
      </c>
      <c r="G7" s="132"/>
    </row>
    <row r="8" spans="1:14" s="3" customFormat="1">
      <c r="A8" s="8">
        <v>4</v>
      </c>
      <c r="B8" s="15" t="s">
        <v>285</v>
      </c>
      <c r="C8" s="16">
        <v>140</v>
      </c>
      <c r="D8" s="16" t="s">
        <v>30</v>
      </c>
      <c r="E8" s="132">
        <v>65</v>
      </c>
      <c r="F8" s="132"/>
      <c r="G8" s="132">
        <v>75</v>
      </c>
    </row>
    <row r="9" spans="1:14" s="3" customFormat="1">
      <c r="A9" s="8">
        <v>5</v>
      </c>
      <c r="B9" s="15" t="s">
        <v>286</v>
      </c>
      <c r="C9" s="16">
        <f>0.6*62</f>
        <v>37.199999999999996</v>
      </c>
      <c r="D9" s="16" t="s">
        <v>43</v>
      </c>
      <c r="E9" s="132">
        <v>62</v>
      </c>
      <c r="F9" s="132"/>
      <c r="G9" s="132"/>
    </row>
    <row r="10" spans="1:14" s="3" customFormat="1">
      <c r="A10" s="8">
        <v>6</v>
      </c>
      <c r="B10" s="17" t="s">
        <v>289</v>
      </c>
      <c r="C10" s="18"/>
      <c r="D10" s="18"/>
      <c r="E10" s="132"/>
      <c r="F10" s="132"/>
      <c r="G10" s="132"/>
    </row>
    <row r="11" spans="1:14" s="3" customFormat="1">
      <c r="A11" s="8">
        <v>7</v>
      </c>
      <c r="B11" s="15" t="s">
        <v>44</v>
      </c>
      <c r="C11" s="16">
        <v>1</v>
      </c>
      <c r="D11" s="16" t="s">
        <v>6</v>
      </c>
      <c r="E11" s="132"/>
      <c r="F11" s="132"/>
      <c r="G11" s="132"/>
    </row>
    <row r="12" spans="1:14" s="3" customFormat="1">
      <c r="A12" s="8">
        <v>8</v>
      </c>
      <c r="B12" s="15" t="s">
        <v>290</v>
      </c>
      <c r="C12" s="19">
        <v>180</v>
      </c>
      <c r="D12" s="16" t="s">
        <v>30</v>
      </c>
      <c r="E12" s="132">
        <v>65</v>
      </c>
      <c r="F12" s="132">
        <v>40</v>
      </c>
      <c r="G12" s="132">
        <v>75</v>
      </c>
    </row>
    <row r="13" spans="1:14" s="3" customFormat="1">
      <c r="A13" s="8">
        <v>9</v>
      </c>
      <c r="B13" s="15" t="s">
        <v>281</v>
      </c>
      <c r="C13" s="19">
        <v>3061</v>
      </c>
      <c r="D13" s="16" t="s">
        <v>6</v>
      </c>
      <c r="E13" s="132"/>
      <c r="F13" s="132"/>
      <c r="G13" s="132"/>
    </row>
    <row r="14" spans="1:14" s="3" customFormat="1">
      <c r="A14" s="8">
        <v>10</v>
      </c>
      <c r="B14" s="17" t="s">
        <v>155</v>
      </c>
      <c r="C14" s="18"/>
      <c r="D14" s="18"/>
      <c r="E14" s="132"/>
      <c r="F14" s="132"/>
      <c r="G14" s="132"/>
    </row>
    <row r="15" spans="1:14" s="3" customFormat="1">
      <c r="A15" s="8">
        <v>11</v>
      </c>
      <c r="B15" s="15" t="s">
        <v>287</v>
      </c>
      <c r="C15" s="16">
        <v>1</v>
      </c>
      <c r="D15" s="16" t="s">
        <v>6</v>
      </c>
      <c r="E15" s="132"/>
      <c r="F15" s="132"/>
      <c r="G15" s="132"/>
    </row>
    <row r="16" spans="1:14" s="3" customFormat="1">
      <c r="A16" s="8">
        <v>12</v>
      </c>
      <c r="B16" s="15" t="s">
        <v>288</v>
      </c>
      <c r="C16" s="16">
        <f>7.3+5.8</f>
        <v>13.1</v>
      </c>
      <c r="D16" s="16" t="s">
        <v>45</v>
      </c>
      <c r="E16" s="132">
        <v>7.3</v>
      </c>
      <c r="F16" s="132">
        <v>5.8</v>
      </c>
      <c r="G16" s="132"/>
    </row>
    <row r="17" spans="1:7" s="3" customFormat="1">
      <c r="A17" s="8">
        <v>13</v>
      </c>
      <c r="B17" s="17" t="s">
        <v>156</v>
      </c>
      <c r="C17" s="18"/>
      <c r="D17" s="18"/>
      <c r="E17" s="132"/>
      <c r="F17" s="132"/>
      <c r="G17" s="132"/>
    </row>
    <row r="18" spans="1:7" s="3" customFormat="1">
      <c r="A18" s="8">
        <v>14</v>
      </c>
      <c r="B18" s="15" t="s">
        <v>170</v>
      </c>
      <c r="C18" s="16">
        <f>(119.5)*1.05</f>
        <v>125.47500000000001</v>
      </c>
      <c r="D18" s="16" t="s">
        <v>45</v>
      </c>
      <c r="E18" s="132">
        <v>31</v>
      </c>
      <c r="F18" s="132">
        <v>49.1</v>
      </c>
      <c r="G18" s="132">
        <v>39.4</v>
      </c>
    </row>
    <row r="19" spans="1:7" s="3" customFormat="1">
      <c r="A19" s="8">
        <v>15</v>
      </c>
      <c r="B19" s="15" t="s">
        <v>282</v>
      </c>
      <c r="C19" s="16">
        <v>113</v>
      </c>
      <c r="D19" s="16" t="s">
        <v>6</v>
      </c>
      <c r="E19" s="132">
        <v>30</v>
      </c>
      <c r="F19" s="132">
        <v>52</v>
      </c>
      <c r="G19" s="132">
        <v>31</v>
      </c>
    </row>
    <row r="20" spans="1:7" s="3" customFormat="1">
      <c r="A20" s="8">
        <v>16</v>
      </c>
      <c r="B20" s="15" t="s">
        <v>283</v>
      </c>
      <c r="C20" s="16">
        <f>C18*2</f>
        <v>250.95000000000002</v>
      </c>
      <c r="D20" s="16" t="s">
        <v>45</v>
      </c>
      <c r="E20" s="132">
        <f>E18*2</f>
        <v>62</v>
      </c>
      <c r="F20" s="132">
        <f>F18*2</f>
        <v>98.2</v>
      </c>
      <c r="G20" s="132">
        <f>G18*2</f>
        <v>78.8</v>
      </c>
    </row>
    <row r="21" spans="1:7" s="3" customFormat="1">
      <c r="A21" s="8">
        <v>17</v>
      </c>
      <c r="B21" s="17" t="s">
        <v>157</v>
      </c>
      <c r="C21" s="18"/>
      <c r="D21" s="18"/>
      <c r="E21" s="132"/>
      <c r="F21" s="132"/>
      <c r="G21" s="132"/>
    </row>
    <row r="22" spans="1:7" s="3" customFormat="1">
      <c r="A22" s="8">
        <v>18</v>
      </c>
      <c r="B22" s="15" t="s">
        <v>313</v>
      </c>
      <c r="C22" s="16">
        <v>2</v>
      </c>
      <c r="D22" s="16" t="s">
        <v>6</v>
      </c>
      <c r="E22" s="132"/>
      <c r="F22" s="132"/>
      <c r="G22" s="132"/>
    </row>
    <row r="23" spans="1:7" s="3" customFormat="1">
      <c r="A23" s="8">
        <v>19</v>
      </c>
      <c r="B23" s="15" t="s">
        <v>314</v>
      </c>
      <c r="C23" s="16">
        <v>3</v>
      </c>
      <c r="D23" s="16" t="s">
        <v>6</v>
      </c>
      <c r="E23" s="132"/>
      <c r="F23" s="132"/>
      <c r="G23" s="132"/>
    </row>
    <row r="24" spans="1:7" s="3" customFormat="1">
      <c r="A24" s="8">
        <v>20</v>
      </c>
      <c r="B24" s="15" t="s">
        <v>315</v>
      </c>
      <c r="C24" s="16">
        <v>2</v>
      </c>
      <c r="D24" s="16" t="s">
        <v>6</v>
      </c>
      <c r="E24" s="132"/>
      <c r="F24" s="132"/>
      <c r="G24" s="132"/>
    </row>
    <row r="25" spans="1:7" s="2" customFormat="1">
      <c r="A25" s="1">
        <v>21</v>
      </c>
      <c r="B25" s="224" t="s">
        <v>293</v>
      </c>
      <c r="C25" s="225">
        <v>2</v>
      </c>
      <c r="D25" s="225" t="s">
        <v>6</v>
      </c>
      <c r="E25" s="226"/>
      <c r="F25" s="226"/>
      <c r="G25" s="226"/>
    </row>
    <row r="26" spans="1:7">
      <c r="E26" s="132"/>
      <c r="F26" s="132"/>
    </row>
  </sheetData>
  <autoFilter ref="A4:D22"/>
  <mergeCells count="1">
    <mergeCell ref="C3:D3"/>
  </mergeCells>
  <pageMargins left="0.70866141732283472" right="0.70866141732283472" top="0.94488188976377963" bottom="0.55118110236220474" header="0.6692913385826772" footer="0.31496062992125984"/>
  <pageSetup paperSize="9" orientation="portrait" horizontalDpi="4294967292" verticalDpi="1200" r:id="rId1"/>
  <headerFooter>
    <oddHeader>&amp;L01 ORIENTAČNÍ VÝKAZ VÝMĚR&amp;RKRAJINÁŘSKÉ ÚPRAVY PLOCH ZA KULTURNÍM DOMEM, LIBEREC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14</vt:i4>
      </vt:variant>
    </vt:vector>
  </HeadingPairs>
  <TitlesOfParts>
    <vt:vector size="23" baseType="lpstr">
      <vt:lpstr>vv_vse</vt:lpstr>
      <vt:lpstr>dřeviny</vt:lpstr>
      <vt:lpstr>kvetiny</vt:lpstr>
      <vt:lpstr>1A</vt:lpstr>
      <vt:lpstr>1B</vt:lpstr>
      <vt:lpstr>1C</vt:lpstr>
      <vt:lpstr>material</vt:lpstr>
      <vt:lpstr>seznam cad</vt:lpstr>
      <vt:lpstr>VV prehled</vt:lpstr>
      <vt:lpstr>'1B'!Názvy_tisku</vt:lpstr>
      <vt:lpstr>dřeviny!Názvy_tisku</vt:lpstr>
      <vt:lpstr>kvetiny!Názvy_tisku</vt:lpstr>
      <vt:lpstr>material!Názvy_tisku</vt:lpstr>
      <vt:lpstr>vv_vse!Názvy_tisku</vt:lpstr>
      <vt:lpstr>'1A'!Oblast_tisku</vt:lpstr>
      <vt:lpstr>'1B'!Oblast_tisku</vt:lpstr>
      <vt:lpstr>'1C'!Oblast_tisku</vt:lpstr>
      <vt:lpstr>dřeviny!Oblast_tisku</vt:lpstr>
      <vt:lpstr>kvetiny!Oblast_tisku</vt:lpstr>
      <vt:lpstr>material!Oblast_tisku</vt:lpstr>
      <vt:lpstr>'seznam cad'!Oblast_tisku</vt:lpstr>
      <vt:lpstr>'VV prehled'!Oblast_tisku</vt:lpstr>
      <vt:lpstr>vv_vse!Oblast_tisku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Šilberská Petra</cp:lastModifiedBy>
  <cp:lastPrinted>2024-08-02T11:43:00Z</cp:lastPrinted>
  <dcterms:created xsi:type="dcterms:W3CDTF">2022-01-12T12:30:54Z</dcterms:created>
  <dcterms:modified xsi:type="dcterms:W3CDTF">2024-08-02T11:44:13Z</dcterms:modified>
</cp:coreProperties>
</file>