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Odb_PR\Odd_PRVZ\Kolomaznikova.Jana\VZ\1 - Příprava\PRSR 0225 - Technikův pavilon - informační centrum\ZD + přílohy\"/>
    </mc:Choice>
  </mc:AlternateContent>
  <bookViews>
    <workbookView xWindow="0" yWindow="0" windowWidth="15045" windowHeight="11520"/>
  </bookViews>
  <sheets>
    <sheet name="Rekapitulace stavby" sheetId="1" r:id="rId1"/>
    <sheet name="00 - Odstranění stavby" sheetId="2" r:id="rId2"/>
    <sheet name="01 - Architektonicko-stav..." sheetId="3" r:id="rId3"/>
    <sheet name="01 - Vnitřní otvory" sheetId="4" r:id="rId4"/>
    <sheet name="02 - Vnější otvory" sheetId="5" r:id="rId5"/>
    <sheet name="03 - Truhlářské prvky" sheetId="6" r:id="rId6"/>
    <sheet name="04 - Zámečnické prvky" sheetId="7" r:id="rId7"/>
    <sheet name="05 - Klempířské prvky" sheetId="8" r:id="rId8"/>
    <sheet name="06 - Kamenické prvky" sheetId="9" r:id="rId9"/>
    <sheet name="07 - Sanitární prvky" sheetId="10" r:id="rId10"/>
    <sheet name="01 - Zdravotní technika" sheetId="11" r:id="rId11"/>
    <sheet name="02 - Ústřední vytápění" sheetId="12" r:id="rId12"/>
    <sheet name="03.1 - Silnoproud" sheetId="13" r:id="rId13"/>
    <sheet name="03.2 - Slaboproud" sheetId="14" r:id="rId14"/>
    <sheet name="03.3 - Bleskosvod" sheetId="15" r:id="rId15"/>
    <sheet name="03.4 - FVE" sheetId="16" r:id="rId16"/>
    <sheet name="04 - Vzduchotechnika" sheetId="17" r:id="rId17"/>
    <sheet name="05 - Měření a regulace" sheetId="18" r:id="rId18"/>
    <sheet name="SO 02 - Přípojka vodovodu" sheetId="19" r:id="rId19"/>
    <sheet name="SO 03 a 04 - Přípojka kan..." sheetId="20" r:id="rId20"/>
    <sheet name="SO 05 - Přípojka elektro" sheetId="21" r:id="rId21"/>
    <sheet name="SO 06 - Optická přípojka" sheetId="22" r:id="rId22"/>
    <sheet name="SO 07 - Zpevněné plochy a..." sheetId="23" r:id="rId23"/>
    <sheet name="SO 08 - Krajínářské úpravy" sheetId="24" r:id="rId24"/>
    <sheet name="VRN - Vedlejší rozpočtové..." sheetId="25" r:id="rId25"/>
    <sheet name="Seznam figur" sheetId="26" r:id="rId26"/>
  </sheets>
  <definedNames>
    <definedName name="_xlnm._FilterDatabase" localSheetId="1" hidden="1">'00 - Odstranění stavby'!$C$132:$K$207</definedName>
    <definedName name="_xlnm._FilterDatabase" localSheetId="2" hidden="1">'01 - Architektonicko-stav...'!$C$140:$K$1974</definedName>
    <definedName name="_xlnm._FilterDatabase" localSheetId="3" hidden="1">'01 - Vnitřní otvory'!$C$124:$K$142</definedName>
    <definedName name="_xlnm._FilterDatabase" localSheetId="10" hidden="1">'01 - Zdravotní technika'!$C$149:$K$312</definedName>
    <definedName name="_xlnm._FilterDatabase" localSheetId="11" hidden="1">'02 - Ústřední vytápění'!$C$131:$K$248</definedName>
    <definedName name="_xlnm._FilterDatabase" localSheetId="4" hidden="1">'02 - Vnější otvory'!$C$124:$K$143</definedName>
    <definedName name="_xlnm._FilterDatabase" localSheetId="5" hidden="1">'03 - Truhlářské prvky'!$C$124:$K$148</definedName>
    <definedName name="_xlnm._FilterDatabase" localSheetId="12" hidden="1">'03.1 - Silnoproud'!$C$125:$K$255</definedName>
    <definedName name="_xlnm._FilterDatabase" localSheetId="13" hidden="1">'03.2 - Slaboproud'!$C$129:$K$201</definedName>
    <definedName name="_xlnm._FilterDatabase" localSheetId="14" hidden="1">'03.3 - Bleskosvod'!$C$125:$K$158</definedName>
    <definedName name="_xlnm._FilterDatabase" localSheetId="15" hidden="1">'03.4 - FVE'!$C$124:$K$157</definedName>
    <definedName name="_xlnm._FilterDatabase" localSheetId="16" hidden="1">'04 - Vzduchotechnika'!$C$140:$K$236</definedName>
    <definedName name="_xlnm._FilterDatabase" localSheetId="6" hidden="1">'04 - Zámečnické prvky'!$C$124:$K$145</definedName>
    <definedName name="_xlnm._FilterDatabase" localSheetId="7" hidden="1">'05 - Klempířské prvky'!$C$124:$K$154</definedName>
    <definedName name="_xlnm._FilterDatabase" localSheetId="17" hidden="1">'05 - Měření a regulace'!$C$125:$K$160</definedName>
    <definedName name="_xlnm._FilterDatabase" localSheetId="8" hidden="1">'06 - Kamenické prvky'!$C$124:$K$133</definedName>
    <definedName name="_xlnm._FilterDatabase" localSheetId="9" hidden="1">'07 - Sanitární prvky'!$C$124:$K$154</definedName>
    <definedName name="_xlnm._FilterDatabase" localSheetId="18" hidden="1">'SO 02 - Přípojka vodovodu'!$C$122:$K$143</definedName>
    <definedName name="_xlnm._FilterDatabase" localSheetId="19" hidden="1">'SO 03 a 04 - Přípojka kan...'!$C$129:$K$197</definedName>
    <definedName name="_xlnm._FilterDatabase" localSheetId="20" hidden="1">'SO 05 - Přípojka elektro'!$C$116:$K$123</definedName>
    <definedName name="_xlnm._FilterDatabase" localSheetId="21" hidden="1">'SO 06 - Optická přípojka'!$C$117:$K$164</definedName>
    <definedName name="_xlnm._FilterDatabase" localSheetId="22" hidden="1">'SO 07 - Zpevněné plochy a...'!$C$121:$K$226</definedName>
    <definedName name="_xlnm._FilterDatabase" localSheetId="23" hidden="1">'SO 08 - Krajínářské úpravy'!$C$119:$K$160</definedName>
    <definedName name="_xlnm._FilterDatabase" localSheetId="24" hidden="1">'VRN - Vedlejší rozpočtové...'!$C$116:$K$121</definedName>
    <definedName name="_xlnm.Print_Titles" localSheetId="1">'00 - Odstranění stavby'!$132:$132</definedName>
    <definedName name="_xlnm.Print_Titles" localSheetId="2">'01 - Architektonicko-stav...'!$140:$140</definedName>
    <definedName name="_xlnm.Print_Titles" localSheetId="3">'01 - Vnitřní otvory'!$124:$124</definedName>
    <definedName name="_xlnm.Print_Titles" localSheetId="10">'01 - Zdravotní technika'!$149:$149</definedName>
    <definedName name="_xlnm.Print_Titles" localSheetId="11">'02 - Ústřední vytápění'!$131:$131</definedName>
    <definedName name="_xlnm.Print_Titles" localSheetId="4">'02 - Vnější otvory'!$124:$124</definedName>
    <definedName name="_xlnm.Print_Titles" localSheetId="5">'03 - Truhlářské prvky'!$124:$124</definedName>
    <definedName name="_xlnm.Print_Titles" localSheetId="12">'03.1 - Silnoproud'!$125:$125</definedName>
    <definedName name="_xlnm.Print_Titles" localSheetId="13">'03.2 - Slaboproud'!$129:$129</definedName>
    <definedName name="_xlnm.Print_Titles" localSheetId="14">'03.3 - Bleskosvod'!$125:$125</definedName>
    <definedName name="_xlnm.Print_Titles" localSheetId="15">'03.4 - FVE'!$124:$124</definedName>
    <definedName name="_xlnm.Print_Titles" localSheetId="16">'04 - Vzduchotechnika'!$140:$140</definedName>
    <definedName name="_xlnm.Print_Titles" localSheetId="6">'04 - Zámečnické prvky'!$124:$124</definedName>
    <definedName name="_xlnm.Print_Titles" localSheetId="7">'05 - Klempířské prvky'!$124:$124</definedName>
    <definedName name="_xlnm.Print_Titles" localSheetId="17">'05 - Měření a regulace'!$125:$125</definedName>
    <definedName name="_xlnm.Print_Titles" localSheetId="8">'06 - Kamenické prvky'!$124:$124</definedName>
    <definedName name="_xlnm.Print_Titles" localSheetId="9">'07 - Sanitární prvky'!$124:$124</definedName>
    <definedName name="_xlnm.Print_Titles" localSheetId="0">'Rekapitulace stavby'!$92:$92</definedName>
    <definedName name="_xlnm.Print_Titles" localSheetId="25">'Seznam figur'!$9:$9</definedName>
    <definedName name="_xlnm.Print_Titles" localSheetId="18">'SO 02 - Přípojka vodovodu'!$122:$122</definedName>
    <definedName name="_xlnm.Print_Titles" localSheetId="19">'SO 03 a 04 - Přípojka kan...'!$129:$129</definedName>
    <definedName name="_xlnm.Print_Titles" localSheetId="20">'SO 05 - Přípojka elektro'!$116:$116</definedName>
    <definedName name="_xlnm.Print_Titles" localSheetId="21">'SO 06 - Optická přípojka'!$117:$117</definedName>
    <definedName name="_xlnm.Print_Titles" localSheetId="22">'SO 07 - Zpevněné plochy a...'!$121:$121</definedName>
    <definedName name="_xlnm.Print_Titles" localSheetId="23">'SO 08 - Krajínářské úpravy'!$119:$119</definedName>
    <definedName name="_xlnm.Print_Titles" localSheetId="24">'VRN - Vedlejší rozpočtové...'!$116:$116</definedName>
    <definedName name="_xlnm.Print_Area" localSheetId="1">'00 - Odstranění stavby'!$C$4:$J$41,'00 - Odstranění stavby'!$C$50:$J$76,'00 - Odstranění stavby'!$C$82:$J$112,'00 - Odstranění stavby'!$C$118:$K$207</definedName>
    <definedName name="_xlnm.Print_Area" localSheetId="2">'01 - Architektonicko-stav...'!$C$4:$J$41,'01 - Architektonicko-stav...'!$C$50:$J$76,'01 - Architektonicko-stav...'!$C$82:$J$120,'01 - Architektonicko-stav...'!$C$126:$K$1974</definedName>
    <definedName name="_xlnm.Print_Area" localSheetId="3">'01 - Vnitřní otvory'!$C$4:$J$43,'01 - Vnitřní otvory'!$C$50:$J$76,'01 - Vnitřní otvory'!$C$82:$J$102,'01 - Vnitřní otvory'!$C$108:$K$142</definedName>
    <definedName name="_xlnm.Print_Area" localSheetId="10">'01 - Zdravotní technika'!$C$4:$J$43,'01 - Zdravotní technika'!$C$50:$J$76,'01 - Zdravotní technika'!$C$82:$J$127,'01 - Zdravotní technika'!$C$133:$K$312</definedName>
    <definedName name="_xlnm.Print_Area" localSheetId="11">'02 - Ústřední vytápění'!$C$4:$J$43,'02 - Ústřední vytápění'!$C$50:$J$76,'02 - Ústřední vytápění'!$C$82:$J$109,'02 - Ústřední vytápění'!$C$115:$K$248</definedName>
    <definedName name="_xlnm.Print_Area" localSheetId="4">'02 - Vnější otvory'!$C$4:$J$43,'02 - Vnější otvory'!$C$50:$J$76,'02 - Vnější otvory'!$C$82:$J$102,'02 - Vnější otvory'!$C$108:$K$143</definedName>
    <definedName name="_xlnm.Print_Area" localSheetId="5">'03 - Truhlářské prvky'!$C$4:$J$43,'03 - Truhlářské prvky'!$C$50:$J$76,'03 - Truhlářské prvky'!$C$82:$J$102,'03 - Truhlářské prvky'!$C$108:$K$148</definedName>
    <definedName name="_xlnm.Print_Area" localSheetId="12">'03.1 - Silnoproud'!$C$4:$J$43,'03.1 - Silnoproud'!$C$50:$J$76,'03.1 - Silnoproud'!$C$82:$J$103,'03.1 - Silnoproud'!$C$109:$K$255</definedName>
    <definedName name="_xlnm.Print_Area" localSheetId="13">'03.2 - Slaboproud'!$C$4:$J$43,'03.2 - Slaboproud'!$C$50:$J$76,'03.2 - Slaboproud'!$C$82:$J$107,'03.2 - Slaboproud'!$C$113:$K$201</definedName>
    <definedName name="_xlnm.Print_Area" localSheetId="14">'03.3 - Bleskosvod'!$C$4:$J$43,'03.3 - Bleskosvod'!$C$50:$J$76,'03.3 - Bleskosvod'!$C$82:$J$103,'03.3 - Bleskosvod'!$C$109:$K$158</definedName>
    <definedName name="_xlnm.Print_Area" localSheetId="15">'03.4 - FVE'!$C$4:$J$43,'03.4 - FVE'!$C$50:$J$76,'03.4 - FVE'!$C$82:$J$102,'03.4 - FVE'!$C$108:$K$157</definedName>
    <definedName name="_xlnm.Print_Area" localSheetId="16">'04 - Vzduchotechnika'!$C$4:$J$43,'04 - Vzduchotechnika'!$C$50:$J$76,'04 - Vzduchotechnika'!$C$82:$J$118,'04 - Vzduchotechnika'!$C$124:$K$236</definedName>
    <definedName name="_xlnm.Print_Area" localSheetId="6">'04 - Zámečnické prvky'!$C$4:$J$43,'04 - Zámečnické prvky'!$C$50:$J$76,'04 - Zámečnické prvky'!$C$82:$J$102,'04 - Zámečnické prvky'!$C$108:$K$145</definedName>
    <definedName name="_xlnm.Print_Area" localSheetId="7">'05 - Klempířské prvky'!$C$4:$J$43,'05 - Klempířské prvky'!$C$50:$J$76,'05 - Klempířské prvky'!$C$82:$J$102,'05 - Klempířské prvky'!$C$108:$K$154</definedName>
    <definedName name="_xlnm.Print_Area" localSheetId="17">'05 - Měření a regulace'!$C$4:$J$43,'05 - Měření a regulace'!$C$50:$J$76,'05 - Měření a regulace'!$C$82:$J$103,'05 - Měření a regulace'!$C$109:$K$160</definedName>
    <definedName name="_xlnm.Print_Area" localSheetId="8">'06 - Kamenické prvky'!$C$4:$J$43,'06 - Kamenické prvky'!$C$50:$J$76,'06 - Kamenické prvky'!$C$82:$J$102,'06 - Kamenické prvky'!$C$108:$K$133</definedName>
    <definedName name="_xlnm.Print_Area" localSheetId="9">'07 - Sanitární prvky'!$C$4:$J$43,'07 - Sanitární prvky'!$C$50:$J$76,'07 - Sanitární prvky'!$C$82:$J$102,'07 - Sanitární prvky'!$C$108:$K$154</definedName>
    <definedName name="_xlnm.Print_Area" localSheetId="0">'Rekapitulace stavby'!$D$4:$AO$76,'Rekapitulace stavby'!$C$82:$AQ$123</definedName>
    <definedName name="_xlnm.Print_Area" localSheetId="25">'Seznam figur'!$C$4:$G$142</definedName>
    <definedName name="_xlnm.Print_Area" localSheetId="18">'SO 02 - Přípojka vodovodu'!$C$4:$J$39,'SO 02 - Přípojka vodovodu'!$C$50:$J$76,'SO 02 - Přípojka vodovodu'!$C$82:$J$104,'SO 02 - Přípojka vodovodu'!$C$110:$K$143</definedName>
    <definedName name="_xlnm.Print_Area" localSheetId="19">'SO 03 a 04 - Přípojka kan...'!$C$4:$J$39,'SO 03 a 04 - Přípojka kan...'!$C$50:$J$76,'SO 03 a 04 - Přípojka kan...'!$C$82:$J$111,'SO 03 a 04 - Přípojka kan...'!$C$117:$K$197</definedName>
    <definedName name="_xlnm.Print_Area" localSheetId="20">'SO 05 - Přípojka elektro'!$C$4:$J$39,'SO 05 - Přípojka elektro'!$C$50:$J$76,'SO 05 - Přípojka elektro'!$C$82:$J$98,'SO 05 - Přípojka elektro'!$C$104:$K$123</definedName>
    <definedName name="_xlnm.Print_Area" localSheetId="21">'SO 06 - Optická přípojka'!$C$4:$J$39,'SO 06 - Optická přípojka'!$C$50:$J$76,'SO 06 - Optická přípojka'!$C$82:$J$99,'SO 06 - Optická přípojka'!$C$105:$K$164</definedName>
    <definedName name="_xlnm.Print_Area" localSheetId="22">'SO 07 - Zpevněné plochy a...'!$C$4:$J$39,'SO 07 - Zpevněné plochy a...'!$C$50:$J$76,'SO 07 - Zpevněné plochy a...'!$C$82:$J$103,'SO 07 - Zpevněné plochy a...'!$C$109:$K$226</definedName>
    <definedName name="_xlnm.Print_Area" localSheetId="23">'SO 08 - Krajínářské úpravy'!$C$4:$J$39,'SO 08 - Krajínářské úpravy'!$C$50:$J$76,'SO 08 - Krajínářské úpravy'!$C$82:$J$101,'SO 08 - Krajínářské úpravy'!$C$107:$K$160</definedName>
    <definedName name="_xlnm.Print_Area" localSheetId="24">'VRN - Vedlejší rozpočtové...'!$C$4:$J$39,'VRN - Vedlejší rozpočtové...'!$C$50:$J$76,'VRN - Vedlejší rozpočtové...'!$C$82:$J$98,'VRN - Vedlejší rozpočtové...'!$C$104:$K$121</definedName>
  </definedNames>
  <calcPr calcId="162913"/>
</workbook>
</file>

<file path=xl/calcChain.xml><?xml version="1.0" encoding="utf-8"?>
<calcChain xmlns="http://schemas.openxmlformats.org/spreadsheetml/2006/main">
  <c r="D7" i="26" l="1"/>
  <c r="J37" i="25"/>
  <c r="J36" i="25"/>
  <c r="AY122" i="1"/>
  <c r="J35" i="25"/>
  <c r="AX122" i="1"/>
  <c r="BI121" i="25"/>
  <c r="BH121" i="25"/>
  <c r="BG121" i="25"/>
  <c r="BF121" i="25"/>
  <c r="T121" i="25"/>
  <c r="R121" i="25"/>
  <c r="P121" i="25"/>
  <c r="BI120" i="25"/>
  <c r="BH120" i="25"/>
  <c r="BG120" i="25"/>
  <c r="BF120" i="25"/>
  <c r="T120" i="25"/>
  <c r="R120" i="25"/>
  <c r="P120" i="25"/>
  <c r="BI119" i="25"/>
  <c r="BH119" i="25"/>
  <c r="BG119" i="25"/>
  <c r="BF119" i="25"/>
  <c r="T119" i="25"/>
  <c r="R119" i="25"/>
  <c r="P119" i="25"/>
  <c r="J114" i="25"/>
  <c r="J113" i="25"/>
  <c r="F113" i="25"/>
  <c r="F111" i="25"/>
  <c r="E109" i="25"/>
  <c r="J92" i="25"/>
  <c r="J91" i="25"/>
  <c r="F91" i="25"/>
  <c r="F89" i="25"/>
  <c r="E87" i="25"/>
  <c r="J18" i="25"/>
  <c r="E18" i="25"/>
  <c r="F114" i="25" s="1"/>
  <c r="J17" i="25"/>
  <c r="J12" i="25"/>
  <c r="J89" i="25" s="1"/>
  <c r="E7" i="25"/>
  <c r="E107" i="25"/>
  <c r="J37" i="24"/>
  <c r="J36" i="24"/>
  <c r="AY121" i="1" s="1"/>
  <c r="J35" i="24"/>
  <c r="AX121" i="1" s="1"/>
  <c r="BI160" i="24"/>
  <c r="BH160" i="24"/>
  <c r="BG160" i="24"/>
  <c r="BF160" i="24"/>
  <c r="T160" i="24"/>
  <c r="R160" i="24"/>
  <c r="P160" i="24"/>
  <c r="BI159" i="24"/>
  <c r="BH159" i="24"/>
  <c r="BG159" i="24"/>
  <c r="BF159" i="24"/>
  <c r="T159" i="24"/>
  <c r="R159" i="24"/>
  <c r="P159" i="24"/>
  <c r="BI158" i="24"/>
  <c r="BH158" i="24"/>
  <c r="BG158" i="24"/>
  <c r="BF158" i="24"/>
  <c r="T158" i="24"/>
  <c r="R158" i="24"/>
  <c r="P158" i="24"/>
  <c r="BI157" i="24"/>
  <c r="BH157" i="24"/>
  <c r="BG157" i="24"/>
  <c r="BF157" i="24"/>
  <c r="T157" i="24"/>
  <c r="R157" i="24"/>
  <c r="P157" i="24"/>
  <c r="BI156" i="24"/>
  <c r="BH156" i="24"/>
  <c r="BG156" i="24"/>
  <c r="BF156" i="24"/>
  <c r="T156" i="24"/>
  <c r="R156" i="24"/>
  <c r="P156" i="24"/>
  <c r="BI155" i="24"/>
  <c r="BH155" i="24"/>
  <c r="BG155" i="24"/>
  <c r="BF155" i="24"/>
  <c r="T155" i="24"/>
  <c r="R155" i="24"/>
  <c r="P155" i="24"/>
  <c r="BI154" i="24"/>
  <c r="BH154" i="24"/>
  <c r="BG154" i="24"/>
  <c r="BF154" i="24"/>
  <c r="T154" i="24"/>
  <c r="R154" i="24"/>
  <c r="P154" i="24"/>
  <c r="BI153" i="24"/>
  <c r="BH153" i="24"/>
  <c r="BG153" i="24"/>
  <c r="BF153" i="24"/>
  <c r="T153" i="24"/>
  <c r="R153" i="24"/>
  <c r="P153" i="24"/>
  <c r="BI152" i="24"/>
  <c r="BH152" i="24"/>
  <c r="BG152" i="24"/>
  <c r="BF152" i="24"/>
  <c r="T152" i="24"/>
  <c r="R152" i="24"/>
  <c r="P152" i="24"/>
  <c r="BI150" i="24"/>
  <c r="BH150" i="24"/>
  <c r="BG150" i="24"/>
  <c r="BF150" i="24"/>
  <c r="T150" i="24"/>
  <c r="T149" i="24"/>
  <c r="R150" i="24"/>
  <c r="R149" i="24" s="1"/>
  <c r="P150" i="24"/>
  <c r="P149" i="24" s="1"/>
  <c r="BI148" i="24"/>
  <c r="BH148" i="24"/>
  <c r="BG148" i="24"/>
  <c r="BF148" i="24"/>
  <c r="T148" i="24"/>
  <c r="R148" i="24"/>
  <c r="P148" i="24"/>
  <c r="BI147" i="24"/>
  <c r="BH147" i="24"/>
  <c r="BG147" i="24"/>
  <c r="BF147" i="24"/>
  <c r="T147" i="24"/>
  <c r="R147" i="24"/>
  <c r="P147" i="24"/>
  <c r="BI146" i="24"/>
  <c r="BH146" i="24"/>
  <c r="BG146" i="24"/>
  <c r="BF146" i="24"/>
  <c r="T146" i="24"/>
  <c r="R146" i="24"/>
  <c r="P146" i="24"/>
  <c r="BI145" i="24"/>
  <c r="BH145" i="24"/>
  <c r="BG145" i="24"/>
  <c r="BF145" i="24"/>
  <c r="T145" i="24"/>
  <c r="R145" i="24"/>
  <c r="P145" i="24"/>
  <c r="BI144" i="24"/>
  <c r="BH144" i="24"/>
  <c r="BG144" i="24"/>
  <c r="BF144" i="24"/>
  <c r="T144" i="24"/>
  <c r="R144" i="24"/>
  <c r="P144" i="24"/>
  <c r="BI143" i="24"/>
  <c r="BH143" i="24"/>
  <c r="BG143" i="24"/>
  <c r="BF143" i="24"/>
  <c r="T143" i="24"/>
  <c r="R143" i="24"/>
  <c r="P143" i="24"/>
  <c r="BI142" i="24"/>
  <c r="BH142" i="24"/>
  <c r="BG142" i="24"/>
  <c r="BF142" i="24"/>
  <c r="T142" i="24"/>
  <c r="R142" i="24"/>
  <c r="P142" i="24"/>
  <c r="BI141" i="24"/>
  <c r="BH141" i="24"/>
  <c r="BG141" i="24"/>
  <c r="BF141" i="24"/>
  <c r="T141" i="24"/>
  <c r="R141" i="24"/>
  <c r="P141" i="24"/>
  <c r="BI140" i="24"/>
  <c r="BH140" i="24"/>
  <c r="BG140" i="24"/>
  <c r="BF140" i="24"/>
  <c r="T140" i="24"/>
  <c r="R140" i="24"/>
  <c r="P140" i="24"/>
  <c r="BI139" i="24"/>
  <c r="BH139" i="24"/>
  <c r="BG139" i="24"/>
  <c r="BF139" i="24"/>
  <c r="T139" i="24"/>
  <c r="R139" i="24"/>
  <c r="P139" i="24"/>
  <c r="BI138" i="24"/>
  <c r="BH138" i="24"/>
  <c r="BG138" i="24"/>
  <c r="BF138" i="24"/>
  <c r="T138" i="24"/>
  <c r="R138" i="24"/>
  <c r="P138" i="24"/>
  <c r="BI137" i="24"/>
  <c r="BH137" i="24"/>
  <c r="BG137" i="24"/>
  <c r="BF137" i="24"/>
  <c r="T137" i="24"/>
  <c r="R137" i="24"/>
  <c r="P137" i="24"/>
  <c r="BI135" i="24"/>
  <c r="BH135" i="24"/>
  <c r="BG135" i="24"/>
  <c r="BF135" i="24"/>
  <c r="T135" i="24"/>
  <c r="R135" i="24"/>
  <c r="P135" i="24"/>
  <c r="BI134" i="24"/>
  <c r="BH134" i="24"/>
  <c r="BG134" i="24"/>
  <c r="BF134" i="24"/>
  <c r="T134" i="24"/>
  <c r="R134" i="24"/>
  <c r="P134" i="24"/>
  <c r="BI133" i="24"/>
  <c r="BH133" i="24"/>
  <c r="BG133" i="24"/>
  <c r="BF133" i="24"/>
  <c r="T133" i="24"/>
  <c r="R133" i="24"/>
  <c r="P133" i="24"/>
  <c r="BI132" i="24"/>
  <c r="BH132" i="24"/>
  <c r="BG132" i="24"/>
  <c r="BF132" i="24"/>
  <c r="T132" i="24"/>
  <c r="R132" i="24"/>
  <c r="P132" i="24"/>
  <c r="BI131" i="24"/>
  <c r="BH131" i="24"/>
  <c r="BG131" i="24"/>
  <c r="BF131" i="24"/>
  <c r="T131" i="24"/>
  <c r="R131" i="24"/>
  <c r="P131" i="24"/>
  <c r="BI130" i="24"/>
  <c r="BH130" i="24"/>
  <c r="BG130" i="24"/>
  <c r="BF130" i="24"/>
  <c r="T130" i="24"/>
  <c r="R130" i="24"/>
  <c r="P130" i="24"/>
  <c r="BI129" i="24"/>
  <c r="BH129" i="24"/>
  <c r="BG129" i="24"/>
  <c r="BF129" i="24"/>
  <c r="T129" i="24"/>
  <c r="R129" i="24"/>
  <c r="P129" i="24"/>
  <c r="BI128" i="24"/>
  <c r="BH128" i="24"/>
  <c r="BG128" i="24"/>
  <c r="BF128" i="24"/>
  <c r="T128" i="24"/>
  <c r="R128" i="24"/>
  <c r="P128" i="24"/>
  <c r="BI127" i="24"/>
  <c r="BH127" i="24"/>
  <c r="BG127" i="24"/>
  <c r="BF127" i="24"/>
  <c r="T127" i="24"/>
  <c r="R127" i="24"/>
  <c r="P127" i="24"/>
  <c r="BI126" i="24"/>
  <c r="BH126" i="24"/>
  <c r="BG126" i="24"/>
  <c r="BF126" i="24"/>
  <c r="T126" i="24"/>
  <c r="R126" i="24"/>
  <c r="P126" i="24"/>
  <c r="BI125" i="24"/>
  <c r="BH125" i="24"/>
  <c r="BG125" i="24"/>
  <c r="BF125" i="24"/>
  <c r="T125" i="24"/>
  <c r="R125" i="24"/>
  <c r="P125" i="24"/>
  <c r="BI124" i="24"/>
  <c r="BH124" i="24"/>
  <c r="BG124" i="24"/>
  <c r="BF124" i="24"/>
  <c r="T124" i="24"/>
  <c r="R124" i="24"/>
  <c r="P124" i="24"/>
  <c r="BI123" i="24"/>
  <c r="BH123" i="24"/>
  <c r="BG123" i="24"/>
  <c r="BF123" i="24"/>
  <c r="T123" i="24"/>
  <c r="R123" i="24"/>
  <c r="P123" i="24"/>
  <c r="BI122" i="24"/>
  <c r="BH122" i="24"/>
  <c r="BG122" i="24"/>
  <c r="BF122" i="24"/>
  <c r="T122" i="24"/>
  <c r="R122" i="24"/>
  <c r="P122" i="24"/>
  <c r="F114" i="24"/>
  <c r="E112" i="24"/>
  <c r="F89" i="24"/>
  <c r="E87" i="24"/>
  <c r="J24" i="24"/>
  <c r="E24" i="24"/>
  <c r="J92" i="24" s="1"/>
  <c r="J23" i="24"/>
  <c r="J21" i="24"/>
  <c r="E21" i="24"/>
  <c r="J91" i="24" s="1"/>
  <c r="J20" i="24"/>
  <c r="J18" i="24"/>
  <c r="E18" i="24"/>
  <c r="F92" i="24" s="1"/>
  <c r="J17" i="24"/>
  <c r="J15" i="24"/>
  <c r="E15" i="24"/>
  <c r="F91" i="24" s="1"/>
  <c r="J14" i="24"/>
  <c r="J12" i="24"/>
  <c r="J114" i="24"/>
  <c r="E7" i="24"/>
  <c r="E85" i="24"/>
  <c r="J37" i="23"/>
  <c r="J36" i="23"/>
  <c r="AY120" i="1" s="1"/>
  <c r="J35" i="23"/>
  <c r="AX120" i="1" s="1"/>
  <c r="BI226" i="23"/>
  <c r="BH226" i="23"/>
  <c r="BG226" i="23"/>
  <c r="BF226" i="23"/>
  <c r="T226" i="23"/>
  <c r="T225" i="23" s="1"/>
  <c r="R226" i="23"/>
  <c r="R225" i="23" s="1"/>
  <c r="P226" i="23"/>
  <c r="P225" i="23" s="1"/>
  <c r="BI224" i="23"/>
  <c r="BH224" i="23"/>
  <c r="BG224" i="23"/>
  <c r="BF224" i="23"/>
  <c r="T224" i="23"/>
  <c r="R224" i="23"/>
  <c r="P224" i="23"/>
  <c r="BI223" i="23"/>
  <c r="BH223" i="23"/>
  <c r="BG223" i="23"/>
  <c r="BF223" i="23"/>
  <c r="T223" i="23"/>
  <c r="R223" i="23"/>
  <c r="P223" i="23"/>
  <c r="BI221" i="23"/>
  <c r="BH221" i="23"/>
  <c r="BG221" i="23"/>
  <c r="BF221" i="23"/>
  <c r="T221" i="23"/>
  <c r="R221" i="23"/>
  <c r="P221" i="23"/>
  <c r="BI219" i="23"/>
  <c r="BH219" i="23"/>
  <c r="BG219" i="23"/>
  <c r="BF219" i="23"/>
  <c r="T219" i="23"/>
  <c r="R219" i="23"/>
  <c r="P219" i="23"/>
  <c r="BI217" i="23"/>
  <c r="BH217" i="23"/>
  <c r="BG217" i="23"/>
  <c r="BF217" i="23"/>
  <c r="T217" i="23"/>
  <c r="R217" i="23"/>
  <c r="P217" i="23"/>
  <c r="BI215" i="23"/>
  <c r="BH215" i="23"/>
  <c r="BG215" i="23"/>
  <c r="BF215" i="23"/>
  <c r="T215" i="23"/>
  <c r="R215" i="23"/>
  <c r="P215" i="23"/>
  <c r="BI213" i="23"/>
  <c r="BH213" i="23"/>
  <c r="BG213" i="23"/>
  <c r="BF213" i="23"/>
  <c r="T213" i="23"/>
  <c r="R213" i="23"/>
  <c r="P213" i="23"/>
  <c r="BI210" i="23"/>
  <c r="BH210" i="23"/>
  <c r="BG210" i="23"/>
  <c r="BF210" i="23"/>
  <c r="T210" i="23"/>
  <c r="R210" i="23"/>
  <c r="P210" i="23"/>
  <c r="BI207" i="23"/>
  <c r="BH207" i="23"/>
  <c r="BG207" i="23"/>
  <c r="BF207" i="23"/>
  <c r="T207" i="23"/>
  <c r="R207" i="23"/>
  <c r="P207" i="23"/>
  <c r="BI205" i="23"/>
  <c r="BH205" i="23"/>
  <c r="BG205" i="23"/>
  <c r="BF205" i="23"/>
  <c r="T205" i="23"/>
  <c r="R205" i="23"/>
  <c r="P205" i="23"/>
  <c r="BI202" i="23"/>
  <c r="BH202" i="23"/>
  <c r="BG202" i="23"/>
  <c r="BF202" i="23"/>
  <c r="T202" i="23"/>
  <c r="R202" i="23"/>
  <c r="P202" i="23"/>
  <c r="BI199" i="23"/>
  <c r="BH199" i="23"/>
  <c r="BG199" i="23"/>
  <c r="BF199" i="23"/>
  <c r="T199" i="23"/>
  <c r="R199" i="23"/>
  <c r="P199" i="23"/>
  <c r="BI196" i="23"/>
  <c r="BH196" i="23"/>
  <c r="BG196" i="23"/>
  <c r="BF196" i="23"/>
  <c r="T196" i="23"/>
  <c r="R196" i="23"/>
  <c r="P196" i="23"/>
  <c r="BI193" i="23"/>
  <c r="BH193" i="23"/>
  <c r="BG193" i="23"/>
  <c r="BF193" i="23"/>
  <c r="T193" i="23"/>
  <c r="R193" i="23"/>
  <c r="P193" i="23"/>
  <c r="BI187" i="23"/>
  <c r="BH187" i="23"/>
  <c r="BG187" i="23"/>
  <c r="BF187" i="23"/>
  <c r="T187" i="23"/>
  <c r="R187" i="23"/>
  <c r="P187" i="23"/>
  <c r="BI184" i="23"/>
  <c r="BH184" i="23"/>
  <c r="BG184" i="23"/>
  <c r="BF184" i="23"/>
  <c r="T184" i="23"/>
  <c r="R184" i="23"/>
  <c r="P184" i="23"/>
  <c r="BI178" i="23"/>
  <c r="BH178" i="23"/>
  <c r="BG178" i="23"/>
  <c r="BF178" i="23"/>
  <c r="T178" i="23"/>
  <c r="R178" i="23"/>
  <c r="P178" i="23"/>
  <c r="BI176" i="23"/>
  <c r="BH176" i="23"/>
  <c r="BG176" i="23"/>
  <c r="BF176" i="23"/>
  <c r="T176" i="23"/>
  <c r="R176" i="23"/>
  <c r="P176" i="23"/>
  <c r="BI173" i="23"/>
  <c r="BH173" i="23"/>
  <c r="BG173" i="23"/>
  <c r="BF173" i="23"/>
  <c r="T173" i="23"/>
  <c r="R173" i="23"/>
  <c r="P173" i="23"/>
  <c r="BI169" i="23"/>
  <c r="BH169" i="23"/>
  <c r="BG169" i="23"/>
  <c r="BF169" i="23"/>
  <c r="T169" i="23"/>
  <c r="R169" i="23"/>
  <c r="P169" i="23"/>
  <c r="BI168" i="23"/>
  <c r="BH168" i="23"/>
  <c r="BG168" i="23"/>
  <c r="BF168" i="23"/>
  <c r="T168" i="23"/>
  <c r="R168" i="23"/>
  <c r="P168" i="23"/>
  <c r="BI166" i="23"/>
  <c r="BH166" i="23"/>
  <c r="BG166" i="23"/>
  <c r="BF166" i="23"/>
  <c r="T166" i="23"/>
  <c r="R166" i="23"/>
  <c r="P166" i="23"/>
  <c r="BI164" i="23"/>
  <c r="BH164" i="23"/>
  <c r="BG164" i="23"/>
  <c r="BF164" i="23"/>
  <c r="T164" i="23"/>
  <c r="R164" i="23"/>
  <c r="P164" i="23"/>
  <c r="BI161" i="23"/>
  <c r="BH161" i="23"/>
  <c r="BG161" i="23"/>
  <c r="BF161" i="23"/>
  <c r="T161" i="23"/>
  <c r="R161" i="23"/>
  <c r="P161" i="23"/>
  <c r="BI160" i="23"/>
  <c r="BH160" i="23"/>
  <c r="BG160" i="23"/>
  <c r="BF160" i="23"/>
  <c r="T160" i="23"/>
  <c r="R160" i="23"/>
  <c r="P160" i="23"/>
  <c r="BI158" i="23"/>
  <c r="BH158" i="23"/>
  <c r="BG158" i="23"/>
  <c r="BF158" i="23"/>
  <c r="T158" i="23"/>
  <c r="R158" i="23"/>
  <c r="P158" i="23"/>
  <c r="BI156" i="23"/>
  <c r="BH156" i="23"/>
  <c r="BG156" i="23"/>
  <c r="BF156" i="23"/>
  <c r="T156" i="23"/>
  <c r="R156" i="23"/>
  <c r="P156" i="23"/>
  <c r="BI154" i="23"/>
  <c r="BH154" i="23"/>
  <c r="BG154" i="23"/>
  <c r="BF154" i="23"/>
  <c r="T154" i="23"/>
  <c r="R154" i="23"/>
  <c r="P154" i="23"/>
  <c r="BI148" i="23"/>
  <c r="BH148" i="23"/>
  <c r="BG148" i="23"/>
  <c r="BF148" i="23"/>
  <c r="T148" i="23"/>
  <c r="R148" i="23"/>
  <c r="P148" i="23"/>
  <c r="BI146" i="23"/>
  <c r="BH146" i="23"/>
  <c r="BG146" i="23"/>
  <c r="BF146" i="23"/>
  <c r="T146" i="23"/>
  <c r="R146" i="23"/>
  <c r="P146" i="23"/>
  <c r="BI144" i="23"/>
  <c r="BH144" i="23"/>
  <c r="BG144" i="23"/>
  <c r="BF144" i="23"/>
  <c r="T144" i="23"/>
  <c r="R144" i="23"/>
  <c r="P144" i="23"/>
  <c r="BI138" i="23"/>
  <c r="BH138" i="23"/>
  <c r="BG138" i="23"/>
  <c r="BF138" i="23"/>
  <c r="T138" i="23"/>
  <c r="R138" i="23"/>
  <c r="P138" i="23"/>
  <c r="BI136" i="23"/>
  <c r="BH136" i="23"/>
  <c r="BG136" i="23"/>
  <c r="BF136" i="23"/>
  <c r="T136" i="23"/>
  <c r="R136" i="23"/>
  <c r="P136" i="23"/>
  <c r="BI133" i="23"/>
  <c r="BH133" i="23"/>
  <c r="BG133" i="23"/>
  <c r="BF133" i="23"/>
  <c r="T133" i="23"/>
  <c r="R133" i="23"/>
  <c r="P133" i="23"/>
  <c r="BI127" i="23"/>
  <c r="BH127" i="23"/>
  <c r="BG127" i="23"/>
  <c r="BF127" i="23"/>
  <c r="T127" i="23"/>
  <c r="R127" i="23"/>
  <c r="P127" i="23"/>
  <c r="BI125" i="23"/>
  <c r="BH125" i="23"/>
  <c r="BG125" i="23"/>
  <c r="BF125" i="23"/>
  <c r="T125" i="23"/>
  <c r="R125" i="23"/>
  <c r="P125" i="23"/>
  <c r="F116" i="23"/>
  <c r="E114" i="23"/>
  <c r="F89" i="23"/>
  <c r="E87" i="23"/>
  <c r="J24" i="23"/>
  <c r="E24" i="23"/>
  <c r="J92" i="23" s="1"/>
  <c r="J23" i="23"/>
  <c r="J21" i="23"/>
  <c r="E21" i="23"/>
  <c r="J118" i="23"/>
  <c r="J20" i="23"/>
  <c r="J18" i="23"/>
  <c r="E18" i="23"/>
  <c r="F119" i="23" s="1"/>
  <c r="J17" i="23"/>
  <c r="J15" i="23"/>
  <c r="E15" i="23"/>
  <c r="F118" i="23"/>
  <c r="J14" i="23"/>
  <c r="J12" i="23"/>
  <c r="J89" i="23"/>
  <c r="E7" i="23"/>
  <c r="E112" i="23" s="1"/>
  <c r="J37" i="22"/>
  <c r="J36" i="22"/>
  <c r="AY119" i="1"/>
  <c r="J35" i="22"/>
  <c r="AX119" i="1" s="1"/>
  <c r="BI164" i="22"/>
  <c r="BH164" i="22"/>
  <c r="BG164" i="22"/>
  <c r="BF164" i="22"/>
  <c r="T164" i="22"/>
  <c r="R164" i="22"/>
  <c r="P164" i="22"/>
  <c r="BI163" i="22"/>
  <c r="BH163" i="22"/>
  <c r="BG163" i="22"/>
  <c r="BF163" i="22"/>
  <c r="T163" i="22"/>
  <c r="R163" i="22"/>
  <c r="P163" i="22"/>
  <c r="BI162" i="22"/>
  <c r="BH162" i="22"/>
  <c r="BG162" i="22"/>
  <c r="BF162" i="22"/>
  <c r="T162" i="22"/>
  <c r="R162" i="22"/>
  <c r="P162" i="22"/>
  <c r="BI161" i="22"/>
  <c r="BH161" i="22"/>
  <c r="BG161" i="22"/>
  <c r="BF161" i="22"/>
  <c r="T161" i="22"/>
  <c r="R161" i="22"/>
  <c r="P161" i="22"/>
  <c r="BI160" i="22"/>
  <c r="BH160" i="22"/>
  <c r="BG160" i="22"/>
  <c r="BF160" i="22"/>
  <c r="T160" i="22"/>
  <c r="R160" i="22"/>
  <c r="P160" i="22"/>
  <c r="BI159" i="22"/>
  <c r="BH159" i="22"/>
  <c r="BG159" i="22"/>
  <c r="BF159" i="22"/>
  <c r="T159" i="22"/>
  <c r="R159" i="22"/>
  <c r="P159" i="22"/>
  <c r="BI158" i="22"/>
  <c r="BH158" i="22"/>
  <c r="BG158" i="22"/>
  <c r="BF158" i="22"/>
  <c r="T158" i="22"/>
  <c r="R158" i="22"/>
  <c r="P158" i="22"/>
  <c r="BI157" i="22"/>
  <c r="BH157" i="22"/>
  <c r="BG157" i="22"/>
  <c r="BF157" i="22"/>
  <c r="T157" i="22"/>
  <c r="R157" i="22"/>
  <c r="P157" i="22"/>
  <c r="BI156" i="22"/>
  <c r="BH156" i="22"/>
  <c r="BG156" i="22"/>
  <c r="BF156" i="22"/>
  <c r="T156" i="22"/>
  <c r="R156" i="22"/>
  <c r="P156" i="22"/>
  <c r="BI155" i="22"/>
  <c r="BH155" i="22"/>
  <c r="BG155" i="22"/>
  <c r="BF155" i="22"/>
  <c r="T155" i="22"/>
  <c r="R155" i="22"/>
  <c r="P155" i="22"/>
  <c r="BI154" i="22"/>
  <c r="BH154" i="22"/>
  <c r="BG154" i="22"/>
  <c r="BF154" i="22"/>
  <c r="T154" i="22"/>
  <c r="R154" i="22"/>
  <c r="P154" i="22"/>
  <c r="BI153" i="22"/>
  <c r="BH153" i="22"/>
  <c r="BG153" i="22"/>
  <c r="BF153" i="22"/>
  <c r="T153" i="22"/>
  <c r="R153" i="22"/>
  <c r="P153" i="22"/>
  <c r="BI152" i="22"/>
  <c r="BH152" i="22"/>
  <c r="BG152" i="22"/>
  <c r="BF152" i="22"/>
  <c r="T152" i="22"/>
  <c r="R152" i="22"/>
  <c r="P152" i="22"/>
  <c r="BI150" i="22"/>
  <c r="BH150" i="22"/>
  <c r="BG150" i="22"/>
  <c r="BF150" i="22"/>
  <c r="T150" i="22"/>
  <c r="R150" i="22"/>
  <c r="P150" i="22"/>
  <c r="BI149" i="22"/>
  <c r="BH149" i="22"/>
  <c r="BG149" i="22"/>
  <c r="BF149" i="22"/>
  <c r="T149" i="22"/>
  <c r="R149" i="22"/>
  <c r="P149" i="22"/>
  <c r="BI148" i="22"/>
  <c r="BH148" i="22"/>
  <c r="BG148" i="22"/>
  <c r="BF148" i="22"/>
  <c r="T148" i="22"/>
  <c r="R148" i="22"/>
  <c r="P148" i="22"/>
  <c r="BI147" i="22"/>
  <c r="BH147" i="22"/>
  <c r="BG147" i="22"/>
  <c r="BF147" i="22"/>
  <c r="T147" i="22"/>
  <c r="R147" i="22"/>
  <c r="P147" i="22"/>
  <c r="BI146" i="22"/>
  <c r="BH146" i="22"/>
  <c r="BG146" i="22"/>
  <c r="BF146" i="22"/>
  <c r="T146" i="22"/>
  <c r="R146" i="22"/>
  <c r="P146" i="22"/>
  <c r="BI145" i="22"/>
  <c r="BH145" i="22"/>
  <c r="BG145" i="22"/>
  <c r="BF145" i="22"/>
  <c r="T145" i="22"/>
  <c r="R145" i="22"/>
  <c r="P145" i="22"/>
  <c r="BI144" i="22"/>
  <c r="BH144" i="22"/>
  <c r="BG144" i="22"/>
  <c r="BF144" i="22"/>
  <c r="T144" i="22"/>
  <c r="R144" i="22"/>
  <c r="P144" i="22"/>
  <c r="BI143" i="22"/>
  <c r="BH143" i="22"/>
  <c r="BG143" i="22"/>
  <c r="BF143" i="22"/>
  <c r="T143" i="22"/>
  <c r="R143" i="22"/>
  <c r="P143" i="22"/>
  <c r="BI142" i="22"/>
  <c r="BH142" i="22"/>
  <c r="BG142" i="22"/>
  <c r="BF142" i="22"/>
  <c r="T142" i="22"/>
  <c r="R142" i="22"/>
  <c r="P142" i="22"/>
  <c r="BI141" i="22"/>
  <c r="BH141" i="22"/>
  <c r="BG141" i="22"/>
  <c r="BF141" i="22"/>
  <c r="T141" i="22"/>
  <c r="R141" i="22"/>
  <c r="P141" i="22"/>
  <c r="BI140" i="22"/>
  <c r="BH140" i="22"/>
  <c r="BG140" i="22"/>
  <c r="BF140" i="22"/>
  <c r="T140" i="22"/>
  <c r="R140" i="22"/>
  <c r="P140" i="22"/>
  <c r="BI139" i="22"/>
  <c r="BH139" i="22"/>
  <c r="BG139" i="22"/>
  <c r="BF139" i="22"/>
  <c r="T139" i="22"/>
  <c r="R139" i="22"/>
  <c r="P139" i="22"/>
  <c r="BI138" i="22"/>
  <c r="BH138" i="22"/>
  <c r="BG138" i="22"/>
  <c r="BF138" i="22"/>
  <c r="T138" i="22"/>
  <c r="R138" i="22"/>
  <c r="P138" i="22"/>
  <c r="BI137" i="22"/>
  <c r="BH137" i="22"/>
  <c r="BG137" i="22"/>
  <c r="BF137" i="22"/>
  <c r="T137" i="22"/>
  <c r="R137" i="22"/>
  <c r="P137" i="22"/>
  <c r="BI136" i="22"/>
  <c r="BH136" i="22"/>
  <c r="BG136" i="22"/>
  <c r="BF136" i="22"/>
  <c r="T136" i="22"/>
  <c r="R136" i="22"/>
  <c r="P136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33" i="22"/>
  <c r="BH133" i="22"/>
  <c r="BG133" i="22"/>
  <c r="BF133" i="22"/>
  <c r="T133" i="22"/>
  <c r="R133" i="22"/>
  <c r="P133" i="22"/>
  <c r="BI132" i="22"/>
  <c r="BH132" i="22"/>
  <c r="BG132" i="22"/>
  <c r="BF132" i="22"/>
  <c r="T132" i="22"/>
  <c r="R132" i="22"/>
  <c r="P132" i="22"/>
  <c r="BI131" i="22"/>
  <c r="BH131" i="22"/>
  <c r="BG131" i="22"/>
  <c r="BF131" i="22"/>
  <c r="T131" i="22"/>
  <c r="R131" i="22"/>
  <c r="P131" i="22"/>
  <c r="BI130" i="22"/>
  <c r="BH130" i="22"/>
  <c r="BG130" i="22"/>
  <c r="BF130" i="22"/>
  <c r="T130" i="22"/>
  <c r="R130" i="22"/>
  <c r="P130" i="22"/>
  <c r="BI129" i="22"/>
  <c r="BH129" i="22"/>
  <c r="BG129" i="22"/>
  <c r="BF129" i="22"/>
  <c r="T129" i="22"/>
  <c r="R129" i="22"/>
  <c r="P129" i="22"/>
  <c r="BI128" i="22"/>
  <c r="BH128" i="22"/>
  <c r="BG128" i="22"/>
  <c r="BF128" i="22"/>
  <c r="T128" i="22"/>
  <c r="R128" i="22"/>
  <c r="P128" i="22"/>
  <c r="BI127" i="22"/>
  <c r="BH127" i="22"/>
  <c r="BG127" i="22"/>
  <c r="BF127" i="22"/>
  <c r="T127" i="22"/>
  <c r="R127" i="22"/>
  <c r="P127" i="22"/>
  <c r="BI126" i="22"/>
  <c r="BH126" i="22"/>
  <c r="BG126" i="22"/>
  <c r="BF126" i="22"/>
  <c r="T126" i="22"/>
  <c r="R126" i="22"/>
  <c r="P126" i="22"/>
  <c r="BI125" i="22"/>
  <c r="BH125" i="22"/>
  <c r="BG125" i="22"/>
  <c r="BF125" i="22"/>
  <c r="T125" i="22"/>
  <c r="R125" i="22"/>
  <c r="P125" i="22"/>
  <c r="BI124" i="22"/>
  <c r="BH124" i="22"/>
  <c r="BG124" i="22"/>
  <c r="BF124" i="22"/>
  <c r="T124" i="22"/>
  <c r="R124" i="22"/>
  <c r="P124" i="22"/>
  <c r="BI123" i="22"/>
  <c r="BH123" i="22"/>
  <c r="BG123" i="22"/>
  <c r="BF123" i="22"/>
  <c r="T123" i="22"/>
  <c r="R123" i="22"/>
  <c r="P123" i="22"/>
  <c r="BI122" i="22"/>
  <c r="BH122" i="22"/>
  <c r="BG122" i="22"/>
  <c r="BF122" i="22"/>
  <c r="T122" i="22"/>
  <c r="R122" i="22"/>
  <c r="P122" i="22"/>
  <c r="BI121" i="22"/>
  <c r="BH121" i="22"/>
  <c r="BG121" i="22"/>
  <c r="BF121" i="22"/>
  <c r="T121" i="22"/>
  <c r="R121" i="22"/>
  <c r="P121" i="22"/>
  <c r="BI120" i="22"/>
  <c r="BH120" i="22"/>
  <c r="BG120" i="22"/>
  <c r="BF120" i="22"/>
  <c r="T120" i="22"/>
  <c r="R120" i="22"/>
  <c r="P120" i="22"/>
  <c r="F112" i="22"/>
  <c r="E110" i="22"/>
  <c r="F89" i="22"/>
  <c r="E87" i="22"/>
  <c r="J24" i="22"/>
  <c r="E24" i="22"/>
  <c r="J115" i="22" s="1"/>
  <c r="J23" i="22"/>
  <c r="J21" i="22"/>
  <c r="E21" i="22"/>
  <c r="J91" i="22" s="1"/>
  <c r="J20" i="22"/>
  <c r="J18" i="22"/>
  <c r="E18" i="22"/>
  <c r="F92" i="22" s="1"/>
  <c r="J17" i="22"/>
  <c r="J15" i="22"/>
  <c r="E15" i="22"/>
  <c r="F114" i="22" s="1"/>
  <c r="J14" i="22"/>
  <c r="J12" i="22"/>
  <c r="J112" i="22"/>
  <c r="E7" i="22"/>
  <c r="E108" i="22"/>
  <c r="J37" i="21"/>
  <c r="J36" i="21"/>
  <c r="AY118" i="1" s="1"/>
  <c r="J35" i="21"/>
  <c r="AX118" i="1"/>
  <c r="BI123" i="21"/>
  <c r="BH123" i="21"/>
  <c r="BG123" i="21"/>
  <c r="BF123" i="21"/>
  <c r="T123" i="21"/>
  <c r="R123" i="21"/>
  <c r="P123" i="21"/>
  <c r="BI122" i="21"/>
  <c r="BH122" i="21"/>
  <c r="BG122" i="21"/>
  <c r="BF122" i="21"/>
  <c r="T122" i="21"/>
  <c r="R122" i="21"/>
  <c r="P122" i="21"/>
  <c r="BI121" i="21"/>
  <c r="BH121" i="21"/>
  <c r="BG121" i="21"/>
  <c r="BF121" i="21"/>
  <c r="T121" i="21"/>
  <c r="R121" i="21"/>
  <c r="P121" i="21"/>
  <c r="BI120" i="21"/>
  <c r="BH120" i="21"/>
  <c r="BG120" i="21"/>
  <c r="BF120" i="21"/>
  <c r="T120" i="21"/>
  <c r="R120" i="21"/>
  <c r="P120" i="21"/>
  <c r="BI119" i="21"/>
  <c r="BH119" i="21"/>
  <c r="BG119" i="21"/>
  <c r="BF119" i="21"/>
  <c r="T119" i="21"/>
  <c r="R119" i="21"/>
  <c r="P119" i="21"/>
  <c r="F111" i="21"/>
  <c r="E109" i="21"/>
  <c r="F89" i="21"/>
  <c r="E87" i="21"/>
  <c r="J24" i="21"/>
  <c r="E24" i="21"/>
  <c r="J92" i="21" s="1"/>
  <c r="J23" i="21"/>
  <c r="J21" i="21"/>
  <c r="E21" i="21"/>
  <c r="J113" i="21" s="1"/>
  <c r="J20" i="21"/>
  <c r="J18" i="21"/>
  <c r="E18" i="21"/>
  <c r="F114" i="21" s="1"/>
  <c r="J17" i="21"/>
  <c r="J15" i="21"/>
  <c r="E15" i="21"/>
  <c r="F113" i="21" s="1"/>
  <c r="J14" i="21"/>
  <c r="J12" i="21"/>
  <c r="J89" i="21"/>
  <c r="E7" i="21"/>
  <c r="E85" i="21"/>
  <c r="J37" i="20"/>
  <c r="J36" i="20"/>
  <c r="AY117" i="1" s="1"/>
  <c r="J35" i="20"/>
  <c r="AX117" i="1"/>
  <c r="BI197" i="20"/>
  <c r="BH197" i="20"/>
  <c r="BG197" i="20"/>
  <c r="BF197" i="20"/>
  <c r="T197" i="20"/>
  <c r="T196" i="20" s="1"/>
  <c r="T193" i="20" s="1"/>
  <c r="R197" i="20"/>
  <c r="R196" i="20"/>
  <c r="P197" i="20"/>
  <c r="P196" i="20" s="1"/>
  <c r="BI195" i="20"/>
  <c r="BH195" i="20"/>
  <c r="BG195" i="20"/>
  <c r="BF195" i="20"/>
  <c r="T195" i="20"/>
  <c r="T194" i="20"/>
  <c r="R195" i="20"/>
  <c r="R194" i="20"/>
  <c r="R193" i="20"/>
  <c r="P195" i="20"/>
  <c r="P194" i="20" s="1"/>
  <c r="P193" i="20" s="1"/>
  <c r="BI192" i="20"/>
  <c r="BH192" i="20"/>
  <c r="BG192" i="20"/>
  <c r="BF192" i="20"/>
  <c r="T192" i="20"/>
  <c r="R192" i="20"/>
  <c r="P192" i="20"/>
  <c r="BI191" i="20"/>
  <c r="BH191" i="20"/>
  <c r="BG191" i="20"/>
  <c r="BF191" i="20"/>
  <c r="T191" i="20"/>
  <c r="R191" i="20"/>
  <c r="P191" i="20"/>
  <c r="BI189" i="20"/>
  <c r="BH189" i="20"/>
  <c r="BG189" i="20"/>
  <c r="BF189" i="20"/>
  <c r="T189" i="20"/>
  <c r="T188" i="20" s="1"/>
  <c r="R189" i="20"/>
  <c r="R188" i="20"/>
  <c r="P189" i="20"/>
  <c r="P188" i="20" s="1"/>
  <c r="BI187" i="20"/>
  <c r="BH187" i="20"/>
  <c r="BG187" i="20"/>
  <c r="BF187" i="20"/>
  <c r="T187" i="20"/>
  <c r="R187" i="20"/>
  <c r="P187" i="20"/>
  <c r="BI186" i="20"/>
  <c r="BH186" i="20"/>
  <c r="BG186" i="20"/>
  <c r="BF186" i="20"/>
  <c r="T186" i="20"/>
  <c r="R186" i="20"/>
  <c r="P186" i="20"/>
  <c r="BI185" i="20"/>
  <c r="BH185" i="20"/>
  <c r="BG185" i="20"/>
  <c r="BF185" i="20"/>
  <c r="T185" i="20"/>
  <c r="R185" i="20"/>
  <c r="P185" i="20"/>
  <c r="BI184" i="20"/>
  <c r="BH184" i="20"/>
  <c r="BG184" i="20"/>
  <c r="BF184" i="20"/>
  <c r="T184" i="20"/>
  <c r="R184" i="20"/>
  <c r="P184" i="20"/>
  <c r="BI183" i="20"/>
  <c r="BH183" i="20"/>
  <c r="BG183" i="20"/>
  <c r="BF183" i="20"/>
  <c r="T183" i="20"/>
  <c r="R183" i="20"/>
  <c r="P183" i="20"/>
  <c r="BI181" i="20"/>
  <c r="BH181" i="20"/>
  <c r="BG181" i="20"/>
  <c r="BF181" i="20"/>
  <c r="T181" i="20"/>
  <c r="R181" i="20"/>
  <c r="P181" i="20"/>
  <c r="BI180" i="20"/>
  <c r="BH180" i="20"/>
  <c r="BG180" i="20"/>
  <c r="BF180" i="20"/>
  <c r="T180" i="20"/>
  <c r="R180" i="20"/>
  <c r="P180" i="20"/>
  <c r="BI179" i="20"/>
  <c r="BH179" i="20"/>
  <c r="BG179" i="20"/>
  <c r="BF179" i="20"/>
  <c r="T179" i="20"/>
  <c r="R179" i="20"/>
  <c r="P179" i="20"/>
  <c r="BI178" i="20"/>
  <c r="BH178" i="20"/>
  <c r="BG178" i="20"/>
  <c r="BF178" i="20"/>
  <c r="T178" i="20"/>
  <c r="R178" i="20"/>
  <c r="P178" i="20"/>
  <c r="BI177" i="20"/>
  <c r="BH177" i="20"/>
  <c r="BG177" i="20"/>
  <c r="BF177" i="20"/>
  <c r="T177" i="20"/>
  <c r="R177" i="20"/>
  <c r="P177" i="20"/>
  <c r="BI176" i="20"/>
  <c r="BH176" i="20"/>
  <c r="BG176" i="20"/>
  <c r="BF176" i="20"/>
  <c r="T176" i="20"/>
  <c r="R176" i="20"/>
  <c r="P176" i="20"/>
  <c r="BI175" i="20"/>
  <c r="BH175" i="20"/>
  <c r="BG175" i="20"/>
  <c r="BF175" i="20"/>
  <c r="T175" i="20"/>
  <c r="R175" i="20"/>
  <c r="P175" i="20"/>
  <c r="BI174" i="20"/>
  <c r="BH174" i="20"/>
  <c r="BG174" i="20"/>
  <c r="BF174" i="20"/>
  <c r="T174" i="20"/>
  <c r="R174" i="20"/>
  <c r="P174" i="20"/>
  <c r="BI173" i="20"/>
  <c r="BH173" i="20"/>
  <c r="BG173" i="20"/>
  <c r="BF173" i="20"/>
  <c r="T173" i="20"/>
  <c r="R173" i="20"/>
  <c r="P173" i="20"/>
  <c r="BI172" i="20"/>
  <c r="BH172" i="20"/>
  <c r="BG172" i="20"/>
  <c r="BF172" i="20"/>
  <c r="T172" i="20"/>
  <c r="R172" i="20"/>
  <c r="P172" i="20"/>
  <c r="BI171" i="20"/>
  <c r="BH171" i="20"/>
  <c r="BG171" i="20"/>
  <c r="BF171" i="20"/>
  <c r="T171" i="20"/>
  <c r="R171" i="20"/>
  <c r="P171" i="20"/>
  <c r="BI170" i="20"/>
  <c r="BH170" i="20"/>
  <c r="BG170" i="20"/>
  <c r="BF170" i="20"/>
  <c r="T170" i="20"/>
  <c r="R170" i="20"/>
  <c r="P170" i="20"/>
  <c r="BI169" i="20"/>
  <c r="BH169" i="20"/>
  <c r="BG169" i="20"/>
  <c r="BF169" i="20"/>
  <c r="T169" i="20"/>
  <c r="R169" i="20"/>
  <c r="P169" i="20"/>
  <c r="BI168" i="20"/>
  <c r="BH168" i="20"/>
  <c r="BG168" i="20"/>
  <c r="BF168" i="20"/>
  <c r="T168" i="20"/>
  <c r="R168" i="20"/>
  <c r="P168" i="20"/>
  <c r="BI167" i="20"/>
  <c r="BH167" i="20"/>
  <c r="BG167" i="20"/>
  <c r="BF167" i="20"/>
  <c r="T167" i="20"/>
  <c r="R167" i="20"/>
  <c r="P167" i="20"/>
  <c r="BI165" i="20"/>
  <c r="BH165" i="20"/>
  <c r="BG165" i="20"/>
  <c r="BF165" i="20"/>
  <c r="T165" i="20"/>
  <c r="T164" i="20"/>
  <c r="R165" i="20"/>
  <c r="R164" i="20" s="1"/>
  <c r="P165" i="20"/>
  <c r="P164" i="20"/>
  <c r="BI163" i="20"/>
  <c r="BH163" i="20"/>
  <c r="BG163" i="20"/>
  <c r="BF163" i="20"/>
  <c r="T163" i="20"/>
  <c r="R163" i="20"/>
  <c r="P163" i="20"/>
  <c r="BI162" i="20"/>
  <c r="BH162" i="20"/>
  <c r="BG162" i="20"/>
  <c r="BF162" i="20"/>
  <c r="T162" i="20"/>
  <c r="R162" i="20"/>
  <c r="P162" i="20"/>
  <c r="BI161" i="20"/>
  <c r="BH161" i="20"/>
  <c r="BG161" i="20"/>
  <c r="BF161" i="20"/>
  <c r="T161" i="20"/>
  <c r="R161" i="20"/>
  <c r="P161" i="20"/>
  <c r="BI160" i="20"/>
  <c r="BH160" i="20"/>
  <c r="BG160" i="20"/>
  <c r="BF160" i="20"/>
  <c r="T160" i="20"/>
  <c r="R160" i="20"/>
  <c r="P160" i="20"/>
  <c r="BI159" i="20"/>
  <c r="BH159" i="20"/>
  <c r="BG159" i="20"/>
  <c r="BF159" i="20"/>
  <c r="T159" i="20"/>
  <c r="R159" i="20"/>
  <c r="P159" i="20"/>
  <c r="BI158" i="20"/>
  <c r="BH158" i="20"/>
  <c r="BG158" i="20"/>
  <c r="BF158" i="20"/>
  <c r="T158" i="20"/>
  <c r="R158" i="20"/>
  <c r="P158" i="20"/>
  <c r="BI157" i="20"/>
  <c r="BH157" i="20"/>
  <c r="BG157" i="20"/>
  <c r="BF157" i="20"/>
  <c r="T157" i="20"/>
  <c r="R157" i="20"/>
  <c r="P157" i="20"/>
  <c r="BI156" i="20"/>
  <c r="BH156" i="20"/>
  <c r="BG156" i="20"/>
  <c r="BF156" i="20"/>
  <c r="T156" i="20"/>
  <c r="R156" i="20"/>
  <c r="P156" i="20"/>
  <c r="BI154" i="20"/>
  <c r="BH154" i="20"/>
  <c r="BG154" i="20"/>
  <c r="BF154" i="20"/>
  <c r="T154" i="20"/>
  <c r="R154" i="20"/>
  <c r="P154" i="20"/>
  <c r="BI153" i="20"/>
  <c r="BH153" i="20"/>
  <c r="BG153" i="20"/>
  <c r="BF153" i="20"/>
  <c r="T153" i="20"/>
  <c r="R153" i="20"/>
  <c r="P153" i="20"/>
  <c r="BI152" i="20"/>
  <c r="BH152" i="20"/>
  <c r="BG152" i="20"/>
  <c r="BF152" i="20"/>
  <c r="T152" i="20"/>
  <c r="R152" i="20"/>
  <c r="P152" i="20"/>
  <c r="BI151" i="20"/>
  <c r="BH151" i="20"/>
  <c r="BG151" i="20"/>
  <c r="BF151" i="20"/>
  <c r="T151" i="20"/>
  <c r="R151" i="20"/>
  <c r="P151" i="20"/>
  <c r="BI148" i="20"/>
  <c r="BH148" i="20"/>
  <c r="BG148" i="20"/>
  <c r="BF148" i="20"/>
  <c r="T148" i="20"/>
  <c r="R148" i="20"/>
  <c r="P148" i="20"/>
  <c r="BI147" i="20"/>
  <c r="BH147" i="20"/>
  <c r="BG147" i="20"/>
  <c r="BF147" i="20"/>
  <c r="T147" i="20"/>
  <c r="R147" i="20"/>
  <c r="P147" i="20"/>
  <c r="BI146" i="20"/>
  <c r="BH146" i="20"/>
  <c r="BG146" i="20"/>
  <c r="BF146" i="20"/>
  <c r="T146" i="20"/>
  <c r="R146" i="20"/>
  <c r="P146" i="20"/>
  <c r="BI145" i="20"/>
  <c r="BH145" i="20"/>
  <c r="BG145" i="20"/>
  <c r="BF145" i="20"/>
  <c r="T145" i="20"/>
  <c r="R145" i="20"/>
  <c r="P145" i="20"/>
  <c r="BI144" i="20"/>
  <c r="BH144" i="20"/>
  <c r="BG144" i="20"/>
  <c r="BF144" i="20"/>
  <c r="T144" i="20"/>
  <c r="R144" i="20"/>
  <c r="P144" i="20"/>
  <c r="BI143" i="20"/>
  <c r="BH143" i="20"/>
  <c r="BG143" i="20"/>
  <c r="BF143" i="20"/>
  <c r="T143" i="20"/>
  <c r="R143" i="20"/>
  <c r="P143" i="20"/>
  <c r="BI142" i="20"/>
  <c r="BH142" i="20"/>
  <c r="BG142" i="20"/>
  <c r="BF142" i="20"/>
  <c r="T142" i="20"/>
  <c r="R142" i="20"/>
  <c r="P142" i="20"/>
  <c r="BI141" i="20"/>
  <c r="BH141" i="20"/>
  <c r="BG141" i="20"/>
  <c r="BF141" i="20"/>
  <c r="T141" i="20"/>
  <c r="R141" i="20"/>
  <c r="P141" i="20"/>
  <c r="BI140" i="20"/>
  <c r="BH140" i="20"/>
  <c r="BG140" i="20"/>
  <c r="BF140" i="20"/>
  <c r="T140" i="20"/>
  <c r="R140" i="20"/>
  <c r="P140" i="20"/>
  <c r="BI139" i="20"/>
  <c r="BH139" i="20"/>
  <c r="BG139" i="20"/>
  <c r="BF139" i="20"/>
  <c r="T139" i="20"/>
  <c r="R139" i="20"/>
  <c r="P139" i="20"/>
  <c r="BI138" i="20"/>
  <c r="BH138" i="20"/>
  <c r="BG138" i="20"/>
  <c r="BF138" i="20"/>
  <c r="T138" i="20"/>
  <c r="R138" i="20"/>
  <c r="P138" i="20"/>
  <c r="BI136" i="20"/>
  <c r="BH136" i="20"/>
  <c r="BG136" i="20"/>
  <c r="BF136" i="20"/>
  <c r="T136" i="20"/>
  <c r="R136" i="20"/>
  <c r="P136" i="20"/>
  <c r="BI135" i="20"/>
  <c r="BH135" i="20"/>
  <c r="BG135" i="20"/>
  <c r="BF135" i="20"/>
  <c r="T135" i="20"/>
  <c r="R135" i="20"/>
  <c r="P135" i="20"/>
  <c r="BI134" i="20"/>
  <c r="BH134" i="20"/>
  <c r="BG134" i="20"/>
  <c r="BF134" i="20"/>
  <c r="T134" i="20"/>
  <c r="R134" i="20"/>
  <c r="P134" i="20"/>
  <c r="BI133" i="20"/>
  <c r="BH133" i="20"/>
  <c r="BG133" i="20"/>
  <c r="BF133" i="20"/>
  <c r="T133" i="20"/>
  <c r="R133" i="20"/>
  <c r="P133" i="20"/>
  <c r="F124" i="20"/>
  <c r="E122" i="20"/>
  <c r="F89" i="20"/>
  <c r="E87" i="20"/>
  <c r="J24" i="20"/>
  <c r="E24" i="20"/>
  <c r="J127" i="20"/>
  <c r="J23" i="20"/>
  <c r="J21" i="20"/>
  <c r="E21" i="20"/>
  <c r="J126" i="20"/>
  <c r="J20" i="20"/>
  <c r="J18" i="20"/>
  <c r="E18" i="20"/>
  <c r="F127" i="20"/>
  <c r="J17" i="20"/>
  <c r="J15" i="20"/>
  <c r="E15" i="20"/>
  <c r="F91" i="20"/>
  <c r="J14" i="20"/>
  <c r="J12" i="20"/>
  <c r="J124" i="20"/>
  <c r="E7" i="20"/>
  <c r="E120" i="20" s="1"/>
  <c r="J37" i="19"/>
  <c r="J36" i="19"/>
  <c r="AY116" i="1"/>
  <c r="J35" i="19"/>
  <c r="AX116" i="1"/>
  <c r="BI143" i="19"/>
  <c r="BH143" i="19"/>
  <c r="BG143" i="19"/>
  <c r="BF143" i="19"/>
  <c r="T143" i="19"/>
  <c r="T142" i="19"/>
  <c r="R143" i="19"/>
  <c r="R142" i="19"/>
  <c r="P143" i="19"/>
  <c r="P142" i="19"/>
  <c r="BI141" i="19"/>
  <c r="BH141" i="19"/>
  <c r="BG141" i="19"/>
  <c r="BF141" i="19"/>
  <c r="T141" i="19"/>
  <c r="T140" i="19"/>
  <c r="R141" i="19"/>
  <c r="R140" i="19"/>
  <c r="P141" i="19"/>
  <c r="P140" i="19" s="1"/>
  <c r="BI139" i="19"/>
  <c r="BH139" i="19"/>
  <c r="BG139" i="19"/>
  <c r="BF139" i="19"/>
  <c r="T139" i="19"/>
  <c r="R139" i="19"/>
  <c r="P139" i="19"/>
  <c r="BI138" i="19"/>
  <c r="BH138" i="19"/>
  <c r="BG138" i="19"/>
  <c r="BF138" i="19"/>
  <c r="T138" i="19"/>
  <c r="R138" i="19"/>
  <c r="P138" i="19"/>
  <c r="BI136" i="19"/>
  <c r="BH136" i="19"/>
  <c r="BG136" i="19"/>
  <c r="BF136" i="19"/>
  <c r="T136" i="19"/>
  <c r="R136" i="19"/>
  <c r="P136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31" i="19"/>
  <c r="BH131" i="19"/>
  <c r="BG131" i="19"/>
  <c r="BF131" i="19"/>
  <c r="T131" i="19"/>
  <c r="R131" i="19"/>
  <c r="P131" i="19"/>
  <c r="BI129" i="19"/>
  <c r="BH129" i="19"/>
  <c r="BG129" i="19"/>
  <c r="BF129" i="19"/>
  <c r="T129" i="19"/>
  <c r="T128" i="19"/>
  <c r="R129" i="19"/>
  <c r="R128" i="19" s="1"/>
  <c r="P129" i="19"/>
  <c r="P128" i="19"/>
  <c r="BI127" i="19"/>
  <c r="BH127" i="19"/>
  <c r="BG127" i="19"/>
  <c r="BF127" i="19"/>
  <c r="T127" i="19"/>
  <c r="R127" i="19"/>
  <c r="P127" i="19"/>
  <c r="BI126" i="19"/>
  <c r="BH126" i="19"/>
  <c r="BG126" i="19"/>
  <c r="BF126" i="19"/>
  <c r="T126" i="19"/>
  <c r="R126" i="19"/>
  <c r="P126" i="19"/>
  <c r="F117" i="19"/>
  <c r="E115" i="19"/>
  <c r="F89" i="19"/>
  <c r="E87" i="19"/>
  <c r="J24" i="19"/>
  <c r="E24" i="19"/>
  <c r="J92" i="19" s="1"/>
  <c r="J23" i="19"/>
  <c r="J21" i="19"/>
  <c r="E21" i="19"/>
  <c r="J119" i="19" s="1"/>
  <c r="J20" i="19"/>
  <c r="J18" i="19"/>
  <c r="E18" i="19"/>
  <c r="F120" i="19" s="1"/>
  <c r="J17" i="19"/>
  <c r="J15" i="19"/>
  <c r="E15" i="19"/>
  <c r="F91" i="19" s="1"/>
  <c r="J14" i="19"/>
  <c r="J12" i="19"/>
  <c r="J117" i="19"/>
  <c r="E7" i="19"/>
  <c r="E85" i="19"/>
  <c r="J41" i="18"/>
  <c r="J40" i="18"/>
  <c r="AY115" i="1" s="1"/>
  <c r="J39" i="18"/>
  <c r="AX115" i="1"/>
  <c r="BI160" i="18"/>
  <c r="BH160" i="18"/>
  <c r="BG160" i="18"/>
  <c r="BF160" i="18"/>
  <c r="T160" i="18"/>
  <c r="R160" i="18"/>
  <c r="P160" i="18"/>
  <c r="BI159" i="18"/>
  <c r="BH159" i="18"/>
  <c r="BG159" i="18"/>
  <c r="BF159" i="18"/>
  <c r="T159" i="18"/>
  <c r="R159" i="18"/>
  <c r="P159" i="18"/>
  <c r="BI158" i="18"/>
  <c r="BH158" i="18"/>
  <c r="BG158" i="18"/>
  <c r="BF158" i="18"/>
  <c r="T158" i="18"/>
  <c r="R158" i="18"/>
  <c r="P158" i="18"/>
  <c r="BI157" i="18"/>
  <c r="BH157" i="18"/>
  <c r="BG157" i="18"/>
  <c r="BF157" i="18"/>
  <c r="T157" i="18"/>
  <c r="R157" i="18"/>
  <c r="P157" i="18"/>
  <c r="BI152" i="18"/>
  <c r="BH152" i="18"/>
  <c r="BG152" i="18"/>
  <c r="BF152" i="18"/>
  <c r="T152" i="18"/>
  <c r="R152" i="18"/>
  <c r="P152" i="18"/>
  <c r="BI151" i="18"/>
  <c r="BH151" i="18"/>
  <c r="BG151" i="18"/>
  <c r="BF151" i="18"/>
  <c r="T151" i="18"/>
  <c r="R151" i="18"/>
  <c r="P151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7" i="18"/>
  <c r="BH147" i="18"/>
  <c r="BG147" i="18"/>
  <c r="BF147" i="18"/>
  <c r="T147" i="18"/>
  <c r="R147" i="18"/>
  <c r="P147" i="18"/>
  <c r="BI146" i="18"/>
  <c r="BH146" i="18"/>
  <c r="BG146" i="18"/>
  <c r="BF146" i="18"/>
  <c r="T146" i="18"/>
  <c r="R146" i="18"/>
  <c r="P146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3" i="18"/>
  <c r="BH143" i="18"/>
  <c r="BG143" i="18"/>
  <c r="BF143" i="18"/>
  <c r="T143" i="18"/>
  <c r="R143" i="18"/>
  <c r="P143" i="18"/>
  <c r="BI142" i="18"/>
  <c r="BH142" i="18"/>
  <c r="BG142" i="18"/>
  <c r="BF142" i="18"/>
  <c r="T142" i="18"/>
  <c r="R142" i="18"/>
  <c r="P142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9" i="18"/>
  <c r="BH129" i="18"/>
  <c r="BG129" i="18"/>
  <c r="BF129" i="18"/>
  <c r="T129" i="18"/>
  <c r="R129" i="18"/>
  <c r="P129" i="18"/>
  <c r="BI128" i="18"/>
  <c r="BH128" i="18"/>
  <c r="BG128" i="18"/>
  <c r="BF128" i="18"/>
  <c r="T128" i="18"/>
  <c r="R128" i="18"/>
  <c r="P128" i="18"/>
  <c r="F120" i="18"/>
  <c r="E118" i="18"/>
  <c r="F93" i="18"/>
  <c r="E91" i="18"/>
  <c r="J28" i="18"/>
  <c r="E28" i="18"/>
  <c r="J96" i="18" s="1"/>
  <c r="J27" i="18"/>
  <c r="J25" i="18"/>
  <c r="E25" i="18"/>
  <c r="J122" i="18" s="1"/>
  <c r="J24" i="18"/>
  <c r="J22" i="18"/>
  <c r="E22" i="18"/>
  <c r="F123" i="18" s="1"/>
  <c r="J21" i="18"/>
  <c r="J19" i="18"/>
  <c r="E19" i="18"/>
  <c r="F95" i="18" s="1"/>
  <c r="J18" i="18"/>
  <c r="J16" i="18"/>
  <c r="J93" i="18" s="1"/>
  <c r="E7" i="18"/>
  <c r="E112" i="18"/>
  <c r="J41" i="17"/>
  <c r="J40" i="17"/>
  <c r="AY114" i="1" s="1"/>
  <c r="J39" i="17"/>
  <c r="AX114" i="1"/>
  <c r="BI236" i="17"/>
  <c r="BH236" i="17"/>
  <c r="BG236" i="17"/>
  <c r="BF236" i="17"/>
  <c r="T236" i="17"/>
  <c r="R236" i="17"/>
  <c r="P236" i="17"/>
  <c r="BI235" i="17"/>
  <c r="BH235" i="17"/>
  <c r="BG235" i="17"/>
  <c r="BF235" i="17"/>
  <c r="T235" i="17"/>
  <c r="R235" i="17"/>
  <c r="P235" i="17"/>
  <c r="BI233" i="17"/>
  <c r="BH233" i="17"/>
  <c r="BG233" i="17"/>
  <c r="BF233" i="17"/>
  <c r="T233" i="17"/>
  <c r="R233" i="17"/>
  <c r="P233" i="17"/>
  <c r="BI232" i="17"/>
  <c r="BH232" i="17"/>
  <c r="BG232" i="17"/>
  <c r="BF232" i="17"/>
  <c r="T232" i="17"/>
  <c r="R232" i="17"/>
  <c r="P232" i="17"/>
  <c r="BI230" i="17"/>
  <c r="BH230" i="17"/>
  <c r="BG230" i="17"/>
  <c r="BF230" i="17"/>
  <c r="T230" i="17"/>
  <c r="T229" i="17"/>
  <c r="T228" i="17" s="1"/>
  <c r="R230" i="17"/>
  <c r="R229" i="17" s="1"/>
  <c r="R228" i="17" s="1"/>
  <c r="P230" i="17"/>
  <c r="P229" i="17"/>
  <c r="P228" i="17" s="1"/>
  <c r="BI227" i="17"/>
  <c r="BH227" i="17"/>
  <c r="BG227" i="17"/>
  <c r="BF227" i="17"/>
  <c r="T227" i="17"/>
  <c r="T226" i="17"/>
  <c r="T225" i="17"/>
  <c r="R227" i="17"/>
  <c r="R226" i="17"/>
  <c r="R225" i="17" s="1"/>
  <c r="P227" i="17"/>
  <c r="P226" i="17" s="1"/>
  <c r="P225" i="17" s="1"/>
  <c r="BI224" i="17"/>
  <c r="BH224" i="17"/>
  <c r="BG224" i="17"/>
  <c r="BF224" i="17"/>
  <c r="T224" i="17"/>
  <c r="R224" i="17"/>
  <c r="P224" i="17"/>
  <c r="BI223" i="17"/>
  <c r="BH223" i="17"/>
  <c r="BG223" i="17"/>
  <c r="BF223" i="17"/>
  <c r="T223" i="17"/>
  <c r="R223" i="17"/>
  <c r="P223" i="17"/>
  <c r="BI222" i="17"/>
  <c r="BH222" i="17"/>
  <c r="BG222" i="17"/>
  <c r="BF222" i="17"/>
  <c r="T222" i="17"/>
  <c r="R222" i="17"/>
  <c r="P222" i="17"/>
  <c r="BI221" i="17"/>
  <c r="BH221" i="17"/>
  <c r="BG221" i="17"/>
  <c r="BF221" i="17"/>
  <c r="T221" i="17"/>
  <c r="R221" i="17"/>
  <c r="P221" i="17"/>
  <c r="BI219" i="17"/>
  <c r="BH219" i="17"/>
  <c r="BG219" i="17"/>
  <c r="BF219" i="17"/>
  <c r="T219" i="17"/>
  <c r="R219" i="17"/>
  <c r="P219" i="17"/>
  <c r="BI218" i="17"/>
  <c r="BH218" i="17"/>
  <c r="BG218" i="17"/>
  <c r="BF218" i="17"/>
  <c r="T218" i="17"/>
  <c r="R218" i="17"/>
  <c r="P218" i="17"/>
  <c r="BI216" i="17"/>
  <c r="BH216" i="17"/>
  <c r="BG216" i="17"/>
  <c r="BF216" i="17"/>
  <c r="T216" i="17"/>
  <c r="R216" i="17"/>
  <c r="P216" i="17"/>
  <c r="BI215" i="17"/>
  <c r="BH215" i="17"/>
  <c r="BG215" i="17"/>
  <c r="BF215" i="17"/>
  <c r="T215" i="17"/>
  <c r="R215" i="17"/>
  <c r="P215" i="17"/>
  <c r="BI214" i="17"/>
  <c r="BH214" i="17"/>
  <c r="BG214" i="17"/>
  <c r="BF214" i="17"/>
  <c r="T214" i="17"/>
  <c r="R214" i="17"/>
  <c r="P214" i="17"/>
  <c r="BI212" i="17"/>
  <c r="BH212" i="17"/>
  <c r="BG212" i="17"/>
  <c r="BF212" i="17"/>
  <c r="T212" i="17"/>
  <c r="R212" i="17"/>
  <c r="P212" i="17"/>
  <c r="BI211" i="17"/>
  <c r="BH211" i="17"/>
  <c r="BG211" i="17"/>
  <c r="BF211" i="17"/>
  <c r="T211" i="17"/>
  <c r="R211" i="17"/>
  <c r="P211" i="17"/>
  <c r="BI210" i="17"/>
  <c r="BH210" i="17"/>
  <c r="BG210" i="17"/>
  <c r="BF210" i="17"/>
  <c r="T210" i="17"/>
  <c r="R210" i="17"/>
  <c r="P210" i="17"/>
  <c r="BI209" i="17"/>
  <c r="BH209" i="17"/>
  <c r="BG209" i="17"/>
  <c r="BF209" i="17"/>
  <c r="T209" i="17"/>
  <c r="R209" i="17"/>
  <c r="P209" i="17"/>
  <c r="BI207" i="17"/>
  <c r="BH207" i="17"/>
  <c r="BG207" i="17"/>
  <c r="BF207" i="17"/>
  <c r="T207" i="17"/>
  <c r="R207" i="17"/>
  <c r="P207" i="17"/>
  <c r="BI206" i="17"/>
  <c r="BH206" i="17"/>
  <c r="BG206" i="17"/>
  <c r="BF206" i="17"/>
  <c r="T206" i="17"/>
  <c r="R206" i="17"/>
  <c r="P206" i="17"/>
  <c r="BI205" i="17"/>
  <c r="BH205" i="17"/>
  <c r="BG205" i="17"/>
  <c r="BF205" i="17"/>
  <c r="T205" i="17"/>
  <c r="R205" i="17"/>
  <c r="P205" i="17"/>
  <c r="BI204" i="17"/>
  <c r="BH204" i="17"/>
  <c r="BG204" i="17"/>
  <c r="BF204" i="17"/>
  <c r="T204" i="17"/>
  <c r="R204" i="17"/>
  <c r="P204" i="17"/>
  <c r="BI203" i="17"/>
  <c r="BH203" i="17"/>
  <c r="BG203" i="17"/>
  <c r="BF203" i="17"/>
  <c r="T203" i="17"/>
  <c r="R203" i="17"/>
  <c r="P203" i="17"/>
  <c r="BI202" i="17"/>
  <c r="BH202" i="17"/>
  <c r="BG202" i="17"/>
  <c r="BF202" i="17"/>
  <c r="T202" i="17"/>
  <c r="R202" i="17"/>
  <c r="P202" i="17"/>
  <c r="BI200" i="17"/>
  <c r="BH200" i="17"/>
  <c r="BG200" i="17"/>
  <c r="BF200" i="17"/>
  <c r="T200" i="17"/>
  <c r="R200" i="17"/>
  <c r="P200" i="17"/>
  <c r="BI199" i="17"/>
  <c r="BH199" i="17"/>
  <c r="BG199" i="17"/>
  <c r="BF199" i="17"/>
  <c r="T199" i="17"/>
  <c r="R199" i="17"/>
  <c r="P199" i="17"/>
  <c r="BI198" i="17"/>
  <c r="BH198" i="17"/>
  <c r="BG198" i="17"/>
  <c r="BF198" i="17"/>
  <c r="T198" i="17"/>
  <c r="R198" i="17"/>
  <c r="P198" i="17"/>
  <c r="BI197" i="17"/>
  <c r="BH197" i="17"/>
  <c r="BG197" i="17"/>
  <c r="BF197" i="17"/>
  <c r="T197" i="17"/>
  <c r="R197" i="17"/>
  <c r="P197" i="17"/>
  <c r="BI196" i="17"/>
  <c r="BH196" i="17"/>
  <c r="BG196" i="17"/>
  <c r="BF196" i="17"/>
  <c r="T196" i="17"/>
  <c r="R196" i="17"/>
  <c r="P196" i="17"/>
  <c r="BI193" i="17"/>
  <c r="BH193" i="17"/>
  <c r="BG193" i="17"/>
  <c r="BF193" i="17"/>
  <c r="T193" i="17"/>
  <c r="R193" i="17"/>
  <c r="P193" i="17"/>
  <c r="BI192" i="17"/>
  <c r="BH192" i="17"/>
  <c r="BG192" i="17"/>
  <c r="BF192" i="17"/>
  <c r="T192" i="17"/>
  <c r="R192" i="17"/>
  <c r="P192" i="17"/>
  <c r="BI191" i="17"/>
  <c r="BH191" i="17"/>
  <c r="BG191" i="17"/>
  <c r="BF191" i="17"/>
  <c r="T191" i="17"/>
  <c r="R191" i="17"/>
  <c r="P191" i="17"/>
  <c r="BI190" i="17"/>
  <c r="BH190" i="17"/>
  <c r="BG190" i="17"/>
  <c r="BF190" i="17"/>
  <c r="T190" i="17"/>
  <c r="R190" i="17"/>
  <c r="P190" i="17"/>
  <c r="BI189" i="17"/>
  <c r="BH189" i="17"/>
  <c r="BG189" i="17"/>
  <c r="BF189" i="17"/>
  <c r="T189" i="17"/>
  <c r="R189" i="17"/>
  <c r="P189" i="17"/>
  <c r="BI188" i="17"/>
  <c r="BH188" i="17"/>
  <c r="BG188" i="17"/>
  <c r="BF188" i="17"/>
  <c r="T188" i="17"/>
  <c r="R188" i="17"/>
  <c r="P188" i="17"/>
  <c r="BI186" i="17"/>
  <c r="BH186" i="17"/>
  <c r="BG186" i="17"/>
  <c r="BF186" i="17"/>
  <c r="T186" i="17"/>
  <c r="R186" i="17"/>
  <c r="P186" i="17"/>
  <c r="BI185" i="17"/>
  <c r="BH185" i="17"/>
  <c r="BG185" i="17"/>
  <c r="BF185" i="17"/>
  <c r="T185" i="17"/>
  <c r="R185" i="17"/>
  <c r="P185" i="17"/>
  <c r="BI184" i="17"/>
  <c r="BH184" i="17"/>
  <c r="BG184" i="17"/>
  <c r="BF184" i="17"/>
  <c r="T184" i="17"/>
  <c r="R184" i="17"/>
  <c r="P184" i="17"/>
  <c r="BI183" i="17"/>
  <c r="BH183" i="17"/>
  <c r="BG183" i="17"/>
  <c r="BF183" i="17"/>
  <c r="T183" i="17"/>
  <c r="R183" i="17"/>
  <c r="P183" i="17"/>
  <c r="BI182" i="17"/>
  <c r="BH182" i="17"/>
  <c r="BG182" i="17"/>
  <c r="BF182" i="17"/>
  <c r="T182" i="17"/>
  <c r="R182" i="17"/>
  <c r="P182" i="17"/>
  <c r="BI179" i="17"/>
  <c r="BH179" i="17"/>
  <c r="BG179" i="17"/>
  <c r="BF179" i="17"/>
  <c r="T179" i="17"/>
  <c r="R179" i="17"/>
  <c r="P179" i="17"/>
  <c r="BI178" i="17"/>
  <c r="BH178" i="17"/>
  <c r="BG178" i="17"/>
  <c r="BF178" i="17"/>
  <c r="T178" i="17"/>
  <c r="R178" i="17"/>
  <c r="P178" i="17"/>
  <c r="BI177" i="17"/>
  <c r="BH177" i="17"/>
  <c r="BG177" i="17"/>
  <c r="BF177" i="17"/>
  <c r="T177" i="17"/>
  <c r="R177" i="17"/>
  <c r="P177" i="17"/>
  <c r="BI176" i="17"/>
  <c r="BH176" i="17"/>
  <c r="BG176" i="17"/>
  <c r="BF176" i="17"/>
  <c r="T176" i="17"/>
  <c r="R176" i="17"/>
  <c r="P176" i="17"/>
  <c r="BI175" i="17"/>
  <c r="BH175" i="17"/>
  <c r="BG175" i="17"/>
  <c r="BF175" i="17"/>
  <c r="T175" i="17"/>
  <c r="R175" i="17"/>
  <c r="P175" i="17"/>
  <c r="BI174" i="17"/>
  <c r="BH174" i="17"/>
  <c r="BG174" i="17"/>
  <c r="BF174" i="17"/>
  <c r="T174" i="17"/>
  <c r="R174" i="17"/>
  <c r="P174" i="17"/>
  <c r="BI173" i="17"/>
  <c r="BH173" i="17"/>
  <c r="BG173" i="17"/>
  <c r="BF173" i="17"/>
  <c r="T173" i="17"/>
  <c r="R173" i="17"/>
  <c r="P173" i="17"/>
  <c r="BI172" i="17"/>
  <c r="BH172" i="17"/>
  <c r="BG172" i="17"/>
  <c r="BF172" i="17"/>
  <c r="T172" i="17"/>
  <c r="R172" i="17"/>
  <c r="P172" i="17"/>
  <c r="BI171" i="17"/>
  <c r="BH171" i="17"/>
  <c r="BG171" i="17"/>
  <c r="BF171" i="17"/>
  <c r="T171" i="17"/>
  <c r="R171" i="17"/>
  <c r="P171" i="17"/>
  <c r="BI170" i="17"/>
  <c r="BH170" i="17"/>
  <c r="BG170" i="17"/>
  <c r="BF170" i="17"/>
  <c r="T170" i="17"/>
  <c r="R170" i="17"/>
  <c r="P170" i="17"/>
  <c r="BI169" i="17"/>
  <c r="BH169" i="17"/>
  <c r="BG169" i="17"/>
  <c r="BF169" i="17"/>
  <c r="T169" i="17"/>
  <c r="R169" i="17"/>
  <c r="P169" i="17"/>
  <c r="BI168" i="17"/>
  <c r="BH168" i="17"/>
  <c r="BG168" i="17"/>
  <c r="BF168" i="17"/>
  <c r="T168" i="17"/>
  <c r="R168" i="17"/>
  <c r="P168" i="17"/>
  <c r="BI167" i="17"/>
  <c r="BH167" i="17"/>
  <c r="BG167" i="17"/>
  <c r="BF167" i="17"/>
  <c r="T167" i="17"/>
  <c r="R167" i="17"/>
  <c r="P167" i="17"/>
  <c r="BI166" i="17"/>
  <c r="BH166" i="17"/>
  <c r="BG166" i="17"/>
  <c r="BF166" i="17"/>
  <c r="T166" i="17"/>
  <c r="R166" i="17"/>
  <c r="P166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3" i="17"/>
  <c r="BH163" i="17"/>
  <c r="BG163" i="17"/>
  <c r="BF163" i="17"/>
  <c r="T163" i="17"/>
  <c r="R163" i="17"/>
  <c r="P163" i="17"/>
  <c r="BI162" i="17"/>
  <c r="BH162" i="17"/>
  <c r="BG162" i="17"/>
  <c r="BF162" i="17"/>
  <c r="T162" i="17"/>
  <c r="R162" i="17"/>
  <c r="P162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5" i="17"/>
  <c r="BH155" i="17"/>
  <c r="BG155" i="17"/>
  <c r="BF155" i="17"/>
  <c r="T155" i="17"/>
  <c r="R155" i="17"/>
  <c r="P155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1" i="17"/>
  <c r="BH151" i="17"/>
  <c r="BG151" i="17"/>
  <c r="BF151" i="17"/>
  <c r="T151" i="17"/>
  <c r="R151" i="17"/>
  <c r="P151" i="17"/>
  <c r="BI150" i="17"/>
  <c r="BH150" i="17"/>
  <c r="BG150" i="17"/>
  <c r="BF150" i="17"/>
  <c r="T150" i="17"/>
  <c r="R150" i="17"/>
  <c r="P150" i="17"/>
  <c r="BI149" i="17"/>
  <c r="BH149" i="17"/>
  <c r="BG149" i="17"/>
  <c r="BF149" i="17"/>
  <c r="T149" i="17"/>
  <c r="R149" i="17"/>
  <c r="P149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6" i="17"/>
  <c r="BH146" i="17"/>
  <c r="BG146" i="17"/>
  <c r="BF146" i="17"/>
  <c r="T146" i="17"/>
  <c r="R146" i="17"/>
  <c r="P146" i="17"/>
  <c r="BI145" i="17"/>
  <c r="BH145" i="17"/>
  <c r="BG145" i="17"/>
  <c r="BF145" i="17"/>
  <c r="T145" i="17"/>
  <c r="R145" i="17"/>
  <c r="P145" i="17"/>
  <c r="BI143" i="17"/>
  <c r="BH143" i="17"/>
  <c r="BG143" i="17"/>
  <c r="BF143" i="17"/>
  <c r="T143" i="17"/>
  <c r="R143" i="17"/>
  <c r="P143" i="17"/>
  <c r="F135" i="17"/>
  <c r="E133" i="17"/>
  <c r="F93" i="17"/>
  <c r="E91" i="17"/>
  <c r="J28" i="17"/>
  <c r="E28" i="17"/>
  <c r="J138" i="17" s="1"/>
  <c r="J27" i="17"/>
  <c r="J25" i="17"/>
  <c r="E25" i="17"/>
  <c r="J137" i="17" s="1"/>
  <c r="J24" i="17"/>
  <c r="J22" i="17"/>
  <c r="E22" i="17"/>
  <c r="F138" i="17" s="1"/>
  <c r="J21" i="17"/>
  <c r="J19" i="17"/>
  <c r="E19" i="17"/>
  <c r="F95" i="17" s="1"/>
  <c r="J18" i="17"/>
  <c r="J16" i="17"/>
  <c r="J93" i="17" s="1"/>
  <c r="E7" i="17"/>
  <c r="E85" i="17"/>
  <c r="J41" i="16"/>
  <c r="J40" i="16"/>
  <c r="AY113" i="1" s="1"/>
  <c r="J39" i="16"/>
  <c r="AX113" i="1"/>
  <c r="BI157" i="16"/>
  <c r="BH157" i="16"/>
  <c r="BG157" i="16"/>
  <c r="BF157" i="16"/>
  <c r="T157" i="16"/>
  <c r="R157" i="16"/>
  <c r="P157" i="16"/>
  <c r="BI156" i="16"/>
  <c r="BH156" i="16"/>
  <c r="BG156" i="16"/>
  <c r="BF156" i="16"/>
  <c r="T156" i="16"/>
  <c r="R156" i="16"/>
  <c r="P156" i="16"/>
  <c r="BI155" i="16"/>
  <c r="BH155" i="16"/>
  <c r="BG155" i="16"/>
  <c r="BF155" i="16"/>
  <c r="T155" i="16"/>
  <c r="R155" i="16"/>
  <c r="P155" i="16"/>
  <c r="BI154" i="16"/>
  <c r="BH154" i="16"/>
  <c r="BG154" i="16"/>
  <c r="BF154" i="16"/>
  <c r="T154" i="16"/>
  <c r="R154" i="16"/>
  <c r="P154" i="16"/>
  <c r="BI153" i="16"/>
  <c r="BH153" i="16"/>
  <c r="BG153" i="16"/>
  <c r="BF153" i="16"/>
  <c r="T153" i="16"/>
  <c r="R153" i="16"/>
  <c r="P153" i="16"/>
  <c r="BI152" i="16"/>
  <c r="BH152" i="16"/>
  <c r="BG152" i="16"/>
  <c r="BF152" i="16"/>
  <c r="T152" i="16"/>
  <c r="R152" i="16"/>
  <c r="P152" i="16"/>
  <c r="BI151" i="16"/>
  <c r="BH151" i="16"/>
  <c r="BG151" i="16"/>
  <c r="BF151" i="16"/>
  <c r="T151" i="16"/>
  <c r="R151" i="16"/>
  <c r="P151" i="16"/>
  <c r="BI150" i="16"/>
  <c r="BH150" i="16"/>
  <c r="BG150" i="16"/>
  <c r="BF150" i="16"/>
  <c r="T150" i="16"/>
  <c r="R150" i="16"/>
  <c r="P150" i="16"/>
  <c r="BI149" i="16"/>
  <c r="BH149" i="16"/>
  <c r="BG149" i="16"/>
  <c r="BF149" i="16"/>
  <c r="T149" i="16"/>
  <c r="R149" i="16"/>
  <c r="P149" i="16"/>
  <c r="BI148" i="16"/>
  <c r="BH148" i="16"/>
  <c r="BG148" i="16"/>
  <c r="BF148" i="16"/>
  <c r="T148" i="16"/>
  <c r="R148" i="16"/>
  <c r="P148" i="16"/>
  <c r="BI147" i="16"/>
  <c r="BH147" i="16"/>
  <c r="BG147" i="16"/>
  <c r="BF147" i="16"/>
  <c r="T147" i="16"/>
  <c r="R147" i="16"/>
  <c r="P147" i="16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42" i="16"/>
  <c r="BH142" i="16"/>
  <c r="BG142" i="16"/>
  <c r="BF142" i="16"/>
  <c r="T142" i="16"/>
  <c r="R142" i="16"/>
  <c r="P142" i="16"/>
  <c r="BI141" i="16"/>
  <c r="BH141" i="16"/>
  <c r="BG141" i="16"/>
  <c r="BF141" i="16"/>
  <c r="T141" i="16"/>
  <c r="R141" i="16"/>
  <c r="P141" i="16"/>
  <c r="BI140" i="16"/>
  <c r="BH140" i="16"/>
  <c r="BG140" i="16"/>
  <c r="BF140" i="16"/>
  <c r="T140" i="16"/>
  <c r="R140" i="16"/>
  <c r="P140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BI135" i="16"/>
  <c r="BH135" i="16"/>
  <c r="BG135" i="16"/>
  <c r="BF135" i="16"/>
  <c r="T135" i="16"/>
  <c r="R135" i="16"/>
  <c r="P135" i="16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32" i="16"/>
  <c r="BH132" i="16"/>
  <c r="BG132" i="16"/>
  <c r="BF132" i="16"/>
  <c r="T132" i="16"/>
  <c r="R132" i="16"/>
  <c r="P132" i="16"/>
  <c r="BI131" i="16"/>
  <c r="BH131" i="16"/>
  <c r="BG131" i="16"/>
  <c r="BF131" i="16"/>
  <c r="T131" i="16"/>
  <c r="R131" i="16"/>
  <c r="P131" i="16"/>
  <c r="BI130" i="16"/>
  <c r="BH130" i="16"/>
  <c r="BG130" i="16"/>
  <c r="BF130" i="16"/>
  <c r="T130" i="16"/>
  <c r="R130" i="16"/>
  <c r="P130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7" i="16"/>
  <c r="BH127" i="16"/>
  <c r="BG127" i="16"/>
  <c r="BF127" i="16"/>
  <c r="T127" i="16"/>
  <c r="R127" i="16"/>
  <c r="P127" i="16"/>
  <c r="F119" i="16"/>
  <c r="E117" i="16"/>
  <c r="F93" i="16"/>
  <c r="E91" i="16"/>
  <c r="J28" i="16"/>
  <c r="E28" i="16"/>
  <c r="J96" i="16"/>
  <c r="J27" i="16"/>
  <c r="J25" i="16"/>
  <c r="E25" i="16"/>
  <c r="J121" i="16" s="1"/>
  <c r="J24" i="16"/>
  <c r="J22" i="16"/>
  <c r="E22" i="16"/>
  <c r="F122" i="16"/>
  <c r="J21" i="16"/>
  <c r="J19" i="16"/>
  <c r="E19" i="16"/>
  <c r="F95" i="16" s="1"/>
  <c r="J18" i="16"/>
  <c r="J16" i="16"/>
  <c r="J93" i="16"/>
  <c r="E7" i="16"/>
  <c r="E111" i="16" s="1"/>
  <c r="J41" i="15"/>
  <c r="J40" i="15"/>
  <c r="AY112" i="1" s="1"/>
  <c r="J39" i="15"/>
  <c r="AX112" i="1"/>
  <c r="BI158" i="15"/>
  <c r="BH158" i="15"/>
  <c r="BG158" i="15"/>
  <c r="BF158" i="15"/>
  <c r="T158" i="15"/>
  <c r="R158" i="15"/>
  <c r="P158" i="15"/>
  <c r="BI157" i="15"/>
  <c r="BH157" i="15"/>
  <c r="BG157" i="15"/>
  <c r="BF157" i="15"/>
  <c r="T157" i="15"/>
  <c r="R157" i="15"/>
  <c r="P157" i="15"/>
  <c r="BI155" i="15"/>
  <c r="BH155" i="15"/>
  <c r="BG155" i="15"/>
  <c r="BF155" i="15"/>
  <c r="T155" i="15"/>
  <c r="R155" i="15"/>
  <c r="P155" i="15"/>
  <c r="BI154" i="15"/>
  <c r="BH154" i="15"/>
  <c r="BG154" i="15"/>
  <c r="BF154" i="15"/>
  <c r="T154" i="15"/>
  <c r="R154" i="15"/>
  <c r="P154" i="15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4" i="15"/>
  <c r="BH134" i="15"/>
  <c r="BG134" i="15"/>
  <c r="BF134" i="15"/>
  <c r="T134" i="15"/>
  <c r="R134" i="15"/>
  <c r="P134" i="15"/>
  <c r="BI133" i="15"/>
  <c r="BH133" i="15"/>
  <c r="BG133" i="15"/>
  <c r="BF133" i="15"/>
  <c r="T133" i="15"/>
  <c r="R133" i="15"/>
  <c r="P133" i="15"/>
  <c r="BI132" i="15"/>
  <c r="BH132" i="15"/>
  <c r="BG132" i="15"/>
  <c r="BF132" i="15"/>
  <c r="T132" i="15"/>
  <c r="R132" i="15"/>
  <c r="P132" i="15"/>
  <c r="BI131" i="15"/>
  <c r="BH131" i="15"/>
  <c r="BG131" i="15"/>
  <c r="BF131" i="15"/>
  <c r="T131" i="15"/>
  <c r="R131" i="15"/>
  <c r="P131" i="15"/>
  <c r="BI130" i="15"/>
  <c r="BH130" i="15"/>
  <c r="BG130" i="15"/>
  <c r="BF130" i="15"/>
  <c r="T130" i="15"/>
  <c r="R130" i="15"/>
  <c r="P130" i="15"/>
  <c r="BI129" i="15"/>
  <c r="BH129" i="15"/>
  <c r="BG129" i="15"/>
  <c r="BF129" i="15"/>
  <c r="T129" i="15"/>
  <c r="R129" i="15"/>
  <c r="P129" i="15"/>
  <c r="BI128" i="15"/>
  <c r="BH128" i="15"/>
  <c r="BG128" i="15"/>
  <c r="BF128" i="15"/>
  <c r="T128" i="15"/>
  <c r="R128" i="15"/>
  <c r="P128" i="15"/>
  <c r="F120" i="15"/>
  <c r="E118" i="15"/>
  <c r="F93" i="15"/>
  <c r="E91" i="15"/>
  <c r="J28" i="15"/>
  <c r="E28" i="15"/>
  <c r="J123" i="15" s="1"/>
  <c r="J27" i="15"/>
  <c r="J25" i="15"/>
  <c r="E25" i="15"/>
  <c r="J122" i="15" s="1"/>
  <c r="J24" i="15"/>
  <c r="J22" i="15"/>
  <c r="E22" i="15"/>
  <c r="F123" i="15" s="1"/>
  <c r="J21" i="15"/>
  <c r="J19" i="15"/>
  <c r="E19" i="15"/>
  <c r="F95" i="15" s="1"/>
  <c r="J18" i="15"/>
  <c r="J16" i="15"/>
  <c r="J120" i="15"/>
  <c r="E7" i="15"/>
  <c r="E85" i="15" s="1"/>
  <c r="J41" i="14"/>
  <c r="J40" i="14"/>
  <c r="AY111" i="1" s="1"/>
  <c r="J39" i="14"/>
  <c r="AX111" i="1"/>
  <c r="BI201" i="14"/>
  <c r="BH201" i="14"/>
  <c r="BG201" i="14"/>
  <c r="BF201" i="14"/>
  <c r="T201" i="14"/>
  <c r="R201" i="14"/>
  <c r="P201" i="14"/>
  <c r="BI200" i="14"/>
  <c r="BH200" i="14"/>
  <c r="BG200" i="14"/>
  <c r="BF200" i="14"/>
  <c r="T200" i="14"/>
  <c r="R200" i="14"/>
  <c r="P200" i="14"/>
  <c r="BI199" i="14"/>
  <c r="BH199" i="14"/>
  <c r="BG199" i="14"/>
  <c r="BF199" i="14"/>
  <c r="T199" i="14"/>
  <c r="R199" i="14"/>
  <c r="P199" i="14"/>
  <c r="BI198" i="14"/>
  <c r="BH198" i="14"/>
  <c r="BG198" i="14"/>
  <c r="BF198" i="14"/>
  <c r="T198" i="14"/>
  <c r="R198" i="14"/>
  <c r="P198" i="14"/>
  <c r="BI197" i="14"/>
  <c r="BH197" i="14"/>
  <c r="BG197" i="14"/>
  <c r="BF197" i="14"/>
  <c r="T197" i="14"/>
  <c r="R197" i="14"/>
  <c r="P197" i="14"/>
  <c r="BI196" i="14"/>
  <c r="BH196" i="14"/>
  <c r="BG196" i="14"/>
  <c r="BF196" i="14"/>
  <c r="T196" i="14"/>
  <c r="R196" i="14"/>
  <c r="P196" i="14"/>
  <c r="BI195" i="14"/>
  <c r="BH195" i="14"/>
  <c r="BG195" i="14"/>
  <c r="BF195" i="14"/>
  <c r="T195" i="14"/>
  <c r="R195" i="14"/>
  <c r="P195" i="14"/>
  <c r="BI194" i="14"/>
  <c r="BH194" i="14"/>
  <c r="BG194" i="14"/>
  <c r="BF194" i="14"/>
  <c r="T194" i="14"/>
  <c r="R194" i="14"/>
  <c r="P194" i="14"/>
  <c r="BI193" i="14"/>
  <c r="BH193" i="14"/>
  <c r="BG193" i="14"/>
  <c r="BF193" i="14"/>
  <c r="T193" i="14"/>
  <c r="R193" i="14"/>
  <c r="P193" i="14"/>
  <c r="BI191" i="14"/>
  <c r="BH191" i="14"/>
  <c r="BG191" i="14"/>
  <c r="BF191" i="14"/>
  <c r="T191" i="14"/>
  <c r="R191" i="14"/>
  <c r="P191" i="14"/>
  <c r="BI190" i="14"/>
  <c r="BH190" i="14"/>
  <c r="BG190" i="14"/>
  <c r="BF190" i="14"/>
  <c r="T190" i="14"/>
  <c r="R190" i="14"/>
  <c r="P190" i="14"/>
  <c r="BI189" i="14"/>
  <c r="BH189" i="14"/>
  <c r="BG189" i="14"/>
  <c r="BF189" i="14"/>
  <c r="T189" i="14"/>
  <c r="R189" i="14"/>
  <c r="P189" i="14"/>
  <c r="BI188" i="14"/>
  <c r="BH188" i="14"/>
  <c r="BG188" i="14"/>
  <c r="BF188" i="14"/>
  <c r="T188" i="14"/>
  <c r="R188" i="14"/>
  <c r="P188" i="14"/>
  <c r="BI187" i="14"/>
  <c r="BH187" i="14"/>
  <c r="BG187" i="14"/>
  <c r="BF187" i="14"/>
  <c r="T187" i="14"/>
  <c r="R187" i="14"/>
  <c r="P187" i="14"/>
  <c r="BI186" i="14"/>
  <c r="BH186" i="14"/>
  <c r="BG186" i="14"/>
  <c r="BF186" i="14"/>
  <c r="T186" i="14"/>
  <c r="R186" i="14"/>
  <c r="P186" i="14"/>
  <c r="BI185" i="14"/>
  <c r="BH185" i="14"/>
  <c r="BG185" i="14"/>
  <c r="BF185" i="14"/>
  <c r="T185" i="14"/>
  <c r="R185" i="14"/>
  <c r="P185" i="14"/>
  <c r="BI184" i="14"/>
  <c r="BH184" i="14"/>
  <c r="BG184" i="14"/>
  <c r="BF184" i="14"/>
  <c r="T184" i="14"/>
  <c r="R184" i="14"/>
  <c r="P184" i="14"/>
  <c r="BI183" i="14"/>
  <c r="BH183" i="14"/>
  <c r="BG183" i="14"/>
  <c r="BF183" i="14"/>
  <c r="T183" i="14"/>
  <c r="R183" i="14"/>
  <c r="P183" i="14"/>
  <c r="BI181" i="14"/>
  <c r="BH181" i="14"/>
  <c r="BG181" i="14"/>
  <c r="BF181" i="14"/>
  <c r="T181" i="14"/>
  <c r="R181" i="14"/>
  <c r="P181" i="14"/>
  <c r="BI180" i="14"/>
  <c r="BH180" i="14"/>
  <c r="BG180" i="14"/>
  <c r="BF180" i="14"/>
  <c r="T180" i="14"/>
  <c r="R180" i="14"/>
  <c r="P180" i="14"/>
  <c r="BI179" i="14"/>
  <c r="BH179" i="14"/>
  <c r="BG179" i="14"/>
  <c r="BF179" i="14"/>
  <c r="T179" i="14"/>
  <c r="R179" i="14"/>
  <c r="P179" i="14"/>
  <c r="BI178" i="14"/>
  <c r="BH178" i="14"/>
  <c r="BG178" i="14"/>
  <c r="BF178" i="14"/>
  <c r="T178" i="14"/>
  <c r="R178" i="14"/>
  <c r="P178" i="14"/>
  <c r="BI177" i="14"/>
  <c r="BH177" i="14"/>
  <c r="BG177" i="14"/>
  <c r="BF177" i="14"/>
  <c r="T177" i="14"/>
  <c r="R177" i="14"/>
  <c r="P177" i="14"/>
  <c r="BI176" i="14"/>
  <c r="BH176" i="14"/>
  <c r="BG176" i="14"/>
  <c r="BF176" i="14"/>
  <c r="T176" i="14"/>
  <c r="R176" i="14"/>
  <c r="P176" i="14"/>
  <c r="BI175" i="14"/>
  <c r="BH175" i="14"/>
  <c r="BG175" i="14"/>
  <c r="BF175" i="14"/>
  <c r="T175" i="14"/>
  <c r="R175" i="14"/>
  <c r="P175" i="14"/>
  <c r="BI173" i="14"/>
  <c r="BH173" i="14"/>
  <c r="BG173" i="14"/>
  <c r="BF173" i="14"/>
  <c r="T173" i="14"/>
  <c r="R173" i="14"/>
  <c r="P173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70" i="14"/>
  <c r="BH170" i="14"/>
  <c r="BG170" i="14"/>
  <c r="BF170" i="14"/>
  <c r="T170" i="14"/>
  <c r="R170" i="14"/>
  <c r="P170" i="14"/>
  <c r="BI169" i="14"/>
  <c r="BH169" i="14"/>
  <c r="BG169" i="14"/>
  <c r="BF169" i="14"/>
  <c r="T169" i="14"/>
  <c r="R169" i="14"/>
  <c r="P169" i="14"/>
  <c r="BI167" i="14"/>
  <c r="BH167" i="14"/>
  <c r="BG167" i="14"/>
  <c r="BF167" i="14"/>
  <c r="T167" i="14"/>
  <c r="R167" i="14"/>
  <c r="P167" i="14"/>
  <c r="BI166" i="14"/>
  <c r="BH166" i="14"/>
  <c r="BG166" i="14"/>
  <c r="BF166" i="14"/>
  <c r="T166" i="14"/>
  <c r="R166" i="14"/>
  <c r="P166" i="14"/>
  <c r="BI165" i="14"/>
  <c r="BH165" i="14"/>
  <c r="BG165" i="14"/>
  <c r="BF165" i="14"/>
  <c r="T165" i="14"/>
  <c r="R165" i="14"/>
  <c r="P165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9" i="14"/>
  <c r="BH159" i="14"/>
  <c r="BG159" i="14"/>
  <c r="BF159" i="14"/>
  <c r="T159" i="14"/>
  <c r="R159" i="14"/>
  <c r="P159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3" i="14"/>
  <c r="BH153" i="14"/>
  <c r="BG153" i="14"/>
  <c r="BF153" i="14"/>
  <c r="T153" i="14"/>
  <c r="R153" i="14"/>
  <c r="P153" i="14"/>
  <c r="BI152" i="14"/>
  <c r="BH152" i="14"/>
  <c r="BG152" i="14"/>
  <c r="BF152" i="14"/>
  <c r="T152" i="14"/>
  <c r="R152" i="14"/>
  <c r="P152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F124" i="14"/>
  <c r="E122" i="14"/>
  <c r="F93" i="14"/>
  <c r="E91" i="14"/>
  <c r="J28" i="14"/>
  <c r="E28" i="14"/>
  <c r="J96" i="14" s="1"/>
  <c r="J27" i="14"/>
  <c r="J25" i="14"/>
  <c r="E25" i="14"/>
  <c r="J95" i="14" s="1"/>
  <c r="J24" i="14"/>
  <c r="J22" i="14"/>
  <c r="E22" i="14"/>
  <c r="F96" i="14" s="1"/>
  <c r="J21" i="14"/>
  <c r="J19" i="14"/>
  <c r="E19" i="14"/>
  <c r="F126" i="14" s="1"/>
  <c r="J18" i="14"/>
  <c r="J16" i="14"/>
  <c r="J124" i="14"/>
  <c r="E7" i="14"/>
  <c r="E85" i="14"/>
  <c r="J41" i="13"/>
  <c r="J40" i="13"/>
  <c r="AY110" i="1" s="1"/>
  <c r="J39" i="13"/>
  <c r="AX110" i="1"/>
  <c r="BI255" i="13"/>
  <c r="BH255" i="13"/>
  <c r="BG255" i="13"/>
  <c r="BF255" i="13"/>
  <c r="T255" i="13"/>
  <c r="R255" i="13"/>
  <c r="P255" i="13"/>
  <c r="BI254" i="13"/>
  <c r="BH254" i="13"/>
  <c r="BG254" i="13"/>
  <c r="BF254" i="13"/>
  <c r="T254" i="13"/>
  <c r="R254" i="13"/>
  <c r="P254" i="13"/>
  <c r="BI253" i="13"/>
  <c r="BH253" i="13"/>
  <c r="BG253" i="13"/>
  <c r="BF253" i="13"/>
  <c r="T253" i="13"/>
  <c r="R253" i="13"/>
  <c r="P253" i="13"/>
  <c r="BI252" i="13"/>
  <c r="BH252" i="13"/>
  <c r="BG252" i="13"/>
  <c r="BF252" i="13"/>
  <c r="T252" i="13"/>
  <c r="R252" i="13"/>
  <c r="P252" i="13"/>
  <c r="BI251" i="13"/>
  <c r="BH251" i="13"/>
  <c r="BG251" i="13"/>
  <c r="BF251" i="13"/>
  <c r="T251" i="13"/>
  <c r="R251" i="13"/>
  <c r="P251" i="13"/>
  <c r="BI250" i="13"/>
  <c r="BH250" i="13"/>
  <c r="BG250" i="13"/>
  <c r="BF250" i="13"/>
  <c r="T250" i="13"/>
  <c r="R250" i="13"/>
  <c r="P250" i="13"/>
  <c r="BI249" i="13"/>
  <c r="BH249" i="13"/>
  <c r="BG249" i="13"/>
  <c r="BF249" i="13"/>
  <c r="T249" i="13"/>
  <c r="R249" i="13"/>
  <c r="P249" i="13"/>
  <c r="BI248" i="13"/>
  <c r="BH248" i="13"/>
  <c r="BG248" i="13"/>
  <c r="BF248" i="13"/>
  <c r="T248" i="13"/>
  <c r="R248" i="13"/>
  <c r="P248" i="13"/>
  <c r="BI247" i="13"/>
  <c r="BH247" i="13"/>
  <c r="BG247" i="13"/>
  <c r="BF247" i="13"/>
  <c r="T247" i="13"/>
  <c r="R247" i="13"/>
  <c r="P247" i="13"/>
  <c r="BI246" i="13"/>
  <c r="BH246" i="13"/>
  <c r="BG246" i="13"/>
  <c r="BF246" i="13"/>
  <c r="T246" i="13"/>
  <c r="R246" i="13"/>
  <c r="P246" i="13"/>
  <c r="BI245" i="13"/>
  <c r="BH245" i="13"/>
  <c r="BG245" i="13"/>
  <c r="BF245" i="13"/>
  <c r="T245" i="13"/>
  <c r="R245" i="13"/>
  <c r="P245" i="13"/>
  <c r="BI244" i="13"/>
  <c r="BH244" i="13"/>
  <c r="BG244" i="13"/>
  <c r="BF244" i="13"/>
  <c r="T244" i="13"/>
  <c r="R244" i="13"/>
  <c r="P244" i="13"/>
  <c r="BI243" i="13"/>
  <c r="BH243" i="13"/>
  <c r="BG243" i="13"/>
  <c r="BF243" i="13"/>
  <c r="T243" i="13"/>
  <c r="R243" i="13"/>
  <c r="P243" i="13"/>
  <c r="BI242" i="13"/>
  <c r="BH242" i="13"/>
  <c r="BG242" i="13"/>
  <c r="BF242" i="13"/>
  <c r="T242" i="13"/>
  <c r="R242" i="13"/>
  <c r="P242" i="13"/>
  <c r="BI241" i="13"/>
  <c r="BH241" i="13"/>
  <c r="BG241" i="13"/>
  <c r="BF241" i="13"/>
  <c r="T241" i="13"/>
  <c r="R241" i="13"/>
  <c r="P241" i="13"/>
  <c r="BI240" i="13"/>
  <c r="BH240" i="13"/>
  <c r="BG240" i="13"/>
  <c r="BF240" i="13"/>
  <c r="T240" i="13"/>
  <c r="R240" i="13"/>
  <c r="P240" i="13"/>
  <c r="BI239" i="13"/>
  <c r="BH239" i="13"/>
  <c r="BG239" i="13"/>
  <c r="BF239" i="13"/>
  <c r="T239" i="13"/>
  <c r="R239" i="13"/>
  <c r="P239" i="13"/>
  <c r="BI238" i="13"/>
  <c r="BH238" i="13"/>
  <c r="BG238" i="13"/>
  <c r="BF238" i="13"/>
  <c r="T238" i="13"/>
  <c r="R238" i="13"/>
  <c r="P238" i="13"/>
  <c r="BI237" i="13"/>
  <c r="BH237" i="13"/>
  <c r="BG237" i="13"/>
  <c r="BF237" i="13"/>
  <c r="T237" i="13"/>
  <c r="R237" i="13"/>
  <c r="P237" i="13"/>
  <c r="BI236" i="13"/>
  <c r="BH236" i="13"/>
  <c r="BG236" i="13"/>
  <c r="BF236" i="13"/>
  <c r="T236" i="13"/>
  <c r="R236" i="13"/>
  <c r="P236" i="13"/>
  <c r="BI235" i="13"/>
  <c r="BH235" i="13"/>
  <c r="BG235" i="13"/>
  <c r="BF235" i="13"/>
  <c r="T235" i="13"/>
  <c r="R235" i="13"/>
  <c r="P235" i="13"/>
  <c r="BI234" i="13"/>
  <c r="BH234" i="13"/>
  <c r="BG234" i="13"/>
  <c r="BF234" i="13"/>
  <c r="T234" i="13"/>
  <c r="R234" i="13"/>
  <c r="P234" i="13"/>
  <c r="BI233" i="13"/>
  <c r="BH233" i="13"/>
  <c r="BG233" i="13"/>
  <c r="BF233" i="13"/>
  <c r="T233" i="13"/>
  <c r="R233" i="13"/>
  <c r="P233" i="13"/>
  <c r="BI232" i="13"/>
  <c r="BH232" i="13"/>
  <c r="BG232" i="13"/>
  <c r="BF232" i="13"/>
  <c r="T232" i="13"/>
  <c r="R232" i="13"/>
  <c r="P232" i="13"/>
  <c r="BI231" i="13"/>
  <c r="BH231" i="13"/>
  <c r="BG231" i="13"/>
  <c r="BF231" i="13"/>
  <c r="T231" i="13"/>
  <c r="R231" i="13"/>
  <c r="P231" i="13"/>
  <c r="BI230" i="13"/>
  <c r="BH230" i="13"/>
  <c r="BG230" i="13"/>
  <c r="BF230" i="13"/>
  <c r="T230" i="13"/>
  <c r="R230" i="13"/>
  <c r="P230" i="13"/>
  <c r="BI229" i="13"/>
  <c r="BH229" i="13"/>
  <c r="BG229" i="13"/>
  <c r="BF229" i="13"/>
  <c r="T229" i="13"/>
  <c r="R229" i="13"/>
  <c r="P229" i="13"/>
  <c r="BI228" i="13"/>
  <c r="BH228" i="13"/>
  <c r="BG228" i="13"/>
  <c r="BF228" i="13"/>
  <c r="T228" i="13"/>
  <c r="R228" i="13"/>
  <c r="P228" i="13"/>
  <c r="BI227" i="13"/>
  <c r="BH227" i="13"/>
  <c r="BG227" i="13"/>
  <c r="BF227" i="13"/>
  <c r="T227" i="13"/>
  <c r="R227" i="13"/>
  <c r="P227" i="13"/>
  <c r="BI225" i="13"/>
  <c r="BH225" i="13"/>
  <c r="BG225" i="13"/>
  <c r="BF225" i="13"/>
  <c r="T225" i="13"/>
  <c r="R225" i="13"/>
  <c r="P225" i="13"/>
  <c r="BI224" i="13"/>
  <c r="BH224" i="13"/>
  <c r="BG224" i="13"/>
  <c r="BF224" i="13"/>
  <c r="T224" i="13"/>
  <c r="R224" i="13"/>
  <c r="P224" i="13"/>
  <c r="BI223" i="13"/>
  <c r="BH223" i="13"/>
  <c r="BG223" i="13"/>
  <c r="BF223" i="13"/>
  <c r="T223" i="13"/>
  <c r="R223" i="13"/>
  <c r="P223" i="13"/>
  <c r="BI222" i="13"/>
  <c r="BH222" i="13"/>
  <c r="BG222" i="13"/>
  <c r="BF222" i="13"/>
  <c r="T222" i="13"/>
  <c r="R222" i="13"/>
  <c r="P222" i="13"/>
  <c r="BI221" i="13"/>
  <c r="BH221" i="13"/>
  <c r="BG221" i="13"/>
  <c r="BF221" i="13"/>
  <c r="T221" i="13"/>
  <c r="R221" i="13"/>
  <c r="P221" i="13"/>
  <c r="BI220" i="13"/>
  <c r="BH220" i="13"/>
  <c r="BG220" i="13"/>
  <c r="BF220" i="13"/>
  <c r="T220" i="13"/>
  <c r="R220" i="13"/>
  <c r="P220" i="13"/>
  <c r="BI219" i="13"/>
  <c r="BH219" i="13"/>
  <c r="BG219" i="13"/>
  <c r="BF219" i="13"/>
  <c r="T219" i="13"/>
  <c r="R219" i="13"/>
  <c r="P219" i="13"/>
  <c r="BI218" i="13"/>
  <c r="BH218" i="13"/>
  <c r="BG218" i="13"/>
  <c r="BF218" i="13"/>
  <c r="T218" i="13"/>
  <c r="R218" i="13"/>
  <c r="P218" i="13"/>
  <c r="BI217" i="13"/>
  <c r="BH217" i="13"/>
  <c r="BG217" i="13"/>
  <c r="BF217" i="13"/>
  <c r="T217" i="13"/>
  <c r="R217" i="13"/>
  <c r="P217" i="13"/>
  <c r="BI216" i="13"/>
  <c r="BH216" i="13"/>
  <c r="BG216" i="13"/>
  <c r="BF216" i="13"/>
  <c r="T216" i="13"/>
  <c r="R216" i="13"/>
  <c r="P216" i="13"/>
  <c r="BI215" i="13"/>
  <c r="BH215" i="13"/>
  <c r="BG215" i="13"/>
  <c r="BF215" i="13"/>
  <c r="T215" i="13"/>
  <c r="R215" i="13"/>
  <c r="P215" i="13"/>
  <c r="BI214" i="13"/>
  <c r="BH214" i="13"/>
  <c r="BG214" i="13"/>
  <c r="BF214" i="13"/>
  <c r="T214" i="13"/>
  <c r="R214" i="13"/>
  <c r="P214" i="13"/>
  <c r="BI213" i="13"/>
  <c r="BH213" i="13"/>
  <c r="BG213" i="13"/>
  <c r="BF213" i="13"/>
  <c r="T213" i="13"/>
  <c r="R213" i="13"/>
  <c r="P213" i="13"/>
  <c r="BI212" i="13"/>
  <c r="BH212" i="13"/>
  <c r="BG212" i="13"/>
  <c r="BF212" i="13"/>
  <c r="T212" i="13"/>
  <c r="R212" i="13"/>
  <c r="P212" i="13"/>
  <c r="BI211" i="13"/>
  <c r="BH211" i="13"/>
  <c r="BG211" i="13"/>
  <c r="BF211" i="13"/>
  <c r="T211" i="13"/>
  <c r="R211" i="13"/>
  <c r="P211" i="13"/>
  <c r="BI210" i="13"/>
  <c r="BH210" i="13"/>
  <c r="BG210" i="13"/>
  <c r="BF210" i="13"/>
  <c r="T210" i="13"/>
  <c r="R210" i="13"/>
  <c r="P210" i="13"/>
  <c r="BI209" i="13"/>
  <c r="BH209" i="13"/>
  <c r="BG209" i="13"/>
  <c r="BF209" i="13"/>
  <c r="T209" i="13"/>
  <c r="R209" i="13"/>
  <c r="P209" i="13"/>
  <c r="BI208" i="13"/>
  <c r="BH208" i="13"/>
  <c r="BG208" i="13"/>
  <c r="BF208" i="13"/>
  <c r="T208" i="13"/>
  <c r="R208" i="13"/>
  <c r="P208" i="13"/>
  <c r="BI207" i="13"/>
  <c r="BH207" i="13"/>
  <c r="BG207" i="13"/>
  <c r="BF207" i="13"/>
  <c r="T207" i="13"/>
  <c r="R207" i="13"/>
  <c r="P207" i="13"/>
  <c r="BI206" i="13"/>
  <c r="BH206" i="13"/>
  <c r="BG206" i="13"/>
  <c r="BF206" i="13"/>
  <c r="T206" i="13"/>
  <c r="R206" i="13"/>
  <c r="P206" i="13"/>
  <c r="BI205" i="13"/>
  <c r="BH205" i="13"/>
  <c r="BG205" i="13"/>
  <c r="BF205" i="13"/>
  <c r="T205" i="13"/>
  <c r="R205" i="13"/>
  <c r="P205" i="13"/>
  <c r="BI204" i="13"/>
  <c r="BH204" i="13"/>
  <c r="BG204" i="13"/>
  <c r="BF204" i="13"/>
  <c r="T204" i="13"/>
  <c r="R204" i="13"/>
  <c r="P204" i="13"/>
  <c r="BI203" i="13"/>
  <c r="BH203" i="13"/>
  <c r="BG203" i="13"/>
  <c r="BF203" i="13"/>
  <c r="T203" i="13"/>
  <c r="R203" i="13"/>
  <c r="P203" i="13"/>
  <c r="BI202" i="13"/>
  <c r="BH202" i="13"/>
  <c r="BG202" i="13"/>
  <c r="BF202" i="13"/>
  <c r="T202" i="13"/>
  <c r="R202" i="13"/>
  <c r="P202" i="13"/>
  <c r="BI201" i="13"/>
  <c r="BH201" i="13"/>
  <c r="BG201" i="13"/>
  <c r="BF201" i="13"/>
  <c r="T201" i="13"/>
  <c r="R201" i="13"/>
  <c r="P201" i="13"/>
  <c r="BI200" i="13"/>
  <c r="BH200" i="13"/>
  <c r="BG200" i="13"/>
  <c r="BF200" i="13"/>
  <c r="T200" i="13"/>
  <c r="R200" i="13"/>
  <c r="P200" i="13"/>
  <c r="BI199" i="13"/>
  <c r="BH199" i="13"/>
  <c r="BG199" i="13"/>
  <c r="BF199" i="13"/>
  <c r="T199" i="13"/>
  <c r="R199" i="13"/>
  <c r="P199" i="13"/>
  <c r="BI198" i="13"/>
  <c r="BH198" i="13"/>
  <c r="BG198" i="13"/>
  <c r="BF198" i="13"/>
  <c r="T198" i="13"/>
  <c r="R198" i="13"/>
  <c r="P198" i="13"/>
  <c r="BI197" i="13"/>
  <c r="BH197" i="13"/>
  <c r="BG197" i="13"/>
  <c r="BF197" i="13"/>
  <c r="T197" i="13"/>
  <c r="R197" i="13"/>
  <c r="P197" i="13"/>
  <c r="BI196" i="13"/>
  <c r="BH196" i="13"/>
  <c r="BG196" i="13"/>
  <c r="BF196" i="13"/>
  <c r="T196" i="13"/>
  <c r="R196" i="13"/>
  <c r="P196" i="13"/>
  <c r="BI195" i="13"/>
  <c r="BH195" i="13"/>
  <c r="BG195" i="13"/>
  <c r="BF195" i="13"/>
  <c r="T195" i="13"/>
  <c r="R195" i="13"/>
  <c r="P195" i="13"/>
  <c r="BI194" i="13"/>
  <c r="BH194" i="13"/>
  <c r="BG194" i="13"/>
  <c r="BF194" i="13"/>
  <c r="T194" i="13"/>
  <c r="R194" i="13"/>
  <c r="P194" i="13"/>
  <c r="BI193" i="13"/>
  <c r="BH193" i="13"/>
  <c r="BG193" i="13"/>
  <c r="BF193" i="13"/>
  <c r="T193" i="13"/>
  <c r="R193" i="13"/>
  <c r="P193" i="13"/>
  <c r="BI192" i="13"/>
  <c r="BH192" i="13"/>
  <c r="BG192" i="13"/>
  <c r="BF192" i="13"/>
  <c r="T192" i="13"/>
  <c r="R192" i="13"/>
  <c r="P192" i="13"/>
  <c r="BI191" i="13"/>
  <c r="BH191" i="13"/>
  <c r="BG191" i="13"/>
  <c r="BF191" i="13"/>
  <c r="T191" i="13"/>
  <c r="R191" i="13"/>
  <c r="P191" i="13"/>
  <c r="BI190" i="13"/>
  <c r="BH190" i="13"/>
  <c r="BG190" i="13"/>
  <c r="BF190" i="13"/>
  <c r="T190" i="13"/>
  <c r="R190" i="13"/>
  <c r="P190" i="13"/>
  <c r="BI189" i="13"/>
  <c r="BH189" i="13"/>
  <c r="BG189" i="13"/>
  <c r="BF189" i="13"/>
  <c r="T189" i="13"/>
  <c r="R189" i="13"/>
  <c r="P189" i="13"/>
  <c r="BI188" i="13"/>
  <c r="BH188" i="13"/>
  <c r="BG188" i="13"/>
  <c r="BF188" i="13"/>
  <c r="T188" i="13"/>
  <c r="R188" i="13"/>
  <c r="P188" i="13"/>
  <c r="BI187" i="13"/>
  <c r="BH187" i="13"/>
  <c r="BG187" i="13"/>
  <c r="BF187" i="13"/>
  <c r="T187" i="13"/>
  <c r="R187" i="13"/>
  <c r="P187" i="13"/>
  <c r="BI186" i="13"/>
  <c r="BH186" i="13"/>
  <c r="BG186" i="13"/>
  <c r="BF186" i="13"/>
  <c r="T186" i="13"/>
  <c r="R186" i="13"/>
  <c r="P186" i="13"/>
  <c r="BI185" i="13"/>
  <c r="BH185" i="13"/>
  <c r="BG185" i="13"/>
  <c r="BF185" i="13"/>
  <c r="T185" i="13"/>
  <c r="R185" i="13"/>
  <c r="P185" i="13"/>
  <c r="BI184" i="13"/>
  <c r="BH184" i="13"/>
  <c r="BG184" i="13"/>
  <c r="BF184" i="13"/>
  <c r="T184" i="13"/>
  <c r="R184" i="13"/>
  <c r="P184" i="13"/>
  <c r="BI183" i="13"/>
  <c r="BH183" i="13"/>
  <c r="BG183" i="13"/>
  <c r="BF183" i="13"/>
  <c r="T183" i="13"/>
  <c r="R183" i="13"/>
  <c r="P183" i="13"/>
  <c r="BI182" i="13"/>
  <c r="BH182" i="13"/>
  <c r="BG182" i="13"/>
  <c r="BF182" i="13"/>
  <c r="T182" i="13"/>
  <c r="R182" i="13"/>
  <c r="P182" i="13"/>
  <c r="BI181" i="13"/>
  <c r="BH181" i="13"/>
  <c r="BG181" i="13"/>
  <c r="BF181" i="13"/>
  <c r="T181" i="13"/>
  <c r="R181" i="13"/>
  <c r="P181" i="13"/>
  <c r="BI175" i="13"/>
  <c r="BH175" i="13"/>
  <c r="BG175" i="13"/>
  <c r="BF175" i="13"/>
  <c r="T175" i="13"/>
  <c r="R175" i="13"/>
  <c r="P175" i="13"/>
  <c r="BI174" i="13"/>
  <c r="BH174" i="13"/>
  <c r="BG174" i="13"/>
  <c r="BF174" i="13"/>
  <c r="T174" i="13"/>
  <c r="R174" i="13"/>
  <c r="P174" i="13"/>
  <c r="BI173" i="13"/>
  <c r="BH173" i="13"/>
  <c r="BG173" i="13"/>
  <c r="BF173" i="13"/>
  <c r="T173" i="13"/>
  <c r="R173" i="13"/>
  <c r="P173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70" i="13"/>
  <c r="BH170" i="13"/>
  <c r="BG170" i="13"/>
  <c r="BF170" i="13"/>
  <c r="T170" i="13"/>
  <c r="R170" i="13"/>
  <c r="P170" i="13"/>
  <c r="BI169" i="13"/>
  <c r="BH169" i="13"/>
  <c r="BG169" i="13"/>
  <c r="BF169" i="13"/>
  <c r="T169" i="13"/>
  <c r="R169" i="13"/>
  <c r="P169" i="13"/>
  <c r="BI168" i="13"/>
  <c r="BH168" i="13"/>
  <c r="BG168" i="13"/>
  <c r="BF168" i="13"/>
  <c r="T168" i="13"/>
  <c r="R168" i="13"/>
  <c r="P168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62" i="13"/>
  <c r="BH162" i="13"/>
  <c r="BG162" i="13"/>
  <c r="BF162" i="13"/>
  <c r="T162" i="13"/>
  <c r="R162" i="13"/>
  <c r="P162" i="13"/>
  <c r="BI161" i="13"/>
  <c r="BH161" i="13"/>
  <c r="BG161" i="13"/>
  <c r="BF161" i="13"/>
  <c r="T161" i="13"/>
  <c r="R161" i="13"/>
  <c r="P161" i="13"/>
  <c r="BI160" i="13"/>
  <c r="BH160" i="13"/>
  <c r="BG160" i="13"/>
  <c r="BF160" i="13"/>
  <c r="T160" i="13"/>
  <c r="R160" i="13"/>
  <c r="P160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50" i="13"/>
  <c r="BH150" i="13"/>
  <c r="BG150" i="13"/>
  <c r="BF150" i="13"/>
  <c r="T150" i="13"/>
  <c r="R150" i="13"/>
  <c r="P150" i="13"/>
  <c r="BI149" i="13"/>
  <c r="BH149" i="13"/>
  <c r="BG149" i="13"/>
  <c r="BF149" i="13"/>
  <c r="T149" i="13"/>
  <c r="R149" i="13"/>
  <c r="P149" i="13"/>
  <c r="BI148" i="13"/>
  <c r="BH148" i="13"/>
  <c r="BG148" i="13"/>
  <c r="BF148" i="13"/>
  <c r="T148" i="13"/>
  <c r="R148" i="13"/>
  <c r="P148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3" i="13"/>
  <c r="BH133" i="13"/>
  <c r="BG133" i="13"/>
  <c r="BF133" i="13"/>
  <c r="T133" i="13"/>
  <c r="R133" i="13"/>
  <c r="P133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8" i="13"/>
  <c r="BH128" i="13"/>
  <c r="BG128" i="13"/>
  <c r="BF128" i="13"/>
  <c r="T128" i="13"/>
  <c r="R128" i="13"/>
  <c r="P128" i="13"/>
  <c r="F120" i="13"/>
  <c r="E118" i="13"/>
  <c r="F93" i="13"/>
  <c r="E91" i="13"/>
  <c r="J28" i="13"/>
  <c r="E28" i="13"/>
  <c r="J123" i="13"/>
  <c r="J27" i="13"/>
  <c r="J25" i="13"/>
  <c r="E25" i="13"/>
  <c r="J95" i="13" s="1"/>
  <c r="J24" i="13"/>
  <c r="J22" i="13"/>
  <c r="E22" i="13"/>
  <c r="F96" i="13"/>
  <c r="J21" i="13"/>
  <c r="J19" i="13"/>
  <c r="E19" i="13"/>
  <c r="F122" i="13" s="1"/>
  <c r="J18" i="13"/>
  <c r="J16" i="13"/>
  <c r="J120" i="13"/>
  <c r="E7" i="13"/>
  <c r="E112" i="13" s="1"/>
  <c r="J41" i="12"/>
  <c r="J40" i="12"/>
  <c r="AY108" i="1" s="1"/>
  <c r="J39" i="12"/>
  <c r="AX108" i="1"/>
  <c r="BI248" i="12"/>
  <c r="BH248" i="12"/>
  <c r="BG248" i="12"/>
  <c r="BF248" i="12"/>
  <c r="T248" i="12"/>
  <c r="R248" i="12"/>
  <c r="P248" i="12"/>
  <c r="BI247" i="12"/>
  <c r="BH247" i="12"/>
  <c r="BG247" i="12"/>
  <c r="BF247" i="12"/>
  <c r="T247" i="12"/>
  <c r="R247" i="12"/>
  <c r="P247" i="12"/>
  <c r="BI246" i="12"/>
  <c r="BH246" i="12"/>
  <c r="BG246" i="12"/>
  <c r="BF246" i="12"/>
  <c r="T246" i="12"/>
  <c r="R246" i="12"/>
  <c r="P246" i="12"/>
  <c r="BI245" i="12"/>
  <c r="BH245" i="12"/>
  <c r="BG245" i="12"/>
  <c r="BF245" i="12"/>
  <c r="T245" i="12"/>
  <c r="R245" i="12"/>
  <c r="P245" i="12"/>
  <c r="BI244" i="12"/>
  <c r="BH244" i="12"/>
  <c r="BG244" i="12"/>
  <c r="BF244" i="12"/>
  <c r="T244" i="12"/>
  <c r="R244" i="12"/>
  <c r="P244" i="12"/>
  <c r="BI243" i="12"/>
  <c r="BH243" i="12"/>
  <c r="BG243" i="12"/>
  <c r="BF243" i="12"/>
  <c r="T243" i="12"/>
  <c r="R243" i="12"/>
  <c r="P243" i="12"/>
  <c r="BI242" i="12"/>
  <c r="BH242" i="12"/>
  <c r="BG242" i="12"/>
  <c r="BF242" i="12"/>
  <c r="T242" i="12"/>
  <c r="R242" i="12"/>
  <c r="P242" i="12"/>
  <c r="BI241" i="12"/>
  <c r="BH241" i="12"/>
  <c r="BG241" i="12"/>
  <c r="BF241" i="12"/>
  <c r="T241" i="12"/>
  <c r="R241" i="12"/>
  <c r="P241" i="12"/>
  <c r="BI240" i="12"/>
  <c r="BH240" i="12"/>
  <c r="BG240" i="12"/>
  <c r="BF240" i="12"/>
  <c r="T240" i="12"/>
  <c r="R240" i="12"/>
  <c r="P240" i="12"/>
  <c r="BI239" i="12"/>
  <c r="BH239" i="12"/>
  <c r="BG239" i="12"/>
  <c r="BF239" i="12"/>
  <c r="T239" i="12"/>
  <c r="R239" i="12"/>
  <c r="P239" i="12"/>
  <c r="BI237" i="12"/>
  <c r="BH237" i="12"/>
  <c r="BG237" i="12"/>
  <c r="BF237" i="12"/>
  <c r="T237" i="12"/>
  <c r="R237" i="12"/>
  <c r="P237" i="12"/>
  <c r="BI236" i="12"/>
  <c r="BH236" i="12"/>
  <c r="BG236" i="12"/>
  <c r="BF236" i="12"/>
  <c r="T236" i="12"/>
  <c r="R236" i="12"/>
  <c r="P236" i="12"/>
  <c r="BI235" i="12"/>
  <c r="BH235" i="12"/>
  <c r="BG235" i="12"/>
  <c r="BF235" i="12"/>
  <c r="T235" i="12"/>
  <c r="R235" i="12"/>
  <c r="P235" i="12"/>
  <c r="BI234" i="12"/>
  <c r="BH234" i="12"/>
  <c r="BG234" i="12"/>
  <c r="BF234" i="12"/>
  <c r="T234" i="12"/>
  <c r="R234" i="12"/>
  <c r="P234" i="12"/>
  <c r="BI233" i="12"/>
  <c r="BH233" i="12"/>
  <c r="BG233" i="12"/>
  <c r="BF233" i="12"/>
  <c r="T233" i="12"/>
  <c r="R233" i="12"/>
  <c r="P233" i="12"/>
  <c r="BI231" i="12"/>
  <c r="BH231" i="12"/>
  <c r="BG231" i="12"/>
  <c r="BF231" i="12"/>
  <c r="T231" i="12"/>
  <c r="R231" i="12"/>
  <c r="P231" i="12"/>
  <c r="BI230" i="12"/>
  <c r="BH230" i="12"/>
  <c r="BG230" i="12"/>
  <c r="BF230" i="12"/>
  <c r="T230" i="12"/>
  <c r="R230" i="12"/>
  <c r="P230" i="12"/>
  <c r="BI229" i="12"/>
  <c r="BH229" i="12"/>
  <c r="BG229" i="12"/>
  <c r="BF229" i="12"/>
  <c r="T229" i="12"/>
  <c r="R229" i="12"/>
  <c r="P229" i="12"/>
  <c r="BI228" i="12"/>
  <c r="BH228" i="12"/>
  <c r="BG228" i="12"/>
  <c r="BF228" i="12"/>
  <c r="T228" i="12"/>
  <c r="R228" i="12"/>
  <c r="P228" i="12"/>
  <c r="BI227" i="12"/>
  <c r="BH227" i="12"/>
  <c r="BG227" i="12"/>
  <c r="BF227" i="12"/>
  <c r="T227" i="12"/>
  <c r="R227" i="12"/>
  <c r="P227" i="12"/>
  <c r="BI226" i="12"/>
  <c r="BH226" i="12"/>
  <c r="BG226" i="12"/>
  <c r="BF226" i="12"/>
  <c r="T226" i="12"/>
  <c r="R226" i="12"/>
  <c r="P226" i="12"/>
  <c r="BI225" i="12"/>
  <c r="BH225" i="12"/>
  <c r="BG225" i="12"/>
  <c r="BF225" i="12"/>
  <c r="T225" i="12"/>
  <c r="R225" i="12"/>
  <c r="P225" i="12"/>
  <c r="BI224" i="12"/>
  <c r="BH224" i="12"/>
  <c r="BG224" i="12"/>
  <c r="BF224" i="12"/>
  <c r="T224" i="12"/>
  <c r="R224" i="12"/>
  <c r="P224" i="12"/>
  <c r="BI223" i="12"/>
  <c r="BH223" i="12"/>
  <c r="BG223" i="12"/>
  <c r="BF223" i="12"/>
  <c r="T223" i="12"/>
  <c r="R223" i="12"/>
  <c r="P223" i="12"/>
  <c r="BI222" i="12"/>
  <c r="BH222" i="12"/>
  <c r="BG222" i="12"/>
  <c r="BF222" i="12"/>
  <c r="T222" i="12"/>
  <c r="R222" i="12"/>
  <c r="P222" i="12"/>
  <c r="BI221" i="12"/>
  <c r="BH221" i="12"/>
  <c r="BG221" i="12"/>
  <c r="BF221" i="12"/>
  <c r="T221" i="12"/>
  <c r="R221" i="12"/>
  <c r="P221" i="12"/>
  <c r="BI219" i="12"/>
  <c r="BH219" i="12"/>
  <c r="BG219" i="12"/>
  <c r="BF219" i="12"/>
  <c r="T219" i="12"/>
  <c r="R219" i="12"/>
  <c r="P219" i="12"/>
  <c r="BI218" i="12"/>
  <c r="BH218" i="12"/>
  <c r="BG218" i="12"/>
  <c r="BF218" i="12"/>
  <c r="T218" i="12"/>
  <c r="R218" i="12"/>
  <c r="P218" i="12"/>
  <c r="BI217" i="12"/>
  <c r="BH217" i="12"/>
  <c r="BG217" i="12"/>
  <c r="BF217" i="12"/>
  <c r="T217" i="12"/>
  <c r="R217" i="12"/>
  <c r="P217" i="12"/>
  <c r="BI216" i="12"/>
  <c r="BH216" i="12"/>
  <c r="BG216" i="12"/>
  <c r="BF216" i="12"/>
  <c r="T216" i="12"/>
  <c r="R216" i="12"/>
  <c r="P216" i="12"/>
  <c r="BI215" i="12"/>
  <c r="BH215" i="12"/>
  <c r="BG215" i="12"/>
  <c r="BF215" i="12"/>
  <c r="T215" i="12"/>
  <c r="R215" i="12"/>
  <c r="P215" i="12"/>
  <c r="BI214" i="12"/>
  <c r="BH214" i="12"/>
  <c r="BG214" i="12"/>
  <c r="BF214" i="12"/>
  <c r="T214" i="12"/>
  <c r="R214" i="12"/>
  <c r="P214" i="12"/>
  <c r="BI213" i="12"/>
  <c r="BH213" i="12"/>
  <c r="BG213" i="12"/>
  <c r="BF213" i="12"/>
  <c r="T213" i="12"/>
  <c r="R213" i="12"/>
  <c r="P213" i="12"/>
  <c r="BI212" i="12"/>
  <c r="BH212" i="12"/>
  <c r="BG212" i="12"/>
  <c r="BF212" i="12"/>
  <c r="T212" i="12"/>
  <c r="R212" i="12"/>
  <c r="P212" i="12"/>
  <c r="BI211" i="12"/>
  <c r="BH211" i="12"/>
  <c r="BG211" i="12"/>
  <c r="BF211" i="12"/>
  <c r="T211" i="12"/>
  <c r="R211" i="12"/>
  <c r="P211" i="12"/>
  <c r="BI210" i="12"/>
  <c r="BH210" i="12"/>
  <c r="BG210" i="12"/>
  <c r="BF210" i="12"/>
  <c r="T210" i="12"/>
  <c r="R210" i="12"/>
  <c r="P210" i="12"/>
  <c r="BI209" i="12"/>
  <c r="BH209" i="12"/>
  <c r="BG209" i="12"/>
  <c r="BF209" i="12"/>
  <c r="T209" i="12"/>
  <c r="R209" i="12"/>
  <c r="P209" i="12"/>
  <c r="BI208" i="12"/>
  <c r="BH208" i="12"/>
  <c r="BG208" i="12"/>
  <c r="BF208" i="12"/>
  <c r="T208" i="12"/>
  <c r="R208" i="12"/>
  <c r="P208" i="12"/>
  <c r="BI207" i="12"/>
  <c r="BH207" i="12"/>
  <c r="BG207" i="12"/>
  <c r="BF207" i="12"/>
  <c r="T207" i="12"/>
  <c r="R207" i="12"/>
  <c r="P207" i="12"/>
  <c r="BI206" i="12"/>
  <c r="BH206" i="12"/>
  <c r="BG206" i="12"/>
  <c r="BF206" i="12"/>
  <c r="T206" i="12"/>
  <c r="R206" i="12"/>
  <c r="P206" i="12"/>
  <c r="BI205" i="12"/>
  <c r="BH205" i="12"/>
  <c r="BG205" i="12"/>
  <c r="BF205" i="12"/>
  <c r="T205" i="12"/>
  <c r="R205" i="12"/>
  <c r="P205" i="12"/>
  <c r="BI204" i="12"/>
  <c r="BH204" i="12"/>
  <c r="BG204" i="12"/>
  <c r="BF204" i="12"/>
  <c r="T204" i="12"/>
  <c r="R204" i="12"/>
  <c r="P204" i="12"/>
  <c r="BI203" i="12"/>
  <c r="BH203" i="12"/>
  <c r="BG203" i="12"/>
  <c r="BF203" i="12"/>
  <c r="T203" i="12"/>
  <c r="R203" i="12"/>
  <c r="P203" i="12"/>
  <c r="BI201" i="12"/>
  <c r="BH201" i="12"/>
  <c r="BG201" i="12"/>
  <c r="BF201" i="12"/>
  <c r="T201" i="12"/>
  <c r="R201" i="12"/>
  <c r="P201" i="12"/>
  <c r="BI200" i="12"/>
  <c r="BH200" i="12"/>
  <c r="BG200" i="12"/>
  <c r="BF200" i="12"/>
  <c r="T200" i="12"/>
  <c r="R200" i="12"/>
  <c r="P200" i="12"/>
  <c r="BI199" i="12"/>
  <c r="BH199" i="12"/>
  <c r="BG199" i="12"/>
  <c r="BF199" i="12"/>
  <c r="T199" i="12"/>
  <c r="R199" i="12"/>
  <c r="P199" i="12"/>
  <c r="BI198" i="12"/>
  <c r="BH198" i="12"/>
  <c r="BG198" i="12"/>
  <c r="BF198" i="12"/>
  <c r="T198" i="12"/>
  <c r="R198" i="12"/>
  <c r="P198" i="12"/>
  <c r="BI197" i="12"/>
  <c r="BH197" i="12"/>
  <c r="BG197" i="12"/>
  <c r="BF197" i="12"/>
  <c r="T197" i="12"/>
  <c r="R197" i="12"/>
  <c r="P197" i="12"/>
  <c r="BI196" i="12"/>
  <c r="BH196" i="12"/>
  <c r="BG196" i="12"/>
  <c r="BF196" i="12"/>
  <c r="T196" i="12"/>
  <c r="R196" i="12"/>
  <c r="P196" i="12"/>
  <c r="BI195" i="12"/>
  <c r="BH195" i="12"/>
  <c r="BG195" i="12"/>
  <c r="BF195" i="12"/>
  <c r="T195" i="12"/>
  <c r="R195" i="12"/>
  <c r="P195" i="12"/>
  <c r="BI194" i="12"/>
  <c r="BH194" i="12"/>
  <c r="BG194" i="12"/>
  <c r="BF194" i="12"/>
  <c r="T194" i="12"/>
  <c r="R194" i="12"/>
  <c r="P194" i="12"/>
  <c r="BI193" i="12"/>
  <c r="BH193" i="12"/>
  <c r="BG193" i="12"/>
  <c r="BF193" i="12"/>
  <c r="T193" i="12"/>
  <c r="R193" i="12"/>
  <c r="P193" i="12"/>
  <c r="BI192" i="12"/>
  <c r="BH192" i="12"/>
  <c r="BG192" i="12"/>
  <c r="BF192" i="12"/>
  <c r="T192" i="12"/>
  <c r="R192" i="12"/>
  <c r="P192" i="12"/>
  <c r="BI190" i="12"/>
  <c r="BH190" i="12"/>
  <c r="BG190" i="12"/>
  <c r="BF190" i="12"/>
  <c r="T190" i="12"/>
  <c r="R190" i="12"/>
  <c r="P190" i="12"/>
  <c r="BI189" i="12"/>
  <c r="BH189" i="12"/>
  <c r="BG189" i="12"/>
  <c r="BF189" i="12"/>
  <c r="T189" i="12"/>
  <c r="R189" i="12"/>
  <c r="P189" i="12"/>
  <c r="BI188" i="12"/>
  <c r="BH188" i="12"/>
  <c r="BG188" i="12"/>
  <c r="BF188" i="12"/>
  <c r="T188" i="12"/>
  <c r="R188" i="12"/>
  <c r="P188" i="12"/>
  <c r="BI187" i="12"/>
  <c r="BH187" i="12"/>
  <c r="BG187" i="12"/>
  <c r="BF187" i="12"/>
  <c r="T187" i="12"/>
  <c r="R187" i="12"/>
  <c r="P187" i="12"/>
  <c r="BI186" i="12"/>
  <c r="BH186" i="12"/>
  <c r="BG186" i="12"/>
  <c r="BF186" i="12"/>
  <c r="T186" i="12"/>
  <c r="R186" i="12"/>
  <c r="P186" i="12"/>
  <c r="BI185" i="12"/>
  <c r="BH185" i="12"/>
  <c r="BG185" i="12"/>
  <c r="BF185" i="12"/>
  <c r="T185" i="12"/>
  <c r="R185" i="12"/>
  <c r="P185" i="12"/>
  <c r="BI184" i="12"/>
  <c r="BH184" i="12"/>
  <c r="BG184" i="12"/>
  <c r="BF184" i="12"/>
  <c r="T184" i="12"/>
  <c r="R184" i="12"/>
  <c r="P184" i="12"/>
  <c r="BI183" i="12"/>
  <c r="BH183" i="12"/>
  <c r="BG183" i="12"/>
  <c r="BF183" i="12"/>
  <c r="T183" i="12"/>
  <c r="R183" i="12"/>
  <c r="P183" i="12"/>
  <c r="BI182" i="12"/>
  <c r="BH182" i="12"/>
  <c r="BG182" i="12"/>
  <c r="BF182" i="12"/>
  <c r="T182" i="12"/>
  <c r="R182" i="12"/>
  <c r="P182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9" i="12"/>
  <c r="BH179" i="12"/>
  <c r="BG179" i="12"/>
  <c r="BF179" i="12"/>
  <c r="T179" i="12"/>
  <c r="R179" i="12"/>
  <c r="P179" i="12"/>
  <c r="BI178" i="12"/>
  <c r="BH178" i="12"/>
  <c r="BG178" i="12"/>
  <c r="BF178" i="12"/>
  <c r="T178" i="12"/>
  <c r="R178" i="12"/>
  <c r="P178" i="12"/>
  <c r="BI177" i="12"/>
  <c r="BH177" i="12"/>
  <c r="BG177" i="12"/>
  <c r="BF177" i="12"/>
  <c r="T177" i="12"/>
  <c r="R177" i="12"/>
  <c r="P177" i="12"/>
  <c r="BI175" i="12"/>
  <c r="BH175" i="12"/>
  <c r="BG175" i="12"/>
  <c r="BF175" i="12"/>
  <c r="T175" i="12"/>
  <c r="R175" i="12"/>
  <c r="P175" i="12"/>
  <c r="BI174" i="12"/>
  <c r="BH174" i="12"/>
  <c r="BG174" i="12"/>
  <c r="BF174" i="12"/>
  <c r="T174" i="12"/>
  <c r="R174" i="12"/>
  <c r="P174" i="12"/>
  <c r="BI173" i="12"/>
  <c r="BH173" i="12"/>
  <c r="BG173" i="12"/>
  <c r="BF173" i="12"/>
  <c r="T173" i="12"/>
  <c r="R173" i="12"/>
  <c r="P173" i="12"/>
  <c r="BI172" i="12"/>
  <c r="BH172" i="12"/>
  <c r="BG172" i="12"/>
  <c r="BF172" i="12"/>
  <c r="T172" i="12"/>
  <c r="R172" i="12"/>
  <c r="P172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F126" i="12"/>
  <c r="E124" i="12"/>
  <c r="F93" i="12"/>
  <c r="E91" i="12"/>
  <c r="J28" i="12"/>
  <c r="E28" i="12"/>
  <c r="J129" i="12" s="1"/>
  <c r="J27" i="12"/>
  <c r="J25" i="12"/>
  <c r="E25" i="12"/>
  <c r="J95" i="12" s="1"/>
  <c r="J24" i="12"/>
  <c r="J22" i="12"/>
  <c r="E22" i="12"/>
  <c r="F96" i="12" s="1"/>
  <c r="J21" i="12"/>
  <c r="J19" i="12"/>
  <c r="E19" i="12"/>
  <c r="F128" i="12" s="1"/>
  <c r="J18" i="12"/>
  <c r="J16" i="12"/>
  <c r="J126" i="12" s="1"/>
  <c r="E7" i="12"/>
  <c r="E85" i="12"/>
  <c r="J296" i="11"/>
  <c r="J291" i="11"/>
  <c r="J264" i="11"/>
  <c r="J189" i="11"/>
  <c r="J174" i="11"/>
  <c r="J106" i="11" s="1"/>
  <c r="J151" i="11"/>
  <c r="J41" i="11"/>
  <c r="J40" i="11"/>
  <c r="AY107" i="1"/>
  <c r="J39" i="11"/>
  <c r="AX107" i="1" s="1"/>
  <c r="BI312" i="11"/>
  <c r="BH312" i="11"/>
  <c r="BG312" i="11"/>
  <c r="BF312" i="11"/>
  <c r="T312" i="11"/>
  <c r="R312" i="11"/>
  <c r="P312" i="11"/>
  <c r="BI311" i="11"/>
  <c r="BH311" i="11"/>
  <c r="BG311" i="11"/>
  <c r="BF311" i="11"/>
  <c r="T311" i="11"/>
  <c r="R311" i="11"/>
  <c r="P311" i="11"/>
  <c r="BI310" i="11"/>
  <c r="BH310" i="11"/>
  <c r="BG310" i="11"/>
  <c r="BF310" i="11"/>
  <c r="T310" i="11"/>
  <c r="R310" i="11"/>
  <c r="P310" i="11"/>
  <c r="BI308" i="11"/>
  <c r="BH308" i="11"/>
  <c r="BG308" i="11"/>
  <c r="BF308" i="11"/>
  <c r="T308" i="11"/>
  <c r="R308" i="11"/>
  <c r="P308" i="11"/>
  <c r="BI307" i="11"/>
  <c r="BH307" i="11"/>
  <c r="BG307" i="11"/>
  <c r="BF307" i="11"/>
  <c r="T307" i="11"/>
  <c r="R307" i="11"/>
  <c r="P307" i="11"/>
  <c r="BI306" i="11"/>
  <c r="BH306" i="11"/>
  <c r="BG306" i="11"/>
  <c r="BF306" i="11"/>
  <c r="T306" i="11"/>
  <c r="R306" i="11"/>
  <c r="P306" i="11"/>
  <c r="BI305" i="11"/>
  <c r="BH305" i="11"/>
  <c r="BG305" i="11"/>
  <c r="BF305" i="11"/>
  <c r="T305" i="11"/>
  <c r="R305" i="11"/>
  <c r="P305" i="11"/>
  <c r="BI304" i="11"/>
  <c r="BH304" i="11"/>
  <c r="BG304" i="11"/>
  <c r="BF304" i="11"/>
  <c r="T304" i="11"/>
  <c r="R304" i="11"/>
  <c r="P304" i="11"/>
  <c r="BI303" i="11"/>
  <c r="BH303" i="11"/>
  <c r="BG303" i="11"/>
  <c r="BF303" i="11"/>
  <c r="T303" i="11"/>
  <c r="R303" i="11"/>
  <c r="P303" i="11"/>
  <c r="BI302" i="11"/>
  <c r="BH302" i="11"/>
  <c r="BG302" i="11"/>
  <c r="BF302" i="11"/>
  <c r="T302" i="11"/>
  <c r="R302" i="11"/>
  <c r="P302" i="11"/>
  <c r="BI301" i="11"/>
  <c r="BH301" i="11"/>
  <c r="BG301" i="11"/>
  <c r="BF301" i="11"/>
  <c r="T301" i="11"/>
  <c r="R301" i="11"/>
  <c r="P301" i="11"/>
  <c r="BI300" i="11"/>
  <c r="BH300" i="11"/>
  <c r="BG300" i="11"/>
  <c r="BF300" i="11"/>
  <c r="T300" i="11"/>
  <c r="R300" i="11"/>
  <c r="P300" i="11"/>
  <c r="BI299" i="11"/>
  <c r="BH299" i="11"/>
  <c r="BG299" i="11"/>
  <c r="BF299" i="11"/>
  <c r="T299" i="11"/>
  <c r="R299" i="11"/>
  <c r="P299" i="11"/>
  <c r="BI298" i="11"/>
  <c r="BH298" i="11"/>
  <c r="BG298" i="11"/>
  <c r="BF298" i="11"/>
  <c r="T298" i="11"/>
  <c r="R298" i="11"/>
  <c r="P298" i="11"/>
  <c r="J124" i="11"/>
  <c r="BI295" i="11"/>
  <c r="BH295" i="11"/>
  <c r="BG295" i="11"/>
  <c r="BF295" i="11"/>
  <c r="T295" i="11"/>
  <c r="T294" i="11" s="1"/>
  <c r="R295" i="11"/>
  <c r="R294" i="11" s="1"/>
  <c r="P295" i="11"/>
  <c r="P294" i="11" s="1"/>
  <c r="BI293" i="11"/>
  <c r="BH293" i="11"/>
  <c r="BG293" i="11"/>
  <c r="BF293" i="11"/>
  <c r="T293" i="11"/>
  <c r="T292" i="11" s="1"/>
  <c r="R293" i="11"/>
  <c r="R292" i="11" s="1"/>
  <c r="P293" i="11"/>
  <c r="P292" i="11" s="1"/>
  <c r="J121" i="11"/>
  <c r="BI290" i="11"/>
  <c r="BH290" i="11"/>
  <c r="BG290" i="11"/>
  <c r="BF290" i="11"/>
  <c r="T290" i="11"/>
  <c r="R290" i="11"/>
  <c r="P290" i="11"/>
  <c r="BI289" i="11"/>
  <c r="BH289" i="11"/>
  <c r="BG289" i="11"/>
  <c r="BF289" i="11"/>
  <c r="T289" i="11"/>
  <c r="R289" i="11"/>
  <c r="P289" i="11"/>
  <c r="BI288" i="11"/>
  <c r="BH288" i="11"/>
  <c r="BG288" i="11"/>
  <c r="BF288" i="11"/>
  <c r="T288" i="11"/>
  <c r="R288" i="11"/>
  <c r="P288" i="11"/>
  <c r="BI287" i="11"/>
  <c r="BH287" i="11"/>
  <c r="BG287" i="11"/>
  <c r="BF287" i="11"/>
  <c r="T287" i="11"/>
  <c r="R287" i="11"/>
  <c r="P287" i="11"/>
  <c r="BI286" i="11"/>
  <c r="BH286" i="11"/>
  <c r="BG286" i="11"/>
  <c r="BF286" i="11"/>
  <c r="T286" i="11"/>
  <c r="R286" i="11"/>
  <c r="P286" i="11"/>
  <c r="BI285" i="11"/>
  <c r="BH285" i="11"/>
  <c r="BG285" i="11"/>
  <c r="BF285" i="11"/>
  <c r="T285" i="11"/>
  <c r="R285" i="11"/>
  <c r="P285" i="11"/>
  <c r="BI284" i="11"/>
  <c r="BH284" i="11"/>
  <c r="BG284" i="11"/>
  <c r="BF284" i="11"/>
  <c r="T284" i="11"/>
  <c r="R284" i="11"/>
  <c r="P284" i="11"/>
  <c r="BI283" i="11"/>
  <c r="BH283" i="11"/>
  <c r="BG283" i="11"/>
  <c r="BF283" i="11"/>
  <c r="T283" i="11"/>
  <c r="R283" i="11"/>
  <c r="P283" i="11"/>
  <c r="BI282" i="11"/>
  <c r="BH282" i="11"/>
  <c r="BG282" i="11"/>
  <c r="BF282" i="11"/>
  <c r="T282" i="11"/>
  <c r="R282" i="11"/>
  <c r="P282" i="11"/>
  <c r="BI281" i="11"/>
  <c r="BH281" i="11"/>
  <c r="BG281" i="11"/>
  <c r="BF281" i="11"/>
  <c r="T281" i="11"/>
  <c r="R281" i="11"/>
  <c r="P281" i="11"/>
  <c r="BI280" i="11"/>
  <c r="BH280" i="11"/>
  <c r="BG280" i="11"/>
  <c r="BF280" i="11"/>
  <c r="T280" i="11"/>
  <c r="R280" i="11"/>
  <c r="P280" i="11"/>
  <c r="BI279" i="11"/>
  <c r="BH279" i="11"/>
  <c r="BG279" i="11"/>
  <c r="BF279" i="11"/>
  <c r="T279" i="11"/>
  <c r="R279" i="11"/>
  <c r="P279" i="11"/>
  <c r="BI278" i="11"/>
  <c r="BH278" i="11"/>
  <c r="BG278" i="11"/>
  <c r="BF278" i="11"/>
  <c r="T278" i="11"/>
  <c r="R278" i="11"/>
  <c r="P278" i="11"/>
  <c r="BI277" i="11"/>
  <c r="BH277" i="11"/>
  <c r="BG277" i="11"/>
  <c r="BF277" i="11"/>
  <c r="T277" i="11"/>
  <c r="R277" i="11"/>
  <c r="P277" i="11"/>
  <c r="BI276" i="11"/>
  <c r="BH276" i="11"/>
  <c r="BG276" i="11"/>
  <c r="BF276" i="11"/>
  <c r="T276" i="11"/>
  <c r="R276" i="11"/>
  <c r="P276" i="11"/>
  <c r="BI275" i="11"/>
  <c r="BH275" i="11"/>
  <c r="BG275" i="11"/>
  <c r="BF275" i="11"/>
  <c r="T275" i="11"/>
  <c r="R275" i="11"/>
  <c r="P275" i="11"/>
  <c r="BI274" i="11"/>
  <c r="BH274" i="11"/>
  <c r="BG274" i="11"/>
  <c r="BF274" i="11"/>
  <c r="T274" i="11"/>
  <c r="R274" i="11"/>
  <c r="P274" i="11"/>
  <c r="BI272" i="11"/>
  <c r="BH272" i="11"/>
  <c r="BG272" i="11"/>
  <c r="BF272" i="11"/>
  <c r="T272" i="11"/>
  <c r="R272" i="11"/>
  <c r="P272" i="11"/>
  <c r="BI271" i="11"/>
  <c r="BH271" i="11"/>
  <c r="BG271" i="11"/>
  <c r="BF271" i="11"/>
  <c r="T271" i="11"/>
  <c r="R271" i="11"/>
  <c r="P271" i="11"/>
  <c r="BI270" i="11"/>
  <c r="BH270" i="11"/>
  <c r="BG270" i="11"/>
  <c r="BF270" i="11"/>
  <c r="T270" i="11"/>
  <c r="R270" i="11"/>
  <c r="P270" i="11"/>
  <c r="BI269" i="11"/>
  <c r="BH269" i="11"/>
  <c r="BG269" i="11"/>
  <c r="BF269" i="11"/>
  <c r="T269" i="11"/>
  <c r="R269" i="11"/>
  <c r="P269" i="11"/>
  <c r="BI268" i="11"/>
  <c r="BH268" i="11"/>
  <c r="BG268" i="11"/>
  <c r="BF268" i="11"/>
  <c r="T268" i="11"/>
  <c r="R268" i="11"/>
  <c r="P268" i="11"/>
  <c r="BI267" i="11"/>
  <c r="BH267" i="11"/>
  <c r="BG267" i="11"/>
  <c r="BF267" i="11"/>
  <c r="T267" i="11"/>
  <c r="R267" i="11"/>
  <c r="P267" i="11"/>
  <c r="BI266" i="11"/>
  <c r="BH266" i="11"/>
  <c r="BG266" i="11"/>
  <c r="BF266" i="11"/>
  <c r="T266" i="11"/>
  <c r="R266" i="11"/>
  <c r="P266" i="11"/>
  <c r="J118" i="11"/>
  <c r="BI263" i="11"/>
  <c r="BH263" i="11"/>
  <c r="BG263" i="11"/>
  <c r="BF263" i="11"/>
  <c r="T263" i="11"/>
  <c r="T262" i="11" s="1"/>
  <c r="R263" i="11"/>
  <c r="R262" i="11" s="1"/>
  <c r="P263" i="11"/>
  <c r="P262" i="11" s="1"/>
  <c r="BI261" i="11"/>
  <c r="BH261" i="11"/>
  <c r="BG261" i="11"/>
  <c r="BF261" i="11"/>
  <c r="T261" i="11"/>
  <c r="R261" i="11"/>
  <c r="P261" i="11"/>
  <c r="BI260" i="11"/>
  <c r="BH260" i="11"/>
  <c r="BG260" i="11"/>
  <c r="BF260" i="11"/>
  <c r="T260" i="11"/>
  <c r="R260" i="11"/>
  <c r="P260" i="11"/>
  <c r="BI259" i="11"/>
  <c r="BH259" i="11"/>
  <c r="BG259" i="11"/>
  <c r="BF259" i="11"/>
  <c r="T259" i="11"/>
  <c r="R259" i="11"/>
  <c r="P259" i="11"/>
  <c r="BI258" i="11"/>
  <c r="BH258" i="11"/>
  <c r="BG258" i="11"/>
  <c r="BF258" i="11"/>
  <c r="T258" i="11"/>
  <c r="R258" i="11"/>
  <c r="P258" i="11"/>
  <c r="BI257" i="11"/>
  <c r="BH257" i="11"/>
  <c r="BG257" i="11"/>
  <c r="BF257" i="11"/>
  <c r="T257" i="11"/>
  <c r="R257" i="11"/>
  <c r="P257" i="11"/>
  <c r="BI256" i="11"/>
  <c r="BH256" i="11"/>
  <c r="BG256" i="11"/>
  <c r="BF256" i="11"/>
  <c r="T256" i="11"/>
  <c r="R256" i="11"/>
  <c r="P256" i="11"/>
  <c r="BI255" i="11"/>
  <c r="BH255" i="11"/>
  <c r="BG255" i="11"/>
  <c r="BF255" i="11"/>
  <c r="T255" i="11"/>
  <c r="R255" i="11"/>
  <c r="P255" i="11"/>
  <c r="BI254" i="11"/>
  <c r="BH254" i="11"/>
  <c r="BG254" i="11"/>
  <c r="BF254" i="11"/>
  <c r="T254" i="11"/>
  <c r="R254" i="11"/>
  <c r="P254" i="11"/>
  <c r="BI253" i="11"/>
  <c r="BH253" i="11"/>
  <c r="BG253" i="11"/>
  <c r="BF253" i="11"/>
  <c r="T253" i="11"/>
  <c r="R253" i="11"/>
  <c r="P253" i="11"/>
  <c r="BI252" i="11"/>
  <c r="BH252" i="11"/>
  <c r="BG252" i="11"/>
  <c r="BF252" i="11"/>
  <c r="T252" i="11"/>
  <c r="R252" i="11"/>
  <c r="P252" i="11"/>
  <c r="BI251" i="11"/>
  <c r="BH251" i="11"/>
  <c r="BG251" i="11"/>
  <c r="BF251" i="11"/>
  <c r="T251" i="11"/>
  <c r="R251" i="11"/>
  <c r="P251" i="11"/>
  <c r="BI250" i="11"/>
  <c r="BH250" i="11"/>
  <c r="BG250" i="11"/>
  <c r="BF250" i="11"/>
  <c r="T250" i="11"/>
  <c r="R250" i="11"/>
  <c r="P250" i="11"/>
  <c r="BI248" i="11"/>
  <c r="BH248" i="11"/>
  <c r="BG248" i="11"/>
  <c r="BF248" i="11"/>
  <c r="T248" i="11"/>
  <c r="R248" i="11"/>
  <c r="P248" i="11"/>
  <c r="BI247" i="11"/>
  <c r="BH247" i="11"/>
  <c r="BG247" i="11"/>
  <c r="BF247" i="11"/>
  <c r="T247" i="11"/>
  <c r="R247" i="11"/>
  <c r="P247" i="11"/>
  <c r="BI246" i="11"/>
  <c r="BH246" i="11"/>
  <c r="BG246" i="11"/>
  <c r="BF246" i="11"/>
  <c r="T246" i="11"/>
  <c r="R246" i="11"/>
  <c r="P246" i="11"/>
  <c r="BI244" i="11"/>
  <c r="BH244" i="11"/>
  <c r="BG244" i="11"/>
  <c r="BF244" i="11"/>
  <c r="T244" i="11"/>
  <c r="R244" i="11"/>
  <c r="P244" i="11"/>
  <c r="BI243" i="11"/>
  <c r="BH243" i="11"/>
  <c r="BG243" i="11"/>
  <c r="BF243" i="11"/>
  <c r="T243" i="11"/>
  <c r="R243" i="11"/>
  <c r="P243" i="11"/>
  <c r="BI242" i="11"/>
  <c r="BH242" i="11"/>
  <c r="BG242" i="11"/>
  <c r="BF242" i="11"/>
  <c r="T242" i="11"/>
  <c r="R242" i="11"/>
  <c r="P242" i="11"/>
  <c r="BI241" i="11"/>
  <c r="BH241" i="11"/>
  <c r="BG241" i="11"/>
  <c r="BF241" i="11"/>
  <c r="T241" i="11"/>
  <c r="R241" i="11"/>
  <c r="P241" i="11"/>
  <c r="BI240" i="11"/>
  <c r="BH240" i="11"/>
  <c r="BG240" i="11"/>
  <c r="BF240" i="11"/>
  <c r="T240" i="11"/>
  <c r="R240" i="11"/>
  <c r="P240" i="11"/>
  <c r="BI238" i="11"/>
  <c r="BH238" i="11"/>
  <c r="BG238" i="11"/>
  <c r="BF238" i="11"/>
  <c r="T238" i="11"/>
  <c r="R238" i="11"/>
  <c r="P238" i="11"/>
  <c r="BI237" i="11"/>
  <c r="BH237" i="11"/>
  <c r="BG237" i="11"/>
  <c r="BF237" i="11"/>
  <c r="T237" i="11"/>
  <c r="R237" i="11"/>
  <c r="P237" i="11"/>
  <c r="BI236" i="11"/>
  <c r="BH236" i="11"/>
  <c r="BG236" i="11"/>
  <c r="BF236" i="11"/>
  <c r="T236" i="11"/>
  <c r="R236" i="11"/>
  <c r="P236" i="11"/>
  <c r="BI235" i="11"/>
  <c r="BH235" i="11"/>
  <c r="BG235" i="11"/>
  <c r="BF235" i="11"/>
  <c r="T235" i="11"/>
  <c r="R235" i="11"/>
  <c r="P235" i="11"/>
  <c r="BI234" i="11"/>
  <c r="BH234" i="11"/>
  <c r="BG234" i="11"/>
  <c r="BF234" i="11"/>
  <c r="T234" i="11"/>
  <c r="R234" i="11"/>
  <c r="P234" i="11"/>
  <c r="BI233" i="11"/>
  <c r="BH233" i="11"/>
  <c r="BG233" i="11"/>
  <c r="BF233" i="11"/>
  <c r="T233" i="11"/>
  <c r="R233" i="11"/>
  <c r="P233" i="11"/>
  <c r="BI232" i="11"/>
  <c r="BH232" i="11"/>
  <c r="BG232" i="11"/>
  <c r="BF232" i="11"/>
  <c r="T232" i="11"/>
  <c r="R232" i="11"/>
  <c r="P232" i="11"/>
  <c r="BI231" i="11"/>
  <c r="BH231" i="11"/>
  <c r="BG231" i="11"/>
  <c r="BF231" i="11"/>
  <c r="T231" i="11"/>
  <c r="R231" i="11"/>
  <c r="P231" i="11"/>
  <c r="BI230" i="11"/>
  <c r="BH230" i="11"/>
  <c r="BG230" i="11"/>
  <c r="BF230" i="11"/>
  <c r="T230" i="11"/>
  <c r="R230" i="11"/>
  <c r="P230" i="11"/>
  <c r="BI229" i="11"/>
  <c r="BH229" i="11"/>
  <c r="BG229" i="11"/>
  <c r="BF229" i="11"/>
  <c r="T229" i="11"/>
  <c r="R229" i="11"/>
  <c r="P229" i="11"/>
  <c r="BI228" i="11"/>
  <c r="BH228" i="11"/>
  <c r="BG228" i="11"/>
  <c r="BF228" i="11"/>
  <c r="T228" i="11"/>
  <c r="R228" i="11"/>
  <c r="P228" i="11"/>
  <c r="BI227" i="11"/>
  <c r="BH227" i="11"/>
  <c r="BG227" i="11"/>
  <c r="BF227" i="11"/>
  <c r="T227" i="11"/>
  <c r="R227" i="11"/>
  <c r="P227" i="11"/>
  <c r="BI226" i="11"/>
  <c r="BH226" i="11"/>
  <c r="BG226" i="11"/>
  <c r="BF226" i="11"/>
  <c r="T226" i="11"/>
  <c r="R226" i="11"/>
  <c r="P226" i="11"/>
  <c r="BI225" i="11"/>
  <c r="BH225" i="11"/>
  <c r="BG225" i="11"/>
  <c r="BF225" i="11"/>
  <c r="T225" i="11"/>
  <c r="R225" i="11"/>
  <c r="P225" i="11"/>
  <c r="BI224" i="11"/>
  <c r="BH224" i="11"/>
  <c r="BG224" i="11"/>
  <c r="BF224" i="11"/>
  <c r="T224" i="11"/>
  <c r="R224" i="11"/>
  <c r="P224" i="11"/>
  <c r="BI223" i="11"/>
  <c r="BH223" i="11"/>
  <c r="BG223" i="11"/>
  <c r="BF223" i="11"/>
  <c r="T223" i="11"/>
  <c r="R223" i="11"/>
  <c r="P223" i="11"/>
  <c r="BI222" i="11"/>
  <c r="BH222" i="11"/>
  <c r="BG222" i="11"/>
  <c r="BF222" i="11"/>
  <c r="T222" i="11"/>
  <c r="R222" i="11"/>
  <c r="P222" i="11"/>
  <c r="BI221" i="11"/>
  <c r="BH221" i="11"/>
  <c r="BG221" i="11"/>
  <c r="BF221" i="11"/>
  <c r="T221" i="11"/>
  <c r="R221" i="11"/>
  <c r="P221" i="11"/>
  <c r="BI220" i="11"/>
  <c r="BH220" i="11"/>
  <c r="BG220" i="11"/>
  <c r="BF220" i="11"/>
  <c r="T220" i="11"/>
  <c r="R220" i="11"/>
  <c r="P220" i="11"/>
  <c r="BI219" i="11"/>
  <c r="BH219" i="11"/>
  <c r="BG219" i="11"/>
  <c r="BF219" i="11"/>
  <c r="T219" i="11"/>
  <c r="R219" i="11"/>
  <c r="P219" i="11"/>
  <c r="BI218" i="11"/>
  <c r="BH218" i="11"/>
  <c r="BG218" i="11"/>
  <c r="BF218" i="11"/>
  <c r="T218" i="11"/>
  <c r="R218" i="11"/>
  <c r="P218" i="11"/>
  <c r="BI217" i="11"/>
  <c r="BH217" i="11"/>
  <c r="BG217" i="11"/>
  <c r="BF217" i="11"/>
  <c r="T217" i="11"/>
  <c r="R217" i="11"/>
  <c r="P217" i="11"/>
  <c r="BI216" i="11"/>
  <c r="BH216" i="11"/>
  <c r="BG216" i="11"/>
  <c r="BF216" i="11"/>
  <c r="T216" i="11"/>
  <c r="R216" i="11"/>
  <c r="P216" i="11"/>
  <c r="BI215" i="11"/>
  <c r="BH215" i="11"/>
  <c r="BG215" i="11"/>
  <c r="BF215" i="11"/>
  <c r="T215" i="11"/>
  <c r="R215" i="11"/>
  <c r="P215" i="11"/>
  <c r="BI214" i="11"/>
  <c r="BH214" i="11"/>
  <c r="BG214" i="11"/>
  <c r="BF214" i="11"/>
  <c r="T214" i="11"/>
  <c r="R214" i="11"/>
  <c r="P214" i="11"/>
  <c r="BI213" i="11"/>
  <c r="BH213" i="11"/>
  <c r="BG213" i="11"/>
  <c r="BF213" i="11"/>
  <c r="T213" i="11"/>
  <c r="R213" i="11"/>
  <c r="P213" i="11"/>
  <c r="BI212" i="11"/>
  <c r="BH212" i="11"/>
  <c r="BG212" i="11"/>
  <c r="BF212" i="11"/>
  <c r="T212" i="11"/>
  <c r="R212" i="11"/>
  <c r="P212" i="11"/>
  <c r="BI211" i="11"/>
  <c r="BH211" i="11"/>
  <c r="BG211" i="11"/>
  <c r="BF211" i="11"/>
  <c r="T211" i="11"/>
  <c r="R211" i="11"/>
  <c r="P211" i="11"/>
  <c r="BI210" i="11"/>
  <c r="BH210" i="11"/>
  <c r="BG210" i="11"/>
  <c r="BF210" i="11"/>
  <c r="T210" i="11"/>
  <c r="R210" i="11"/>
  <c r="P210" i="11"/>
  <c r="BI209" i="11"/>
  <c r="BH209" i="11"/>
  <c r="BG209" i="11"/>
  <c r="BF209" i="11"/>
  <c r="T209" i="11"/>
  <c r="R209" i="11"/>
  <c r="P209" i="11"/>
  <c r="BI208" i="11"/>
  <c r="BH208" i="11"/>
  <c r="BG208" i="11"/>
  <c r="BF208" i="11"/>
  <c r="T208" i="11"/>
  <c r="R208" i="11"/>
  <c r="P208" i="11"/>
  <c r="BI207" i="11"/>
  <c r="BH207" i="11"/>
  <c r="BG207" i="11"/>
  <c r="BF207" i="11"/>
  <c r="T207" i="11"/>
  <c r="R207" i="11"/>
  <c r="P207" i="11"/>
  <c r="BI206" i="11"/>
  <c r="BH206" i="11"/>
  <c r="BG206" i="11"/>
  <c r="BF206" i="11"/>
  <c r="T206" i="11"/>
  <c r="R206" i="11"/>
  <c r="P206" i="11"/>
  <c r="BI205" i="11"/>
  <c r="BH205" i="11"/>
  <c r="BG205" i="11"/>
  <c r="BF205" i="11"/>
  <c r="T205" i="11"/>
  <c r="R205" i="11"/>
  <c r="P205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9" i="11"/>
  <c r="BH199" i="11"/>
  <c r="BG199" i="11"/>
  <c r="BF199" i="11"/>
  <c r="T199" i="11"/>
  <c r="R199" i="11"/>
  <c r="P199" i="11"/>
  <c r="BI198" i="11"/>
  <c r="BH198" i="11"/>
  <c r="BG198" i="11"/>
  <c r="BF198" i="11"/>
  <c r="T198" i="11"/>
  <c r="R198" i="11"/>
  <c r="P198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91" i="11"/>
  <c r="BH191" i="11"/>
  <c r="BG191" i="11"/>
  <c r="BF191" i="11"/>
  <c r="T191" i="11"/>
  <c r="R191" i="11"/>
  <c r="P191" i="11"/>
  <c r="J111" i="11"/>
  <c r="BI188" i="11"/>
  <c r="BH188" i="11"/>
  <c r="BG188" i="11"/>
  <c r="BF188" i="11"/>
  <c r="T188" i="11"/>
  <c r="R188" i="11"/>
  <c r="P188" i="11"/>
  <c r="BI187" i="11"/>
  <c r="BH187" i="11"/>
  <c r="BG187" i="11"/>
  <c r="BF187" i="11"/>
  <c r="T187" i="11"/>
  <c r="R187" i="11"/>
  <c r="P187" i="11"/>
  <c r="BI185" i="11"/>
  <c r="BH185" i="11"/>
  <c r="BG185" i="11"/>
  <c r="BF185" i="11"/>
  <c r="T185" i="11"/>
  <c r="T184" i="11"/>
  <c r="R185" i="11"/>
  <c r="R184" i="11" s="1"/>
  <c r="P185" i="11"/>
  <c r="P184" i="11" s="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1" i="11"/>
  <c r="BH181" i="11"/>
  <c r="BG181" i="11"/>
  <c r="BF181" i="11"/>
  <c r="T181" i="11"/>
  <c r="R181" i="11"/>
  <c r="P181" i="11"/>
  <c r="BI180" i="11"/>
  <c r="BH180" i="11"/>
  <c r="BG180" i="11"/>
  <c r="BF180" i="11"/>
  <c r="T180" i="11"/>
  <c r="R180" i="11"/>
  <c r="P180" i="11"/>
  <c r="BI179" i="11"/>
  <c r="BH179" i="11"/>
  <c r="BG179" i="11"/>
  <c r="BF179" i="11"/>
  <c r="T179" i="11"/>
  <c r="R179" i="11"/>
  <c r="P179" i="11"/>
  <c r="BI177" i="11"/>
  <c r="BH177" i="11"/>
  <c r="BG177" i="11"/>
  <c r="BF177" i="11"/>
  <c r="T177" i="11"/>
  <c r="R177" i="11"/>
  <c r="P177" i="11"/>
  <c r="BI176" i="11"/>
  <c r="BH176" i="11"/>
  <c r="BG176" i="11"/>
  <c r="BF176" i="11"/>
  <c r="T176" i="11"/>
  <c r="R176" i="11"/>
  <c r="P176" i="11"/>
  <c r="BI173" i="11"/>
  <c r="BH173" i="11"/>
  <c r="BG173" i="11"/>
  <c r="BF173" i="11"/>
  <c r="T173" i="11"/>
  <c r="R173" i="11"/>
  <c r="P173" i="11"/>
  <c r="BI172" i="11"/>
  <c r="BH172" i="11"/>
  <c r="BG172" i="11"/>
  <c r="BF172" i="11"/>
  <c r="T172" i="11"/>
  <c r="R172" i="11"/>
  <c r="P172" i="1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J101" i="11"/>
  <c r="F144" i="11"/>
  <c r="E142" i="11"/>
  <c r="F93" i="11"/>
  <c r="E91" i="11"/>
  <c r="J28" i="11"/>
  <c r="E28" i="11"/>
  <c r="J96" i="11" s="1"/>
  <c r="J27" i="11"/>
  <c r="J25" i="11"/>
  <c r="E25" i="11"/>
  <c r="J146" i="11" s="1"/>
  <c r="J24" i="11"/>
  <c r="J22" i="11"/>
  <c r="E22" i="11"/>
  <c r="F147" i="11" s="1"/>
  <c r="J21" i="11"/>
  <c r="J19" i="11"/>
  <c r="E19" i="11"/>
  <c r="F146" i="11" s="1"/>
  <c r="J18" i="11"/>
  <c r="J16" i="11"/>
  <c r="J144" i="11" s="1"/>
  <c r="E7" i="11"/>
  <c r="E85" i="11"/>
  <c r="J41" i="10"/>
  <c r="J40" i="10"/>
  <c r="AY105" i="1" s="1"/>
  <c r="J39" i="10"/>
  <c r="AX105" i="1" s="1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F119" i="10"/>
  <c r="E117" i="10"/>
  <c r="F93" i="10"/>
  <c r="E91" i="10"/>
  <c r="J28" i="10"/>
  <c r="E28" i="10"/>
  <c r="J96" i="10"/>
  <c r="J27" i="10"/>
  <c r="J25" i="10"/>
  <c r="E25" i="10"/>
  <c r="J95" i="10" s="1"/>
  <c r="J24" i="10"/>
  <c r="J22" i="10"/>
  <c r="E22" i="10"/>
  <c r="F122" i="10"/>
  <c r="J21" i="10"/>
  <c r="J19" i="10"/>
  <c r="E19" i="10"/>
  <c r="F121" i="10" s="1"/>
  <c r="J18" i="10"/>
  <c r="J16" i="10"/>
  <c r="J119" i="10"/>
  <c r="E7" i="10"/>
  <c r="E85" i="10" s="1"/>
  <c r="J41" i="9"/>
  <c r="J40" i="9"/>
  <c r="AY104" i="1" s="1"/>
  <c r="J39" i="9"/>
  <c r="AX104" i="1" s="1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F119" i="9"/>
  <c r="E117" i="9"/>
  <c r="F93" i="9"/>
  <c r="E91" i="9"/>
  <c r="J28" i="9"/>
  <c r="E28" i="9"/>
  <c r="J96" i="9" s="1"/>
  <c r="J27" i="9"/>
  <c r="J25" i="9"/>
  <c r="E25" i="9"/>
  <c r="J95" i="9" s="1"/>
  <c r="J24" i="9"/>
  <c r="J22" i="9"/>
  <c r="E22" i="9"/>
  <c r="F122" i="9" s="1"/>
  <c r="J21" i="9"/>
  <c r="J19" i="9"/>
  <c r="E19" i="9"/>
  <c r="F95" i="9" s="1"/>
  <c r="J18" i="9"/>
  <c r="J16" i="9"/>
  <c r="J119" i="9"/>
  <c r="E7" i="9"/>
  <c r="E85" i="9"/>
  <c r="J41" i="8"/>
  <c r="J40" i="8"/>
  <c r="AY103" i="1" s="1"/>
  <c r="J39" i="8"/>
  <c r="AX103" i="1" s="1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F119" i="8"/>
  <c r="E117" i="8"/>
  <c r="F93" i="8"/>
  <c r="E91" i="8"/>
  <c r="J28" i="8"/>
  <c r="E28" i="8"/>
  <c r="J122" i="8" s="1"/>
  <c r="J27" i="8"/>
  <c r="J25" i="8"/>
  <c r="E25" i="8"/>
  <c r="J121" i="8" s="1"/>
  <c r="J24" i="8"/>
  <c r="J22" i="8"/>
  <c r="E22" i="8"/>
  <c r="F122" i="8" s="1"/>
  <c r="J21" i="8"/>
  <c r="J19" i="8"/>
  <c r="E19" i="8"/>
  <c r="F121" i="8" s="1"/>
  <c r="J18" i="8"/>
  <c r="J16" i="8"/>
  <c r="J93" i="8" s="1"/>
  <c r="E7" i="8"/>
  <c r="E85" i="8"/>
  <c r="J41" i="7"/>
  <c r="J40" i="7"/>
  <c r="AY102" i="1" s="1"/>
  <c r="J39" i="7"/>
  <c r="AX102" i="1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F119" i="7"/>
  <c r="E117" i="7"/>
  <c r="F93" i="7"/>
  <c r="E91" i="7"/>
  <c r="J28" i="7"/>
  <c r="E28" i="7"/>
  <c r="J96" i="7" s="1"/>
  <c r="J27" i="7"/>
  <c r="J25" i="7"/>
  <c r="E25" i="7"/>
  <c r="J95" i="7"/>
  <c r="J24" i="7"/>
  <c r="J22" i="7"/>
  <c r="E22" i="7"/>
  <c r="F96" i="7" s="1"/>
  <c r="J21" i="7"/>
  <c r="J19" i="7"/>
  <c r="E19" i="7"/>
  <c r="F121" i="7"/>
  <c r="J18" i="7"/>
  <c r="J16" i="7"/>
  <c r="J119" i="7"/>
  <c r="E7" i="7"/>
  <c r="E85" i="7"/>
  <c r="J41" i="6"/>
  <c r="J40" i="6"/>
  <c r="AY101" i="1"/>
  <c r="J39" i="6"/>
  <c r="AX101" i="1" s="1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F119" i="6"/>
  <c r="E117" i="6"/>
  <c r="F93" i="6"/>
  <c r="E91" i="6"/>
  <c r="J28" i="6"/>
  <c r="E28" i="6"/>
  <c r="J122" i="6"/>
  <c r="J27" i="6"/>
  <c r="J25" i="6"/>
  <c r="E25" i="6"/>
  <c r="J121" i="6" s="1"/>
  <c r="J24" i="6"/>
  <c r="J22" i="6"/>
  <c r="E22" i="6"/>
  <c r="F122" i="6"/>
  <c r="J21" i="6"/>
  <c r="J19" i="6"/>
  <c r="E19" i="6"/>
  <c r="F121" i="6" s="1"/>
  <c r="J18" i="6"/>
  <c r="J16" i="6"/>
  <c r="J119" i="6" s="1"/>
  <c r="E7" i="6"/>
  <c r="E111" i="6" s="1"/>
  <c r="J41" i="5"/>
  <c r="J40" i="5"/>
  <c r="AY100" i="1" s="1"/>
  <c r="J39" i="5"/>
  <c r="AX100" i="1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F119" i="5"/>
  <c r="E117" i="5"/>
  <c r="F93" i="5"/>
  <c r="E91" i="5"/>
  <c r="J28" i="5"/>
  <c r="E28" i="5"/>
  <c r="J122" i="5" s="1"/>
  <c r="J27" i="5"/>
  <c r="J25" i="5"/>
  <c r="E25" i="5"/>
  <c r="J121" i="5"/>
  <c r="J24" i="5"/>
  <c r="J22" i="5"/>
  <c r="E22" i="5"/>
  <c r="F122" i="5" s="1"/>
  <c r="J21" i="5"/>
  <c r="J19" i="5"/>
  <c r="E19" i="5"/>
  <c r="F121" i="5"/>
  <c r="J18" i="5"/>
  <c r="J16" i="5"/>
  <c r="J119" i="5"/>
  <c r="E7" i="5"/>
  <c r="E111" i="5"/>
  <c r="J41" i="4"/>
  <c r="J40" i="4"/>
  <c r="AY99" i="1"/>
  <c r="J39" i="4"/>
  <c r="AX99" i="1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F119" i="4"/>
  <c r="E117" i="4"/>
  <c r="F93" i="4"/>
  <c r="E91" i="4"/>
  <c r="J28" i="4"/>
  <c r="E28" i="4"/>
  <c r="J122" i="4" s="1"/>
  <c r="J27" i="4"/>
  <c r="J25" i="4"/>
  <c r="E25" i="4"/>
  <c r="J95" i="4" s="1"/>
  <c r="J24" i="4"/>
  <c r="J22" i="4"/>
  <c r="E22" i="4"/>
  <c r="F96" i="4" s="1"/>
  <c r="J21" i="4"/>
  <c r="J19" i="4"/>
  <c r="E19" i="4"/>
  <c r="F121" i="4" s="1"/>
  <c r="J18" i="4"/>
  <c r="J16" i="4"/>
  <c r="J119" i="4"/>
  <c r="E7" i="4"/>
  <c r="E85" i="4"/>
  <c r="J39" i="3"/>
  <c r="J38" i="3"/>
  <c r="AY97" i="1" s="1"/>
  <c r="J37" i="3"/>
  <c r="AX97" i="1"/>
  <c r="BI1963" i="3"/>
  <c r="BH1963" i="3"/>
  <c r="BG1963" i="3"/>
  <c r="BF1963" i="3"/>
  <c r="T1963" i="3"/>
  <c r="R1963" i="3"/>
  <c r="P1963" i="3"/>
  <c r="BI1962" i="3"/>
  <c r="BH1962" i="3"/>
  <c r="BG1962" i="3"/>
  <c r="BF1962" i="3"/>
  <c r="T1962" i="3"/>
  <c r="R1962" i="3"/>
  <c r="P1962" i="3"/>
  <c r="BI1959" i="3"/>
  <c r="BH1959" i="3"/>
  <c r="BG1959" i="3"/>
  <c r="BF1959" i="3"/>
  <c r="T1959" i="3"/>
  <c r="R1959" i="3"/>
  <c r="P1959" i="3"/>
  <c r="BI1949" i="3"/>
  <c r="BH1949" i="3"/>
  <c r="BG1949" i="3"/>
  <c r="BF1949" i="3"/>
  <c r="T1949" i="3"/>
  <c r="R1949" i="3"/>
  <c r="P1949" i="3"/>
  <c r="BI1945" i="3"/>
  <c r="BH1945" i="3"/>
  <c r="BG1945" i="3"/>
  <c r="BF1945" i="3"/>
  <c r="T1945" i="3"/>
  <c r="R1945" i="3"/>
  <c r="P1945" i="3"/>
  <c r="BI1943" i="3"/>
  <c r="BH1943" i="3"/>
  <c r="BG1943" i="3"/>
  <c r="BF1943" i="3"/>
  <c r="T1943" i="3"/>
  <c r="R1943" i="3"/>
  <c r="P1943" i="3"/>
  <c r="BI1929" i="3"/>
  <c r="BH1929" i="3"/>
  <c r="BG1929" i="3"/>
  <c r="BF1929" i="3"/>
  <c r="T1929" i="3"/>
  <c r="R1929" i="3"/>
  <c r="P1929" i="3"/>
  <c r="BI1925" i="3"/>
  <c r="BH1925" i="3"/>
  <c r="BG1925" i="3"/>
  <c r="BF1925" i="3"/>
  <c r="T1925" i="3"/>
  <c r="R1925" i="3"/>
  <c r="P1925" i="3"/>
  <c r="BI1923" i="3"/>
  <c r="BH1923" i="3"/>
  <c r="BG1923" i="3"/>
  <c r="BF1923" i="3"/>
  <c r="T1923" i="3"/>
  <c r="R1923" i="3"/>
  <c r="P1923" i="3"/>
  <c r="BI1917" i="3"/>
  <c r="BH1917" i="3"/>
  <c r="BG1917" i="3"/>
  <c r="BF1917" i="3"/>
  <c r="T1917" i="3"/>
  <c r="R1917" i="3"/>
  <c r="P1917" i="3"/>
  <c r="BI1915" i="3"/>
  <c r="BH1915" i="3"/>
  <c r="BG1915" i="3"/>
  <c r="BF1915" i="3"/>
  <c r="T1915" i="3"/>
  <c r="R1915" i="3"/>
  <c r="P1915" i="3"/>
  <c r="BI1897" i="3"/>
  <c r="BH1897" i="3"/>
  <c r="BG1897" i="3"/>
  <c r="BF1897" i="3"/>
  <c r="T1897" i="3"/>
  <c r="R1897" i="3"/>
  <c r="P1897" i="3"/>
  <c r="BI1879" i="3"/>
  <c r="BH1879" i="3"/>
  <c r="BG1879" i="3"/>
  <c r="BF1879" i="3"/>
  <c r="T1879" i="3"/>
  <c r="R1879" i="3"/>
  <c r="P1879" i="3"/>
  <c r="BI1877" i="3"/>
  <c r="BH1877" i="3"/>
  <c r="BG1877" i="3"/>
  <c r="BF1877" i="3"/>
  <c r="T1877" i="3"/>
  <c r="R1877" i="3"/>
  <c r="P1877" i="3"/>
  <c r="BI1869" i="3"/>
  <c r="BH1869" i="3"/>
  <c r="BG1869" i="3"/>
  <c r="BF1869" i="3"/>
  <c r="T1869" i="3"/>
  <c r="R1869" i="3"/>
  <c r="P1869" i="3"/>
  <c r="BI1866" i="3"/>
  <c r="BH1866" i="3"/>
  <c r="BG1866" i="3"/>
  <c r="BF1866" i="3"/>
  <c r="T1866" i="3"/>
  <c r="R1866" i="3"/>
  <c r="P1866" i="3"/>
  <c r="BI1861" i="3"/>
  <c r="BH1861" i="3"/>
  <c r="BG1861" i="3"/>
  <c r="BF1861" i="3"/>
  <c r="T1861" i="3"/>
  <c r="R1861" i="3"/>
  <c r="P1861" i="3"/>
  <c r="BI1859" i="3"/>
  <c r="BH1859" i="3"/>
  <c r="BG1859" i="3"/>
  <c r="BF1859" i="3"/>
  <c r="T1859" i="3"/>
  <c r="R1859" i="3"/>
  <c r="P1859" i="3"/>
  <c r="BI1853" i="3"/>
  <c r="BH1853" i="3"/>
  <c r="BG1853" i="3"/>
  <c r="BF1853" i="3"/>
  <c r="T1853" i="3"/>
  <c r="R1853" i="3"/>
  <c r="P1853" i="3"/>
  <c r="BI1846" i="3"/>
  <c r="BH1846" i="3"/>
  <c r="BG1846" i="3"/>
  <c r="BF1846" i="3"/>
  <c r="T1846" i="3"/>
  <c r="R1846" i="3"/>
  <c r="P1846" i="3"/>
  <c r="BI1839" i="3"/>
  <c r="BH1839" i="3"/>
  <c r="BG1839" i="3"/>
  <c r="BF1839" i="3"/>
  <c r="T1839" i="3"/>
  <c r="R1839" i="3"/>
  <c r="P1839" i="3"/>
  <c r="BI1835" i="3"/>
  <c r="BH1835" i="3"/>
  <c r="BG1835" i="3"/>
  <c r="BF1835" i="3"/>
  <c r="T1835" i="3"/>
  <c r="R1835" i="3"/>
  <c r="P1835" i="3"/>
  <c r="BI1829" i="3"/>
  <c r="BH1829" i="3"/>
  <c r="BG1829" i="3"/>
  <c r="BF1829" i="3"/>
  <c r="T1829" i="3"/>
  <c r="R1829" i="3"/>
  <c r="P1829" i="3"/>
  <c r="BI1826" i="3"/>
  <c r="BH1826" i="3"/>
  <c r="BG1826" i="3"/>
  <c r="BF1826" i="3"/>
  <c r="T1826" i="3"/>
  <c r="T1825" i="3"/>
  <c r="R1826" i="3"/>
  <c r="R1825" i="3"/>
  <c r="P1826" i="3"/>
  <c r="P1825" i="3"/>
  <c r="BI1824" i="3"/>
  <c r="BH1824" i="3"/>
  <c r="BG1824" i="3"/>
  <c r="BF1824" i="3"/>
  <c r="T1824" i="3"/>
  <c r="R1824" i="3"/>
  <c r="P1824" i="3"/>
  <c r="BI1822" i="3"/>
  <c r="BH1822" i="3"/>
  <c r="BG1822" i="3"/>
  <c r="BF1822" i="3"/>
  <c r="T1822" i="3"/>
  <c r="R1822" i="3"/>
  <c r="P1822" i="3"/>
  <c r="BI1820" i="3"/>
  <c r="BH1820" i="3"/>
  <c r="BG1820" i="3"/>
  <c r="BF1820" i="3"/>
  <c r="T1820" i="3"/>
  <c r="R1820" i="3"/>
  <c r="P1820" i="3"/>
  <c r="BI1819" i="3"/>
  <c r="BH1819" i="3"/>
  <c r="BG1819" i="3"/>
  <c r="BF1819" i="3"/>
  <c r="T1819" i="3"/>
  <c r="R1819" i="3"/>
  <c r="P1819" i="3"/>
  <c r="BI1816" i="3"/>
  <c r="BH1816" i="3"/>
  <c r="BG1816" i="3"/>
  <c r="BF1816" i="3"/>
  <c r="T1816" i="3"/>
  <c r="R1816" i="3"/>
  <c r="P1816" i="3"/>
  <c r="BI1809" i="3"/>
  <c r="BH1809" i="3"/>
  <c r="BG1809" i="3"/>
  <c r="BF1809" i="3"/>
  <c r="T1809" i="3"/>
  <c r="R1809" i="3"/>
  <c r="P1809" i="3"/>
  <c r="BI1800" i="3"/>
  <c r="BH1800" i="3"/>
  <c r="BG1800" i="3"/>
  <c r="BF1800" i="3"/>
  <c r="T1800" i="3"/>
  <c r="R1800" i="3"/>
  <c r="P1800" i="3"/>
  <c r="BI1788" i="3"/>
  <c r="BH1788" i="3"/>
  <c r="BG1788" i="3"/>
  <c r="BF1788" i="3"/>
  <c r="T1788" i="3"/>
  <c r="R1788" i="3"/>
  <c r="P1788" i="3"/>
  <c r="BI1767" i="3"/>
  <c r="BH1767" i="3"/>
  <c r="BG1767" i="3"/>
  <c r="BF1767" i="3"/>
  <c r="T1767" i="3"/>
  <c r="R1767" i="3"/>
  <c r="P1767" i="3"/>
  <c r="BI1746" i="3"/>
  <c r="BH1746" i="3"/>
  <c r="BG1746" i="3"/>
  <c r="BF1746" i="3"/>
  <c r="T1746" i="3"/>
  <c r="R1746" i="3"/>
  <c r="P1746" i="3"/>
  <c r="BI1732" i="3"/>
  <c r="BH1732" i="3"/>
  <c r="BG1732" i="3"/>
  <c r="BF1732" i="3"/>
  <c r="T1732" i="3"/>
  <c r="R1732" i="3"/>
  <c r="P1732" i="3"/>
  <c r="BI1719" i="3"/>
  <c r="BH1719" i="3"/>
  <c r="BG1719" i="3"/>
  <c r="BF1719" i="3"/>
  <c r="T1719" i="3"/>
  <c r="R1719" i="3"/>
  <c r="P1719" i="3"/>
  <c r="BI1717" i="3"/>
  <c r="BH1717" i="3"/>
  <c r="BG1717" i="3"/>
  <c r="BF1717" i="3"/>
  <c r="T1717" i="3"/>
  <c r="R1717" i="3"/>
  <c r="P1717" i="3"/>
  <c r="BI1711" i="3"/>
  <c r="BH1711" i="3"/>
  <c r="BG1711" i="3"/>
  <c r="BF1711" i="3"/>
  <c r="T1711" i="3"/>
  <c r="R1711" i="3"/>
  <c r="P1711" i="3"/>
  <c r="BI1706" i="3"/>
  <c r="BH1706" i="3"/>
  <c r="BG1706" i="3"/>
  <c r="BF1706" i="3"/>
  <c r="T1706" i="3"/>
  <c r="R1706" i="3"/>
  <c r="P1706" i="3"/>
  <c r="BI1704" i="3"/>
  <c r="BH1704" i="3"/>
  <c r="BG1704" i="3"/>
  <c r="BF1704" i="3"/>
  <c r="T1704" i="3"/>
  <c r="R1704" i="3"/>
  <c r="P1704" i="3"/>
  <c r="BI1702" i="3"/>
  <c r="BH1702" i="3"/>
  <c r="BG1702" i="3"/>
  <c r="BF1702" i="3"/>
  <c r="T1702" i="3"/>
  <c r="R1702" i="3"/>
  <c r="P1702" i="3"/>
  <c r="BI1698" i="3"/>
  <c r="BH1698" i="3"/>
  <c r="BG1698" i="3"/>
  <c r="BF1698" i="3"/>
  <c r="T1698" i="3"/>
  <c r="R1698" i="3"/>
  <c r="P1698" i="3"/>
  <c r="BI1696" i="3"/>
  <c r="BH1696" i="3"/>
  <c r="BG1696" i="3"/>
  <c r="BF1696" i="3"/>
  <c r="T1696" i="3"/>
  <c r="R1696" i="3"/>
  <c r="P1696" i="3"/>
  <c r="BI1692" i="3"/>
  <c r="BH1692" i="3"/>
  <c r="BG1692" i="3"/>
  <c r="BF1692" i="3"/>
  <c r="T1692" i="3"/>
  <c r="R1692" i="3"/>
  <c r="P1692" i="3"/>
  <c r="BI1690" i="3"/>
  <c r="BH1690" i="3"/>
  <c r="BG1690" i="3"/>
  <c r="BF1690" i="3"/>
  <c r="T1690" i="3"/>
  <c r="R1690" i="3"/>
  <c r="P1690" i="3"/>
  <c r="BI1686" i="3"/>
  <c r="BH1686" i="3"/>
  <c r="BG1686" i="3"/>
  <c r="BF1686" i="3"/>
  <c r="T1686" i="3"/>
  <c r="R1686" i="3"/>
  <c r="P1686" i="3"/>
  <c r="BI1684" i="3"/>
  <c r="BH1684" i="3"/>
  <c r="BG1684" i="3"/>
  <c r="BF1684" i="3"/>
  <c r="T1684" i="3"/>
  <c r="R1684" i="3"/>
  <c r="P1684" i="3"/>
  <c r="BI1682" i="3"/>
  <c r="BH1682" i="3"/>
  <c r="BG1682" i="3"/>
  <c r="BF1682" i="3"/>
  <c r="T1682" i="3"/>
  <c r="R1682" i="3"/>
  <c r="P1682" i="3"/>
  <c r="BI1670" i="3"/>
  <c r="BH1670" i="3"/>
  <c r="BG1670" i="3"/>
  <c r="BF1670" i="3"/>
  <c r="T1670" i="3"/>
  <c r="R1670" i="3"/>
  <c r="P1670" i="3"/>
  <c r="BI1660" i="3"/>
  <c r="BH1660" i="3"/>
  <c r="BG1660" i="3"/>
  <c r="BF1660" i="3"/>
  <c r="T1660" i="3"/>
  <c r="R1660" i="3"/>
  <c r="P1660" i="3"/>
  <c r="BI1640" i="3"/>
  <c r="BH1640" i="3"/>
  <c r="BG1640" i="3"/>
  <c r="BF1640" i="3"/>
  <c r="T1640" i="3"/>
  <c r="R1640" i="3"/>
  <c r="P1640" i="3"/>
  <c r="BI1628" i="3"/>
  <c r="BH1628" i="3"/>
  <c r="BG1628" i="3"/>
  <c r="BF1628" i="3"/>
  <c r="T1628" i="3"/>
  <c r="R1628" i="3"/>
  <c r="P1628" i="3"/>
  <c r="BI1616" i="3"/>
  <c r="BH1616" i="3"/>
  <c r="BG1616" i="3"/>
  <c r="BF1616" i="3"/>
  <c r="T1616" i="3"/>
  <c r="R1616" i="3"/>
  <c r="P1616" i="3"/>
  <c r="BI1613" i="3"/>
  <c r="BH1613" i="3"/>
  <c r="BG1613" i="3"/>
  <c r="BF1613" i="3"/>
  <c r="T1613" i="3"/>
  <c r="R1613" i="3"/>
  <c r="P1613" i="3"/>
  <c r="BI1589" i="3"/>
  <c r="BH1589" i="3"/>
  <c r="BG1589" i="3"/>
  <c r="BF1589" i="3"/>
  <c r="T1589" i="3"/>
  <c r="R1589" i="3"/>
  <c r="P1589" i="3"/>
  <c r="BI1563" i="3"/>
  <c r="BH1563" i="3"/>
  <c r="BG1563" i="3"/>
  <c r="BF1563" i="3"/>
  <c r="T1563" i="3"/>
  <c r="R1563" i="3"/>
  <c r="P1563" i="3"/>
  <c r="BI1469" i="3"/>
  <c r="BH1469" i="3"/>
  <c r="BG1469" i="3"/>
  <c r="BF1469" i="3"/>
  <c r="T1469" i="3"/>
  <c r="R1469" i="3"/>
  <c r="P1469" i="3"/>
  <c r="BI1375" i="3"/>
  <c r="BH1375" i="3"/>
  <c r="BG1375" i="3"/>
  <c r="BF1375" i="3"/>
  <c r="T1375" i="3"/>
  <c r="R1375" i="3"/>
  <c r="P1375" i="3"/>
  <c r="BI1263" i="3"/>
  <c r="BH1263" i="3"/>
  <c r="BG1263" i="3"/>
  <c r="BF1263" i="3"/>
  <c r="T1263" i="3"/>
  <c r="R1263" i="3"/>
  <c r="P1263" i="3"/>
  <c r="BI1151" i="3"/>
  <c r="BH1151" i="3"/>
  <c r="BG1151" i="3"/>
  <c r="BF1151" i="3"/>
  <c r="T1151" i="3"/>
  <c r="R1151" i="3"/>
  <c r="P1151" i="3"/>
  <c r="BI893" i="3"/>
  <c r="BH893" i="3"/>
  <c r="BG893" i="3"/>
  <c r="BF893" i="3"/>
  <c r="T893" i="3"/>
  <c r="R893" i="3"/>
  <c r="P893" i="3"/>
  <c r="BI635" i="3"/>
  <c r="BH635" i="3"/>
  <c r="BG635" i="3"/>
  <c r="BF635" i="3"/>
  <c r="T635" i="3"/>
  <c r="R635" i="3"/>
  <c r="P635" i="3"/>
  <c r="BI633" i="3"/>
  <c r="BH633" i="3"/>
  <c r="BG633" i="3"/>
  <c r="BF633" i="3"/>
  <c r="T633" i="3"/>
  <c r="R633" i="3"/>
  <c r="P633" i="3"/>
  <c r="BI631" i="3"/>
  <c r="BH631" i="3"/>
  <c r="BG631" i="3"/>
  <c r="BF631" i="3"/>
  <c r="T631" i="3"/>
  <c r="R631" i="3"/>
  <c r="P631" i="3"/>
  <c r="BI628" i="3"/>
  <c r="BH628" i="3"/>
  <c r="BG628" i="3"/>
  <c r="BF628" i="3"/>
  <c r="T628" i="3"/>
  <c r="R628" i="3"/>
  <c r="P628" i="3"/>
  <c r="BI608" i="3"/>
  <c r="BH608" i="3"/>
  <c r="BG608" i="3"/>
  <c r="BF608" i="3"/>
  <c r="T608" i="3"/>
  <c r="R608" i="3"/>
  <c r="P608" i="3"/>
  <c r="BI582" i="3"/>
  <c r="BH582" i="3"/>
  <c r="BG582" i="3"/>
  <c r="BF582" i="3"/>
  <c r="T582" i="3"/>
  <c r="R582" i="3"/>
  <c r="P582" i="3"/>
  <c r="BI578" i="3"/>
  <c r="BH578" i="3"/>
  <c r="BG578" i="3"/>
  <c r="BF578" i="3"/>
  <c r="T578" i="3"/>
  <c r="R578" i="3"/>
  <c r="P578" i="3"/>
  <c r="BI576" i="3"/>
  <c r="BH576" i="3"/>
  <c r="BG576" i="3"/>
  <c r="BF576" i="3"/>
  <c r="T576" i="3"/>
  <c r="R576" i="3"/>
  <c r="P576" i="3"/>
  <c r="BI574" i="3"/>
  <c r="BH574" i="3"/>
  <c r="BG574" i="3"/>
  <c r="BF574" i="3"/>
  <c r="T574" i="3"/>
  <c r="R574" i="3"/>
  <c r="P574" i="3"/>
  <c r="BI572" i="3"/>
  <c r="BH572" i="3"/>
  <c r="BG572" i="3"/>
  <c r="BF572" i="3"/>
  <c r="T572" i="3"/>
  <c r="R572" i="3"/>
  <c r="P572" i="3"/>
  <c r="BI570" i="3"/>
  <c r="BH570" i="3"/>
  <c r="BG570" i="3"/>
  <c r="BF570" i="3"/>
  <c r="T570" i="3"/>
  <c r="R570" i="3"/>
  <c r="P570" i="3"/>
  <c r="BI552" i="3"/>
  <c r="BH552" i="3"/>
  <c r="BG552" i="3"/>
  <c r="BF552" i="3"/>
  <c r="T552" i="3"/>
  <c r="R552" i="3"/>
  <c r="P552" i="3"/>
  <c r="BI545" i="3"/>
  <c r="BH545" i="3"/>
  <c r="BG545" i="3"/>
  <c r="BF545" i="3"/>
  <c r="T545" i="3"/>
  <c r="R545" i="3"/>
  <c r="P545" i="3"/>
  <c r="BI539" i="3"/>
  <c r="BH539" i="3"/>
  <c r="BG539" i="3"/>
  <c r="BF539" i="3"/>
  <c r="T539" i="3"/>
  <c r="R539" i="3"/>
  <c r="P539" i="3"/>
  <c r="BI538" i="3"/>
  <c r="BH538" i="3"/>
  <c r="BG538" i="3"/>
  <c r="BF538" i="3"/>
  <c r="T538" i="3"/>
  <c r="R538" i="3"/>
  <c r="P538" i="3"/>
  <c r="BI533" i="3"/>
  <c r="BH533" i="3"/>
  <c r="BG533" i="3"/>
  <c r="BF533" i="3"/>
  <c r="T533" i="3"/>
  <c r="R533" i="3"/>
  <c r="P533" i="3"/>
  <c r="BI531" i="3"/>
  <c r="BH531" i="3"/>
  <c r="BG531" i="3"/>
  <c r="BF531" i="3"/>
  <c r="T531" i="3"/>
  <c r="R531" i="3"/>
  <c r="P531" i="3"/>
  <c r="BI529" i="3"/>
  <c r="BH529" i="3"/>
  <c r="BG529" i="3"/>
  <c r="BF529" i="3"/>
  <c r="T529" i="3"/>
  <c r="R529" i="3"/>
  <c r="P529" i="3"/>
  <c r="BI527" i="3"/>
  <c r="BH527" i="3"/>
  <c r="BG527" i="3"/>
  <c r="BF527" i="3"/>
  <c r="T527" i="3"/>
  <c r="R527" i="3"/>
  <c r="P527" i="3"/>
  <c r="BI524" i="3"/>
  <c r="BH524" i="3"/>
  <c r="BG524" i="3"/>
  <c r="BF524" i="3"/>
  <c r="T524" i="3"/>
  <c r="R524" i="3"/>
  <c r="P524" i="3"/>
  <c r="BI515" i="3"/>
  <c r="BH515" i="3"/>
  <c r="BG515" i="3"/>
  <c r="BF515" i="3"/>
  <c r="T515" i="3"/>
  <c r="R515" i="3"/>
  <c r="P515" i="3"/>
  <c r="BI513" i="3"/>
  <c r="BH513" i="3"/>
  <c r="BG513" i="3"/>
  <c r="BF513" i="3"/>
  <c r="T513" i="3"/>
  <c r="R513" i="3"/>
  <c r="P513" i="3"/>
  <c r="BI511" i="3"/>
  <c r="BH511" i="3"/>
  <c r="BG511" i="3"/>
  <c r="BF511" i="3"/>
  <c r="T511" i="3"/>
  <c r="R511" i="3"/>
  <c r="P511" i="3"/>
  <c r="BI509" i="3"/>
  <c r="BH509" i="3"/>
  <c r="BG509" i="3"/>
  <c r="BF509" i="3"/>
  <c r="T509" i="3"/>
  <c r="R509" i="3"/>
  <c r="P509" i="3"/>
  <c r="BI500" i="3"/>
  <c r="BH500" i="3"/>
  <c r="BG500" i="3"/>
  <c r="BF500" i="3"/>
  <c r="T500" i="3"/>
  <c r="R500" i="3"/>
  <c r="P500" i="3"/>
  <c r="BI498" i="3"/>
  <c r="BH498" i="3"/>
  <c r="BG498" i="3"/>
  <c r="BF498" i="3"/>
  <c r="T498" i="3"/>
  <c r="R498" i="3"/>
  <c r="P498" i="3"/>
  <c r="BI496" i="3"/>
  <c r="BH496" i="3"/>
  <c r="BG496" i="3"/>
  <c r="BF496" i="3"/>
  <c r="T496" i="3"/>
  <c r="R496" i="3"/>
  <c r="P496" i="3"/>
  <c r="BI491" i="3"/>
  <c r="BH491" i="3"/>
  <c r="BG491" i="3"/>
  <c r="BF491" i="3"/>
  <c r="T491" i="3"/>
  <c r="R491" i="3"/>
  <c r="P491" i="3"/>
  <c r="BI481" i="3"/>
  <c r="BH481" i="3"/>
  <c r="BG481" i="3"/>
  <c r="BF481" i="3"/>
  <c r="T481" i="3"/>
  <c r="R481" i="3"/>
  <c r="P481" i="3"/>
  <c r="BI479" i="3"/>
  <c r="BH479" i="3"/>
  <c r="BG479" i="3"/>
  <c r="BF479" i="3"/>
  <c r="T479" i="3"/>
  <c r="R479" i="3"/>
  <c r="P479" i="3"/>
  <c r="BI477" i="3"/>
  <c r="BH477" i="3"/>
  <c r="BG477" i="3"/>
  <c r="BF477" i="3"/>
  <c r="T477" i="3"/>
  <c r="R477" i="3"/>
  <c r="P477" i="3"/>
  <c r="BI471" i="3"/>
  <c r="BH471" i="3"/>
  <c r="BG471" i="3"/>
  <c r="BF471" i="3"/>
  <c r="T471" i="3"/>
  <c r="R471" i="3"/>
  <c r="P471" i="3"/>
  <c r="BI469" i="3"/>
  <c r="BH469" i="3"/>
  <c r="BG469" i="3"/>
  <c r="BF469" i="3"/>
  <c r="T469" i="3"/>
  <c r="R469" i="3"/>
  <c r="P469" i="3"/>
  <c r="BI465" i="3"/>
  <c r="BH465" i="3"/>
  <c r="BG465" i="3"/>
  <c r="BF465" i="3"/>
  <c r="T465" i="3"/>
  <c r="R465" i="3"/>
  <c r="P465" i="3"/>
  <c r="BI462" i="3"/>
  <c r="BH462" i="3"/>
  <c r="BG462" i="3"/>
  <c r="BF462" i="3"/>
  <c r="T462" i="3"/>
  <c r="R462" i="3"/>
  <c r="P462" i="3"/>
  <c r="BI458" i="3"/>
  <c r="BH458" i="3"/>
  <c r="BG458" i="3"/>
  <c r="BF458" i="3"/>
  <c r="T458" i="3"/>
  <c r="R458" i="3"/>
  <c r="P458" i="3"/>
  <c r="BI455" i="3"/>
  <c r="BH455" i="3"/>
  <c r="BG455" i="3"/>
  <c r="BF455" i="3"/>
  <c r="T455" i="3"/>
  <c r="R455" i="3"/>
  <c r="P455" i="3"/>
  <c r="BI452" i="3"/>
  <c r="BH452" i="3"/>
  <c r="BG452" i="3"/>
  <c r="BF452" i="3"/>
  <c r="T452" i="3"/>
  <c r="R452" i="3"/>
  <c r="P452" i="3"/>
  <c r="BI449" i="3"/>
  <c r="BH449" i="3"/>
  <c r="BG449" i="3"/>
  <c r="BF449" i="3"/>
  <c r="T449" i="3"/>
  <c r="R449" i="3"/>
  <c r="P449" i="3"/>
  <c r="BI445" i="3"/>
  <c r="BH445" i="3"/>
  <c r="BG445" i="3"/>
  <c r="BF445" i="3"/>
  <c r="T445" i="3"/>
  <c r="R445" i="3"/>
  <c r="P445" i="3"/>
  <c r="BI442" i="3"/>
  <c r="BH442" i="3"/>
  <c r="BG442" i="3"/>
  <c r="BF442" i="3"/>
  <c r="T442" i="3"/>
  <c r="R442" i="3"/>
  <c r="P442" i="3"/>
  <c r="BI439" i="3"/>
  <c r="BH439" i="3"/>
  <c r="BG439" i="3"/>
  <c r="BF439" i="3"/>
  <c r="T439" i="3"/>
  <c r="R439" i="3"/>
  <c r="P439" i="3"/>
  <c r="BI436" i="3"/>
  <c r="BH436" i="3"/>
  <c r="BG436" i="3"/>
  <c r="BF436" i="3"/>
  <c r="T436" i="3"/>
  <c r="R436" i="3"/>
  <c r="P436" i="3"/>
  <c r="BI433" i="3"/>
  <c r="BH433" i="3"/>
  <c r="BG433" i="3"/>
  <c r="BF433" i="3"/>
  <c r="T433" i="3"/>
  <c r="R433" i="3"/>
  <c r="P433" i="3"/>
  <c r="BI432" i="3"/>
  <c r="BH432" i="3"/>
  <c r="BG432" i="3"/>
  <c r="BF432" i="3"/>
  <c r="T432" i="3"/>
  <c r="R432" i="3"/>
  <c r="P432" i="3"/>
  <c r="BI431" i="3"/>
  <c r="BH431" i="3"/>
  <c r="BG431" i="3"/>
  <c r="BF431" i="3"/>
  <c r="T431" i="3"/>
  <c r="R431" i="3"/>
  <c r="P431" i="3"/>
  <c r="BI430" i="3"/>
  <c r="BH430" i="3"/>
  <c r="BG430" i="3"/>
  <c r="BF430" i="3"/>
  <c r="T430" i="3"/>
  <c r="R430" i="3"/>
  <c r="P430" i="3"/>
  <c r="BI429" i="3"/>
  <c r="BH429" i="3"/>
  <c r="BG429" i="3"/>
  <c r="BF429" i="3"/>
  <c r="T429" i="3"/>
  <c r="R429" i="3"/>
  <c r="P429" i="3"/>
  <c r="BI426" i="3"/>
  <c r="BH426" i="3"/>
  <c r="BG426" i="3"/>
  <c r="BF426" i="3"/>
  <c r="T426" i="3"/>
  <c r="R426" i="3"/>
  <c r="P426" i="3"/>
  <c r="BI424" i="3"/>
  <c r="BH424" i="3"/>
  <c r="BG424" i="3"/>
  <c r="BF424" i="3"/>
  <c r="T424" i="3"/>
  <c r="R424" i="3"/>
  <c r="P424" i="3"/>
  <c r="BI417" i="3"/>
  <c r="BH417" i="3"/>
  <c r="BG417" i="3"/>
  <c r="BF417" i="3"/>
  <c r="T417" i="3"/>
  <c r="R417" i="3"/>
  <c r="P417" i="3"/>
  <c r="BI416" i="3"/>
  <c r="BH416" i="3"/>
  <c r="BG416" i="3"/>
  <c r="BF416" i="3"/>
  <c r="T416" i="3"/>
  <c r="R416" i="3"/>
  <c r="P416" i="3"/>
  <c r="BI415" i="3"/>
  <c r="BH415" i="3"/>
  <c r="BG415" i="3"/>
  <c r="BF415" i="3"/>
  <c r="T415" i="3"/>
  <c r="R415" i="3"/>
  <c r="P415" i="3"/>
  <c r="BI414" i="3"/>
  <c r="BH414" i="3"/>
  <c r="BG414" i="3"/>
  <c r="BF414" i="3"/>
  <c r="T414" i="3"/>
  <c r="R414" i="3"/>
  <c r="P414" i="3"/>
  <c r="BI413" i="3"/>
  <c r="BH413" i="3"/>
  <c r="BG413" i="3"/>
  <c r="BF413" i="3"/>
  <c r="T413" i="3"/>
  <c r="R413" i="3"/>
  <c r="P413" i="3"/>
  <c r="BI411" i="3"/>
  <c r="BH411" i="3"/>
  <c r="BG411" i="3"/>
  <c r="BF411" i="3"/>
  <c r="T411" i="3"/>
  <c r="R411" i="3"/>
  <c r="P411" i="3"/>
  <c r="BI392" i="3"/>
  <c r="BH392" i="3"/>
  <c r="BG392" i="3"/>
  <c r="BF392" i="3"/>
  <c r="T392" i="3"/>
  <c r="R392" i="3"/>
  <c r="P392" i="3"/>
  <c r="BI390" i="3"/>
  <c r="BH390" i="3"/>
  <c r="BG390" i="3"/>
  <c r="BF390" i="3"/>
  <c r="T390" i="3"/>
  <c r="R390" i="3"/>
  <c r="P390" i="3"/>
  <c r="BI389" i="3"/>
  <c r="BH389" i="3"/>
  <c r="BG389" i="3"/>
  <c r="BF389" i="3"/>
  <c r="T389" i="3"/>
  <c r="R389" i="3"/>
  <c r="P389" i="3"/>
  <c r="BI388" i="3"/>
  <c r="BH388" i="3"/>
  <c r="BG388" i="3"/>
  <c r="BF388" i="3"/>
  <c r="T388" i="3"/>
  <c r="R388" i="3"/>
  <c r="P388" i="3"/>
  <c r="BI382" i="3"/>
  <c r="BH382" i="3"/>
  <c r="BG382" i="3"/>
  <c r="BF382" i="3"/>
  <c r="T382" i="3"/>
  <c r="R382" i="3"/>
  <c r="P382" i="3"/>
  <c r="BI379" i="3"/>
  <c r="BH379" i="3"/>
  <c r="BG379" i="3"/>
  <c r="BF379" i="3"/>
  <c r="T379" i="3"/>
  <c r="R379" i="3"/>
  <c r="P379" i="3"/>
  <c r="BI377" i="3"/>
  <c r="BH377" i="3"/>
  <c r="BG377" i="3"/>
  <c r="BF377" i="3"/>
  <c r="T377" i="3"/>
  <c r="R377" i="3"/>
  <c r="P377" i="3"/>
  <c r="BI363" i="3"/>
  <c r="BH363" i="3"/>
  <c r="BG363" i="3"/>
  <c r="BF363" i="3"/>
  <c r="T363" i="3"/>
  <c r="R363" i="3"/>
  <c r="P363" i="3"/>
  <c r="BI358" i="3"/>
  <c r="BH358" i="3"/>
  <c r="BG358" i="3"/>
  <c r="BF358" i="3"/>
  <c r="T358" i="3"/>
  <c r="R358" i="3"/>
  <c r="P358" i="3"/>
  <c r="BI355" i="3"/>
  <c r="BH355" i="3"/>
  <c r="BG355" i="3"/>
  <c r="BF355" i="3"/>
  <c r="T355" i="3"/>
  <c r="R355" i="3"/>
  <c r="P355" i="3"/>
  <c r="BI351" i="3"/>
  <c r="BH351" i="3"/>
  <c r="BG351" i="3"/>
  <c r="BF351" i="3"/>
  <c r="T351" i="3"/>
  <c r="R351" i="3"/>
  <c r="P351" i="3"/>
  <c r="BI348" i="3"/>
  <c r="BH348" i="3"/>
  <c r="BG348" i="3"/>
  <c r="BF348" i="3"/>
  <c r="T348" i="3"/>
  <c r="R348" i="3"/>
  <c r="P348" i="3"/>
  <c r="BI344" i="3"/>
  <c r="BH344" i="3"/>
  <c r="BG344" i="3"/>
  <c r="BF344" i="3"/>
  <c r="T344" i="3"/>
  <c r="R344" i="3"/>
  <c r="P344" i="3"/>
  <c r="BI328" i="3"/>
  <c r="BH328" i="3"/>
  <c r="BG328" i="3"/>
  <c r="BF328" i="3"/>
  <c r="T328" i="3"/>
  <c r="R328" i="3"/>
  <c r="P328" i="3"/>
  <c r="BI326" i="3"/>
  <c r="BH326" i="3"/>
  <c r="BG326" i="3"/>
  <c r="BF326" i="3"/>
  <c r="T326" i="3"/>
  <c r="R326" i="3"/>
  <c r="P326" i="3"/>
  <c r="BI324" i="3"/>
  <c r="BH324" i="3"/>
  <c r="BG324" i="3"/>
  <c r="BF324" i="3"/>
  <c r="T324" i="3"/>
  <c r="R324" i="3"/>
  <c r="P324" i="3"/>
  <c r="BI319" i="3"/>
  <c r="BH319" i="3"/>
  <c r="BG319" i="3"/>
  <c r="BF319" i="3"/>
  <c r="T319" i="3"/>
  <c r="R319" i="3"/>
  <c r="P319" i="3"/>
  <c r="BI308" i="3"/>
  <c r="BH308" i="3"/>
  <c r="BG308" i="3"/>
  <c r="BF308" i="3"/>
  <c r="T308" i="3"/>
  <c r="R308" i="3"/>
  <c r="P308" i="3"/>
  <c r="BI300" i="3"/>
  <c r="BH300" i="3"/>
  <c r="BG300" i="3"/>
  <c r="BF300" i="3"/>
  <c r="T300" i="3"/>
  <c r="R300" i="3"/>
  <c r="P300" i="3"/>
  <c r="BI297" i="3"/>
  <c r="BH297" i="3"/>
  <c r="BG297" i="3"/>
  <c r="BF297" i="3"/>
  <c r="T297" i="3"/>
  <c r="R297" i="3"/>
  <c r="P297" i="3"/>
  <c r="BI294" i="3"/>
  <c r="BH294" i="3"/>
  <c r="BG294" i="3"/>
  <c r="BF294" i="3"/>
  <c r="T294" i="3"/>
  <c r="R294" i="3"/>
  <c r="P294" i="3"/>
  <c r="BI291" i="3"/>
  <c r="BH291" i="3"/>
  <c r="BG291" i="3"/>
  <c r="BF291" i="3"/>
  <c r="T291" i="3"/>
  <c r="R291" i="3"/>
  <c r="P291" i="3"/>
  <c r="BI290" i="3"/>
  <c r="BH290" i="3"/>
  <c r="BG290" i="3"/>
  <c r="BF290" i="3"/>
  <c r="T290" i="3"/>
  <c r="R290" i="3"/>
  <c r="P290" i="3"/>
  <c r="BI287" i="3"/>
  <c r="BH287" i="3"/>
  <c r="BG287" i="3"/>
  <c r="BF287" i="3"/>
  <c r="T287" i="3"/>
  <c r="R287" i="3"/>
  <c r="P287" i="3"/>
  <c r="BI286" i="3"/>
  <c r="BH286" i="3"/>
  <c r="BG286" i="3"/>
  <c r="BF286" i="3"/>
  <c r="T286" i="3"/>
  <c r="R286" i="3"/>
  <c r="P286" i="3"/>
  <c r="BI279" i="3"/>
  <c r="BH279" i="3"/>
  <c r="BG279" i="3"/>
  <c r="BF279" i="3"/>
  <c r="T279" i="3"/>
  <c r="R279" i="3"/>
  <c r="P279" i="3"/>
  <c r="BI273" i="3"/>
  <c r="BH273" i="3"/>
  <c r="BG273" i="3"/>
  <c r="BF273" i="3"/>
  <c r="T273" i="3"/>
  <c r="R273" i="3"/>
  <c r="P273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5" i="3"/>
  <c r="BH265" i="3"/>
  <c r="BG265" i="3"/>
  <c r="BF265" i="3"/>
  <c r="T265" i="3"/>
  <c r="R265" i="3"/>
  <c r="P265" i="3"/>
  <c r="BI261" i="3"/>
  <c r="BH261" i="3"/>
  <c r="BG261" i="3"/>
  <c r="BF261" i="3"/>
  <c r="T261" i="3"/>
  <c r="R261" i="3"/>
  <c r="P261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4" i="3"/>
  <c r="BH254" i="3"/>
  <c r="BG254" i="3"/>
  <c r="BF254" i="3"/>
  <c r="T254" i="3"/>
  <c r="R254" i="3"/>
  <c r="P254" i="3"/>
  <c r="BI250" i="3"/>
  <c r="BH250" i="3"/>
  <c r="BG250" i="3"/>
  <c r="BF250" i="3"/>
  <c r="T250" i="3"/>
  <c r="R250" i="3"/>
  <c r="P250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R238" i="3"/>
  <c r="P238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1" i="3"/>
  <c r="BH221" i="3"/>
  <c r="BG221" i="3"/>
  <c r="BF221" i="3"/>
  <c r="T221" i="3"/>
  <c r="R221" i="3"/>
  <c r="P221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3" i="3"/>
  <c r="BH203" i="3"/>
  <c r="BG203" i="3"/>
  <c r="BF203" i="3"/>
  <c r="T203" i="3"/>
  <c r="R203" i="3"/>
  <c r="P203" i="3"/>
  <c r="BI197" i="3"/>
  <c r="BH197" i="3"/>
  <c r="BG197" i="3"/>
  <c r="BF197" i="3"/>
  <c r="T197" i="3"/>
  <c r="R197" i="3"/>
  <c r="P197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3" i="3"/>
  <c r="BH183" i="3"/>
  <c r="BG183" i="3"/>
  <c r="BF183" i="3"/>
  <c r="T183" i="3"/>
  <c r="R183" i="3"/>
  <c r="P183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F135" i="3"/>
  <c r="E133" i="3"/>
  <c r="F91" i="3"/>
  <c r="E89" i="3"/>
  <c r="J26" i="3"/>
  <c r="E26" i="3"/>
  <c r="J138" i="3" s="1"/>
  <c r="J25" i="3"/>
  <c r="J23" i="3"/>
  <c r="E23" i="3"/>
  <c r="J137" i="3" s="1"/>
  <c r="J22" i="3"/>
  <c r="J20" i="3"/>
  <c r="E20" i="3"/>
  <c r="F94" i="3" s="1"/>
  <c r="J19" i="3"/>
  <c r="J17" i="3"/>
  <c r="E17" i="3"/>
  <c r="F93" i="3" s="1"/>
  <c r="J16" i="3"/>
  <c r="J14" i="3"/>
  <c r="J91" i="3" s="1"/>
  <c r="E7" i="3"/>
  <c r="E129" i="3"/>
  <c r="J39" i="2"/>
  <c r="J38" i="2"/>
  <c r="AY96" i="1" s="1"/>
  <c r="J37" i="2"/>
  <c r="AX96" i="1" s="1"/>
  <c r="BI203" i="2"/>
  <c r="BH203" i="2"/>
  <c r="BG203" i="2"/>
  <c r="BF203" i="2"/>
  <c r="T203" i="2"/>
  <c r="T202" i="2" s="1"/>
  <c r="R203" i="2"/>
  <c r="R202" i="2" s="1"/>
  <c r="P203" i="2"/>
  <c r="P202" i="2" s="1"/>
  <c r="BI198" i="2"/>
  <c r="BH198" i="2"/>
  <c r="BG198" i="2"/>
  <c r="BF198" i="2"/>
  <c r="T198" i="2"/>
  <c r="T197" i="2" s="1"/>
  <c r="R198" i="2"/>
  <c r="R197" i="2" s="1"/>
  <c r="P198" i="2"/>
  <c r="P197" i="2" s="1"/>
  <c r="BI193" i="2"/>
  <c r="BH193" i="2"/>
  <c r="BG193" i="2"/>
  <c r="BF193" i="2"/>
  <c r="T193" i="2"/>
  <c r="T192" i="2" s="1"/>
  <c r="R193" i="2"/>
  <c r="R192" i="2" s="1"/>
  <c r="P193" i="2"/>
  <c r="P192" i="2" s="1"/>
  <c r="BI187" i="2"/>
  <c r="BH187" i="2"/>
  <c r="BG187" i="2"/>
  <c r="BF187" i="2"/>
  <c r="T187" i="2"/>
  <c r="T186" i="2" s="1"/>
  <c r="R187" i="2"/>
  <c r="R186" i="2" s="1"/>
  <c r="P187" i="2"/>
  <c r="P186" i="2" s="1"/>
  <c r="BI182" i="2"/>
  <c r="BH182" i="2"/>
  <c r="BG182" i="2"/>
  <c r="BF182" i="2"/>
  <c r="T182" i="2"/>
  <c r="T181" i="2" s="1"/>
  <c r="R182" i="2"/>
  <c r="R181" i="2" s="1"/>
  <c r="R180" i="2" s="1"/>
  <c r="P182" i="2"/>
  <c r="P181" i="2" s="1"/>
  <c r="P180" i="2" s="1"/>
  <c r="BI176" i="2"/>
  <c r="BH176" i="2"/>
  <c r="BG176" i="2"/>
  <c r="BF176" i="2"/>
  <c r="T176" i="2"/>
  <c r="T175" i="2"/>
  <c r="T174" i="2" s="1"/>
  <c r="R176" i="2"/>
  <c r="R175" i="2" s="1"/>
  <c r="R174" i="2" s="1"/>
  <c r="P176" i="2"/>
  <c r="P175" i="2" s="1"/>
  <c r="P174" i="2" s="1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6" i="2"/>
  <c r="BH136" i="2"/>
  <c r="BG136" i="2"/>
  <c r="BF136" i="2"/>
  <c r="T136" i="2"/>
  <c r="R136" i="2"/>
  <c r="P136" i="2"/>
  <c r="F127" i="2"/>
  <c r="E125" i="2"/>
  <c r="F91" i="2"/>
  <c r="E89" i="2"/>
  <c r="J26" i="2"/>
  <c r="E26" i="2"/>
  <c r="J94" i="2"/>
  <c r="J25" i="2"/>
  <c r="J23" i="2"/>
  <c r="E23" i="2"/>
  <c r="J129" i="2"/>
  <c r="J22" i="2"/>
  <c r="J20" i="2"/>
  <c r="E20" i="2"/>
  <c r="F94" i="2"/>
  <c r="J19" i="2"/>
  <c r="J17" i="2"/>
  <c r="E17" i="2"/>
  <c r="F129" i="2"/>
  <c r="J16" i="2"/>
  <c r="J14" i="2"/>
  <c r="J91" i="2" s="1"/>
  <c r="E7" i="2"/>
  <c r="E85" i="2" s="1"/>
  <c r="L90" i="1"/>
  <c r="AM90" i="1"/>
  <c r="AM89" i="1"/>
  <c r="L89" i="1"/>
  <c r="AM87" i="1"/>
  <c r="L87" i="1"/>
  <c r="L85" i="1"/>
  <c r="L84" i="1"/>
  <c r="BK198" i="2"/>
  <c r="J193" i="2"/>
  <c r="J176" i="2"/>
  <c r="BK141" i="2"/>
  <c r="BK168" i="2"/>
  <c r="BK149" i="2"/>
  <c r="BK136" i="2"/>
  <c r="J171" i="2"/>
  <c r="J165" i="2"/>
  <c r="AS109" i="1"/>
  <c r="BK1809" i="3"/>
  <c r="BK1706" i="3"/>
  <c r="BK1628" i="3"/>
  <c r="J1375" i="3"/>
  <c r="BK631" i="3"/>
  <c r="J576" i="3"/>
  <c r="BK539" i="3"/>
  <c r="BK511" i="3"/>
  <c r="BK465" i="3"/>
  <c r="BK442" i="3"/>
  <c r="BK417" i="3"/>
  <c r="BK413" i="3"/>
  <c r="BK326" i="3"/>
  <c r="J300" i="3"/>
  <c r="J287" i="3"/>
  <c r="BK241" i="3"/>
  <c r="J191" i="3"/>
  <c r="J144" i="3"/>
  <c r="BK1829" i="3"/>
  <c r="BK1819" i="3"/>
  <c r="J1706" i="3"/>
  <c r="BK1696" i="3"/>
  <c r="BK1660" i="3"/>
  <c r="J633" i="3"/>
  <c r="J570" i="3"/>
  <c r="BK538" i="3"/>
  <c r="J513" i="3"/>
  <c r="J481" i="3"/>
  <c r="J465" i="3"/>
  <c r="J416" i="3"/>
  <c r="BK392" i="3"/>
  <c r="J379" i="3"/>
  <c r="BK358" i="3"/>
  <c r="BK355" i="3"/>
  <c r="J326" i="3"/>
  <c r="BK294" i="3"/>
  <c r="J270" i="3"/>
  <c r="BK261" i="3"/>
  <c r="BK259" i="3"/>
  <c r="BK238" i="3"/>
  <c r="J217" i="3"/>
  <c r="J183" i="3"/>
  <c r="BK164" i="3"/>
  <c r="BK1853" i="3"/>
  <c r="J1819" i="3"/>
  <c r="J1746" i="3"/>
  <c r="BK1686" i="3"/>
  <c r="J1628" i="3"/>
  <c r="J631" i="3"/>
  <c r="BK578" i="3"/>
  <c r="BK529" i="3"/>
  <c r="J511" i="3"/>
  <c r="J449" i="3"/>
  <c r="BK433" i="3"/>
  <c r="J424" i="3"/>
  <c r="BK390" i="3"/>
  <c r="BK377" i="3"/>
  <c r="BK319" i="3"/>
  <c r="J297" i="3"/>
  <c r="J273" i="3"/>
  <c r="J261" i="3"/>
  <c r="J238" i="3"/>
  <c r="BK230" i="3"/>
  <c r="J166" i="3"/>
  <c r="BK1963" i="3"/>
  <c r="J1962" i="3"/>
  <c r="J1949" i="3"/>
  <c r="BK1929" i="3"/>
  <c r="J1925" i="3"/>
  <c r="J1917" i="3"/>
  <c r="J1879" i="3"/>
  <c r="J1839" i="3"/>
  <c r="BK1746" i="3"/>
  <c r="BK1711" i="3"/>
  <c r="J1670" i="3"/>
  <c r="J1469" i="3"/>
  <c r="J582" i="3"/>
  <c r="BK531" i="3"/>
  <c r="BK500" i="3"/>
  <c r="J462" i="3"/>
  <c r="J445" i="3"/>
  <c r="J390" i="3"/>
  <c r="J355" i="3"/>
  <c r="BK328" i="3"/>
  <c r="BK286" i="3"/>
  <c r="J230" i="3"/>
  <c r="BK213" i="3"/>
  <c r="BK197" i="3"/>
  <c r="BK183" i="3"/>
  <c r="J164" i="3"/>
  <c r="BK140" i="4"/>
  <c r="J130" i="4"/>
  <c r="J139" i="4"/>
  <c r="BK132" i="4"/>
  <c r="J140" i="4"/>
  <c r="J134" i="4"/>
  <c r="BK130" i="4"/>
  <c r="BK127" i="4"/>
  <c r="BK131" i="5"/>
  <c r="J127" i="5"/>
  <c r="J139" i="5"/>
  <c r="BK136" i="5"/>
  <c r="J133" i="5"/>
  <c r="BK128" i="5"/>
  <c r="BK141" i="5"/>
  <c r="J144" i="6"/>
  <c r="BK136" i="6"/>
  <c r="BK129" i="6"/>
  <c r="J142" i="6"/>
  <c r="BK135" i="6"/>
  <c r="BK127" i="6"/>
  <c r="J148" i="6"/>
  <c r="J135" i="6"/>
  <c r="BK148" i="6"/>
  <c r="BK142" i="6"/>
  <c r="BK133" i="6"/>
  <c r="J129" i="6"/>
  <c r="J142" i="7"/>
  <c r="BK137" i="7"/>
  <c r="J127" i="7"/>
  <c r="BK143" i="7"/>
  <c r="J133" i="7"/>
  <c r="BK127" i="7"/>
  <c r="J136" i="7"/>
  <c r="J132" i="7"/>
  <c r="BK140" i="7"/>
  <c r="BK132" i="7"/>
  <c r="BK151" i="8"/>
  <c r="BK141" i="8"/>
  <c r="J137" i="8"/>
  <c r="J131" i="8"/>
  <c r="BK153" i="8"/>
  <c r="J139" i="8"/>
  <c r="J134" i="8"/>
  <c r="BK128" i="8"/>
  <c r="BK148" i="8"/>
  <c r="BK144" i="8"/>
  <c r="BK136" i="8"/>
  <c r="J152" i="8"/>
  <c r="BK146" i="8"/>
  <c r="J128" i="8"/>
  <c r="BK133" i="9"/>
  <c r="BK129" i="9"/>
  <c r="BK130" i="9"/>
  <c r="J130" i="9"/>
  <c r="BK148" i="10"/>
  <c r="J141" i="10"/>
  <c r="J136" i="10"/>
  <c r="J130" i="10"/>
  <c r="J127" i="10"/>
  <c r="BK146" i="10"/>
  <c r="J138" i="10"/>
  <c r="BK127" i="10"/>
  <c r="J150" i="10"/>
  <c r="BK144" i="10"/>
  <c r="BK140" i="10"/>
  <c r="J135" i="10"/>
  <c r="BK153" i="10"/>
  <c r="J142" i="10"/>
  <c r="BK128" i="10"/>
  <c r="BK303" i="11"/>
  <c r="BK284" i="11"/>
  <c r="BK277" i="11"/>
  <c r="BK269" i="11"/>
  <c r="J259" i="11"/>
  <c r="BK250" i="11"/>
  <c r="BK242" i="11"/>
  <c r="BK236" i="11"/>
  <c r="J232" i="11"/>
  <c r="J228" i="11"/>
  <c r="BK222" i="11"/>
  <c r="J213" i="11"/>
  <c r="J205" i="11"/>
  <c r="J187" i="11"/>
  <c r="BK176" i="11"/>
  <c r="BK165" i="11"/>
  <c r="J303" i="11"/>
  <c r="BK293" i="11"/>
  <c r="BK287" i="11"/>
  <c r="BK271" i="11"/>
  <c r="J248" i="11"/>
  <c r="J236" i="11"/>
  <c r="BK227" i="11"/>
  <c r="J221" i="11"/>
  <c r="BK213" i="11"/>
  <c r="BK208" i="11"/>
  <c r="J202" i="11"/>
  <c r="BK196" i="11"/>
  <c r="J176" i="11"/>
  <c r="BK164" i="11"/>
  <c r="BK155" i="11"/>
  <c r="J308" i="11"/>
  <c r="BK304" i="11"/>
  <c r="BK299" i="11"/>
  <c r="J288" i="11"/>
  <c r="BK282" i="11"/>
  <c r="J261" i="11"/>
  <c r="BK256" i="11"/>
  <c r="J219" i="11"/>
  <c r="BK215" i="11"/>
  <c r="J209" i="11"/>
  <c r="J201" i="11"/>
  <c r="BK194" i="11"/>
  <c r="BK188" i="11"/>
  <c r="J181" i="11"/>
  <c r="J173" i="11"/>
  <c r="BK168" i="11"/>
  <c r="J161" i="11"/>
  <c r="J153" i="11"/>
  <c r="J310" i="11"/>
  <c r="BK301" i="11"/>
  <c r="J287" i="11"/>
  <c r="BK280" i="11"/>
  <c r="J276" i="11"/>
  <c r="J271" i="11"/>
  <c r="BK261" i="11"/>
  <c r="J257" i="11"/>
  <c r="BK251" i="11"/>
  <c r="BK246" i="11"/>
  <c r="BK240" i="11"/>
  <c r="J233" i="11"/>
  <c r="J229" i="11"/>
  <c r="J223" i="11"/>
  <c r="J215" i="11"/>
  <c r="BK206" i="11"/>
  <c r="BK200" i="11"/>
  <c r="BK180" i="11"/>
  <c r="J162" i="11"/>
  <c r="J241" i="12"/>
  <c r="BK234" i="12"/>
  <c r="BK230" i="12"/>
  <c r="BK221" i="12"/>
  <c r="J212" i="12"/>
  <c r="J207" i="12"/>
  <c r="J198" i="12"/>
  <c r="J183" i="12"/>
  <c r="BK174" i="12"/>
  <c r="J165" i="12"/>
  <c r="J158" i="12"/>
  <c r="J151" i="12"/>
  <c r="BK141" i="12"/>
  <c r="BK243" i="12"/>
  <c r="J236" i="12"/>
  <c r="BK226" i="12"/>
  <c r="BK218" i="12"/>
  <c r="J214" i="12"/>
  <c r="BK205" i="12"/>
  <c r="J189" i="12"/>
  <c r="J180" i="12"/>
  <c r="BK171" i="12"/>
  <c r="BK160" i="12"/>
  <c r="J153" i="12"/>
  <c r="J143" i="12"/>
  <c r="J248" i="12"/>
  <c r="J245" i="12"/>
  <c r="BK229" i="12"/>
  <c r="J222" i="12"/>
  <c r="J206" i="12"/>
  <c r="BK193" i="12"/>
  <c r="J184" i="12"/>
  <c r="J173" i="12"/>
  <c r="J163" i="12"/>
  <c r="J160" i="12"/>
  <c r="J152" i="12"/>
  <c r="BK148" i="12"/>
  <c r="BK144" i="12"/>
  <c r="J136" i="12"/>
  <c r="J242" i="12"/>
  <c r="BK236" i="12"/>
  <c r="J227" i="12"/>
  <c r="BK222" i="12"/>
  <c r="J216" i="12"/>
  <c r="J205" i="12"/>
  <c r="J199" i="12"/>
  <c r="J192" i="12"/>
  <c r="BK188" i="12"/>
  <c r="BK184" i="12"/>
  <c r="BK175" i="12"/>
  <c r="J171" i="12"/>
  <c r="BK165" i="12"/>
  <c r="BK149" i="12"/>
  <c r="J141" i="12"/>
  <c r="J137" i="12"/>
  <c r="J241" i="13"/>
  <c r="BK237" i="13"/>
  <c r="J233" i="13"/>
  <c r="J229" i="13"/>
  <c r="J221" i="13"/>
  <c r="J215" i="13"/>
  <c r="J211" i="13"/>
  <c r="J204" i="13"/>
  <c r="BK198" i="13"/>
  <c r="J189" i="13"/>
  <c r="J186" i="13"/>
  <c r="J175" i="13"/>
  <c r="J168" i="13"/>
  <c r="BK165" i="13"/>
  <c r="J160" i="13"/>
  <c r="BK150" i="13"/>
  <c r="BK143" i="13"/>
  <c r="J138" i="13"/>
  <c r="J133" i="13"/>
  <c r="BK251" i="13"/>
  <c r="BK241" i="13"/>
  <c r="J232" i="13"/>
  <c r="BK228" i="13"/>
  <c r="J219" i="13"/>
  <c r="BK213" i="13"/>
  <c r="J210" i="13"/>
  <c r="J205" i="13"/>
  <c r="BK200" i="13"/>
  <c r="BK191" i="13"/>
  <c r="BK181" i="13"/>
  <c r="J172" i="13"/>
  <c r="BK168" i="13"/>
  <c r="J157" i="13"/>
  <c r="J147" i="13"/>
  <c r="J130" i="13"/>
  <c r="J251" i="13"/>
  <c r="BK246" i="13"/>
  <c r="J240" i="13"/>
  <c r="BK233" i="13"/>
  <c r="J222" i="13"/>
  <c r="J214" i="13"/>
  <c r="BK202" i="13"/>
  <c r="J195" i="13"/>
  <c r="J183" i="13"/>
  <c r="BK167" i="13"/>
  <c r="BK155" i="13"/>
  <c r="BK144" i="13"/>
  <c r="J137" i="13"/>
  <c r="BK130" i="13"/>
  <c r="BK254" i="13"/>
  <c r="BK247" i="13"/>
  <c r="BK244" i="13"/>
  <c r="J209" i="13"/>
  <c r="BK194" i="13"/>
  <c r="BK186" i="13"/>
  <c r="J163" i="13"/>
  <c r="BK159" i="13"/>
  <c r="BK152" i="13"/>
  <c r="BK147" i="13"/>
  <c r="J143" i="13"/>
  <c r="J131" i="13"/>
  <c r="J199" i="14"/>
  <c r="BK190" i="14"/>
  <c r="J183" i="14"/>
  <c r="J175" i="14"/>
  <c r="BK166" i="14"/>
  <c r="BK158" i="14"/>
  <c r="BK149" i="14"/>
  <c r="J140" i="14"/>
  <c r="BK200" i="14"/>
  <c r="J193" i="14"/>
  <c r="J186" i="14"/>
  <c r="J160" i="14"/>
  <c r="BK155" i="14"/>
  <c r="J149" i="14"/>
  <c r="J144" i="14"/>
  <c r="BK139" i="14"/>
  <c r="J135" i="14"/>
  <c r="BK193" i="14"/>
  <c r="BK180" i="14"/>
  <c r="J171" i="14"/>
  <c r="BK160" i="14"/>
  <c r="J157" i="14"/>
  <c r="BK148" i="14"/>
  <c r="J138" i="14"/>
  <c r="BK199" i="14"/>
  <c r="J194" i="14"/>
  <c r="BK185" i="14"/>
  <c r="BK178" i="14"/>
  <c r="BK175" i="14"/>
  <c r="J167" i="14"/>
  <c r="BK163" i="14"/>
  <c r="BK143" i="14"/>
  <c r="BK135" i="14"/>
  <c r="BK150" i="15"/>
  <c r="BK144" i="15"/>
  <c r="J137" i="15"/>
  <c r="BK129" i="15"/>
  <c r="BK145" i="15"/>
  <c r="BK140" i="15"/>
  <c r="BK131" i="15"/>
  <c r="J154" i="15"/>
  <c r="BK146" i="15"/>
  <c r="BK138" i="15"/>
  <c r="J129" i="15"/>
  <c r="BK149" i="15"/>
  <c r="BK139" i="15"/>
  <c r="BK135" i="15"/>
  <c r="J146" i="16"/>
  <c r="BK139" i="16"/>
  <c r="J157" i="16"/>
  <c r="J149" i="16"/>
  <c r="BK141" i="16"/>
  <c r="BK130" i="16"/>
  <c r="BK153" i="16"/>
  <c r="BK144" i="16"/>
  <c r="J140" i="16"/>
  <c r="BK134" i="16"/>
  <c r="J129" i="16"/>
  <c r="J153" i="16"/>
  <c r="BK145" i="16"/>
  <c r="J136" i="16"/>
  <c r="BK129" i="16"/>
  <c r="J224" i="17"/>
  <c r="BK211" i="17"/>
  <c r="BK196" i="17"/>
  <c r="J186" i="17"/>
  <c r="BK182" i="17"/>
  <c r="BK174" i="17"/>
  <c r="J163" i="17"/>
  <c r="J157" i="17"/>
  <c r="BK152" i="17"/>
  <c r="J148" i="17"/>
  <c r="BK230" i="17"/>
  <c r="BK223" i="17"/>
  <c r="J219" i="17"/>
  <c r="J215" i="17"/>
  <c r="J203" i="17"/>
  <c r="BK200" i="17"/>
  <c r="BK189" i="17"/>
  <c r="J174" i="17"/>
  <c r="J168" i="17"/>
  <c r="BK160" i="17"/>
  <c r="J150" i="17"/>
  <c r="J145" i="17"/>
  <c r="J230" i="17"/>
  <c r="BK215" i="17"/>
  <c r="J211" i="17"/>
  <c r="J205" i="17"/>
  <c r="BK199" i="17"/>
  <c r="J188" i="17"/>
  <c r="J183" i="17"/>
  <c r="BK165" i="17"/>
  <c r="BK157" i="17"/>
  <c r="BK236" i="17"/>
  <c r="BK216" i="17"/>
  <c r="BK206" i="17"/>
  <c r="BK198" i="17"/>
  <c r="BK178" i="17"/>
  <c r="J170" i="17"/>
  <c r="BK162" i="17"/>
  <c r="BK158" i="17"/>
  <c r="J151" i="17"/>
  <c r="BK152" i="18"/>
  <c r="BK137" i="18"/>
  <c r="J131" i="18"/>
  <c r="J158" i="18"/>
  <c r="BK142" i="18"/>
  <c r="J139" i="18"/>
  <c r="J129" i="18"/>
  <c r="BK158" i="18"/>
  <c r="J147" i="18"/>
  <c r="J141" i="18"/>
  <c r="BK160" i="18"/>
  <c r="J145" i="18"/>
  <c r="BK139" i="18"/>
  <c r="BK133" i="18"/>
  <c r="J143" i="19"/>
  <c r="J131" i="19"/>
  <c r="BK143" i="19"/>
  <c r="BK136" i="19"/>
  <c r="BK133" i="19"/>
  <c r="J135" i="19"/>
  <c r="BK129" i="19"/>
  <c r="BK195" i="20"/>
  <c r="J179" i="20"/>
  <c r="J171" i="20"/>
  <c r="BK165" i="20"/>
  <c r="J152" i="20"/>
  <c r="BK140" i="20"/>
  <c r="BK134" i="20"/>
  <c r="J189" i="20"/>
  <c r="BK180" i="20"/>
  <c r="BK163" i="20"/>
  <c r="BK146" i="20"/>
  <c r="BK136" i="20"/>
  <c r="J197" i="20"/>
  <c r="BK175" i="20"/>
  <c r="J170" i="20"/>
  <c r="J165" i="20"/>
  <c r="BK156" i="20"/>
  <c r="J143" i="20"/>
  <c r="BK187" i="20"/>
  <c r="J173" i="20"/>
  <c r="BK162" i="20"/>
  <c r="J156" i="20"/>
  <c r="BK151" i="20"/>
  <c r="BK139" i="20"/>
  <c r="J120" i="21"/>
  <c r="BK120" i="21"/>
  <c r="J159" i="22"/>
  <c r="J154" i="22"/>
  <c r="J147" i="22"/>
  <c r="J139" i="22"/>
  <c r="J134" i="22"/>
  <c r="BK129" i="22"/>
  <c r="BK123" i="22"/>
  <c r="BK163" i="22"/>
  <c r="BK159" i="22"/>
  <c r="J153" i="22"/>
  <c r="BK144" i="22"/>
  <c r="BK136" i="22"/>
  <c r="J127" i="22"/>
  <c r="J123" i="22"/>
  <c r="J162" i="22"/>
  <c r="J155" i="22"/>
  <c r="J149" i="22"/>
  <c r="BK142" i="22"/>
  <c r="BK135" i="22"/>
  <c r="J131" i="22"/>
  <c r="J128" i="22"/>
  <c r="J120" i="22"/>
  <c r="J215" i="23"/>
  <c r="BK187" i="23"/>
  <c r="BK156" i="23"/>
  <c r="BK144" i="23"/>
  <c r="BK215" i="23"/>
  <c r="J173" i="23"/>
  <c r="BK136" i="23"/>
  <c r="J224" i="23"/>
  <c r="BK217" i="23"/>
  <c r="BK196" i="23"/>
  <c r="BK166" i="23"/>
  <c r="J207" i="23"/>
  <c r="BK169" i="23"/>
  <c r="J158" i="23"/>
  <c r="J144" i="23"/>
  <c r="BK157" i="24"/>
  <c r="J150" i="24"/>
  <c r="J143" i="24"/>
  <c r="BK137" i="24"/>
  <c r="J127" i="24"/>
  <c r="BK158" i="24"/>
  <c r="BK146" i="24"/>
  <c r="J130" i="24"/>
  <c r="J125" i="24"/>
  <c r="BK155" i="24"/>
  <c r="J141" i="24"/>
  <c r="BK138" i="24"/>
  <c r="J155" i="24"/>
  <c r="J142" i="24"/>
  <c r="BK132" i="24"/>
  <c r="BK122" i="24"/>
  <c r="J203" i="2"/>
  <c r="BK187" i="2"/>
  <c r="BK171" i="2"/>
  <c r="J149" i="2"/>
  <c r="BK182" i="2"/>
  <c r="J154" i="2"/>
  <c r="J141" i="2"/>
  <c r="BK165" i="2"/>
  <c r="J164" i="2"/>
  <c r="BK1869" i="3"/>
  <c r="J1853" i="3"/>
  <c r="BK1820" i="3"/>
  <c r="J1732" i="3"/>
  <c r="J1686" i="3"/>
  <c r="J1616" i="3"/>
  <c r="J1263" i="3"/>
  <c r="J628" i="3"/>
  <c r="BK574" i="3"/>
  <c r="J527" i="3"/>
  <c r="J491" i="3"/>
  <c r="BK462" i="3"/>
  <c r="J429" i="3"/>
  <c r="BK416" i="3"/>
  <c r="J411" i="3"/>
  <c r="J324" i="3"/>
  <c r="BK297" i="3"/>
  <c r="J244" i="3"/>
  <c r="BK209" i="3"/>
  <c r="J155" i="3"/>
  <c r="J1859" i="3"/>
  <c r="J1824" i="3"/>
  <c r="J1719" i="3"/>
  <c r="BK1702" i="3"/>
  <c r="J1692" i="3"/>
  <c r="BK1375" i="3"/>
  <c r="J574" i="3"/>
  <c r="BK545" i="3"/>
  <c r="J531" i="3"/>
  <c r="J496" i="3"/>
  <c r="J469" i="3"/>
  <c r="BK455" i="3"/>
  <c r="BK436" i="3"/>
  <c r="BK431" i="3"/>
  <c r="J265" i="3"/>
  <c r="J254" i="3"/>
  <c r="J234" i="3"/>
  <c r="BK210" i="3"/>
  <c r="BK166" i="3"/>
  <c r="BK153" i="3"/>
  <c r="BK1839" i="3"/>
  <c r="J1820" i="3"/>
  <c r="J1767" i="3"/>
  <c r="BK1692" i="3"/>
  <c r="BK1682" i="3"/>
  <c r="BK1616" i="3"/>
  <c r="BK1469" i="3"/>
  <c r="BK628" i="3"/>
  <c r="BK576" i="3"/>
  <c r="BK524" i="3"/>
  <c r="BK479" i="3"/>
  <c r="BK445" i="3"/>
  <c r="J432" i="3"/>
  <c r="J415" i="3"/>
  <c r="BK389" i="3"/>
  <c r="BK379" i="3"/>
  <c r="J328" i="3"/>
  <c r="J308" i="3"/>
  <c r="J286" i="3"/>
  <c r="BK270" i="3"/>
  <c r="J250" i="3"/>
  <c r="BK234" i="3"/>
  <c r="J227" i="3"/>
  <c r="J197" i="3"/>
  <c r="BK146" i="3"/>
  <c r="BK1962" i="3"/>
  <c r="BK1949" i="3"/>
  <c r="BK1943" i="3"/>
  <c r="BK1923" i="3"/>
  <c r="BK1915" i="3"/>
  <c r="J1897" i="3"/>
  <c r="J1866" i="3"/>
  <c r="BK1826" i="3"/>
  <c r="BK1788" i="3"/>
  <c r="J1717" i="3"/>
  <c r="BK1589" i="3"/>
  <c r="J1151" i="3"/>
  <c r="J545" i="3"/>
  <c r="J529" i="3"/>
  <c r="BK498" i="3"/>
  <c r="BK469" i="3"/>
  <c r="BK449" i="3"/>
  <c r="BK411" i="3"/>
  <c r="J382" i="3"/>
  <c r="BK348" i="3"/>
  <c r="BK290" i="3"/>
  <c r="BK254" i="3"/>
  <c r="BK217" i="3"/>
  <c r="J209" i="3"/>
  <c r="J189" i="3"/>
  <c r="J172" i="3"/>
  <c r="J153" i="3"/>
  <c r="J142" i="4"/>
  <c r="J137" i="4"/>
  <c r="BK129" i="4"/>
  <c r="BK138" i="4"/>
  <c r="BK134" i="4"/>
  <c r="J127" i="4"/>
  <c r="BK135" i="4"/>
  <c r="J132" i="4"/>
  <c r="J129" i="4"/>
  <c r="BK135" i="5"/>
  <c r="BK132" i="5"/>
  <c r="J128" i="5"/>
  <c r="J140" i="5"/>
  <c r="BK143" i="5"/>
  <c r="J141" i="5"/>
  <c r="BK130" i="5"/>
  <c r="J135" i="5"/>
  <c r="J146" i="6"/>
  <c r="J138" i="6"/>
  <c r="J128" i="6"/>
  <c r="BK143" i="6"/>
  <c r="J134" i="6"/>
  <c r="J140" i="6"/>
  <c r="J136" i="6"/>
  <c r="BK128" i="6"/>
  <c r="J145" i="6"/>
  <c r="J141" i="6"/>
  <c r="BK131" i="6"/>
  <c r="BK145" i="7"/>
  <c r="BK138" i="7"/>
  <c r="J144" i="7"/>
  <c r="J140" i="7"/>
  <c r="BK131" i="7"/>
  <c r="BK141" i="7"/>
  <c r="BK135" i="7"/>
  <c r="J131" i="7"/>
  <c r="J137" i="7"/>
  <c r="J129" i="7"/>
  <c r="J144" i="8"/>
  <c r="BK138" i="8"/>
  <c r="BK133" i="8"/>
  <c r="J129" i="8"/>
  <c r="J141" i="8"/>
  <c r="BK135" i="8"/>
  <c r="J130" i="8"/>
  <c r="J150" i="8"/>
  <c r="J145" i="8"/>
  <c r="J133" i="8"/>
  <c r="J153" i="8"/>
  <c r="J148" i="8"/>
  <c r="BK142" i="8"/>
  <c r="BK129" i="8"/>
  <c r="J132" i="9"/>
  <c r="BK132" i="9"/>
  <c r="BK128" i="9"/>
  <c r="BK150" i="10"/>
  <c r="BK143" i="10"/>
  <c r="BK138" i="10"/>
  <c r="BK135" i="10"/>
  <c r="BK129" i="10"/>
  <c r="BK145" i="10"/>
  <c r="BK132" i="10"/>
  <c r="J153" i="10"/>
  <c r="J149" i="10"/>
  <c r="J143" i="10"/>
  <c r="J139" i="10"/>
  <c r="J131" i="10"/>
  <c r="BK149" i="10"/>
  <c r="J134" i="10"/>
  <c r="J306" i="11"/>
  <c r="J299" i="11"/>
  <c r="J283" i="11"/>
  <c r="BK270" i="11"/>
  <c r="J263" i="11"/>
  <c r="J253" i="11"/>
  <c r="BK248" i="11"/>
  <c r="BK243" i="11"/>
  <c r="J237" i="11"/>
  <c r="BK233" i="11"/>
  <c r="BK226" i="11"/>
  <c r="BK221" i="11"/>
  <c r="J212" i="11"/>
  <c r="BK207" i="11"/>
  <c r="BK191" i="11"/>
  <c r="J179" i="11"/>
  <c r="BK170" i="11"/>
  <c r="J155" i="11"/>
  <c r="BK295" i="11"/>
  <c r="BK288" i="11"/>
  <c r="BK276" i="11"/>
  <c r="BK267" i="11"/>
  <c r="J246" i="11"/>
  <c r="BK234" i="11"/>
  <c r="BK225" i="11"/>
  <c r="BK220" i="11"/>
  <c r="J211" i="11"/>
  <c r="BK204" i="11"/>
  <c r="J188" i="11"/>
  <c r="BK177" i="11"/>
  <c r="J165" i="11"/>
  <c r="BK157" i="11"/>
  <c r="BK310" i="11"/>
  <c r="BK305" i="11"/>
  <c r="J300" i="11"/>
  <c r="BK289" i="11"/>
  <c r="J284" i="11"/>
  <c r="J277" i="11"/>
  <c r="J260" i="11"/>
  <c r="J255" i="11"/>
  <c r="J216" i="11"/>
  <c r="J206" i="11"/>
  <c r="BK199" i="11"/>
  <c r="BK195" i="11"/>
  <c r="J191" i="11"/>
  <c r="J183" i="11"/>
  <c r="BK171" i="11"/>
  <c r="J159" i="11"/>
  <c r="BK312" i="11"/>
  <c r="BK308" i="11"/>
  <c r="J298" i="11"/>
  <c r="J293" i="11"/>
  <c r="J281" i="11"/>
  <c r="J275" i="11"/>
  <c r="J269" i="11"/>
  <c r="BK258" i="11"/>
  <c r="BK254" i="11"/>
  <c r="J250" i="11"/>
  <c r="J242" i="11"/>
  <c r="J238" i="11"/>
  <c r="BK232" i="11"/>
  <c r="J227" i="11"/>
  <c r="J220" i="11"/>
  <c r="BK214" i="11"/>
  <c r="J204" i="11"/>
  <c r="J198" i="11"/>
  <c r="J177" i="11"/>
  <c r="J164" i="11"/>
  <c r="J157" i="11"/>
  <c r="J243" i="12"/>
  <c r="BK240" i="12"/>
  <c r="BK233" i="12"/>
  <c r="J229" i="12"/>
  <c r="J217" i="12"/>
  <c r="J211" i="12"/>
  <c r="BK206" i="12"/>
  <c r="J201" i="12"/>
  <c r="J188" i="12"/>
  <c r="BK181" i="12"/>
  <c r="BK166" i="12"/>
  <c r="BK157" i="12"/>
  <c r="BK150" i="12"/>
  <c r="J142" i="12"/>
  <c r="BK136" i="12"/>
  <c r="J240" i="12"/>
  <c r="BK231" i="12"/>
  <c r="J223" i="12"/>
  <c r="BK217" i="12"/>
  <c r="J213" i="12"/>
  <c r="BK200" i="12"/>
  <c r="J196" i="12"/>
  <c r="J182" i="12"/>
  <c r="J168" i="12"/>
  <c r="J157" i="12"/>
  <c r="J146" i="12"/>
  <c r="BK134" i="12"/>
  <c r="J247" i="12"/>
  <c r="J234" i="12"/>
  <c r="J215" i="12"/>
  <c r="BK199" i="12"/>
  <c r="BK192" i="12"/>
  <c r="J181" i="12"/>
  <c r="J175" i="12"/>
  <c r="J164" i="12"/>
  <c r="J161" i="12"/>
  <c r="BK151" i="12"/>
  <c r="J147" i="12"/>
  <c r="J138" i="12"/>
  <c r="J246" i="12"/>
  <c r="BK239" i="12"/>
  <c r="J233" i="12"/>
  <c r="BK225" i="12"/>
  <c r="J219" i="12"/>
  <c r="BK212" i="12"/>
  <c r="J204" i="12"/>
  <c r="J200" i="12"/>
  <c r="J193" i="12"/>
  <c r="J187" i="12"/>
  <c r="BK180" i="12"/>
  <c r="J174" i="12"/>
  <c r="J166" i="12"/>
  <c r="BK159" i="12"/>
  <c r="BK143" i="12"/>
  <c r="J139" i="12"/>
  <c r="J254" i="13"/>
  <c r="J239" i="13"/>
  <c r="J236" i="13"/>
  <c r="BK231" i="13"/>
  <c r="BK227" i="13"/>
  <c r="BK220" i="13"/>
  <c r="BK217" i="13"/>
  <c r="BK212" i="13"/>
  <c r="BK205" i="13"/>
  <c r="J200" i="13"/>
  <c r="J191" i="13"/>
  <c r="BK187" i="13"/>
  <c r="J171" i="13"/>
  <c r="BK166" i="13"/>
  <c r="J161" i="13"/>
  <c r="J154" i="13"/>
  <c r="J149" i="13"/>
  <c r="BK142" i="13"/>
  <c r="BK139" i="13"/>
  <c r="BK134" i="13"/>
  <c r="BK249" i="13"/>
  <c r="BK239" i="13"/>
  <c r="J231" i="13"/>
  <c r="BK225" i="13"/>
  <c r="BK216" i="13"/>
  <c r="BK211" i="13"/>
  <c r="BK206" i="13"/>
  <c r="J201" i="13"/>
  <c r="J197" i="13"/>
  <c r="J192" i="13"/>
  <c r="BK183" i="13"/>
  <c r="BK173" i="13"/>
  <c r="J159" i="13"/>
  <c r="BK151" i="13"/>
  <c r="J140" i="13"/>
  <c r="BK253" i="13"/>
  <c r="J248" i="13"/>
  <c r="BK238" i="13"/>
  <c r="J227" i="13"/>
  <c r="BK221" i="13"/>
  <c r="J216" i="13"/>
  <c r="BK203" i="13"/>
  <c r="BK196" i="13"/>
  <c r="J188" i="13"/>
  <c r="J173" i="13"/>
  <c r="J166" i="13"/>
  <c r="BK156" i="13"/>
  <c r="J142" i="13"/>
  <c r="J134" i="13"/>
  <c r="BK255" i="13"/>
  <c r="J253" i="13"/>
  <c r="J246" i="13"/>
  <c r="J208" i="13"/>
  <c r="BK189" i="13"/>
  <c r="BK172" i="13"/>
  <c r="BK161" i="13"/>
  <c r="J150" i="13"/>
  <c r="J145" i="13"/>
  <c r="BK136" i="13"/>
  <c r="J132" i="13"/>
  <c r="J200" i="14"/>
  <c r="J191" i="14"/>
  <c r="BK186" i="14"/>
  <c r="BK177" i="14"/>
  <c r="J170" i="14"/>
  <c r="J164" i="14"/>
  <c r="J152" i="14"/>
  <c r="J146" i="14"/>
  <c r="J201" i="14"/>
  <c r="BK195" i="14"/>
  <c r="J190" i="14"/>
  <c r="J179" i="14"/>
  <c r="BK161" i="14"/>
  <c r="BK152" i="14"/>
  <c r="J148" i="14"/>
  <c r="J141" i="14"/>
  <c r="J136" i="14"/>
  <c r="BK132" i="14"/>
  <c r="J184" i="14"/>
  <c r="J178" i="14"/>
  <c r="BK170" i="14"/>
  <c r="BK159" i="14"/>
  <c r="BK153" i="14"/>
  <c r="J143" i="14"/>
  <c r="BK134" i="14"/>
  <c r="J195" i="14"/>
  <c r="J187" i="14"/>
  <c r="BK179" i="14"/>
  <c r="J173" i="14"/>
  <c r="J166" i="14"/>
  <c r="J159" i="14"/>
  <c r="J142" i="14"/>
  <c r="J155" i="15"/>
  <c r="J146" i="15"/>
  <c r="J139" i="15"/>
  <c r="J131" i="15"/>
  <c r="J157" i="15"/>
  <c r="BK142" i="15"/>
  <c r="BK132" i="15"/>
  <c r="J158" i="15"/>
  <c r="J147" i="15"/>
  <c r="J141" i="15"/>
  <c r="J130" i="15"/>
  <c r="BK155" i="15"/>
  <c r="J148" i="15"/>
  <c r="J138" i="15"/>
  <c r="J132" i="15"/>
  <c r="J151" i="16"/>
  <c r="BK140" i="16"/>
  <c r="J155" i="16"/>
  <c r="J150" i="16"/>
  <c r="J142" i="16"/>
  <c r="BK131" i="16"/>
  <c r="BK154" i="16"/>
  <c r="BK149" i="16"/>
  <c r="J143" i="16"/>
  <c r="J138" i="16"/>
  <c r="J132" i="16"/>
  <c r="J128" i="16"/>
  <c r="BK150" i="16"/>
  <c r="J139" i="16"/>
  <c r="BK135" i="16"/>
  <c r="BK132" i="16"/>
  <c r="J235" i="17"/>
  <c r="BK218" i="17"/>
  <c r="J198" i="17"/>
  <c r="J189" i="17"/>
  <c r="J179" i="17"/>
  <c r="BK168" i="17"/>
  <c r="J158" i="17"/>
  <c r="BK153" i="17"/>
  <c r="BK222" i="17"/>
  <c r="J172" i="17"/>
  <c r="J167" i="17"/>
  <c r="J153" i="17"/>
  <c r="BK148" i="17"/>
  <c r="J233" i="17"/>
  <c r="J222" i="17"/>
  <c r="BK207" i="17"/>
  <c r="BK202" i="17"/>
  <c r="J190" i="17"/>
  <c r="BK184" i="17"/>
  <c r="J178" i="17"/>
  <c r="J169" i="17"/>
  <c r="J162" i="17"/>
  <c r="J155" i="17"/>
  <c r="J149" i="17"/>
  <c r="BK235" i="17"/>
  <c r="BK224" i="17"/>
  <c r="J209" i="17"/>
  <c r="J200" i="17"/>
  <c r="BK191" i="17"/>
  <c r="J182" i="17"/>
  <c r="J173" i="17"/>
  <c r="J166" i="17"/>
  <c r="BK159" i="17"/>
  <c r="J154" i="17"/>
  <c r="BK143" i="17"/>
  <c r="J148" i="18"/>
  <c r="J143" i="18"/>
  <c r="J132" i="18"/>
  <c r="BK159" i="18"/>
  <c r="J149" i="18"/>
  <c r="BK140" i="18"/>
  <c r="BK130" i="18"/>
  <c r="J159" i="18"/>
  <c r="BK149" i="18"/>
  <c r="J142" i="18"/>
  <c r="J135" i="18"/>
  <c r="BK147" i="18"/>
  <c r="J138" i="18"/>
  <c r="BK132" i="18"/>
  <c r="BK141" i="19"/>
  <c r="J129" i="19"/>
  <c r="J138" i="19"/>
  <c r="BK138" i="19"/>
  <c r="J133" i="19"/>
  <c r="J127" i="19"/>
  <c r="BK192" i="20"/>
  <c r="J186" i="20"/>
  <c r="J168" i="20"/>
  <c r="J157" i="20"/>
  <c r="BK145" i="20"/>
  <c r="J139" i="20"/>
  <c r="BK197" i="20"/>
  <c r="BK185" i="20"/>
  <c r="J175" i="20"/>
  <c r="BK172" i="20"/>
  <c r="J159" i="20"/>
  <c r="BK148" i="20"/>
  <c r="BK141" i="20"/>
  <c r="J135" i="20"/>
  <c r="J183" i="20"/>
  <c r="BK176" i="20"/>
  <c r="J172" i="20"/>
  <c r="BK168" i="20"/>
  <c r="J160" i="20"/>
  <c r="J148" i="20"/>
  <c r="J141" i="20"/>
  <c r="J191" i="20"/>
  <c r="BK184" i="20"/>
  <c r="J176" i="20"/>
  <c r="J163" i="20"/>
  <c r="J158" i="20"/>
  <c r="BK153" i="20"/>
  <c r="J142" i="20"/>
  <c r="BK122" i="21"/>
  <c r="J123" i="21"/>
  <c r="J121" i="21"/>
  <c r="J158" i="22"/>
  <c r="BK149" i="22"/>
  <c r="J141" i="22"/>
  <c r="J135" i="22"/>
  <c r="J130" i="22"/>
  <c r="J126" i="22"/>
  <c r="BK120" i="22"/>
  <c r="J160" i="22"/>
  <c r="BK155" i="22"/>
  <c r="BK146" i="22"/>
  <c r="J143" i="22"/>
  <c r="BK139" i="22"/>
  <c r="BK128" i="22"/>
  <c r="J122" i="22"/>
  <c r="BK160" i="22"/>
  <c r="BK154" i="22"/>
  <c r="J150" i="22"/>
  <c r="J145" i="22"/>
  <c r="J138" i="22"/>
  <c r="BK134" i="22"/>
  <c r="J132" i="22"/>
  <c r="BK122" i="22"/>
  <c r="BK223" i="23"/>
  <c r="J202" i="23"/>
  <c r="J166" i="23"/>
  <c r="J148" i="23"/>
  <c r="J136" i="23"/>
  <c r="BK224" i="23"/>
  <c r="BK219" i="23"/>
  <c r="BK213" i="23"/>
  <c r="J196" i="23"/>
  <c r="J184" i="23"/>
  <c r="BK161" i="23"/>
  <c r="BK158" i="23"/>
  <c r="J138" i="23"/>
  <c r="BK127" i="23"/>
  <c r="J226" i="23"/>
  <c r="BK221" i="23"/>
  <c r="J205" i="23"/>
  <c r="BK199" i="23"/>
  <c r="BK184" i="23"/>
  <c r="BK173" i="23"/>
  <c r="J164" i="23"/>
  <c r="BK210" i="23"/>
  <c r="J199" i="23"/>
  <c r="J178" i="23"/>
  <c r="BK164" i="23"/>
  <c r="BK148" i="23"/>
  <c r="BK138" i="23"/>
  <c r="BK160" i="24"/>
  <c r="J156" i="24"/>
  <c r="J152" i="24"/>
  <c r="J146" i="24"/>
  <c r="BK141" i="24"/>
  <c r="J139" i="24"/>
  <c r="BK135" i="24"/>
  <c r="BK129" i="24"/>
  <c r="BK123" i="24"/>
  <c r="J157" i="24"/>
  <c r="BK153" i="24"/>
  <c r="BK148" i="24"/>
  <c r="J134" i="24"/>
  <c r="BK131" i="24"/>
  <c r="BK128" i="24"/>
  <c r="BK124" i="24"/>
  <c r="J158" i="24"/>
  <c r="BK147" i="24"/>
  <c r="J144" i="24"/>
  <c r="BK140" i="24"/>
  <c r="J132" i="24"/>
  <c r="J160" i="24"/>
  <c r="BK150" i="24"/>
  <c r="J148" i="24"/>
  <c r="J137" i="24"/>
  <c r="J131" i="24"/>
  <c r="BK125" i="24"/>
  <c r="J123" i="24"/>
  <c r="BK121" i="25"/>
  <c r="J120" i="25"/>
  <c r="J119" i="25"/>
  <c r="BK203" i="2"/>
  <c r="J187" i="2"/>
  <c r="J168" i="2"/>
  <c r="AS98" i="1"/>
  <c r="BK164" i="2"/>
  <c r="J145" i="2"/>
  <c r="BK1859" i="3"/>
  <c r="J1829" i="3"/>
  <c r="J1788" i="3"/>
  <c r="BK1704" i="3"/>
  <c r="J1640" i="3"/>
  <c r="J1589" i="3"/>
  <c r="BK893" i="3"/>
  <c r="BK608" i="3"/>
  <c r="BK533" i="3"/>
  <c r="J500" i="3"/>
  <c r="J471" i="3"/>
  <c r="BK430" i="3"/>
  <c r="BK424" i="3"/>
  <c r="BK415" i="3"/>
  <c r="J363" i="3"/>
  <c r="J319" i="3"/>
  <c r="BK291" i="3"/>
  <c r="BK227" i="3"/>
  <c r="BK189" i="3"/>
  <c r="J146" i="3"/>
  <c r="BK1846" i="3"/>
  <c r="BK1822" i="3"/>
  <c r="BK1717" i="3"/>
  <c r="BK1698" i="3"/>
  <c r="J1684" i="3"/>
  <c r="J578" i="3"/>
  <c r="J552" i="3"/>
  <c r="J533" i="3"/>
  <c r="J498" i="3"/>
  <c r="J479" i="3"/>
  <c r="BK458" i="3"/>
  <c r="J455" i="3"/>
  <c r="J442" i="3"/>
  <c r="BK432" i="3"/>
  <c r="BK279" i="3"/>
  <c r="BK250" i="3"/>
  <c r="BK221" i="3"/>
  <c r="J203" i="3"/>
  <c r="J174" i="3"/>
  <c r="BK1877" i="3"/>
  <c r="J1822" i="3"/>
  <c r="J1800" i="3"/>
  <c r="J1696" i="3"/>
  <c r="BK1684" i="3"/>
  <c r="J1660" i="3"/>
  <c r="BK1613" i="3"/>
  <c r="BK1263" i="3"/>
  <c r="J608" i="3"/>
  <c r="J538" i="3"/>
  <c r="J515" i="3"/>
  <c r="BK477" i="3"/>
  <c r="BK439" i="3"/>
  <c r="BK426" i="3"/>
  <c r="J392" i="3"/>
  <c r="BK382" i="3"/>
  <c r="BK344" i="3"/>
  <c r="BK300" i="3"/>
  <c r="J279" i="3"/>
  <c r="BK265" i="3"/>
  <c r="J258" i="3"/>
  <c r="J233" i="3"/>
  <c r="BK215" i="3"/>
  <c r="BK161" i="3"/>
  <c r="BK1959" i="3"/>
  <c r="BK1945" i="3"/>
  <c r="J1943" i="3"/>
  <c r="BK1925" i="3"/>
  <c r="BK1917" i="3"/>
  <c r="BK1897" i="3"/>
  <c r="J1877" i="3"/>
  <c r="BK1861" i="3"/>
  <c r="BK1824" i="3"/>
  <c r="BK1767" i="3"/>
  <c r="BK1732" i="3"/>
  <c r="J1702" i="3"/>
  <c r="BK1563" i="3"/>
  <c r="J635" i="3"/>
  <c r="BK570" i="3"/>
  <c r="J524" i="3"/>
  <c r="BK496" i="3"/>
  <c r="BK481" i="3"/>
  <c r="BK452" i="3"/>
  <c r="J439" i="3"/>
  <c r="J417" i="3"/>
  <c r="BK363" i="3"/>
  <c r="J344" i="3"/>
  <c r="J259" i="3"/>
  <c r="J218" i="3"/>
  <c r="J210" i="3"/>
  <c r="BK191" i="3"/>
  <c r="BK174" i="3"/>
  <c r="BK144" i="3"/>
  <c r="J141" i="4"/>
  <c r="J138" i="4"/>
  <c r="J135" i="4"/>
  <c r="J128" i="4"/>
  <c r="BK137" i="4"/>
  <c r="J131" i="4"/>
  <c r="BK136" i="4"/>
  <c r="BK131" i="4"/>
  <c r="J137" i="5"/>
  <c r="BK133" i="5"/>
  <c r="BK129" i="5"/>
  <c r="J143" i="5"/>
  <c r="J138" i="5"/>
  <c r="BK140" i="5"/>
  <c r="J132" i="5"/>
  <c r="BK127" i="5"/>
  <c r="BK147" i="6"/>
  <c r="BK141" i="6"/>
  <c r="BK132" i="6"/>
  <c r="J127" i="6"/>
  <c r="BK140" i="6"/>
  <c r="J132" i="6"/>
  <c r="J143" i="6"/>
  <c r="BK134" i="6"/>
  <c r="J147" i="6"/>
  <c r="J137" i="6"/>
  <c r="BK136" i="7"/>
  <c r="J145" i="7"/>
  <c r="BK142" i="7"/>
  <c r="J128" i="7"/>
  <c r="J139" i="7"/>
  <c r="BK134" i="7"/>
  <c r="BK144" i="7"/>
  <c r="J134" i="7"/>
  <c r="BK128" i="7"/>
  <c r="J142" i="8"/>
  <c r="BK139" i="8"/>
  <c r="J132" i="8"/>
  <c r="J151" i="8"/>
  <c r="J138" i="8"/>
  <c r="BK131" i="8"/>
  <c r="BK152" i="8"/>
  <c r="J146" i="8"/>
  <c r="BK137" i="8"/>
  <c r="J154" i="8"/>
  <c r="BK149" i="8"/>
  <c r="J143" i="8"/>
  <c r="BK134" i="8"/>
  <c r="BK127" i="9"/>
  <c r="J133" i="9"/>
  <c r="J129" i="9"/>
  <c r="J128" i="9"/>
  <c r="J144" i="10"/>
  <c r="BK137" i="10"/>
  <c r="BK131" i="10"/>
  <c r="J128" i="10"/>
  <c r="BK152" i="10"/>
  <c r="J140" i="10"/>
  <c r="J129" i="10"/>
  <c r="J152" i="10"/>
  <c r="J148" i="10"/>
  <c r="BK142" i="10"/>
  <c r="BK136" i="10"/>
  <c r="J132" i="10"/>
  <c r="J146" i="10"/>
  <c r="BK130" i="10"/>
  <c r="J305" i="11"/>
  <c r="J289" i="11"/>
  <c r="BK281" i="11"/>
  <c r="BK274" i="11"/>
  <c r="BK268" i="11"/>
  <c r="J256" i="11"/>
  <c r="J244" i="11"/>
  <c r="BK238" i="11"/>
  <c r="J234" i="11"/>
  <c r="BK231" i="11"/>
  <c r="BK224" i="11"/>
  <c r="J217" i="11"/>
  <c r="J208" i="11"/>
  <c r="J194" i="11"/>
  <c r="BK181" i="11"/>
  <c r="J171" i="11"/>
  <c r="J160" i="11"/>
  <c r="J301" i="11"/>
  <c r="J280" i="11"/>
  <c r="BK275" i="11"/>
  <c r="BK257" i="11"/>
  <c r="J241" i="11"/>
  <c r="J231" i="11"/>
  <c r="J224" i="11"/>
  <c r="BK218" i="11"/>
  <c r="BK210" i="11"/>
  <c r="BK203" i="11"/>
  <c r="J195" i="11"/>
  <c r="BK183" i="11"/>
  <c r="BK166" i="11"/>
  <c r="J158" i="11"/>
  <c r="BK153" i="11"/>
  <c r="BK306" i="11"/>
  <c r="BK298" i="11"/>
  <c r="J285" i="11"/>
  <c r="J268" i="11"/>
  <c r="J258" i="11"/>
  <c r="J254" i="11"/>
  <c r="BK217" i="11"/>
  <c r="J210" i="11"/>
  <c r="BK202" i="11"/>
  <c r="J196" i="11"/>
  <c r="J192" i="11"/>
  <c r="J182" i="11"/>
  <c r="BK179" i="11"/>
  <c r="J170" i="11"/>
  <c r="BK162" i="11"/>
  <c r="BK158" i="11"/>
  <c r="J312" i="11"/>
  <c r="J302" i="11"/>
  <c r="J295" i="11"/>
  <c r="J282" i="11"/>
  <c r="J278" i="11"/>
  <c r="J274" i="11"/>
  <c r="J266" i="11"/>
  <c r="BK260" i="11"/>
  <c r="BK255" i="11"/>
  <c r="J251" i="11"/>
  <c r="J243" i="11"/>
  <c r="BK235" i="11"/>
  <c r="BK230" i="11"/>
  <c r="J226" i="11"/>
  <c r="BK219" i="11"/>
  <c r="J207" i="11"/>
  <c r="BK192" i="11"/>
  <c r="BK173" i="11"/>
  <c r="J167" i="11"/>
  <c r="J209" i="12"/>
  <c r="BK203" i="12"/>
  <c r="J194" i="12"/>
  <c r="BK182" i="12"/>
  <c r="BK173" i="12"/>
  <c r="BK163" i="12"/>
  <c r="BK154" i="12"/>
  <c r="J148" i="12"/>
  <c r="J140" i="12"/>
  <c r="J237" i="12"/>
  <c r="BK227" i="12"/>
  <c r="BK219" i="12"/>
  <c r="BK216" i="12"/>
  <c r="J210" i="12"/>
  <c r="J197" i="12"/>
  <c r="BK183" i="12"/>
  <c r="J177" i="12"/>
  <c r="BK161" i="12"/>
  <c r="BK158" i="12"/>
  <c r="BK147" i="12"/>
  <c r="BK135" i="12"/>
  <c r="BK246" i="12"/>
  <c r="J239" i="12"/>
  <c r="J228" i="12"/>
  <c r="BK209" i="12"/>
  <c r="BK197" i="12"/>
  <c r="J190" i="12"/>
  <c r="BK179" i="12"/>
  <c r="J172" i="12"/>
  <c r="J162" i="12"/>
  <c r="BK155" i="12"/>
  <c r="J150" i="12"/>
  <c r="BK139" i="12"/>
  <c r="J135" i="12"/>
  <c r="BK245" i="12"/>
  <c r="BK237" i="12"/>
  <c r="BK228" i="12"/>
  <c r="BK224" i="12"/>
  <c r="J218" i="12"/>
  <c r="J208" i="12"/>
  <c r="J203" i="12"/>
  <c r="J195" i="12"/>
  <c r="BK190" i="12"/>
  <c r="J186" i="12"/>
  <c r="J179" i="12"/>
  <c r="BK172" i="12"/>
  <c r="BK167" i="12"/>
  <c r="BK162" i="12"/>
  <c r="BK146" i="12"/>
  <c r="BK140" i="12"/>
  <c r="J134" i="12"/>
  <c r="BK240" i="13"/>
  <c r="BK236" i="13"/>
  <c r="BK232" i="13"/>
  <c r="J228" i="13"/>
  <c r="BK223" i="13"/>
  <c r="BK218" i="13"/>
  <c r="J213" i="13"/>
  <c r="J206" i="13"/>
  <c r="J199" i="13"/>
  <c r="BK192" i="13"/>
  <c r="BK188" i="13"/>
  <c r="BK182" i="13"/>
  <c r="J167" i="13"/>
  <c r="BK164" i="13"/>
  <c r="BK157" i="13"/>
  <c r="BK153" i="13"/>
  <c r="BK145" i="13"/>
  <c r="BK140" i="13"/>
  <c r="J136" i="13"/>
  <c r="BK252" i="13"/>
  <c r="BK248" i="13"/>
  <c r="J235" i="13"/>
  <c r="BK229" i="13"/>
  <c r="BK222" i="13"/>
  <c r="BK215" i="13"/>
  <c r="BK209" i="13"/>
  <c r="BK204" i="13"/>
  <c r="J198" i="13"/>
  <c r="J194" i="13"/>
  <c r="BK184" i="13"/>
  <c r="BK174" i="13"/>
  <c r="BK169" i="13"/>
  <c r="BK158" i="13"/>
  <c r="J152" i="13"/>
  <c r="J144" i="13"/>
  <c r="J128" i="13"/>
  <c r="J250" i="13"/>
  <c r="J245" i="13"/>
  <c r="BK235" i="13"/>
  <c r="J225" i="13"/>
  <c r="J218" i="13"/>
  <c r="BK208" i="13"/>
  <c r="BK199" i="13"/>
  <c r="BK185" i="13"/>
  <c r="BK171" i="13"/>
  <c r="J165" i="13"/>
  <c r="J153" i="13"/>
  <c r="BK138" i="13"/>
  <c r="BK131" i="13"/>
  <c r="J255" i="13"/>
  <c r="J249" i="13"/>
  <c r="BK243" i="13"/>
  <c r="BK197" i="13"/>
  <c r="J187" i="13"/>
  <c r="J184" i="13"/>
  <c r="BK160" i="13"/>
  <c r="BK154" i="13"/>
  <c r="BK148" i="13"/>
  <c r="BK141" i="13"/>
  <c r="J135" i="13"/>
  <c r="BK129" i="13"/>
  <c r="J196" i="14"/>
  <c r="BK184" i="14"/>
  <c r="J176" i="14"/>
  <c r="BK169" i="14"/>
  <c r="J162" i="14"/>
  <c r="BK151" i="14"/>
  <c r="BK144" i="14"/>
  <c r="J132" i="14"/>
  <c r="BK196" i="14"/>
  <c r="BK191" i="14"/>
  <c r="J185" i="14"/>
  <c r="J163" i="14"/>
  <c r="J156" i="14"/>
  <c r="J150" i="14"/>
  <c r="BK142" i="14"/>
  <c r="BK138" i="14"/>
  <c r="BK133" i="14"/>
  <c r="BK189" i="14"/>
  <c r="BK173" i="14"/>
  <c r="BK162" i="14"/>
  <c r="J158" i="14"/>
  <c r="BK150" i="14"/>
  <c r="BK146" i="14"/>
  <c r="BK136" i="14"/>
  <c r="J197" i="14"/>
  <c r="BK188" i="14"/>
  <c r="J180" i="14"/>
  <c r="J177" i="14"/>
  <c r="BK172" i="14"/>
  <c r="J165" i="14"/>
  <c r="J153" i="14"/>
  <c r="BK141" i="14"/>
  <c r="J133" i="14"/>
  <c r="BK147" i="15"/>
  <c r="J142" i="15"/>
  <c r="J135" i="15"/>
  <c r="BK148" i="15"/>
  <c r="BK141" i="15"/>
  <c r="BK133" i="15"/>
  <c r="BK130" i="15"/>
  <c r="J149" i="15"/>
  <c r="BK134" i="15"/>
  <c r="BK157" i="15"/>
  <c r="BK151" i="15"/>
  <c r="J143" i="15"/>
  <c r="BK137" i="15"/>
  <c r="J128" i="15"/>
  <c r="J144" i="16"/>
  <c r="BK127" i="16"/>
  <c r="J152" i="16"/>
  <c r="BK143" i="16"/>
  <c r="J133" i="16"/>
  <c r="J156" i="16"/>
  <c r="BK151" i="16"/>
  <c r="BK147" i="16"/>
  <c r="J141" i="16"/>
  <c r="BK136" i="16"/>
  <c r="J130" i="16"/>
  <c r="BK156" i="16"/>
  <c r="BK148" i="16"/>
  <c r="BK138" i="16"/>
  <c r="J134" i="16"/>
  <c r="BK128" i="16"/>
  <c r="BK221" i="17"/>
  <c r="BK210" i="17"/>
  <c r="BK190" i="17"/>
  <c r="BK185" i="17"/>
  <c r="J177" i="17"/>
  <c r="BK173" i="17"/>
  <c r="J159" i="17"/>
  <c r="BK154" i="17"/>
  <c r="J147" i="17"/>
  <c r="J227" i="17"/>
  <c r="BK193" i="17"/>
  <c r="BK177" i="17"/>
  <c r="J171" i="17"/>
  <c r="BK166" i="17"/>
  <c r="BK151" i="17"/>
  <c r="BK146" i="17"/>
  <c r="BK232" i="17"/>
  <c r="J218" i="17"/>
  <c r="J214" i="17"/>
  <c r="J210" i="17"/>
  <c r="J204" i="17"/>
  <c r="J197" i="17"/>
  <c r="BK186" i="17"/>
  <c r="BK179" i="17"/>
  <c r="BK170" i="17"/>
  <c r="BK163" i="17"/>
  <c r="J143" i="17"/>
  <c r="BK233" i="17"/>
  <c r="J223" i="17"/>
  <c r="J207" i="17"/>
  <c r="BK205" i="17"/>
  <c r="J196" i="17"/>
  <c r="BK188" i="17"/>
  <c r="J176" i="17"/>
  <c r="BK171" i="17"/>
  <c r="J165" i="17"/>
  <c r="J156" i="17"/>
  <c r="J146" i="17"/>
  <c r="BK145" i="18"/>
  <c r="J133" i="18"/>
  <c r="BK128" i="18"/>
  <c r="J144" i="18"/>
  <c r="BK136" i="18"/>
  <c r="J128" i="18"/>
  <c r="J152" i="18"/>
  <c r="BK146" i="18"/>
  <c r="BK138" i="18"/>
  <c r="BK151" i="18"/>
  <c r="BK144" i="18"/>
  <c r="BK135" i="18"/>
  <c r="BK131" i="18"/>
  <c r="BK135" i="19"/>
  <c r="BK127" i="19"/>
  <c r="BK139" i="19"/>
  <c r="J132" i="19"/>
  <c r="J139" i="19"/>
  <c r="BK132" i="19"/>
  <c r="BK126" i="19"/>
  <c r="J187" i="20"/>
  <c r="BK181" i="20"/>
  <c r="J177" i="20"/>
  <c r="J167" i="20"/>
  <c r="J146" i="20"/>
  <c r="BK143" i="20"/>
  <c r="J136" i="20"/>
  <c r="J192" i="20"/>
  <c r="J181" i="20"/>
  <c r="BK174" i="20"/>
  <c r="BK161" i="20"/>
  <c r="J151" i="20"/>
  <c r="BK144" i="20"/>
  <c r="J134" i="20"/>
  <c r="BK191" i="20"/>
  <c r="BK177" i="20"/>
  <c r="BK173" i="20"/>
  <c r="BK167" i="20"/>
  <c r="BK157" i="20"/>
  <c r="J145" i="20"/>
  <c r="BK135" i="20"/>
  <c r="BK186" i="20"/>
  <c r="BK179" i="20"/>
  <c r="BK170" i="20"/>
  <c r="BK159" i="20"/>
  <c r="J154" i="20"/>
  <c r="J138" i="20"/>
  <c r="BK121" i="21"/>
  <c r="J122" i="21"/>
  <c r="J164" i="22"/>
  <c r="BK157" i="22"/>
  <c r="BK150" i="22"/>
  <c r="BK143" i="22"/>
  <c r="BK138" i="22"/>
  <c r="J133" i="22"/>
  <c r="BK125" i="22"/>
  <c r="BK164" i="22"/>
  <c r="BK162" i="22"/>
  <c r="BK156" i="22"/>
  <c r="BK147" i="22"/>
  <c r="BK140" i="22"/>
  <c r="J129" i="22"/>
  <c r="BK124" i="22"/>
  <c r="BK121" i="22"/>
  <c r="J157" i="22"/>
  <c r="BK153" i="22"/>
  <c r="J146" i="22"/>
  <c r="BK141" i="22"/>
  <c r="J136" i="22"/>
  <c r="BK132" i="22"/>
  <c r="BK127" i="22"/>
  <c r="BK207" i="23"/>
  <c r="BK176" i="23"/>
  <c r="J154" i="23"/>
  <c r="BK146" i="23"/>
  <c r="J133" i="23"/>
  <c r="J127" i="23"/>
  <c r="J221" i="23"/>
  <c r="J217" i="23"/>
  <c r="J210" i="23"/>
  <c r="BK193" i="23"/>
  <c r="BK178" i="23"/>
  <c r="BK160" i="23"/>
  <c r="J156" i="23"/>
  <c r="BK154" i="23"/>
  <c r="BK133" i="23"/>
  <c r="J125" i="23"/>
  <c r="J223" i="23"/>
  <c r="J219" i="23"/>
  <c r="BK202" i="23"/>
  <c r="J187" i="23"/>
  <c r="J176" i="23"/>
  <c r="J169" i="23"/>
  <c r="J161" i="23"/>
  <c r="J213" i="23"/>
  <c r="J193" i="23"/>
  <c r="J168" i="23"/>
  <c r="J160" i="23"/>
  <c r="J146" i="23"/>
  <c r="BK125" i="23"/>
  <c r="J159" i="24"/>
  <c r="BK154" i="24"/>
  <c r="J147" i="24"/>
  <c r="BK145" i="24"/>
  <c r="J140" i="24"/>
  <c r="J138" i="24"/>
  <c r="BK134" i="24"/>
  <c r="J126" i="24"/>
  <c r="J122" i="24"/>
  <c r="J154" i="24"/>
  <c r="BK152" i="24"/>
  <c r="BK144" i="24"/>
  <c r="J133" i="24"/>
  <c r="J129" i="24"/>
  <c r="BK127" i="24"/>
  <c r="BK159" i="24"/>
  <c r="BK156" i="24"/>
  <c r="J145" i="24"/>
  <c r="BK142" i="24"/>
  <c r="BK139" i="24"/>
  <c r="BK130" i="24"/>
  <c r="J128" i="24"/>
  <c r="J153" i="24"/>
  <c r="BK143" i="24"/>
  <c r="J135" i="24"/>
  <c r="BK133" i="24"/>
  <c r="BK126" i="24"/>
  <c r="J124" i="24"/>
  <c r="J121" i="25"/>
  <c r="BK119" i="25"/>
  <c r="BK120" i="25"/>
  <c r="J198" i="2"/>
  <c r="BK193" i="2"/>
  <c r="J182" i="2"/>
  <c r="J136" i="2"/>
  <c r="BK155" i="2"/>
  <c r="BK145" i="2"/>
  <c r="BK176" i="2"/>
  <c r="J155" i="2"/>
  <c r="BK154" i="2"/>
  <c r="BK1866" i="3"/>
  <c r="J1835" i="3"/>
  <c r="BK1816" i="3"/>
  <c r="J1711" i="3"/>
  <c r="J1682" i="3"/>
  <c r="J1613" i="3"/>
  <c r="BK1151" i="3"/>
  <c r="BK582" i="3"/>
  <c r="J572" i="3"/>
  <c r="BK513" i="3"/>
  <c r="J477" i="3"/>
  <c r="J452" i="3"/>
  <c r="J426" i="3"/>
  <c r="BK414" i="3"/>
  <c r="BK351" i="3"/>
  <c r="BK308" i="3"/>
  <c r="J294" i="3"/>
  <c r="BK273" i="3"/>
  <c r="J213" i="3"/>
  <c r="J161" i="3"/>
  <c r="J1861" i="3"/>
  <c r="J1826" i="3"/>
  <c r="J1816" i="3"/>
  <c r="J1704" i="3"/>
  <c r="J1690" i="3"/>
  <c r="BK635" i="3"/>
  <c r="BK572" i="3"/>
  <c r="J539" i="3"/>
  <c r="BK515" i="3"/>
  <c r="BK471" i="3"/>
  <c r="J430" i="3"/>
  <c r="BK429" i="3"/>
  <c r="J413" i="3"/>
  <c r="J388" i="3"/>
  <c r="J377" i="3"/>
  <c r="J348" i="3"/>
  <c r="BK324" i="3"/>
  <c r="J291" i="3"/>
  <c r="BK269" i="3"/>
  <c r="J260" i="3"/>
  <c r="BK258" i="3"/>
  <c r="BK244" i="3"/>
  <c r="BK218" i="3"/>
  <c r="J176" i="3"/>
  <c r="J1869" i="3"/>
  <c r="BK1835" i="3"/>
  <c r="J1809" i="3"/>
  <c r="J1698" i="3"/>
  <c r="BK1690" i="3"/>
  <c r="BK1670" i="3"/>
  <c r="J1563" i="3"/>
  <c r="J893" i="3"/>
  <c r="BK527" i="3"/>
  <c r="J509" i="3"/>
  <c r="J436" i="3"/>
  <c r="J431" i="3"/>
  <c r="J414" i="3"/>
  <c r="BK388" i="3"/>
  <c r="J358" i="3"/>
  <c r="J290" i="3"/>
  <c r="J269" i="3"/>
  <c r="BK260" i="3"/>
  <c r="J241" i="3"/>
  <c r="J221" i="3"/>
  <c r="BK172" i="3"/>
  <c r="J1963" i="3"/>
  <c r="J1959" i="3"/>
  <c r="J1945" i="3"/>
  <c r="J1929" i="3"/>
  <c r="J1923" i="3"/>
  <c r="J1915" i="3"/>
  <c r="BK1879" i="3"/>
  <c r="J1846" i="3"/>
  <c r="BK1800" i="3"/>
  <c r="BK1719" i="3"/>
  <c r="BK1640" i="3"/>
  <c r="BK633" i="3"/>
  <c r="BK552" i="3"/>
  <c r="BK509" i="3"/>
  <c r="BK491" i="3"/>
  <c r="J458" i="3"/>
  <c r="J433" i="3"/>
  <c r="J389" i="3"/>
  <c r="J351" i="3"/>
  <c r="BK287" i="3"/>
  <c r="BK233" i="3"/>
  <c r="J215" i="3"/>
  <c r="BK203" i="3"/>
  <c r="BK176" i="3"/>
  <c r="BK155" i="3"/>
  <c r="BK139" i="4"/>
  <c r="J136" i="4"/>
  <c r="BK141" i="4"/>
  <c r="J133" i="4"/>
  <c r="BK142" i="4"/>
  <c r="BK133" i="4"/>
  <c r="BK128" i="4"/>
  <c r="BK134" i="5"/>
  <c r="J130" i="5"/>
  <c r="BK142" i="5"/>
  <c r="J142" i="5"/>
  <c r="J134" i="5"/>
  <c r="J129" i="5"/>
  <c r="BK139" i="5"/>
  <c r="BK138" i="5"/>
  <c r="BK137" i="5"/>
  <c r="J136" i="5"/>
  <c r="J131" i="5"/>
  <c r="BK139" i="6"/>
  <c r="J131" i="6"/>
  <c r="BK145" i="6"/>
  <c r="BK137" i="6"/>
  <c r="J130" i="6"/>
  <c r="BK144" i="6"/>
  <c r="J139" i="6"/>
  <c r="J133" i="6"/>
  <c r="BK146" i="6"/>
  <c r="BK138" i="6"/>
  <c r="BK130" i="6"/>
  <c r="J143" i="7"/>
  <c r="J141" i="7"/>
  <c r="BK129" i="7"/>
  <c r="J135" i="7"/>
  <c r="J130" i="7"/>
  <c r="J138" i="7"/>
  <c r="BK133" i="7"/>
  <c r="BK139" i="7"/>
  <c r="BK130" i="7"/>
  <c r="J149" i="8"/>
  <c r="J140" i="8"/>
  <c r="J135" i="8"/>
  <c r="BK130" i="8"/>
  <c r="BK145" i="8"/>
  <c r="J136" i="8"/>
  <c r="BK132" i="8"/>
  <c r="BK154" i="8"/>
  <c r="J147" i="8"/>
  <c r="BK143" i="8"/>
  <c r="J127" i="8"/>
  <c r="BK150" i="8"/>
  <c r="BK147" i="8"/>
  <c r="BK140" i="8"/>
  <c r="BK127" i="8"/>
  <c r="BK131" i="9"/>
  <c r="J131" i="9"/>
  <c r="J127" i="9"/>
  <c r="J145" i="10"/>
  <c r="BK139" i="10"/>
  <c r="J133" i="10"/>
  <c r="BK154" i="10"/>
  <c r="BK147" i="10"/>
  <c r="BK133" i="10"/>
  <c r="J154" i="10"/>
  <c r="BK151" i="10"/>
  <c r="J147" i="10"/>
  <c r="J137" i="10"/>
  <c r="BK134" i="10"/>
  <c r="J151" i="10"/>
  <c r="BK141" i="10"/>
  <c r="J311" i="11"/>
  <c r="J304" i="11"/>
  <c r="BK285" i="11"/>
  <c r="BK279" i="11"/>
  <c r="BK272" i="11"/>
  <c r="BK266" i="11"/>
  <c r="BK252" i="11"/>
  <c r="J247" i="11"/>
  <c r="J240" i="11"/>
  <c r="J235" i="11"/>
  <c r="J230" i="11"/>
  <c r="J225" i="11"/>
  <c r="J218" i="11"/>
  <c r="BK211" i="11"/>
  <c r="BK198" i="11"/>
  <c r="BK185" i="11"/>
  <c r="BK172" i="11"/>
  <c r="BK167" i="11"/>
  <c r="BK307" i="11"/>
  <c r="J290" i="11"/>
  <c r="BK283" i="11"/>
  <c r="J270" i="11"/>
  <c r="BK244" i="11"/>
  <c r="BK229" i="11"/>
  <c r="BK223" i="11"/>
  <c r="BK212" i="11"/>
  <c r="BK205" i="11"/>
  <c r="J199" i="11"/>
  <c r="BK193" i="11"/>
  <c r="BK182" i="11"/>
  <c r="BK161" i="11"/>
  <c r="J154" i="11"/>
  <c r="J307" i="11"/>
  <c r="BK302" i="11"/>
  <c r="BK290" i="11"/>
  <c r="BK286" i="11"/>
  <c r="BK278" i="11"/>
  <c r="J267" i="11"/>
  <c r="BK253" i="11"/>
  <c r="J214" i="11"/>
  <c r="J203" i="11"/>
  <c r="J200" i="11"/>
  <c r="J193" i="11"/>
  <c r="J185" i="11"/>
  <c r="J180" i="11"/>
  <c r="J172" i="11"/>
  <c r="J166" i="11"/>
  <c r="BK160" i="11"/>
  <c r="BK154" i="11"/>
  <c r="BK311" i="11"/>
  <c r="BK300" i="11"/>
  <c r="J286" i="11"/>
  <c r="J279" i="11"/>
  <c r="J272" i="11"/>
  <c r="BK263" i="11"/>
  <c r="BK259" i="11"/>
  <c r="J252" i="11"/>
  <c r="BK247" i="11"/>
  <c r="BK241" i="11"/>
  <c r="BK237" i="11"/>
  <c r="BK228" i="11"/>
  <c r="J222" i="11"/>
  <c r="BK216" i="11"/>
  <c r="BK209" i="11"/>
  <c r="BK201" i="11"/>
  <c r="BK187" i="11"/>
  <c r="J168" i="11"/>
  <c r="BK159" i="11"/>
  <c r="BK244" i="12"/>
  <c r="J235" i="12"/>
  <c r="J231" i="12"/>
  <c r="J225" i="12"/>
  <c r="BK213" i="12"/>
  <c r="BK210" i="12"/>
  <c r="BK204" i="12"/>
  <c r="BK195" i="12"/>
  <c r="BK187" i="12"/>
  <c r="J170" i="12"/>
  <c r="BK164" i="12"/>
  <c r="J155" i="12"/>
  <c r="BK145" i="12"/>
  <c r="BK137" i="12"/>
  <c r="BK242" i="12"/>
  <c r="J230" i="12"/>
  <c r="J224" i="12"/>
  <c r="BK215" i="12"/>
  <c r="BK211" i="12"/>
  <c r="BK198" i="12"/>
  <c r="BK186" i="12"/>
  <c r="BK178" i="12"/>
  <c r="BK170" i="12"/>
  <c r="J159" i="12"/>
  <c r="BK152" i="12"/>
  <c r="J144" i="12"/>
  <c r="BK248" i="12"/>
  <c r="BK241" i="12"/>
  <c r="BK223" i="12"/>
  <c r="BK208" i="12"/>
  <c r="BK196" i="12"/>
  <c r="BK185" i="12"/>
  <c r="BK177" i="12"/>
  <c r="J167" i="12"/>
  <c r="J154" i="12"/>
  <c r="J149" i="12"/>
  <c r="J145" i="12"/>
  <c r="BK247" i="12"/>
  <c r="J244" i="12"/>
  <c r="BK235" i="12"/>
  <c r="J226" i="12"/>
  <c r="J221" i="12"/>
  <c r="BK214" i="12"/>
  <c r="BK207" i="12"/>
  <c r="BK201" i="12"/>
  <c r="BK194" i="12"/>
  <c r="BK189" i="12"/>
  <c r="J185" i="12"/>
  <c r="J178" i="12"/>
  <c r="BK168" i="12"/>
  <c r="BK153" i="12"/>
  <c r="BK142" i="12"/>
  <c r="BK138" i="12"/>
  <c r="J243" i="13"/>
  <c r="J238" i="13"/>
  <c r="J234" i="13"/>
  <c r="BK230" i="13"/>
  <c r="J224" i="13"/>
  <c r="J220" i="13"/>
  <c r="BK214" i="13"/>
  <c r="J207" i="13"/>
  <c r="J202" i="13"/>
  <c r="J196" i="13"/>
  <c r="J190" i="13"/>
  <c r="J185" i="13"/>
  <c r="J174" i="13"/>
  <c r="BK170" i="13"/>
  <c r="BK162" i="13"/>
  <c r="J156" i="13"/>
  <c r="J151" i="13"/>
  <c r="J148" i="13"/>
  <c r="J141" i="13"/>
  <c r="BK137" i="13"/>
  <c r="BK128" i="13"/>
  <c r="J242" i="13"/>
  <c r="J237" i="13"/>
  <c r="J230" i="13"/>
  <c r="BK224" i="13"/>
  <c r="J217" i="13"/>
  <c r="J212" i="13"/>
  <c r="BK207" i="13"/>
  <c r="J203" i="13"/>
  <c r="BK195" i="13"/>
  <c r="BK190" i="13"/>
  <c r="BK175" i="13"/>
  <c r="J170" i="13"/>
  <c r="J164" i="13"/>
  <c r="J155" i="13"/>
  <c r="BK146" i="13"/>
  <c r="BK132" i="13"/>
  <c r="J252" i="13"/>
  <c r="J247" i="13"/>
  <c r="J244" i="13"/>
  <c r="BK234" i="13"/>
  <c r="J223" i="13"/>
  <c r="BK219" i="13"/>
  <c r="BK210" i="13"/>
  <c r="BK201" i="13"/>
  <c r="J193" i="13"/>
  <c r="J181" i="13"/>
  <c r="J169" i="13"/>
  <c r="BK163" i="13"/>
  <c r="BK149" i="13"/>
  <c r="BK135" i="13"/>
  <c r="J129" i="13"/>
  <c r="BK250" i="13"/>
  <c r="BK245" i="13"/>
  <c r="BK242" i="13"/>
  <c r="BK193" i="13"/>
  <c r="J182" i="13"/>
  <c r="J162" i="13"/>
  <c r="J158" i="13"/>
  <c r="J146" i="13"/>
  <c r="J139" i="13"/>
  <c r="BK133" i="13"/>
  <c r="J198" i="14"/>
  <c r="J188" i="14"/>
  <c r="J181" i="14"/>
  <c r="BK171" i="14"/>
  <c r="BK165" i="14"/>
  <c r="J155" i="14"/>
  <c r="BK147" i="14"/>
  <c r="J134" i="14"/>
  <c r="BK197" i="14"/>
  <c r="BK194" i="14"/>
  <c r="BK187" i="14"/>
  <c r="BK167" i="14"/>
  <c r="BK157" i="14"/>
  <c r="J151" i="14"/>
  <c r="J145" i="14"/>
  <c r="BK140" i="14"/>
  <c r="J137" i="14"/>
  <c r="BK201" i="14"/>
  <c r="BK181" i="14"/>
  <c r="J172" i="14"/>
  <c r="J161" i="14"/>
  <c r="BK156" i="14"/>
  <c r="J147" i="14"/>
  <c r="BK137" i="14"/>
  <c r="BK198" i="14"/>
  <c r="J189" i="14"/>
  <c r="BK183" i="14"/>
  <c r="BK176" i="14"/>
  <c r="J169" i="14"/>
  <c r="BK164" i="14"/>
  <c r="BK145" i="14"/>
  <c r="J139" i="14"/>
  <c r="J151" i="15"/>
  <c r="J140" i="15"/>
  <c r="J134" i="15"/>
  <c r="BK158" i="15"/>
  <c r="BK143" i="15"/>
  <c r="BK136" i="15"/>
  <c r="BK128" i="15"/>
  <c r="J150" i="15"/>
  <c r="J144" i="15"/>
  <c r="J133" i="15"/>
  <c r="BK154" i="15"/>
  <c r="J145" i="15"/>
  <c r="J136" i="15"/>
  <c r="BK155" i="16"/>
  <c r="J145" i="16"/>
  <c r="J131" i="16"/>
  <c r="J154" i="16"/>
  <c r="J147" i="16"/>
  <c r="J135" i="16"/>
  <c r="BK157" i="16"/>
  <c r="BK152" i="16"/>
  <c r="J148" i="16"/>
  <c r="BK142" i="16"/>
  <c r="J137" i="16"/>
  <c r="J127" i="16"/>
  <c r="BK146" i="16"/>
  <c r="BK137" i="16"/>
  <c r="BK133" i="16"/>
  <c r="BK219" i="17"/>
  <c r="J191" i="17"/>
  <c r="J184" i="17"/>
  <c r="J175" i="17"/>
  <c r="J160" i="17"/>
  <c r="BK156" i="17"/>
  <c r="BK149" i="17"/>
  <c r="J232" i="17"/>
  <c r="J221" i="17"/>
  <c r="BK214" i="17"/>
  <c r="BK209" i="17"/>
  <c r="J206" i="17"/>
  <c r="J202" i="17"/>
  <c r="J199" i="17"/>
  <c r="BK197" i="17"/>
  <c r="BK192" i="17"/>
  <c r="BK176" i="17"/>
  <c r="BK169" i="17"/>
  <c r="J164" i="17"/>
  <c r="J152" i="17"/>
  <c r="BK147" i="17"/>
  <c r="J216" i="17"/>
  <c r="BK212" i="17"/>
  <c r="BK203" i="17"/>
  <c r="J192" i="17"/>
  <c r="J185" i="17"/>
  <c r="BK172" i="17"/>
  <c r="BK164" i="17"/>
  <c r="J161" i="17"/>
  <c r="BK150" i="17"/>
  <c r="J236" i="17"/>
  <c r="BK227" i="17"/>
  <c r="J212" i="17"/>
  <c r="BK204" i="17"/>
  <c r="J193" i="17"/>
  <c r="BK183" i="17"/>
  <c r="BK175" i="17"/>
  <c r="BK167" i="17"/>
  <c r="BK161" i="17"/>
  <c r="BK155" i="17"/>
  <c r="BK145" i="17"/>
  <c r="BK157" i="18"/>
  <c r="J146" i="18"/>
  <c r="J136" i="18"/>
  <c r="BK129" i="18"/>
  <c r="J157" i="18"/>
  <c r="BK141" i="18"/>
  <c r="BK134" i="18"/>
  <c r="J160" i="18"/>
  <c r="J151" i="18"/>
  <c r="BK143" i="18"/>
  <c r="J137" i="18"/>
  <c r="BK148" i="18"/>
  <c r="J140" i="18"/>
  <c r="J134" i="18"/>
  <c r="J130" i="18"/>
  <c r="J134" i="19"/>
  <c r="J126" i="19"/>
  <c r="J141" i="19"/>
  <c r="BK134" i="19"/>
  <c r="J136" i="19"/>
  <c r="BK131" i="19"/>
  <c r="BK189" i="20"/>
  <c r="J184" i="20"/>
  <c r="BK178" i="20"/>
  <c r="BK169" i="20"/>
  <c r="BK158" i="20"/>
  <c r="J144" i="20"/>
  <c r="BK138" i="20"/>
  <c r="J195" i="20"/>
  <c r="BK183" i="20"/>
  <c r="J178" i="20"/>
  <c r="J162" i="20"/>
  <c r="J153" i="20"/>
  <c r="J147" i="20"/>
  <c r="J140" i="20"/>
  <c r="BK133" i="20"/>
  <c r="J180" i="20"/>
  <c r="J174" i="20"/>
  <c r="J169" i="20"/>
  <c r="J161" i="20"/>
  <c r="BK154" i="20"/>
  <c r="BK142" i="20"/>
  <c r="J133" i="20"/>
  <c r="J185" i="20"/>
  <c r="BK171" i="20"/>
  <c r="BK160" i="20"/>
  <c r="BK152" i="20"/>
  <c r="BK147" i="20"/>
  <c r="BK123" i="21"/>
  <c r="J119" i="21"/>
  <c r="BK119" i="21"/>
  <c r="BK161" i="22"/>
  <c r="J152" i="22"/>
  <c r="J148" i="22"/>
  <c r="J140" i="22"/>
  <c r="J137" i="22"/>
  <c r="BK131" i="22"/>
  <c r="J124" i="22"/>
  <c r="J161" i="22"/>
  <c r="BK158" i="22"/>
  <c r="BK148" i="22"/>
  <c r="BK145" i="22"/>
  <c r="J142" i="22"/>
  <c r="BK130" i="22"/>
  <c r="J125" i="22"/>
  <c r="J163" i="22"/>
  <c r="J156" i="22"/>
  <c r="BK152" i="22"/>
  <c r="J144" i="22"/>
  <c r="BK137" i="22"/>
  <c r="BK133" i="22"/>
  <c r="J121" i="22"/>
  <c r="BK126" i="22"/>
  <c r="BK226" i="23"/>
  <c r="BK205" i="23"/>
  <c r="BK168" i="23"/>
  <c r="T180" i="2" l="1"/>
  <c r="T135" i="2"/>
  <c r="BK144" i="2"/>
  <c r="J144" i="2"/>
  <c r="J101" i="2"/>
  <c r="R153" i="2"/>
  <c r="P163" i="2"/>
  <c r="R143" i="3"/>
  <c r="R182" i="3"/>
  <c r="R237" i="3"/>
  <c r="R249" i="3"/>
  <c r="R293" i="3"/>
  <c r="R381" i="3"/>
  <c r="BK435" i="3"/>
  <c r="J435" i="3"/>
  <c r="J108" i="3" s="1"/>
  <c r="BK470" i="3"/>
  <c r="J470" i="3" s="1"/>
  <c r="J109" i="3" s="1"/>
  <c r="BK512" i="3"/>
  <c r="J512" i="3" s="1"/>
  <c r="J110" i="3" s="1"/>
  <c r="R571" i="3"/>
  <c r="R1705" i="3"/>
  <c r="BK1828" i="3"/>
  <c r="J1828" i="3" s="1"/>
  <c r="J114" i="3" s="1"/>
  <c r="P1860" i="3"/>
  <c r="T1868" i="3"/>
  <c r="BK1878" i="3"/>
  <c r="J1878" i="3"/>
  <c r="J117" i="3" s="1"/>
  <c r="BK1944" i="3"/>
  <c r="J1944" i="3" s="1"/>
  <c r="J118" i="3" s="1"/>
  <c r="BK1961" i="3"/>
  <c r="J1961" i="3" s="1"/>
  <c r="J119" i="3" s="1"/>
  <c r="R126" i="4"/>
  <c r="R125" i="4" s="1"/>
  <c r="T126" i="5"/>
  <c r="T125" i="5" s="1"/>
  <c r="R126" i="6"/>
  <c r="R125" i="6"/>
  <c r="BK126" i="7"/>
  <c r="J126" i="7"/>
  <c r="J101" i="7"/>
  <c r="P126" i="8"/>
  <c r="P125" i="8" s="1"/>
  <c r="AU103" i="1" s="1"/>
  <c r="T126" i="9"/>
  <c r="T125" i="9"/>
  <c r="R126" i="10"/>
  <c r="R125" i="10"/>
  <c r="BK152" i="11"/>
  <c r="J152" i="11" s="1"/>
  <c r="J102" i="11" s="1"/>
  <c r="BK156" i="11"/>
  <c r="J156" i="11"/>
  <c r="J103" i="11"/>
  <c r="P163" i="11"/>
  <c r="P169" i="11"/>
  <c r="BK175" i="11"/>
  <c r="J175" i="11" s="1"/>
  <c r="J107" i="11" s="1"/>
  <c r="P178" i="11"/>
  <c r="P186" i="11"/>
  <c r="P190" i="11"/>
  <c r="BK197" i="11"/>
  <c r="J197" i="11"/>
  <c r="J113" i="11"/>
  <c r="P239" i="11"/>
  <c r="P245" i="11"/>
  <c r="BK249" i="11"/>
  <c r="J249" i="11"/>
  <c r="J116" i="11"/>
  <c r="T265" i="11"/>
  <c r="R273" i="11"/>
  <c r="T297" i="11"/>
  <c r="T309" i="11"/>
  <c r="BK133" i="12"/>
  <c r="J133" i="12" s="1"/>
  <c r="J101" i="12" s="1"/>
  <c r="P156" i="12"/>
  <c r="P169" i="12"/>
  <c r="P176" i="12"/>
  <c r="T191" i="12"/>
  <c r="R202" i="12"/>
  <c r="T220" i="12"/>
  <c r="T232" i="12"/>
  <c r="BK127" i="13"/>
  <c r="J127" i="13"/>
  <c r="J101" i="13"/>
  <c r="BK226" i="13"/>
  <c r="J226" i="13"/>
  <c r="J102" i="13" s="1"/>
  <c r="R131" i="14"/>
  <c r="T154" i="14"/>
  <c r="T168" i="14"/>
  <c r="P174" i="14"/>
  <c r="P182" i="14"/>
  <c r="R192" i="14"/>
  <c r="BK127" i="15"/>
  <c r="J127" i="15" s="1"/>
  <c r="J101" i="15" s="1"/>
  <c r="R156" i="15"/>
  <c r="P126" i="16"/>
  <c r="P125" i="16"/>
  <c r="AU113" i="1"/>
  <c r="BK142" i="17"/>
  <c r="J142" i="17"/>
  <c r="J101" i="17" s="1"/>
  <c r="R181" i="17"/>
  <c r="P187" i="17"/>
  <c r="BK195" i="17"/>
  <c r="BK201" i="17"/>
  <c r="J201" i="17" s="1"/>
  <c r="J107" i="17" s="1"/>
  <c r="P208" i="17"/>
  <c r="P217" i="17"/>
  <c r="P213" i="17"/>
  <c r="BK220" i="17"/>
  <c r="J220" i="17"/>
  <c r="J111" i="17"/>
  <c r="P231" i="17"/>
  <c r="BK234" i="17"/>
  <c r="J234" i="17"/>
  <c r="J117" i="17" s="1"/>
  <c r="BK127" i="18"/>
  <c r="J127" i="18" s="1"/>
  <c r="J101" i="18" s="1"/>
  <c r="R150" i="18"/>
  <c r="P125" i="19"/>
  <c r="P130" i="19"/>
  <c r="P137" i="19"/>
  <c r="P132" i="20"/>
  <c r="BK137" i="20"/>
  <c r="J137" i="20" s="1"/>
  <c r="J99" i="20" s="1"/>
  <c r="P150" i="20"/>
  <c r="BK155" i="20"/>
  <c r="J155" i="20"/>
  <c r="J102" i="20"/>
  <c r="T166" i="20"/>
  <c r="BK182" i="20"/>
  <c r="J182" i="20" s="1"/>
  <c r="J105" i="20" s="1"/>
  <c r="BK190" i="20"/>
  <c r="J190" i="20"/>
  <c r="J107" i="20"/>
  <c r="T118" i="21"/>
  <c r="T117" i="21" s="1"/>
  <c r="R119" i="22"/>
  <c r="R118" i="22" s="1"/>
  <c r="R151" i="22"/>
  <c r="P124" i="23"/>
  <c r="P153" i="23"/>
  <c r="R172" i="23"/>
  <c r="P212" i="23"/>
  <c r="BK136" i="24"/>
  <c r="J136" i="24"/>
  <c r="J98" i="24" s="1"/>
  <c r="P151" i="24"/>
  <c r="P135" i="2"/>
  <c r="P144" i="2"/>
  <c r="BK153" i="2"/>
  <c r="J153" i="2"/>
  <c r="J102" i="2" s="1"/>
  <c r="T163" i="2"/>
  <c r="BK143" i="3"/>
  <c r="J143" i="3"/>
  <c r="J100" i="3"/>
  <c r="P182" i="3"/>
  <c r="BK237" i="3"/>
  <c r="J237" i="3"/>
  <c r="J102" i="3" s="1"/>
  <c r="T249" i="3"/>
  <c r="BK293" i="3"/>
  <c r="J293" i="3"/>
  <c r="J104" i="3"/>
  <c r="BK381" i="3"/>
  <c r="J381" i="3"/>
  <c r="J105" i="3"/>
  <c r="BK428" i="3"/>
  <c r="J428" i="3"/>
  <c r="J106" i="3" s="1"/>
  <c r="T428" i="3"/>
  <c r="R435" i="3"/>
  <c r="T470" i="3"/>
  <c r="T512" i="3"/>
  <c r="BK571" i="3"/>
  <c r="J571" i="3" s="1"/>
  <c r="J111" i="3" s="1"/>
  <c r="P1705" i="3"/>
  <c r="R1828" i="3"/>
  <c r="T1860" i="3"/>
  <c r="P1868" i="3"/>
  <c r="R1878" i="3"/>
  <c r="T1944" i="3"/>
  <c r="T1961" i="3"/>
  <c r="P126" i="4"/>
  <c r="P125" i="4" s="1"/>
  <c r="AU99" i="1" s="1"/>
  <c r="BK126" i="5"/>
  <c r="J126" i="5"/>
  <c r="J101" i="5"/>
  <c r="BK126" i="6"/>
  <c r="J126" i="6" s="1"/>
  <c r="J101" i="6" s="1"/>
  <c r="P126" i="7"/>
  <c r="P125" i="7" s="1"/>
  <c r="AU102" i="1" s="1"/>
  <c r="T126" i="8"/>
  <c r="T125" i="8"/>
  <c r="P126" i="9"/>
  <c r="P125" i="9" s="1"/>
  <c r="AU104" i="1" s="1"/>
  <c r="P126" i="10"/>
  <c r="P125" i="10" s="1"/>
  <c r="AU105" i="1" s="1"/>
  <c r="T152" i="11"/>
  <c r="T156" i="11"/>
  <c r="T163" i="11"/>
  <c r="T169" i="11"/>
  <c r="R175" i="11"/>
  <c r="BK178" i="11"/>
  <c r="J178" i="11" s="1"/>
  <c r="J108" i="11" s="1"/>
  <c r="BK186" i="11"/>
  <c r="J186" i="11"/>
  <c r="J110" i="11"/>
  <c r="T190" i="11"/>
  <c r="P197" i="11"/>
  <c r="BK239" i="11"/>
  <c r="J239" i="11" s="1"/>
  <c r="J114" i="11" s="1"/>
  <c r="BK245" i="11"/>
  <c r="J245" i="11"/>
  <c r="J115" i="11"/>
  <c r="R249" i="11"/>
  <c r="BK265" i="11"/>
  <c r="J265" i="11" s="1"/>
  <c r="J119" i="11" s="1"/>
  <c r="P273" i="11"/>
  <c r="R297" i="11"/>
  <c r="BK309" i="11"/>
  <c r="J309" i="11"/>
  <c r="J126" i="11" s="1"/>
  <c r="T133" i="12"/>
  <c r="R156" i="12"/>
  <c r="T169" i="12"/>
  <c r="BK176" i="12"/>
  <c r="J176" i="12"/>
  <c r="J104" i="12"/>
  <c r="P191" i="12"/>
  <c r="T202" i="12"/>
  <c r="P220" i="12"/>
  <c r="P232" i="12"/>
  <c r="R127" i="13"/>
  <c r="P226" i="13"/>
  <c r="P131" i="14"/>
  <c r="P154" i="14"/>
  <c r="P168" i="14"/>
  <c r="BK174" i="14"/>
  <c r="J174" i="14"/>
  <c r="J104" i="14" s="1"/>
  <c r="BK182" i="14"/>
  <c r="J182" i="14" s="1"/>
  <c r="J105" i="14" s="1"/>
  <c r="BK192" i="14"/>
  <c r="J192" i="14"/>
  <c r="J106" i="14" s="1"/>
  <c r="P127" i="15"/>
  <c r="BK156" i="15"/>
  <c r="J156" i="15"/>
  <c r="J102" i="15" s="1"/>
  <c r="R126" i="16"/>
  <c r="R125" i="16"/>
  <c r="P142" i="17"/>
  <c r="P181" i="17"/>
  <c r="P180" i="17"/>
  <c r="R187" i="17"/>
  <c r="R195" i="17"/>
  <c r="R201" i="17"/>
  <c r="BK208" i="17"/>
  <c r="J208" i="17"/>
  <c r="J108" i="17"/>
  <c r="T217" i="17"/>
  <c r="T213" i="17"/>
  <c r="T220" i="17"/>
  <c r="BK231" i="17"/>
  <c r="J231" i="17" s="1"/>
  <c r="J116" i="17" s="1"/>
  <c r="P234" i="17"/>
  <c r="T127" i="18"/>
  <c r="T126" i="18" s="1"/>
  <c r="T150" i="18"/>
  <c r="T125" i="19"/>
  <c r="T130" i="19"/>
  <c r="R137" i="19"/>
  <c r="T132" i="20"/>
  <c r="T137" i="20"/>
  <c r="BK150" i="20"/>
  <c r="J150" i="20" s="1"/>
  <c r="J101" i="20" s="1"/>
  <c r="R155" i="20"/>
  <c r="R166" i="20"/>
  <c r="T182" i="20"/>
  <c r="R190" i="20"/>
  <c r="R118" i="21"/>
  <c r="R117" i="21"/>
  <c r="P119" i="22"/>
  <c r="BK151" i="22"/>
  <c r="J151" i="22" s="1"/>
  <c r="J98" i="22" s="1"/>
  <c r="R124" i="23"/>
  <c r="T153" i="23"/>
  <c r="T172" i="23"/>
  <c r="BK135" i="2"/>
  <c r="BK134" i="2" s="1"/>
  <c r="J134" i="2" s="1"/>
  <c r="J99" i="2" s="1"/>
  <c r="T144" i="2"/>
  <c r="P153" i="2"/>
  <c r="BK163" i="2"/>
  <c r="J163" i="2"/>
  <c r="J103" i="2"/>
  <c r="T143" i="3"/>
  <c r="BK182" i="3"/>
  <c r="J182" i="3"/>
  <c r="J101" i="3" s="1"/>
  <c r="P237" i="3"/>
  <c r="BK249" i="3"/>
  <c r="J249" i="3"/>
  <c r="J103" i="3"/>
  <c r="P293" i="3"/>
  <c r="P381" i="3"/>
  <c r="P428" i="3"/>
  <c r="P435" i="3"/>
  <c r="P470" i="3"/>
  <c r="R512" i="3"/>
  <c r="T571" i="3"/>
  <c r="P1828" i="3"/>
  <c r="BK1860" i="3"/>
  <c r="J1860" i="3" s="1"/>
  <c r="J115" i="3" s="1"/>
  <c r="BK1868" i="3"/>
  <c r="J1868" i="3"/>
  <c r="J116" i="3"/>
  <c r="P1878" i="3"/>
  <c r="R1944" i="3"/>
  <c r="P1961" i="3"/>
  <c r="T126" i="4"/>
  <c r="T125" i="4"/>
  <c r="P126" i="5"/>
  <c r="P125" i="5"/>
  <c r="AU100" i="1"/>
  <c r="P126" i="6"/>
  <c r="P125" i="6" s="1"/>
  <c r="AU101" i="1" s="1"/>
  <c r="R126" i="7"/>
  <c r="R125" i="7"/>
  <c r="BK126" i="8"/>
  <c r="J126" i="8"/>
  <c r="J101" i="8"/>
  <c r="BK126" i="9"/>
  <c r="J126" i="9" s="1"/>
  <c r="J101" i="9" s="1"/>
  <c r="BK126" i="10"/>
  <c r="J126" i="10"/>
  <c r="J101" i="10"/>
  <c r="P152" i="11"/>
  <c r="P156" i="11"/>
  <c r="BK163" i="11"/>
  <c r="J163" i="11" s="1"/>
  <c r="J104" i="11" s="1"/>
  <c r="BK169" i="11"/>
  <c r="J169" i="11"/>
  <c r="J105" i="11"/>
  <c r="T175" i="11"/>
  <c r="T178" i="11"/>
  <c r="R186" i="11"/>
  <c r="BK190" i="11"/>
  <c r="J190" i="11"/>
  <c r="J112" i="11" s="1"/>
  <c r="T197" i="11"/>
  <c r="T239" i="11"/>
  <c r="T245" i="11"/>
  <c r="T249" i="11"/>
  <c r="R265" i="11"/>
  <c r="BK273" i="11"/>
  <c r="J273" i="11"/>
  <c r="J120" i="11" s="1"/>
  <c r="BK297" i="11"/>
  <c r="J297" i="11" s="1"/>
  <c r="J125" i="11" s="1"/>
  <c r="R309" i="11"/>
  <c r="P133" i="12"/>
  <c r="T156" i="12"/>
  <c r="R169" i="12"/>
  <c r="R176" i="12"/>
  <c r="BK191" i="12"/>
  <c r="J191" i="12" s="1"/>
  <c r="J105" i="12" s="1"/>
  <c r="BK202" i="12"/>
  <c r="J202" i="12"/>
  <c r="J106" i="12" s="1"/>
  <c r="BK220" i="12"/>
  <c r="J220" i="12" s="1"/>
  <c r="J107" i="12" s="1"/>
  <c r="R232" i="12"/>
  <c r="T127" i="13"/>
  <c r="R226" i="13"/>
  <c r="T131" i="14"/>
  <c r="R154" i="14"/>
  <c r="R168" i="14"/>
  <c r="T174" i="14"/>
  <c r="R182" i="14"/>
  <c r="P192" i="14"/>
  <c r="T127" i="15"/>
  <c r="T156" i="15"/>
  <c r="T126" i="15" s="1"/>
  <c r="T126" i="16"/>
  <c r="T125" i="16"/>
  <c r="R142" i="17"/>
  <c r="T181" i="17"/>
  <c r="T187" i="17"/>
  <c r="P195" i="17"/>
  <c r="P201" i="17"/>
  <c r="R208" i="17"/>
  <c r="BK217" i="17"/>
  <c r="J217" i="17"/>
  <c r="J110" i="17" s="1"/>
  <c r="P220" i="17"/>
  <c r="T231" i="17"/>
  <c r="R234" i="17"/>
  <c r="R127" i="18"/>
  <c r="R126" i="18"/>
  <c r="P150" i="18"/>
  <c r="P126" i="18" s="1"/>
  <c r="AU115" i="1" s="1"/>
  <c r="BK125" i="19"/>
  <c r="J125" i="19" s="1"/>
  <c r="J98" i="19" s="1"/>
  <c r="BK130" i="19"/>
  <c r="J130" i="19"/>
  <c r="J100" i="19"/>
  <c r="T137" i="19"/>
  <c r="BK132" i="20"/>
  <c r="J132" i="20"/>
  <c r="J98" i="20" s="1"/>
  <c r="R137" i="20"/>
  <c r="T150" i="20"/>
  <c r="T155" i="20"/>
  <c r="P166" i="20"/>
  <c r="P182" i="20"/>
  <c r="T190" i="20"/>
  <c r="P118" i="21"/>
  <c r="P117" i="21" s="1"/>
  <c r="AU118" i="1" s="1"/>
  <c r="BK119" i="22"/>
  <c r="J119" i="22"/>
  <c r="J97" i="22"/>
  <c r="P151" i="22"/>
  <c r="BK124" i="23"/>
  <c r="J124" i="23"/>
  <c r="J98" i="23" s="1"/>
  <c r="BK153" i="23"/>
  <c r="J153" i="23"/>
  <c r="J99" i="23"/>
  <c r="BK172" i="23"/>
  <c r="J172" i="23"/>
  <c r="J100" i="23" s="1"/>
  <c r="BK212" i="23"/>
  <c r="BK123" i="23" s="1"/>
  <c r="J123" i="23" s="1"/>
  <c r="J97" i="23" s="1"/>
  <c r="T212" i="23"/>
  <c r="P121" i="24"/>
  <c r="T121" i="24"/>
  <c r="T136" i="24"/>
  <c r="T151" i="24"/>
  <c r="R135" i="2"/>
  <c r="R144" i="2"/>
  <c r="T153" i="2"/>
  <c r="R163" i="2"/>
  <c r="P143" i="3"/>
  <c r="T182" i="3"/>
  <c r="T237" i="3"/>
  <c r="P249" i="3"/>
  <c r="T293" i="3"/>
  <c r="T381" i="3"/>
  <c r="R428" i="3"/>
  <c r="T435" i="3"/>
  <c r="R470" i="3"/>
  <c r="P512" i="3"/>
  <c r="P571" i="3"/>
  <c r="BK1705" i="3"/>
  <c r="J1705" i="3"/>
  <c r="J112" i="3" s="1"/>
  <c r="T1705" i="3"/>
  <c r="T1828" i="3"/>
  <c r="R1860" i="3"/>
  <c r="R1868" i="3"/>
  <c r="T1878" i="3"/>
  <c r="P1944" i="3"/>
  <c r="R1961" i="3"/>
  <c r="BK126" i="4"/>
  <c r="J126" i="4"/>
  <c r="J101" i="4"/>
  <c r="R126" i="5"/>
  <c r="R125" i="5"/>
  <c r="T126" i="6"/>
  <c r="T125" i="6" s="1"/>
  <c r="T126" i="7"/>
  <c r="T125" i="7" s="1"/>
  <c r="R126" i="8"/>
  <c r="R125" i="8"/>
  <c r="R126" i="9"/>
  <c r="R125" i="9"/>
  <c r="T126" i="10"/>
  <c r="T125" i="10" s="1"/>
  <c r="R152" i="11"/>
  <c r="R156" i="11"/>
  <c r="R163" i="11"/>
  <c r="R169" i="11"/>
  <c r="P175" i="11"/>
  <c r="R178" i="11"/>
  <c r="T186" i="11"/>
  <c r="R190" i="11"/>
  <c r="R197" i="11"/>
  <c r="R239" i="11"/>
  <c r="R245" i="11"/>
  <c r="P249" i="11"/>
  <c r="P265" i="11"/>
  <c r="T273" i="11"/>
  <c r="P297" i="11"/>
  <c r="P309" i="11"/>
  <c r="R133" i="12"/>
  <c r="BK156" i="12"/>
  <c r="J156" i="12"/>
  <c r="J102" i="12"/>
  <c r="BK169" i="12"/>
  <c r="J169" i="12"/>
  <c r="J103" i="12"/>
  <c r="T176" i="12"/>
  <c r="R191" i="12"/>
  <c r="P202" i="12"/>
  <c r="R220" i="12"/>
  <c r="BK232" i="12"/>
  <c r="J232" i="12" s="1"/>
  <c r="J108" i="12" s="1"/>
  <c r="P127" i="13"/>
  <c r="P126" i="13" s="1"/>
  <c r="AU110" i="1" s="1"/>
  <c r="T226" i="13"/>
  <c r="BK131" i="14"/>
  <c r="BK154" i="14"/>
  <c r="J154" i="14" s="1"/>
  <c r="J102" i="14" s="1"/>
  <c r="BK168" i="14"/>
  <c r="J168" i="14" s="1"/>
  <c r="J103" i="14" s="1"/>
  <c r="R174" i="14"/>
  <c r="T182" i="14"/>
  <c r="T192" i="14"/>
  <c r="R127" i="15"/>
  <c r="R126" i="15"/>
  <c r="P156" i="15"/>
  <c r="BK126" i="16"/>
  <c r="J126" i="16"/>
  <c r="J101" i="16" s="1"/>
  <c r="T142" i="17"/>
  <c r="BK181" i="17"/>
  <c r="J181" i="17" s="1"/>
  <c r="J103" i="17" s="1"/>
  <c r="BK187" i="17"/>
  <c r="J187" i="17" s="1"/>
  <c r="J104" i="17" s="1"/>
  <c r="T195" i="17"/>
  <c r="T201" i="17"/>
  <c r="T208" i="17"/>
  <c r="R217" i="17"/>
  <c r="R213" i="17"/>
  <c r="R220" i="17"/>
  <c r="R231" i="17"/>
  <c r="T234" i="17"/>
  <c r="P127" i="18"/>
  <c r="BK150" i="18"/>
  <c r="J150" i="18"/>
  <c r="J102" i="18"/>
  <c r="R125" i="19"/>
  <c r="R124" i="19"/>
  <c r="R123" i="19" s="1"/>
  <c r="R130" i="19"/>
  <c r="BK137" i="19"/>
  <c r="J137" i="19" s="1"/>
  <c r="J101" i="19" s="1"/>
  <c r="R132" i="20"/>
  <c r="R131" i="20" s="1"/>
  <c r="P137" i="20"/>
  <c r="R150" i="20"/>
  <c r="P155" i="20"/>
  <c r="BK166" i="20"/>
  <c r="J166" i="20" s="1"/>
  <c r="J104" i="20" s="1"/>
  <c r="R182" i="20"/>
  <c r="P190" i="20"/>
  <c r="BK118" i="21"/>
  <c r="J118" i="21" s="1"/>
  <c r="J97" i="21" s="1"/>
  <c r="T119" i="22"/>
  <c r="T118" i="22" s="1"/>
  <c r="T151" i="22"/>
  <c r="T124" i="23"/>
  <c r="T123" i="23" s="1"/>
  <c r="T122" i="23" s="1"/>
  <c r="R153" i="23"/>
  <c r="P172" i="23"/>
  <c r="R212" i="23"/>
  <c r="BK121" i="24"/>
  <c r="R121" i="24"/>
  <c r="P136" i="24"/>
  <c r="R136" i="24"/>
  <c r="BK151" i="24"/>
  <c r="J151" i="24" s="1"/>
  <c r="J100" i="24" s="1"/>
  <c r="R151" i="24"/>
  <c r="BK118" i="25"/>
  <c r="J118" i="25"/>
  <c r="J97" i="25"/>
  <c r="P118" i="25"/>
  <c r="P117" i="25"/>
  <c r="AU122" i="1" s="1"/>
  <c r="R118" i="25"/>
  <c r="R117" i="25"/>
  <c r="T118" i="25"/>
  <c r="T117" i="25"/>
  <c r="BK181" i="2"/>
  <c r="J181" i="2" s="1"/>
  <c r="J107" i="2" s="1"/>
  <c r="BK186" i="2"/>
  <c r="J186" i="2"/>
  <c r="J108" i="2"/>
  <c r="BK192" i="2"/>
  <c r="J192" i="2"/>
  <c r="J109" i="2"/>
  <c r="BK197" i="2"/>
  <c r="J197" i="2"/>
  <c r="J110" i="2" s="1"/>
  <c r="BK262" i="11"/>
  <c r="J262" i="11"/>
  <c r="J117" i="11" s="1"/>
  <c r="BK292" i="11"/>
  <c r="J292" i="11"/>
  <c r="J122" i="11" s="1"/>
  <c r="BK213" i="17"/>
  <c r="J213" i="17" s="1"/>
  <c r="J109" i="17" s="1"/>
  <c r="BK226" i="17"/>
  <c r="J226" i="17" s="1"/>
  <c r="J113" i="17" s="1"/>
  <c r="BK128" i="19"/>
  <c r="J128" i="19" s="1"/>
  <c r="J99" i="19" s="1"/>
  <c r="BK164" i="20"/>
  <c r="J164" i="20"/>
  <c r="J103" i="20"/>
  <c r="BK188" i="20"/>
  <c r="J188" i="20"/>
  <c r="J106" i="20"/>
  <c r="BK225" i="23"/>
  <c r="J225" i="23"/>
  <c r="J102" i="23" s="1"/>
  <c r="BK175" i="2"/>
  <c r="J175" i="2"/>
  <c r="J105" i="2" s="1"/>
  <c r="BK202" i="2"/>
  <c r="J202" i="2"/>
  <c r="J111" i="2" s="1"/>
  <c r="BK1825" i="3"/>
  <c r="J1825" i="3" s="1"/>
  <c r="J113" i="3" s="1"/>
  <c r="BK184" i="11"/>
  <c r="J184" i="11" s="1"/>
  <c r="J109" i="11" s="1"/>
  <c r="BK142" i="19"/>
  <c r="J142" i="19" s="1"/>
  <c r="J103" i="19" s="1"/>
  <c r="BK149" i="24"/>
  <c r="J149" i="24"/>
  <c r="J99" i="24"/>
  <c r="BK294" i="11"/>
  <c r="J294" i="11"/>
  <c r="J123" i="11"/>
  <c r="BK229" i="17"/>
  <c r="J229" i="17"/>
  <c r="J115" i="17" s="1"/>
  <c r="BK140" i="19"/>
  <c r="J140" i="19"/>
  <c r="J102" i="19" s="1"/>
  <c r="BK194" i="20"/>
  <c r="J194" i="20"/>
  <c r="J109" i="20" s="1"/>
  <c r="BK196" i="20"/>
  <c r="J196" i="20" s="1"/>
  <c r="J110" i="20" s="1"/>
  <c r="F92" i="25"/>
  <c r="J121" i="24"/>
  <c r="J97" i="24"/>
  <c r="E85" i="25"/>
  <c r="J111" i="25"/>
  <c r="BE119" i="25"/>
  <c r="BE120" i="25"/>
  <c r="BE121" i="25"/>
  <c r="E110" i="24"/>
  <c r="F116" i="24"/>
  <c r="BE129" i="24"/>
  <c r="BE133" i="24"/>
  <c r="BE134" i="24"/>
  <c r="BE138" i="24"/>
  <c r="BE139" i="24"/>
  <c r="BE144" i="24"/>
  <c r="BE146" i="24"/>
  <c r="BE155" i="24"/>
  <c r="BE157" i="24"/>
  <c r="BE160" i="24"/>
  <c r="F117" i="24"/>
  <c r="BE122" i="24"/>
  <c r="BE126" i="24"/>
  <c r="BE128" i="24"/>
  <c r="BE131" i="24"/>
  <c r="BE135" i="24"/>
  <c r="BE143" i="24"/>
  <c r="BE145" i="24"/>
  <c r="BE147" i="24"/>
  <c r="BE148" i="24"/>
  <c r="BE152" i="24"/>
  <c r="BE153" i="24"/>
  <c r="J89" i="24"/>
  <c r="J116" i="24"/>
  <c r="J117" i="24"/>
  <c r="BE125" i="24"/>
  <c r="BE137" i="24"/>
  <c r="BE140" i="24"/>
  <c r="BE141" i="24"/>
  <c r="BE150" i="24"/>
  <c r="BE154" i="24"/>
  <c r="BE156" i="24"/>
  <c r="BE159" i="24"/>
  <c r="BE123" i="24"/>
  <c r="BE124" i="24"/>
  <c r="BE127" i="24"/>
  <c r="BE130" i="24"/>
  <c r="BE132" i="24"/>
  <c r="BE142" i="24"/>
  <c r="BE158" i="24"/>
  <c r="F92" i="23"/>
  <c r="BE127" i="23"/>
  <c r="BE133" i="23"/>
  <c r="BE160" i="23"/>
  <c r="BE176" i="23"/>
  <c r="BE187" i="23"/>
  <c r="BE193" i="23"/>
  <c r="BE199" i="23"/>
  <c r="BE213" i="23"/>
  <c r="BE217" i="23"/>
  <c r="BE223" i="23"/>
  <c r="J91" i="23"/>
  <c r="J116" i="23"/>
  <c r="J119" i="23"/>
  <c r="BE125" i="23"/>
  <c r="BE136" i="23"/>
  <c r="BE138" i="23"/>
  <c r="BE144" i="23"/>
  <c r="BE148" i="23"/>
  <c r="BE154" i="23"/>
  <c r="BE156" i="23"/>
  <c r="BE158" i="23"/>
  <c r="BE205" i="23"/>
  <c r="BE207" i="23"/>
  <c r="BE146" i="23"/>
  <c r="BE164" i="23"/>
  <c r="BE166" i="23"/>
  <c r="BE168" i="23"/>
  <c r="BE173" i="23"/>
  <c r="BE178" i="23"/>
  <c r="BE184" i="23"/>
  <c r="BE196" i="23"/>
  <c r="BE202" i="23"/>
  <c r="BE215" i="23"/>
  <c r="BE221" i="23"/>
  <c r="BE226" i="23"/>
  <c r="E85" i="23"/>
  <c r="F91" i="23"/>
  <c r="BE161" i="23"/>
  <c r="BE169" i="23"/>
  <c r="BE210" i="23"/>
  <c r="BE219" i="23"/>
  <c r="BE224" i="23"/>
  <c r="E85" i="22"/>
  <c r="F91" i="22"/>
  <c r="BE135" i="22"/>
  <c r="J89" i="22"/>
  <c r="J92" i="22"/>
  <c r="F115" i="22"/>
  <c r="BE128" i="22"/>
  <c r="BE129" i="22"/>
  <c r="BE139" i="22"/>
  <c r="BE143" i="22"/>
  <c r="BE157" i="22"/>
  <c r="BE159" i="22"/>
  <c r="J114" i="22"/>
  <c r="BE123" i="22"/>
  <c r="BE124" i="22"/>
  <c r="BE126" i="22"/>
  <c r="BE130" i="22"/>
  <c r="BE131" i="22"/>
  <c r="BE132" i="22"/>
  <c r="BE133" i="22"/>
  <c r="BE134" i="22"/>
  <c r="BE136" i="22"/>
  <c r="BE140" i="22"/>
  <c r="BE141" i="22"/>
  <c r="BE146" i="22"/>
  <c r="BE147" i="22"/>
  <c r="BE152" i="22"/>
  <c r="BE153" i="22"/>
  <c r="BE154" i="22"/>
  <c r="BE155" i="22"/>
  <c r="BE161" i="22"/>
  <c r="BE162" i="22"/>
  <c r="BE163" i="22"/>
  <c r="BE164" i="22"/>
  <c r="BE120" i="22"/>
  <c r="BE121" i="22"/>
  <c r="BE122" i="22"/>
  <c r="BE125" i="22"/>
  <c r="BE127" i="22"/>
  <c r="BE137" i="22"/>
  <c r="BE138" i="22"/>
  <c r="BE142" i="22"/>
  <c r="BE144" i="22"/>
  <c r="BE145" i="22"/>
  <c r="BE148" i="22"/>
  <c r="BE149" i="22"/>
  <c r="BE150" i="22"/>
  <c r="BE156" i="22"/>
  <c r="BE158" i="22"/>
  <c r="BE160" i="22"/>
  <c r="F92" i="21"/>
  <c r="E107" i="21"/>
  <c r="J111" i="21"/>
  <c r="BE119" i="21"/>
  <c r="BE122" i="21"/>
  <c r="BE123" i="21"/>
  <c r="F91" i="21"/>
  <c r="J114" i="21"/>
  <c r="J91" i="21"/>
  <c r="BK131" i="20"/>
  <c r="J131" i="20" s="1"/>
  <c r="J97" i="20" s="1"/>
  <c r="BE120" i="21"/>
  <c r="BE121" i="21"/>
  <c r="J89" i="20"/>
  <c r="F92" i="20"/>
  <c r="F126" i="20"/>
  <c r="BE133" i="20"/>
  <c r="BE135" i="20"/>
  <c r="BE140" i="20"/>
  <c r="BE144" i="20"/>
  <c r="BE145" i="20"/>
  <c r="BE148" i="20"/>
  <c r="BE163" i="20"/>
  <c r="BE165" i="20"/>
  <c r="BE168" i="20"/>
  <c r="BE177" i="20"/>
  <c r="BE180" i="20"/>
  <c r="BE181" i="20"/>
  <c r="BE189" i="20"/>
  <c r="J91" i="20"/>
  <c r="BE136" i="20"/>
  <c r="BE139" i="20"/>
  <c r="BE143" i="20"/>
  <c r="BE152" i="20"/>
  <c r="BE158" i="20"/>
  <c r="BE161" i="20"/>
  <c r="BE169" i="20"/>
  <c r="BE170" i="20"/>
  <c r="BE178" i="20"/>
  <c r="BE183" i="20"/>
  <c r="BE185" i="20"/>
  <c r="BE187" i="20"/>
  <c r="BE192" i="20"/>
  <c r="BE195" i="20"/>
  <c r="BE197" i="20"/>
  <c r="E85" i="20"/>
  <c r="J92" i="20"/>
  <c r="BE134" i="20"/>
  <c r="BE138" i="20"/>
  <c r="BE142" i="20"/>
  <c r="BE151" i="20"/>
  <c r="BE154" i="20"/>
  <c r="BE156" i="20"/>
  <c r="BE157" i="20"/>
  <c r="BE159" i="20"/>
  <c r="BE167" i="20"/>
  <c r="BE176" i="20"/>
  <c r="BE186" i="20"/>
  <c r="BE141" i="20"/>
  <c r="BE146" i="20"/>
  <c r="BE147" i="20"/>
  <c r="BE153" i="20"/>
  <c r="BE160" i="20"/>
  <c r="BE162" i="20"/>
  <c r="BE171" i="20"/>
  <c r="BE172" i="20"/>
  <c r="BE173" i="20"/>
  <c r="BE174" i="20"/>
  <c r="BE175" i="20"/>
  <c r="BE179" i="20"/>
  <c r="BE184" i="20"/>
  <c r="BE191" i="20"/>
  <c r="J91" i="19"/>
  <c r="F119" i="19"/>
  <c r="BE138" i="19"/>
  <c r="BE143" i="19"/>
  <c r="J89" i="19"/>
  <c r="F92" i="19"/>
  <c r="BE127" i="19"/>
  <c r="BE134" i="19"/>
  <c r="BE135" i="19"/>
  <c r="BE139" i="19"/>
  <c r="BE141" i="19"/>
  <c r="E113" i="19"/>
  <c r="J120" i="19"/>
  <c r="BE126" i="19"/>
  <c r="BE129" i="19"/>
  <c r="BE131" i="19"/>
  <c r="BE133" i="19"/>
  <c r="BE132" i="19"/>
  <c r="BE136" i="19"/>
  <c r="J95" i="18"/>
  <c r="J120" i="18"/>
  <c r="J123" i="18"/>
  <c r="BE128" i="18"/>
  <c r="BE136" i="18"/>
  <c r="BE142" i="18"/>
  <c r="BE145" i="18"/>
  <c r="BE157" i="18"/>
  <c r="BE159" i="18"/>
  <c r="J195" i="17"/>
  <c r="J106" i="17"/>
  <c r="F96" i="18"/>
  <c r="BE129" i="18"/>
  <c r="BE130" i="18"/>
  <c r="BE131" i="18"/>
  <c r="BE132" i="18"/>
  <c r="BE133" i="18"/>
  <c r="BE139" i="18"/>
  <c r="BE144" i="18"/>
  <c r="BE152" i="18"/>
  <c r="BE160" i="18"/>
  <c r="BK180" i="17"/>
  <c r="F122" i="18"/>
  <c r="BE137" i="18"/>
  <c r="BE147" i="18"/>
  <c r="BE149" i="18"/>
  <c r="BE151" i="18"/>
  <c r="E85" i="18"/>
  <c r="BE134" i="18"/>
  <c r="BE135" i="18"/>
  <c r="BE138" i="18"/>
  <c r="BE140" i="18"/>
  <c r="BE141" i="18"/>
  <c r="BE143" i="18"/>
  <c r="BE146" i="18"/>
  <c r="BE148" i="18"/>
  <c r="BE158" i="18"/>
  <c r="J95" i="17"/>
  <c r="F137" i="17"/>
  <c r="BE145" i="17"/>
  <c r="BE146" i="17"/>
  <c r="BE148" i="17"/>
  <c r="BE149" i="17"/>
  <c r="BE156" i="17"/>
  <c r="BE164" i="17"/>
  <c r="BE168" i="17"/>
  <c r="BE174" i="17"/>
  <c r="BE176" i="17"/>
  <c r="BE179" i="17"/>
  <c r="BE184" i="17"/>
  <c r="BE189" i="17"/>
  <c r="BE191" i="17"/>
  <c r="BE192" i="17"/>
  <c r="BE202" i="17"/>
  <c r="BE203" i="17"/>
  <c r="BE214" i="17"/>
  <c r="BE218" i="17"/>
  <c r="BE230" i="17"/>
  <c r="BE236" i="17"/>
  <c r="E127" i="17"/>
  <c r="J135" i="17"/>
  <c r="BE147" i="17"/>
  <c r="BE151" i="17"/>
  <c r="BE158" i="17"/>
  <c r="BE159" i="17"/>
  <c r="BE160" i="17"/>
  <c r="BE161" i="17"/>
  <c r="BE162" i="17"/>
  <c r="BE167" i="17"/>
  <c r="BE173" i="17"/>
  <c r="BE175" i="17"/>
  <c r="BE188" i="17"/>
  <c r="BE196" i="17"/>
  <c r="BE197" i="17"/>
  <c r="BE209" i="17"/>
  <c r="BE216" i="17"/>
  <c r="BE219" i="17"/>
  <c r="BE221" i="17"/>
  <c r="BE224" i="17"/>
  <c r="BE235" i="17"/>
  <c r="J96" i="17"/>
  <c r="BE152" i="17"/>
  <c r="BE153" i="17"/>
  <c r="BE154" i="17"/>
  <c r="BE157" i="17"/>
  <c r="BE172" i="17"/>
  <c r="BE178" i="17"/>
  <c r="BE182" i="17"/>
  <c r="BE183" i="17"/>
  <c r="BE185" i="17"/>
  <c r="BE186" i="17"/>
  <c r="BE190" i="17"/>
  <c r="BE198" i="17"/>
  <c r="BE206" i="17"/>
  <c r="BE210" i="17"/>
  <c r="BE211" i="17"/>
  <c r="BE212" i="17"/>
  <c r="BE215" i="17"/>
  <c r="BE223" i="17"/>
  <c r="BE233" i="17"/>
  <c r="F96" i="17"/>
  <c r="BE143" i="17"/>
  <c r="BE150" i="17"/>
  <c r="BE155" i="17"/>
  <c r="BE163" i="17"/>
  <c r="BE165" i="17"/>
  <c r="BE166" i="17"/>
  <c r="BE169" i="17"/>
  <c r="BE170" i="17"/>
  <c r="BE171" i="17"/>
  <c r="BE177" i="17"/>
  <c r="BE193" i="17"/>
  <c r="BE199" i="17"/>
  <c r="BE200" i="17"/>
  <c r="BE204" i="17"/>
  <c r="BE205" i="17"/>
  <c r="BE207" i="17"/>
  <c r="BE222" i="17"/>
  <c r="BE227" i="17"/>
  <c r="BE232" i="17"/>
  <c r="F96" i="16"/>
  <c r="J119" i="16"/>
  <c r="BE130" i="16"/>
  <c r="BE151" i="16"/>
  <c r="BE154" i="16"/>
  <c r="J95" i="16"/>
  <c r="F121" i="16"/>
  <c r="BE132" i="16"/>
  <c r="BE135" i="16"/>
  <c r="BE145" i="16"/>
  <c r="BE155" i="16"/>
  <c r="E85" i="16"/>
  <c r="J122" i="16"/>
  <c r="BE127" i="16"/>
  <c r="BE131" i="16"/>
  <c r="BE133" i="16"/>
  <c r="BE136" i="16"/>
  <c r="BE138" i="16"/>
  <c r="BE139" i="16"/>
  <c r="BE140" i="16"/>
  <c r="BE144" i="16"/>
  <c r="BE150" i="16"/>
  <c r="BE152" i="16"/>
  <c r="BE156" i="16"/>
  <c r="BE128" i="16"/>
  <c r="BE129" i="16"/>
  <c r="BE134" i="16"/>
  <c r="BE137" i="16"/>
  <c r="BE141" i="16"/>
  <c r="BE142" i="16"/>
  <c r="BE143" i="16"/>
  <c r="BE146" i="16"/>
  <c r="BE147" i="16"/>
  <c r="BE148" i="16"/>
  <c r="BE149" i="16"/>
  <c r="BE153" i="16"/>
  <c r="BE157" i="16"/>
  <c r="J95" i="15"/>
  <c r="E112" i="15"/>
  <c r="F122" i="15"/>
  <c r="BE128" i="15"/>
  <c r="BE129" i="15"/>
  <c r="BE130" i="15"/>
  <c r="BE131" i="15"/>
  <c r="BE140" i="15"/>
  <c r="BE141" i="15"/>
  <c r="BE142" i="15"/>
  <c r="BE143" i="15"/>
  <c r="BE145" i="15"/>
  <c r="BE146" i="15"/>
  <c r="BE155" i="15"/>
  <c r="BE158" i="15"/>
  <c r="J131" i="14"/>
  <c r="J101" i="14"/>
  <c r="F96" i="15"/>
  <c r="BE136" i="15"/>
  <c r="BE144" i="15"/>
  <c r="BE147" i="15"/>
  <c r="BE150" i="15"/>
  <c r="BE157" i="15"/>
  <c r="J93" i="15"/>
  <c r="J96" i="15"/>
  <c r="BE134" i="15"/>
  <c r="BE137" i="15"/>
  <c r="BE139" i="15"/>
  <c r="BE149" i="15"/>
  <c r="BE151" i="15"/>
  <c r="BE132" i="15"/>
  <c r="BE133" i="15"/>
  <c r="BE135" i="15"/>
  <c r="BE138" i="15"/>
  <c r="BE148" i="15"/>
  <c r="BE154" i="15"/>
  <c r="F95" i="14"/>
  <c r="E116" i="14"/>
  <c r="J126" i="14"/>
  <c r="J127" i="14"/>
  <c r="BE134" i="14"/>
  <c r="BE138" i="14"/>
  <c r="BE139" i="14"/>
  <c r="BE141" i="14"/>
  <c r="BE146" i="14"/>
  <c r="BE147" i="14"/>
  <c r="BE148" i="14"/>
  <c r="BE149" i="14"/>
  <c r="BE151" i="14"/>
  <c r="BE152" i="14"/>
  <c r="BE156" i="14"/>
  <c r="BE160" i="14"/>
  <c r="BE161" i="14"/>
  <c r="BE171" i="14"/>
  <c r="BE189" i="14"/>
  <c r="BE191" i="14"/>
  <c r="BE200" i="14"/>
  <c r="F127" i="14"/>
  <c r="BE132" i="14"/>
  <c r="BE140" i="14"/>
  <c r="BE144" i="14"/>
  <c r="BE153" i="14"/>
  <c r="BE157" i="14"/>
  <c r="BE163" i="14"/>
  <c r="BE167" i="14"/>
  <c r="BE177" i="14"/>
  <c r="BE178" i="14"/>
  <c r="BE184" i="14"/>
  <c r="BE186" i="14"/>
  <c r="BE190" i="14"/>
  <c r="BE194" i="14"/>
  <c r="BE195" i="14"/>
  <c r="BE196" i="14"/>
  <c r="BE197" i="14"/>
  <c r="BE199" i="14"/>
  <c r="J93" i="14"/>
  <c r="BE135" i="14"/>
  <c r="BE143" i="14"/>
  <c r="BE145" i="14"/>
  <c r="BE150" i="14"/>
  <c r="BE155" i="14"/>
  <c r="BE158" i="14"/>
  <c r="BE164" i="14"/>
  <c r="BE165" i="14"/>
  <c r="BE169" i="14"/>
  <c r="BE170" i="14"/>
  <c r="BE172" i="14"/>
  <c r="BE173" i="14"/>
  <c r="BE175" i="14"/>
  <c r="BE180" i="14"/>
  <c r="BE181" i="14"/>
  <c r="BE183" i="14"/>
  <c r="BE188" i="14"/>
  <c r="BE198" i="14"/>
  <c r="BE133" i="14"/>
  <c r="BE136" i="14"/>
  <c r="BE137" i="14"/>
  <c r="BE142" i="14"/>
  <c r="BE159" i="14"/>
  <c r="BE162" i="14"/>
  <c r="BE166" i="14"/>
  <c r="BE176" i="14"/>
  <c r="BE179" i="14"/>
  <c r="BE185" i="14"/>
  <c r="BE187" i="14"/>
  <c r="BE193" i="14"/>
  <c r="BE201" i="14"/>
  <c r="J96" i="13"/>
  <c r="J122" i="13"/>
  <c r="BE128" i="13"/>
  <c r="BE137" i="13"/>
  <c r="BE138" i="13"/>
  <c r="BE143" i="13"/>
  <c r="BE144" i="13"/>
  <c r="BE152" i="13"/>
  <c r="BE155" i="13"/>
  <c r="BE163" i="13"/>
  <c r="BE164" i="13"/>
  <c r="BE166" i="13"/>
  <c r="BE167" i="13"/>
  <c r="BE169" i="13"/>
  <c r="BE173" i="13"/>
  <c r="BE174" i="13"/>
  <c r="BE175" i="13"/>
  <c r="BE181" i="13"/>
  <c r="BE182" i="13"/>
  <c r="BE183" i="13"/>
  <c r="BE187" i="13"/>
  <c r="BE188" i="13"/>
  <c r="BE189" i="13"/>
  <c r="BE190" i="13"/>
  <c r="BE191" i="13"/>
  <c r="BE192" i="13"/>
  <c r="BE196" i="13"/>
  <c r="BE209" i="13"/>
  <c r="BE213" i="13"/>
  <c r="BE247" i="13"/>
  <c r="BE250" i="13"/>
  <c r="BE251" i="13"/>
  <c r="BE252" i="13"/>
  <c r="BE254" i="13"/>
  <c r="BE255" i="13"/>
  <c r="E85" i="13"/>
  <c r="F95" i="13"/>
  <c r="F123" i="13"/>
  <c r="BE132" i="13"/>
  <c r="BE139" i="13"/>
  <c r="BE140" i="13"/>
  <c r="BE145" i="13"/>
  <c r="BE147" i="13"/>
  <c r="BE150" i="13"/>
  <c r="BE151" i="13"/>
  <c r="BE157" i="13"/>
  <c r="BE159" i="13"/>
  <c r="BE170" i="13"/>
  <c r="BE186" i="13"/>
  <c r="BE198" i="13"/>
  <c r="BE224" i="13"/>
  <c r="BE234" i="13"/>
  <c r="BE237" i="13"/>
  <c r="J93" i="13"/>
  <c r="BE129" i="13"/>
  <c r="BE133" i="13"/>
  <c r="BE134" i="13"/>
  <c r="BE135" i="13"/>
  <c r="BE136" i="13"/>
  <c r="BE141" i="13"/>
  <c r="BE142" i="13"/>
  <c r="BE148" i="13"/>
  <c r="BE149" i="13"/>
  <c r="BE153" i="13"/>
  <c r="BE156" i="13"/>
  <c r="BE160" i="13"/>
  <c r="BE161" i="13"/>
  <c r="BE165" i="13"/>
  <c r="BE171" i="13"/>
  <c r="BE185" i="13"/>
  <c r="BE195" i="13"/>
  <c r="BE200" i="13"/>
  <c r="BE202" i="13"/>
  <c r="BE203" i="13"/>
  <c r="BE204" i="13"/>
  <c r="BE206" i="13"/>
  <c r="BE207" i="13"/>
  <c r="BE208" i="13"/>
  <c r="BE210" i="13"/>
  <c r="BE211" i="13"/>
  <c r="BE212" i="13"/>
  <c r="BE214" i="13"/>
  <c r="BE223" i="13"/>
  <c r="BE225" i="13"/>
  <c r="BE238" i="13"/>
  <c r="BE239" i="13"/>
  <c r="BE242" i="13"/>
  <c r="BE244" i="13"/>
  <c r="BE253" i="13"/>
  <c r="BE130" i="13"/>
  <c r="BE131" i="13"/>
  <c r="BE146" i="13"/>
  <c r="BE154" i="13"/>
  <c r="BE158" i="13"/>
  <c r="BE162" i="13"/>
  <c r="BE168" i="13"/>
  <c r="BE172" i="13"/>
  <c r="BE184" i="13"/>
  <c r="BE193" i="13"/>
  <c r="BE194" i="13"/>
  <c r="BE197" i="13"/>
  <c r="BE199" i="13"/>
  <c r="BE201" i="13"/>
  <c r="BE205" i="13"/>
  <c r="BE215" i="13"/>
  <c r="BE216" i="13"/>
  <c r="BE217" i="13"/>
  <c r="BE218" i="13"/>
  <c r="BE219" i="13"/>
  <c r="BE220" i="13"/>
  <c r="BE221" i="13"/>
  <c r="BE222" i="13"/>
  <c r="BE227" i="13"/>
  <c r="BE228" i="13"/>
  <c r="BE229" i="13"/>
  <c r="BE230" i="13"/>
  <c r="BE231" i="13"/>
  <c r="BE232" i="13"/>
  <c r="BE233" i="13"/>
  <c r="BE235" i="13"/>
  <c r="BE236" i="13"/>
  <c r="BE240" i="13"/>
  <c r="BE241" i="13"/>
  <c r="BE243" i="13"/>
  <c r="BE245" i="13"/>
  <c r="BE246" i="13"/>
  <c r="BE248" i="13"/>
  <c r="BE249" i="13"/>
  <c r="J93" i="12"/>
  <c r="E118" i="12"/>
  <c r="BE144" i="12"/>
  <c r="BE147" i="12"/>
  <c r="BE149" i="12"/>
  <c r="BE150" i="12"/>
  <c r="BE154" i="12"/>
  <c r="BE155" i="12"/>
  <c r="BE157" i="12"/>
  <c r="BE170" i="12"/>
  <c r="BE181" i="12"/>
  <c r="BE196" i="12"/>
  <c r="BE197" i="12"/>
  <c r="BE198" i="12"/>
  <c r="BE209" i="12"/>
  <c r="BE216" i="12"/>
  <c r="BE218" i="12"/>
  <c r="BE230" i="12"/>
  <c r="BE231" i="12"/>
  <c r="F95" i="12"/>
  <c r="J96" i="12"/>
  <c r="F129" i="12"/>
  <c r="BE141" i="12"/>
  <c r="BE152" i="12"/>
  <c r="BE153" i="12"/>
  <c r="BE160" i="12"/>
  <c r="BE164" i="12"/>
  <c r="BE165" i="12"/>
  <c r="BE168" i="12"/>
  <c r="BE182" i="12"/>
  <c r="BE186" i="12"/>
  <c r="BE194" i="12"/>
  <c r="BE200" i="12"/>
  <c r="BE203" i="12"/>
  <c r="BE204" i="12"/>
  <c r="BE206" i="12"/>
  <c r="BE210" i="12"/>
  <c r="BE211" i="12"/>
  <c r="BE212" i="12"/>
  <c r="BE213" i="12"/>
  <c r="BE217" i="12"/>
  <c r="BE219" i="12"/>
  <c r="BE224" i="12"/>
  <c r="BE225" i="12"/>
  <c r="BE226" i="12"/>
  <c r="BE236" i="12"/>
  <c r="BE239" i="12"/>
  <c r="BE242" i="12"/>
  <c r="BE243" i="12"/>
  <c r="BE247" i="12"/>
  <c r="BE248" i="12"/>
  <c r="J128" i="12"/>
  <c r="BE136" i="12"/>
  <c r="BE137" i="12"/>
  <c r="BE139" i="12"/>
  <c r="BE140" i="12"/>
  <c r="BE145" i="12"/>
  <c r="BE148" i="12"/>
  <c r="BE151" i="12"/>
  <c r="BE159" i="12"/>
  <c r="BE162" i="12"/>
  <c r="BE163" i="12"/>
  <c r="BE166" i="12"/>
  <c r="BE172" i="12"/>
  <c r="BE173" i="12"/>
  <c r="BE174" i="12"/>
  <c r="BE180" i="12"/>
  <c r="BE184" i="12"/>
  <c r="BE187" i="12"/>
  <c r="BE188" i="12"/>
  <c r="BE190" i="12"/>
  <c r="BE195" i="12"/>
  <c r="BE201" i="12"/>
  <c r="BE207" i="12"/>
  <c r="BE208" i="12"/>
  <c r="BE221" i="12"/>
  <c r="BE223" i="12"/>
  <c r="BE228" i="12"/>
  <c r="BE233" i="12"/>
  <c r="BE234" i="12"/>
  <c r="BE240" i="12"/>
  <c r="BE244" i="12"/>
  <c r="BE245" i="12"/>
  <c r="BE134" i="12"/>
  <c r="BE135" i="12"/>
  <c r="BE138" i="12"/>
  <c r="BE142" i="12"/>
  <c r="BE143" i="12"/>
  <c r="BE146" i="12"/>
  <c r="BE158" i="12"/>
  <c r="BE161" i="12"/>
  <c r="BE167" i="12"/>
  <c r="BE171" i="12"/>
  <c r="BE175" i="12"/>
  <c r="BE177" i="12"/>
  <c r="BE178" i="12"/>
  <c r="BE179" i="12"/>
  <c r="BE183" i="12"/>
  <c r="BE185" i="12"/>
  <c r="BE189" i="12"/>
  <c r="BE192" i="12"/>
  <c r="BE193" i="12"/>
  <c r="BE199" i="12"/>
  <c r="BE205" i="12"/>
  <c r="BE214" i="12"/>
  <c r="BE215" i="12"/>
  <c r="BE222" i="12"/>
  <c r="BE227" i="12"/>
  <c r="BE229" i="12"/>
  <c r="BE235" i="12"/>
  <c r="BE237" i="12"/>
  <c r="BE241" i="12"/>
  <c r="BE246" i="12"/>
  <c r="F95" i="11"/>
  <c r="E136" i="11"/>
  <c r="J147" i="11"/>
  <c r="BE154" i="11"/>
  <c r="BE157" i="11"/>
  <c r="BE165" i="11"/>
  <c r="BE176" i="11"/>
  <c r="BE177" i="11"/>
  <c r="BE181" i="11"/>
  <c r="BE182" i="11"/>
  <c r="BE183" i="11"/>
  <c r="BE188" i="11"/>
  <c r="BE193" i="11"/>
  <c r="BE194" i="11"/>
  <c r="BE196" i="11"/>
  <c r="BE202" i="11"/>
  <c r="BE204" i="11"/>
  <c r="BE208" i="11"/>
  <c r="BE217" i="11"/>
  <c r="BE225" i="11"/>
  <c r="BE227" i="11"/>
  <c r="BE229" i="11"/>
  <c r="BE231" i="11"/>
  <c r="BE232" i="11"/>
  <c r="BE248" i="11"/>
  <c r="BE256" i="11"/>
  <c r="BE266" i="11"/>
  <c r="BE267" i="11"/>
  <c r="BE271" i="11"/>
  <c r="BE276" i="11"/>
  <c r="BE283" i="11"/>
  <c r="BE284" i="11"/>
  <c r="BE287" i="11"/>
  <c r="BE288" i="11"/>
  <c r="BE289" i="11"/>
  <c r="BE302" i="11"/>
  <c r="BE303" i="11"/>
  <c r="BE304" i="11"/>
  <c r="BE308" i="11"/>
  <c r="BE310" i="11"/>
  <c r="BE311" i="11"/>
  <c r="BE312" i="11"/>
  <c r="J93" i="11"/>
  <c r="BE155" i="11"/>
  <c r="BE164" i="11"/>
  <c r="BE198" i="11"/>
  <c r="BE200" i="11"/>
  <c r="BE211" i="11"/>
  <c r="BE212" i="11"/>
  <c r="BE218" i="11"/>
  <c r="BE263" i="11"/>
  <c r="BE269" i="11"/>
  <c r="BE270" i="11"/>
  <c r="BE274" i="11"/>
  <c r="BE278" i="11"/>
  <c r="BE279" i="11"/>
  <c r="BE280" i="11"/>
  <c r="BE286" i="11"/>
  <c r="BE293" i="11"/>
  <c r="BE295" i="11"/>
  <c r="J95" i="11"/>
  <c r="BE158" i="11"/>
  <c r="BE159" i="11"/>
  <c r="BE162" i="11"/>
  <c r="BE166" i="11"/>
  <c r="BE167" i="11"/>
  <c r="BE168" i="11"/>
  <c r="BE170" i="11"/>
  <c r="BE171" i="11"/>
  <c r="BE172" i="11"/>
  <c r="BE180" i="11"/>
  <c r="BE185" i="11"/>
  <c r="BE187" i="11"/>
  <c r="BE191" i="11"/>
  <c r="BE199" i="11"/>
  <c r="BE201" i="11"/>
  <c r="BE203" i="11"/>
  <c r="BE214" i="11"/>
  <c r="BE216" i="11"/>
  <c r="BE219" i="11"/>
  <c r="BE222" i="11"/>
  <c r="BE226" i="11"/>
  <c r="BE228" i="11"/>
  <c r="BE233" i="11"/>
  <c r="BE240" i="11"/>
  <c r="BE241" i="11"/>
  <c r="BE242" i="11"/>
  <c r="BE243" i="11"/>
  <c r="BE247" i="11"/>
  <c r="BE252" i="11"/>
  <c r="BE253" i="11"/>
  <c r="BE254" i="11"/>
  <c r="BE259" i="11"/>
  <c r="BE261" i="11"/>
  <c r="BE268" i="11"/>
  <c r="BE272" i="11"/>
  <c r="BE277" i="11"/>
  <c r="BE281" i="11"/>
  <c r="BE285" i="11"/>
  <c r="BE299" i="11"/>
  <c r="BE305" i="11"/>
  <c r="BE306" i="11"/>
  <c r="F96" i="11"/>
  <c r="BE153" i="11"/>
  <c r="BE160" i="11"/>
  <c r="BE161" i="11"/>
  <c r="BE173" i="11"/>
  <c r="BE179" i="11"/>
  <c r="BE192" i="11"/>
  <c r="BE195" i="11"/>
  <c r="BE205" i="11"/>
  <c r="BE206" i="11"/>
  <c r="BE207" i="11"/>
  <c r="BE209" i="11"/>
  <c r="BE210" i="11"/>
  <c r="BE213" i="11"/>
  <c r="BE215" i="11"/>
  <c r="BE220" i="11"/>
  <c r="BE221" i="11"/>
  <c r="BE223" i="11"/>
  <c r="BE224" i="11"/>
  <c r="BE230" i="11"/>
  <c r="BE234" i="11"/>
  <c r="BE235" i="11"/>
  <c r="BE236" i="11"/>
  <c r="BE237" i="11"/>
  <c r="BE238" i="11"/>
  <c r="BE244" i="11"/>
  <c r="BE246" i="11"/>
  <c r="BE250" i="11"/>
  <c r="BE251" i="11"/>
  <c r="BE255" i="11"/>
  <c r="BE257" i="11"/>
  <c r="BE258" i="11"/>
  <c r="BE260" i="11"/>
  <c r="BE275" i="11"/>
  <c r="BE282" i="11"/>
  <c r="BE290" i="11"/>
  <c r="BE298" i="11"/>
  <c r="BE300" i="11"/>
  <c r="BE301" i="11"/>
  <c r="BE307" i="11"/>
  <c r="F95" i="10"/>
  <c r="E111" i="10"/>
  <c r="J122" i="10"/>
  <c r="BE134" i="10"/>
  <c r="BE135" i="10"/>
  <c r="BE136" i="10"/>
  <c r="BE139" i="10"/>
  <c r="BE144" i="10"/>
  <c r="BE148" i="10"/>
  <c r="BE152" i="10"/>
  <c r="BE153" i="10"/>
  <c r="BE154" i="10"/>
  <c r="J93" i="10"/>
  <c r="F96" i="10"/>
  <c r="J121" i="10"/>
  <c r="BE128" i="10"/>
  <c r="BE132" i="10"/>
  <c r="BE137" i="10"/>
  <c r="BE127" i="10"/>
  <c r="BE129" i="10"/>
  <c r="BE130" i="10"/>
  <c r="BE131" i="10"/>
  <c r="BE138" i="10"/>
  <c r="BE140" i="10"/>
  <c r="BE142" i="10"/>
  <c r="BE149" i="10"/>
  <c r="BE150" i="10"/>
  <c r="BE133" i="10"/>
  <c r="BE141" i="10"/>
  <c r="BE143" i="10"/>
  <c r="BE145" i="10"/>
  <c r="BE146" i="10"/>
  <c r="BE147" i="10"/>
  <c r="BE151" i="10"/>
  <c r="J93" i="9"/>
  <c r="F96" i="9"/>
  <c r="J121" i="9"/>
  <c r="E111" i="9"/>
  <c r="F121" i="9"/>
  <c r="J122" i="9"/>
  <c r="BE127" i="9"/>
  <c r="BE133" i="9"/>
  <c r="BE128" i="9"/>
  <c r="BE129" i="9"/>
  <c r="BE130" i="9"/>
  <c r="BE131" i="9"/>
  <c r="BE132" i="9"/>
  <c r="J95" i="8"/>
  <c r="BE130" i="8"/>
  <c r="BE132" i="8"/>
  <c r="BE134" i="8"/>
  <c r="BE135" i="8"/>
  <c r="BE136" i="8"/>
  <c r="BE144" i="8"/>
  <c r="F95" i="8"/>
  <c r="E111" i="8"/>
  <c r="BE127" i="8"/>
  <c r="BE128" i="8"/>
  <c r="BE129" i="8"/>
  <c r="BE131" i="8"/>
  <c r="BE133" i="8"/>
  <c r="BE138" i="8"/>
  <c r="BE139" i="8"/>
  <c r="BE140" i="8"/>
  <c r="BE141" i="8"/>
  <c r="BE149" i="8"/>
  <c r="BE150" i="8"/>
  <c r="BE152" i="8"/>
  <c r="BE154" i="8"/>
  <c r="F96" i="8"/>
  <c r="J119" i="8"/>
  <c r="BE137" i="8"/>
  <c r="BE142" i="8"/>
  <c r="BE148" i="8"/>
  <c r="BE151" i="8"/>
  <c r="J96" i="8"/>
  <c r="BE143" i="8"/>
  <c r="BE145" i="8"/>
  <c r="BE146" i="8"/>
  <c r="BE147" i="8"/>
  <c r="BE153" i="8"/>
  <c r="F95" i="7"/>
  <c r="E111" i="7"/>
  <c r="F122" i="7"/>
  <c r="BE134" i="7"/>
  <c r="BE137" i="7"/>
  <c r="BE141" i="7"/>
  <c r="BE142" i="7"/>
  <c r="BE145" i="7"/>
  <c r="J93" i="7"/>
  <c r="J122" i="7"/>
  <c r="BE127" i="7"/>
  <c r="BE129" i="7"/>
  <c r="BE136" i="7"/>
  <c r="BE140" i="7"/>
  <c r="BE143" i="7"/>
  <c r="J121" i="7"/>
  <c r="BE128" i="7"/>
  <c r="BE131" i="7"/>
  <c r="BE135" i="7"/>
  <c r="BE138" i="7"/>
  <c r="BE130" i="7"/>
  <c r="BE132" i="7"/>
  <c r="BE133" i="7"/>
  <c r="BE139" i="7"/>
  <c r="BE144" i="7"/>
  <c r="E85" i="6"/>
  <c r="J93" i="6"/>
  <c r="F96" i="6"/>
  <c r="BE127" i="6"/>
  <c r="BE134" i="6"/>
  <c r="BE139" i="6"/>
  <c r="BE140" i="6"/>
  <c r="BE143" i="6"/>
  <c r="BE144" i="6"/>
  <c r="J95" i="6"/>
  <c r="BE131" i="6"/>
  <c r="BE135" i="6"/>
  <c r="BE136" i="6"/>
  <c r="BE137" i="6"/>
  <c r="BE141" i="6"/>
  <c r="BE145" i="6"/>
  <c r="BE147" i="6"/>
  <c r="J96" i="6"/>
  <c r="BE128" i="6"/>
  <c r="BE129" i="6"/>
  <c r="BE132" i="6"/>
  <c r="BE138" i="6"/>
  <c r="BE146" i="6"/>
  <c r="F95" i="6"/>
  <c r="BE130" i="6"/>
  <c r="BE133" i="6"/>
  <c r="BE142" i="6"/>
  <c r="BE148" i="6"/>
  <c r="E85" i="5"/>
  <c r="J95" i="5"/>
  <c r="BE131" i="5"/>
  <c r="BE139" i="5"/>
  <c r="BK125" i="4"/>
  <c r="J125" i="4"/>
  <c r="J100" i="4" s="1"/>
  <c r="J93" i="5"/>
  <c r="J96" i="5"/>
  <c r="BE134" i="5"/>
  <c r="BE138" i="5"/>
  <c r="BE129" i="5"/>
  <c r="BE130" i="5"/>
  <c r="BE135" i="5"/>
  <c r="BE136" i="5"/>
  <c r="BE140" i="5"/>
  <c r="F95" i="5"/>
  <c r="F96" i="5"/>
  <c r="BE127" i="5"/>
  <c r="BE128" i="5"/>
  <c r="BE132" i="5"/>
  <c r="BE133" i="5"/>
  <c r="BE137" i="5"/>
  <c r="BE141" i="5"/>
  <c r="BE142" i="5"/>
  <c r="BE143" i="5"/>
  <c r="F95" i="4"/>
  <c r="J96" i="4"/>
  <c r="J121" i="4"/>
  <c r="BE127" i="4"/>
  <c r="BE128" i="4"/>
  <c r="BE129" i="4"/>
  <c r="BE132" i="4"/>
  <c r="BE134" i="4"/>
  <c r="BE138" i="4"/>
  <c r="E111" i="4"/>
  <c r="F122" i="4"/>
  <c r="BE130" i="4"/>
  <c r="BE131" i="4"/>
  <c r="BE133" i="4"/>
  <c r="BE140" i="4"/>
  <c r="BE142" i="4"/>
  <c r="J93" i="4"/>
  <c r="BE135" i="4"/>
  <c r="BE136" i="4"/>
  <c r="BE137" i="4"/>
  <c r="BE139" i="4"/>
  <c r="BE141" i="4"/>
  <c r="E85" i="3"/>
  <c r="J94" i="3"/>
  <c r="J135" i="3"/>
  <c r="F138" i="3"/>
  <c r="BE166" i="3"/>
  <c r="BE221" i="3"/>
  <c r="BE241" i="3"/>
  <c r="BE265" i="3"/>
  <c r="BE269" i="3"/>
  <c r="BE294" i="3"/>
  <c r="BE300" i="3"/>
  <c r="BE319" i="3"/>
  <c r="BE377" i="3"/>
  <c r="BE388" i="3"/>
  <c r="BE413" i="3"/>
  <c r="BE414" i="3"/>
  <c r="BE416" i="3"/>
  <c r="BE424" i="3"/>
  <c r="BE430" i="3"/>
  <c r="BE431" i="3"/>
  <c r="BE442" i="3"/>
  <c r="BE465" i="3"/>
  <c r="BE513" i="3"/>
  <c r="BE524" i="3"/>
  <c r="BE533" i="3"/>
  <c r="BE572" i="3"/>
  <c r="BE574" i="3"/>
  <c r="BE576" i="3"/>
  <c r="BE635" i="3"/>
  <c r="BE1613" i="3"/>
  <c r="BE1640" i="3"/>
  <c r="BE1682" i="3"/>
  <c r="BE1686" i="3"/>
  <c r="BE1692" i="3"/>
  <c r="BE1696" i="3"/>
  <c r="BE1809" i="3"/>
  <c r="BE1819" i="3"/>
  <c r="BE1829" i="3"/>
  <c r="BE1853" i="3"/>
  <c r="BE1869" i="3"/>
  <c r="BE1877" i="3"/>
  <c r="BE1879" i="3"/>
  <c r="BE1897" i="3"/>
  <c r="BE1915" i="3"/>
  <c r="BE1917" i="3"/>
  <c r="BE1923" i="3"/>
  <c r="BE1925" i="3"/>
  <c r="BE1929" i="3"/>
  <c r="BE1943" i="3"/>
  <c r="BE1945" i="3"/>
  <c r="BE1949" i="3"/>
  <c r="BE1959" i="3"/>
  <c r="BE1962" i="3"/>
  <c r="BE1963" i="3"/>
  <c r="BK174" i="2"/>
  <c r="J174" i="2"/>
  <c r="J104" i="2" s="1"/>
  <c r="F137" i="3"/>
  <c r="BE153" i="3"/>
  <c r="BE174" i="3"/>
  <c r="BE183" i="3"/>
  <c r="BE189" i="3"/>
  <c r="BE209" i="3"/>
  <c r="BE210" i="3"/>
  <c r="BE217" i="3"/>
  <c r="BE258" i="3"/>
  <c r="BE270" i="3"/>
  <c r="BE286" i="3"/>
  <c r="BE287" i="3"/>
  <c r="BE291" i="3"/>
  <c r="BE348" i="3"/>
  <c r="BE351" i="3"/>
  <c r="BE358" i="3"/>
  <c r="BE411" i="3"/>
  <c r="BE429" i="3"/>
  <c r="BE439" i="3"/>
  <c r="BE477" i="3"/>
  <c r="BE481" i="3"/>
  <c r="BE498" i="3"/>
  <c r="BE511" i="3"/>
  <c r="BE531" i="3"/>
  <c r="BE538" i="3"/>
  <c r="BE539" i="3"/>
  <c r="BE545" i="3"/>
  <c r="BE552" i="3"/>
  <c r="BE893" i="3"/>
  <c r="BE1263" i="3"/>
  <c r="BE1628" i="3"/>
  <c r="BE1698" i="3"/>
  <c r="BE1702" i="3"/>
  <c r="BE1704" i="3"/>
  <c r="BE1706" i="3"/>
  <c r="BE1719" i="3"/>
  <c r="BE1788" i="3"/>
  <c r="BE1816" i="3"/>
  <c r="BE1824" i="3"/>
  <c r="BE1826" i="3"/>
  <c r="BE1839" i="3"/>
  <c r="BE1859" i="3"/>
  <c r="BE1861" i="3"/>
  <c r="BE144" i="3"/>
  <c r="BE197" i="3"/>
  <c r="BE203" i="3"/>
  <c r="BE227" i="3"/>
  <c r="BE290" i="3"/>
  <c r="BE297" i="3"/>
  <c r="BE308" i="3"/>
  <c r="BE389" i="3"/>
  <c r="BE415" i="3"/>
  <c r="BE417" i="3"/>
  <c r="BE426" i="3"/>
  <c r="BE449" i="3"/>
  <c r="BE452" i="3"/>
  <c r="BE462" i="3"/>
  <c r="BE469" i="3"/>
  <c r="BE471" i="3"/>
  <c r="BE491" i="3"/>
  <c r="BE500" i="3"/>
  <c r="BE509" i="3"/>
  <c r="BE527" i="3"/>
  <c r="BE578" i="3"/>
  <c r="BE582" i="3"/>
  <c r="BE608" i="3"/>
  <c r="BE628" i="3"/>
  <c r="BE631" i="3"/>
  <c r="BE1151" i="3"/>
  <c r="BE1469" i="3"/>
  <c r="BE1589" i="3"/>
  <c r="BE1616" i="3"/>
  <c r="BE1670" i="3"/>
  <c r="BE1711" i="3"/>
  <c r="BE1732" i="3"/>
  <c r="BE1767" i="3"/>
  <c r="BE1800" i="3"/>
  <c r="BE1820" i="3"/>
  <c r="BE1835" i="3"/>
  <c r="BE1866" i="3"/>
  <c r="J93" i="3"/>
  <c r="BE146" i="3"/>
  <c r="BE155" i="3"/>
  <c r="BE161" i="3"/>
  <c r="BE164" i="3"/>
  <c r="BE172" i="3"/>
  <c r="BE176" i="3"/>
  <c r="BE191" i="3"/>
  <c r="BE213" i="3"/>
  <c r="BE215" i="3"/>
  <c r="BE218" i="3"/>
  <c r="BE230" i="3"/>
  <c r="BE233" i="3"/>
  <c r="BE234" i="3"/>
  <c r="BE238" i="3"/>
  <c r="BE244" i="3"/>
  <c r="BE250" i="3"/>
  <c r="BE254" i="3"/>
  <c r="BE259" i="3"/>
  <c r="BE260" i="3"/>
  <c r="BE261" i="3"/>
  <c r="BE273" i="3"/>
  <c r="BE279" i="3"/>
  <c r="BE324" i="3"/>
  <c r="BE326" i="3"/>
  <c r="BE328" i="3"/>
  <c r="BE344" i="3"/>
  <c r="BE355" i="3"/>
  <c r="BE363" i="3"/>
  <c r="BE379" i="3"/>
  <c r="BE382" i="3"/>
  <c r="BE390" i="3"/>
  <c r="BE392" i="3"/>
  <c r="BE432" i="3"/>
  <c r="BE433" i="3"/>
  <c r="BE436" i="3"/>
  <c r="BE445" i="3"/>
  <c r="BE455" i="3"/>
  <c r="BE458" i="3"/>
  <c r="BE479" i="3"/>
  <c r="BE496" i="3"/>
  <c r="BE515" i="3"/>
  <c r="BE529" i="3"/>
  <c r="BE570" i="3"/>
  <c r="BE633" i="3"/>
  <c r="BE1375" i="3"/>
  <c r="BE1563" i="3"/>
  <c r="BE1660" i="3"/>
  <c r="BE1684" i="3"/>
  <c r="BE1690" i="3"/>
  <c r="BE1717" i="3"/>
  <c r="BE1746" i="3"/>
  <c r="BE1822" i="3"/>
  <c r="BE1846" i="3"/>
  <c r="J93" i="2"/>
  <c r="J127" i="2"/>
  <c r="J130" i="2"/>
  <c r="BE149" i="2"/>
  <c r="BE168" i="2"/>
  <c r="BE171" i="2"/>
  <c r="E121" i="2"/>
  <c r="BE136" i="2"/>
  <c r="BE145" i="2"/>
  <c r="BE182" i="2"/>
  <c r="F130" i="2"/>
  <c r="BE165" i="2"/>
  <c r="BE176" i="2"/>
  <c r="F93" i="2"/>
  <c r="BE141" i="2"/>
  <c r="BE154" i="2"/>
  <c r="BE155" i="2"/>
  <c r="BE164" i="2"/>
  <c r="BE187" i="2"/>
  <c r="BE193" i="2"/>
  <c r="BE198" i="2"/>
  <c r="BE203" i="2"/>
  <c r="F39" i="2"/>
  <c r="BD96" i="1" s="1"/>
  <c r="F39" i="3"/>
  <c r="BD97" i="1" s="1"/>
  <c r="F40" i="4"/>
  <c r="BC99" i="1"/>
  <c r="J38" i="5"/>
  <c r="AW100" i="1"/>
  <c r="F41" i="5"/>
  <c r="BD100" i="1" s="1"/>
  <c r="F39" i="6"/>
  <c r="BB101" i="1" s="1"/>
  <c r="F40" i="6"/>
  <c r="BC101" i="1"/>
  <c r="F39" i="7"/>
  <c r="BB102" i="1"/>
  <c r="J38" i="8"/>
  <c r="AW103" i="1" s="1"/>
  <c r="F38" i="9"/>
  <c r="BA104" i="1" s="1"/>
  <c r="F40" i="9"/>
  <c r="BC104" i="1"/>
  <c r="F41" i="10"/>
  <c r="BD105" i="1"/>
  <c r="F40" i="11"/>
  <c r="BC107" i="1" s="1"/>
  <c r="J38" i="12"/>
  <c r="AW108" i="1" s="1"/>
  <c r="J38" i="13"/>
  <c r="AW110" i="1"/>
  <c r="F41" i="14"/>
  <c r="BD111" i="1"/>
  <c r="F38" i="14"/>
  <c r="BA111" i="1" s="1"/>
  <c r="F39" i="15"/>
  <c r="BB112" i="1" s="1"/>
  <c r="F38" i="16"/>
  <c r="BA113" i="1"/>
  <c r="J38" i="17"/>
  <c r="AW114" i="1"/>
  <c r="F38" i="18"/>
  <c r="BA115" i="1" s="1"/>
  <c r="F39" i="18"/>
  <c r="BB115" i="1" s="1"/>
  <c r="F36" i="19"/>
  <c r="BC116" i="1"/>
  <c r="F36" i="20"/>
  <c r="BC117" i="1"/>
  <c r="F37" i="21"/>
  <c r="BD118" i="1" s="1"/>
  <c r="F34" i="22"/>
  <c r="BA119" i="1" s="1"/>
  <c r="F35" i="23"/>
  <c r="BB120" i="1"/>
  <c r="F37" i="23"/>
  <c r="BD120" i="1"/>
  <c r="F36" i="25"/>
  <c r="BC122" i="1" s="1"/>
  <c r="F34" i="25"/>
  <c r="BA122" i="1" s="1"/>
  <c r="F38" i="2"/>
  <c r="BC96" i="1"/>
  <c r="F37" i="2"/>
  <c r="BB96" i="1"/>
  <c r="F38" i="3"/>
  <c r="BC97" i="1" s="1"/>
  <c r="F38" i="4"/>
  <c r="BA99" i="1" s="1"/>
  <c r="F41" i="4"/>
  <c r="BD99" i="1"/>
  <c r="F38" i="5"/>
  <c r="BA100" i="1"/>
  <c r="F40" i="5"/>
  <c r="BC100" i="1" s="1"/>
  <c r="F41" i="6"/>
  <c r="BD101" i="1" s="1"/>
  <c r="J38" i="7"/>
  <c r="AW102" i="1"/>
  <c r="F40" i="7"/>
  <c r="BC102" i="1"/>
  <c r="F41" i="8"/>
  <c r="BD103" i="1" s="1"/>
  <c r="F41" i="9"/>
  <c r="BD104" i="1" s="1"/>
  <c r="J38" i="10"/>
  <c r="AW105" i="1"/>
  <c r="F39" i="11"/>
  <c r="BB107" i="1"/>
  <c r="F40" i="12"/>
  <c r="BC108" i="1" s="1"/>
  <c r="F41" i="12"/>
  <c r="BD108" i="1" s="1"/>
  <c r="F40" i="13"/>
  <c r="BC110" i="1"/>
  <c r="F39" i="14"/>
  <c r="BB111" i="1"/>
  <c r="F40" i="16"/>
  <c r="BC113" i="1" s="1"/>
  <c r="F39" i="16"/>
  <c r="BB113" i="1" s="1"/>
  <c r="F39" i="17"/>
  <c r="BB114" i="1"/>
  <c r="F40" i="17"/>
  <c r="BC114" i="1"/>
  <c r="F35" i="19"/>
  <c r="BB116" i="1" s="1"/>
  <c r="F35" i="20"/>
  <c r="BB117" i="1" s="1"/>
  <c r="F34" i="20"/>
  <c r="BA117" i="1"/>
  <c r="F35" i="21"/>
  <c r="BB118" i="1"/>
  <c r="F37" i="22"/>
  <c r="BD119" i="1" s="1"/>
  <c r="J34" i="23"/>
  <c r="AW120" i="1" s="1"/>
  <c r="J34" i="24"/>
  <c r="AW121" i="1"/>
  <c r="F37" i="24"/>
  <c r="BD121" i="1"/>
  <c r="J36" i="2"/>
  <c r="AW96" i="1" s="1"/>
  <c r="AS106" i="1"/>
  <c r="F37" i="3"/>
  <c r="BB97" i="1"/>
  <c r="F36" i="3"/>
  <c r="BA97" i="1" s="1"/>
  <c r="F40" i="8"/>
  <c r="BC103" i="1" s="1"/>
  <c r="F39" i="10"/>
  <c r="BB105" i="1"/>
  <c r="F41" i="11"/>
  <c r="BD107" i="1"/>
  <c r="F39" i="12"/>
  <c r="BB108" i="1" s="1"/>
  <c r="F39" i="13"/>
  <c r="BB110" i="1" s="1"/>
  <c r="J38" i="14"/>
  <c r="AW111" i="1"/>
  <c r="J38" i="15"/>
  <c r="AW112" i="1"/>
  <c r="F40" i="15"/>
  <c r="BC112" i="1" s="1"/>
  <c r="F41" i="16"/>
  <c r="BD113" i="1" s="1"/>
  <c r="F38" i="17"/>
  <c r="BA114" i="1"/>
  <c r="F41" i="18"/>
  <c r="BD115" i="1"/>
  <c r="F40" i="18"/>
  <c r="BC115" i="1" s="1"/>
  <c r="F34" i="19"/>
  <c r="BA116" i="1" s="1"/>
  <c r="J34" i="20"/>
  <c r="AW117" i="1"/>
  <c r="J34" i="21"/>
  <c r="AW118" i="1"/>
  <c r="F35" i="22"/>
  <c r="BB119" i="1" s="1"/>
  <c r="F36" i="22"/>
  <c r="BC119" i="1" s="1"/>
  <c r="F34" i="23"/>
  <c r="BA120" i="1"/>
  <c r="F35" i="24"/>
  <c r="BB121" i="1"/>
  <c r="F37" i="25"/>
  <c r="BD122" i="1" s="1"/>
  <c r="F35" i="25"/>
  <c r="BB122" i="1" s="1"/>
  <c r="J34" i="25"/>
  <c r="AW122" i="1"/>
  <c r="F36" i="2"/>
  <c r="BA96" i="1" s="1"/>
  <c r="J36" i="3"/>
  <c r="AW97" i="1" s="1"/>
  <c r="F39" i="4"/>
  <c r="BB99" i="1" s="1"/>
  <c r="J38" i="4"/>
  <c r="AW99" i="1"/>
  <c r="F39" i="5"/>
  <c r="BB100" i="1" s="1"/>
  <c r="J38" i="6"/>
  <c r="AW101" i="1" s="1"/>
  <c r="F38" i="6"/>
  <c r="BA101" i="1" s="1"/>
  <c r="F41" i="7"/>
  <c r="BD102" i="1"/>
  <c r="F38" i="7"/>
  <c r="BA102" i="1" s="1"/>
  <c r="F39" i="8"/>
  <c r="BB103" i="1" s="1"/>
  <c r="F38" i="8"/>
  <c r="BA103" i="1" s="1"/>
  <c r="J38" i="9"/>
  <c r="AW104" i="1"/>
  <c r="F39" i="9"/>
  <c r="BB104" i="1" s="1"/>
  <c r="F40" i="10"/>
  <c r="BC105" i="1" s="1"/>
  <c r="F38" i="10"/>
  <c r="BA105" i="1" s="1"/>
  <c r="F38" i="11"/>
  <c r="BA107" i="1"/>
  <c r="J38" i="11"/>
  <c r="AW107" i="1" s="1"/>
  <c r="F38" i="12"/>
  <c r="BA108" i="1" s="1"/>
  <c r="F41" i="13"/>
  <c r="BD110" i="1" s="1"/>
  <c r="F38" i="13"/>
  <c r="BA110" i="1"/>
  <c r="F40" i="14"/>
  <c r="BC111" i="1" s="1"/>
  <c r="F41" i="15"/>
  <c r="BD112" i="1" s="1"/>
  <c r="F38" i="15"/>
  <c r="BA112" i="1" s="1"/>
  <c r="J38" i="16"/>
  <c r="AW113" i="1"/>
  <c r="F41" i="17"/>
  <c r="BD114" i="1" s="1"/>
  <c r="J38" i="18"/>
  <c r="AW115" i="1" s="1"/>
  <c r="J34" i="19"/>
  <c r="AW116" i="1" s="1"/>
  <c r="F37" i="19"/>
  <c r="BD116" i="1"/>
  <c r="F37" i="20"/>
  <c r="BD117" i="1" s="1"/>
  <c r="F34" i="21"/>
  <c r="BA118" i="1" s="1"/>
  <c r="F36" i="21"/>
  <c r="BC118" i="1" s="1"/>
  <c r="J34" i="22"/>
  <c r="AW119" i="1"/>
  <c r="F36" i="23"/>
  <c r="BC120" i="1" s="1"/>
  <c r="F34" i="24"/>
  <c r="BA121" i="1" s="1"/>
  <c r="F36" i="24"/>
  <c r="BC121" i="1" s="1"/>
  <c r="BK132" i="12" l="1"/>
  <c r="J132" i="12" s="1"/>
  <c r="J100" i="12" s="1"/>
  <c r="J212" i="23"/>
  <c r="J101" i="23" s="1"/>
  <c r="J135" i="2"/>
  <c r="J100" i="2" s="1"/>
  <c r="R149" i="20"/>
  <c r="T194" i="17"/>
  <c r="R132" i="12"/>
  <c r="R150" i="11"/>
  <c r="T126" i="13"/>
  <c r="T142" i="3"/>
  <c r="R123" i="23"/>
  <c r="R122" i="23"/>
  <c r="T131" i="20"/>
  <c r="P131" i="20"/>
  <c r="P124" i="19"/>
  <c r="P123" i="19"/>
  <c r="AU116" i="1" s="1"/>
  <c r="BK194" i="17"/>
  <c r="J194" i="17"/>
  <c r="J105" i="17"/>
  <c r="R120" i="24"/>
  <c r="T120" i="24"/>
  <c r="P434" i="3"/>
  <c r="P141" i="3" s="1"/>
  <c r="AU97" i="1" s="1"/>
  <c r="R194" i="17"/>
  <c r="R141" i="17" s="1"/>
  <c r="R126" i="13"/>
  <c r="T132" i="12"/>
  <c r="R180" i="17"/>
  <c r="T134" i="2"/>
  <c r="T133" i="2"/>
  <c r="BK120" i="24"/>
  <c r="J120" i="24"/>
  <c r="J30" i="24" s="1"/>
  <c r="AG121" i="1" s="1"/>
  <c r="AN121" i="1" s="1"/>
  <c r="R130" i="20"/>
  <c r="P142" i="3"/>
  <c r="R134" i="2"/>
  <c r="R133" i="2"/>
  <c r="T149" i="20"/>
  <c r="T180" i="17"/>
  <c r="T141" i="17" s="1"/>
  <c r="T130" i="14"/>
  <c r="P150" i="11"/>
  <c r="AU107" i="1" s="1"/>
  <c r="P118" i="22"/>
  <c r="AU119" i="1"/>
  <c r="T124" i="19"/>
  <c r="T123" i="19"/>
  <c r="P126" i="15"/>
  <c r="AU112" i="1" s="1"/>
  <c r="P130" i="14"/>
  <c r="AU111" i="1" s="1"/>
  <c r="P123" i="23"/>
  <c r="P122" i="23"/>
  <c r="AU120" i="1"/>
  <c r="P149" i="20"/>
  <c r="R130" i="14"/>
  <c r="R142" i="3"/>
  <c r="BK130" i="14"/>
  <c r="J130" i="14"/>
  <c r="J100" i="14"/>
  <c r="T434" i="3"/>
  <c r="P120" i="24"/>
  <c r="AU121" i="1"/>
  <c r="P194" i="17"/>
  <c r="P141" i="17" s="1"/>
  <c r="AU114" i="1" s="1"/>
  <c r="P132" i="12"/>
  <c r="AU108" i="1"/>
  <c r="T150" i="11"/>
  <c r="R434" i="3"/>
  <c r="P134" i="2"/>
  <c r="P133" i="2" s="1"/>
  <c r="AU96" i="1" s="1"/>
  <c r="BK150" i="11"/>
  <c r="J150" i="11" s="1"/>
  <c r="J100" i="11" s="1"/>
  <c r="BK126" i="15"/>
  <c r="J126" i="15" s="1"/>
  <c r="J34" i="15" s="1"/>
  <c r="AG112" i="1" s="1"/>
  <c r="BK225" i="17"/>
  <c r="J225" i="17" s="1"/>
  <c r="J112" i="17" s="1"/>
  <c r="BK149" i="20"/>
  <c r="J149" i="20" s="1"/>
  <c r="J100" i="20" s="1"/>
  <c r="BK193" i="20"/>
  <c r="BK130" i="20" s="1"/>
  <c r="J130" i="20" s="1"/>
  <c r="J96" i="20" s="1"/>
  <c r="BK118" i="22"/>
  <c r="J118" i="22" s="1"/>
  <c r="J96" i="22" s="1"/>
  <c r="BK180" i="2"/>
  <c r="J180" i="2"/>
  <c r="J106" i="2"/>
  <c r="BK125" i="6"/>
  <c r="J125" i="6"/>
  <c r="J100" i="6" s="1"/>
  <c r="BK125" i="8"/>
  <c r="J125" i="8"/>
  <c r="J100" i="8" s="1"/>
  <c r="BK124" i="19"/>
  <c r="J124" i="19"/>
  <c r="J97" i="19" s="1"/>
  <c r="BK117" i="21"/>
  <c r="J117" i="21" s="1"/>
  <c r="J30" i="21" s="1"/>
  <c r="AG118" i="1" s="1"/>
  <c r="BK434" i="3"/>
  <c r="J434" i="3" s="1"/>
  <c r="J107" i="3" s="1"/>
  <c r="BK125" i="5"/>
  <c r="J125" i="5"/>
  <c r="BK125" i="9"/>
  <c r="J125" i="9"/>
  <c r="J100" i="9" s="1"/>
  <c r="BK125" i="10"/>
  <c r="J125" i="10" s="1"/>
  <c r="J34" i="10" s="1"/>
  <c r="AG105" i="1" s="1"/>
  <c r="BK125" i="16"/>
  <c r="J125" i="16"/>
  <c r="BK117" i="25"/>
  <c r="J117" i="25" s="1"/>
  <c r="J96" i="25" s="1"/>
  <c r="BK142" i="3"/>
  <c r="J142" i="3" s="1"/>
  <c r="J99" i="3" s="1"/>
  <c r="BK125" i="7"/>
  <c r="J125" i="7"/>
  <c r="J100" i="7"/>
  <c r="BK126" i="13"/>
  <c r="J126" i="13"/>
  <c r="J100" i="13" s="1"/>
  <c r="BK228" i="17"/>
  <c r="J228" i="17" s="1"/>
  <c r="J114" i="17" s="1"/>
  <c r="BK126" i="18"/>
  <c r="J126" i="18"/>
  <c r="J100" i="18" s="1"/>
  <c r="BK122" i="23"/>
  <c r="J122" i="23" s="1"/>
  <c r="J30" i="23" s="1"/>
  <c r="AG120" i="1" s="1"/>
  <c r="J180" i="17"/>
  <c r="J102" i="17"/>
  <c r="BK133" i="2"/>
  <c r="J133" i="2"/>
  <c r="J98" i="2" s="1"/>
  <c r="AU98" i="1"/>
  <c r="F35" i="2"/>
  <c r="AZ96" i="1" s="1"/>
  <c r="F37" i="4"/>
  <c r="AZ99" i="1"/>
  <c r="J34" i="4"/>
  <c r="AG99" i="1"/>
  <c r="F37" i="5"/>
  <c r="AZ100" i="1" s="1"/>
  <c r="F37" i="6"/>
  <c r="AZ101" i="1" s="1"/>
  <c r="F37" i="7"/>
  <c r="AZ102" i="1"/>
  <c r="F37" i="8"/>
  <c r="AZ103" i="1"/>
  <c r="J37" i="9"/>
  <c r="AV104" i="1" s="1"/>
  <c r="AT104" i="1" s="1"/>
  <c r="BB98" i="1"/>
  <c r="AX98" i="1"/>
  <c r="BD98" i="1"/>
  <c r="F37" i="10"/>
  <c r="AZ105" i="1"/>
  <c r="BC98" i="1"/>
  <c r="AY98" i="1" s="1"/>
  <c r="F37" i="11"/>
  <c r="AZ107" i="1" s="1"/>
  <c r="F37" i="12"/>
  <c r="AZ108" i="1" s="1"/>
  <c r="J34" i="12"/>
  <c r="AG108" i="1"/>
  <c r="F37" i="13"/>
  <c r="AZ110" i="1" s="1"/>
  <c r="J37" i="15"/>
  <c r="AV112" i="1" s="1"/>
  <c r="AT112" i="1" s="1"/>
  <c r="F37" i="16"/>
  <c r="AZ113" i="1"/>
  <c r="F37" i="18"/>
  <c r="AZ115" i="1" s="1"/>
  <c r="J33" i="19"/>
  <c r="AV116" i="1"/>
  <c r="AT116" i="1" s="1"/>
  <c r="J33" i="20"/>
  <c r="AV117" i="1" s="1"/>
  <c r="AT117" i="1" s="1"/>
  <c r="F33" i="23"/>
  <c r="AZ120" i="1" s="1"/>
  <c r="J34" i="16"/>
  <c r="AG113" i="1"/>
  <c r="AS95" i="1"/>
  <c r="AS94" i="1"/>
  <c r="F35" i="3"/>
  <c r="AZ97" i="1" s="1"/>
  <c r="F37" i="14"/>
  <c r="AZ111" i="1" s="1"/>
  <c r="J37" i="16"/>
  <c r="AV113" i="1"/>
  <c r="AT113" i="1" s="1"/>
  <c r="AN113" i="1" s="1"/>
  <c r="J37" i="18"/>
  <c r="AV115" i="1" s="1"/>
  <c r="AT115" i="1" s="1"/>
  <c r="F33" i="19"/>
  <c r="AZ116" i="1" s="1"/>
  <c r="J33" i="21"/>
  <c r="AV118" i="1" s="1"/>
  <c r="AT118" i="1" s="1"/>
  <c r="F33" i="22"/>
  <c r="AZ119" i="1" s="1"/>
  <c r="F33" i="24"/>
  <c r="AZ121" i="1" s="1"/>
  <c r="F33" i="25"/>
  <c r="AZ122" i="1"/>
  <c r="J34" i="5"/>
  <c r="AG100" i="1" s="1"/>
  <c r="J35" i="3"/>
  <c r="AV97" i="1" s="1"/>
  <c r="AT97" i="1" s="1"/>
  <c r="J37" i="14"/>
  <c r="AV111" i="1" s="1"/>
  <c r="AT111" i="1" s="1"/>
  <c r="BC109" i="1"/>
  <c r="AY109" i="1" s="1"/>
  <c r="BB109" i="1"/>
  <c r="AX109" i="1" s="1"/>
  <c r="J37" i="17"/>
  <c r="AV114" i="1"/>
  <c r="AT114" i="1" s="1"/>
  <c r="F33" i="21"/>
  <c r="AZ118" i="1"/>
  <c r="J33" i="22"/>
  <c r="AV119" i="1"/>
  <c r="AT119" i="1" s="1"/>
  <c r="J33" i="24"/>
  <c r="AV121" i="1"/>
  <c r="AT121" i="1"/>
  <c r="J33" i="25"/>
  <c r="AV122" i="1" s="1"/>
  <c r="AT122" i="1" s="1"/>
  <c r="J35" i="2"/>
  <c r="AV96" i="1" s="1"/>
  <c r="AT96" i="1" s="1"/>
  <c r="J37" i="4"/>
  <c r="AV99" i="1"/>
  <c r="AT99" i="1"/>
  <c r="J37" i="5"/>
  <c r="AV100" i="1"/>
  <c r="AT100" i="1" s="1"/>
  <c r="J37" i="6"/>
  <c r="AV101" i="1" s="1"/>
  <c r="AT101" i="1" s="1"/>
  <c r="J37" i="7"/>
  <c r="AV102" i="1" s="1"/>
  <c r="AT102" i="1" s="1"/>
  <c r="J37" i="8"/>
  <c r="AV103" i="1"/>
  <c r="AT103" i="1" s="1"/>
  <c r="F37" i="9"/>
  <c r="AZ104" i="1"/>
  <c r="J37" i="10"/>
  <c r="AV105" i="1" s="1"/>
  <c r="AT105" i="1" s="1"/>
  <c r="BA98" i="1"/>
  <c r="AW98" i="1" s="1"/>
  <c r="J37" i="11"/>
  <c r="AV107" i="1"/>
  <c r="AT107" i="1"/>
  <c r="J37" i="12"/>
  <c r="AV108" i="1"/>
  <c r="AT108" i="1" s="1"/>
  <c r="J37" i="13"/>
  <c r="AV110" i="1" s="1"/>
  <c r="AT110" i="1" s="1"/>
  <c r="F37" i="15"/>
  <c r="AZ112" i="1"/>
  <c r="BD109" i="1"/>
  <c r="BA109" i="1"/>
  <c r="AW109" i="1" s="1"/>
  <c r="F37" i="17"/>
  <c r="AZ114" i="1" s="1"/>
  <c r="F33" i="20"/>
  <c r="AZ117" i="1"/>
  <c r="J33" i="23"/>
  <c r="AV120" i="1" s="1"/>
  <c r="AT120" i="1" s="1"/>
  <c r="AN100" i="1" l="1"/>
  <c r="AN105" i="1"/>
  <c r="J193" i="20"/>
  <c r="J108" i="20" s="1"/>
  <c r="P130" i="20"/>
  <c r="AU117" i="1"/>
  <c r="R141" i="3"/>
  <c r="T130" i="20"/>
  <c r="T141" i="3"/>
  <c r="BK141" i="17"/>
  <c r="J141" i="17"/>
  <c r="J100" i="17" s="1"/>
  <c r="J96" i="21"/>
  <c r="J100" i="16"/>
  <c r="J96" i="24"/>
  <c r="BK123" i="19"/>
  <c r="J123" i="19" s="1"/>
  <c r="J96" i="19" s="1"/>
  <c r="J100" i="5"/>
  <c r="J100" i="10"/>
  <c r="J100" i="15"/>
  <c r="BK141" i="3"/>
  <c r="J141" i="3"/>
  <c r="J98" i="3"/>
  <c r="AN120" i="1"/>
  <c r="J96" i="23"/>
  <c r="J39" i="24"/>
  <c r="J39" i="23"/>
  <c r="J39" i="21"/>
  <c r="J43" i="16"/>
  <c r="J43" i="15"/>
  <c r="AN108" i="1"/>
  <c r="J43" i="12"/>
  <c r="J43" i="10"/>
  <c r="AN99" i="1"/>
  <c r="J43" i="5"/>
  <c r="J43" i="4"/>
  <c r="AN112" i="1"/>
  <c r="AN118" i="1"/>
  <c r="J34" i="11"/>
  <c r="AG107" i="1"/>
  <c r="J34" i="9"/>
  <c r="AG104" i="1"/>
  <c r="J34" i="6"/>
  <c r="AG101" i="1"/>
  <c r="AN101" i="1"/>
  <c r="BA106" i="1"/>
  <c r="AW106" i="1"/>
  <c r="J30" i="20"/>
  <c r="AG117" i="1" s="1"/>
  <c r="AN117" i="1" s="1"/>
  <c r="J34" i="7"/>
  <c r="AG102" i="1"/>
  <c r="J34" i="13"/>
  <c r="AG110" i="1"/>
  <c r="BD106" i="1"/>
  <c r="AU109" i="1"/>
  <c r="J30" i="22"/>
  <c r="AG119" i="1"/>
  <c r="J34" i="18"/>
  <c r="AG115" i="1"/>
  <c r="J30" i="25"/>
  <c r="AG122" i="1"/>
  <c r="J34" i="8"/>
  <c r="AG103" i="1" s="1"/>
  <c r="AZ98" i="1"/>
  <c r="AV98" i="1"/>
  <c r="AT98" i="1"/>
  <c r="BB106" i="1"/>
  <c r="AX106" i="1" s="1"/>
  <c r="J34" i="14"/>
  <c r="AG111" i="1"/>
  <c r="J32" i="2"/>
  <c r="AG96" i="1" s="1"/>
  <c r="AZ109" i="1"/>
  <c r="AV109" i="1"/>
  <c r="AT109" i="1"/>
  <c r="BC106" i="1"/>
  <c r="AY106" i="1" s="1"/>
  <c r="J43" i="6" l="1"/>
  <c r="J43" i="7"/>
  <c r="J39" i="25"/>
  <c r="J43" i="11"/>
  <c r="J43" i="9"/>
  <c r="J43" i="18"/>
  <c r="J39" i="22"/>
  <c r="J43" i="14"/>
  <c r="J43" i="8"/>
  <c r="J43" i="13"/>
  <c r="J39" i="20"/>
  <c r="J41" i="2"/>
  <c r="AN96" i="1"/>
  <c r="AN104" i="1"/>
  <c r="AN115" i="1"/>
  <c r="AN111" i="1"/>
  <c r="AN119" i="1"/>
  <c r="AN122" i="1"/>
  <c r="AN102" i="1"/>
  <c r="AN103" i="1"/>
  <c r="AN107" i="1"/>
  <c r="AN110" i="1"/>
  <c r="J34" i="17"/>
  <c r="AG114" i="1"/>
  <c r="AN114" i="1" s="1"/>
  <c r="BA95" i="1"/>
  <c r="AW95" i="1"/>
  <c r="BC95" i="1"/>
  <c r="AY95" i="1" s="1"/>
  <c r="AU106" i="1"/>
  <c r="AU95" i="1"/>
  <c r="AU94" i="1"/>
  <c r="AG98" i="1"/>
  <c r="BD95" i="1"/>
  <c r="J32" i="3"/>
  <c r="AG97" i="1"/>
  <c r="AG109" i="1"/>
  <c r="BB95" i="1"/>
  <c r="J30" i="19"/>
  <c r="AG116" i="1"/>
  <c r="AZ106" i="1"/>
  <c r="AV106" i="1"/>
  <c r="AT106" i="1"/>
  <c r="J39" i="19" l="1"/>
  <c r="J43" i="17"/>
  <c r="J41" i="3"/>
  <c r="AN116" i="1"/>
  <c r="AN97" i="1"/>
  <c r="AG106" i="1"/>
  <c r="AG95" i="1" s="1"/>
  <c r="AN98" i="1"/>
  <c r="AN109" i="1"/>
  <c r="BD94" i="1"/>
  <c r="W33" i="1" s="1"/>
  <c r="AX95" i="1"/>
  <c r="BC94" i="1"/>
  <c r="W32" i="1" s="1"/>
  <c r="BB94" i="1"/>
  <c r="W31" i="1"/>
  <c r="AZ95" i="1"/>
  <c r="AV95" i="1" s="1"/>
  <c r="AT95" i="1" s="1"/>
  <c r="BA94" i="1"/>
  <c r="AW94" i="1" s="1"/>
  <c r="AK30" i="1" s="1"/>
  <c r="AG94" i="1" l="1"/>
  <c r="AK26" i="1" s="1"/>
  <c r="AN95" i="1"/>
  <c r="AN106" i="1"/>
  <c r="AX94" i="1"/>
  <c r="W30" i="1"/>
  <c r="AZ94" i="1"/>
  <c r="W29" i="1" s="1"/>
  <c r="AY94" i="1"/>
  <c r="AV94" i="1" l="1"/>
  <c r="AK29" i="1"/>
  <c r="AK35" i="1"/>
  <c r="AT94" i="1" l="1"/>
  <c r="AN94" i="1"/>
</calcChain>
</file>

<file path=xl/sharedStrings.xml><?xml version="1.0" encoding="utf-8"?>
<sst xmlns="http://schemas.openxmlformats.org/spreadsheetml/2006/main" count="37696" uniqueCount="3745">
  <si>
    <t>Export Komplet</t>
  </si>
  <si>
    <t/>
  </si>
  <si>
    <t>2.0</t>
  </si>
  <si>
    <t>False</t>
  </si>
  <si>
    <t>{cabbe0fd-6de4-4248-924f-ec8a4560560a}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</si>
  <si>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</si>
  <si>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</si>
  <si>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</si>
  <si>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</si>
  <si>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</si>
  <si>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</si>
  <si>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</si>
  <si>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</si>
  <si>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</si>
  <si>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24-11_4930_M-R02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</si>
  <si>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</si>
  <si>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</si>
  <si>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Technikův pavilon</t>
  </si>
  <si>
    <t>KSO:</t>
  </si>
  <si>
    <t>CC-CZ:</t>
  </si>
  <si>
    <t>Místo:</t>
  </si>
  <si>
    <t>Liberec</t>
  </si>
  <si>
    <t>Datum:</t>
  </si>
  <si>
    <t>21. 11. 2024</t>
  </si>
  <si>
    <t>Zadavatel:</t>
  </si>
  <si>
    <t>IČ:</t>
  </si>
  <si>
    <t>Statutární město Liberec, nám.Dr.E.Beneše</t>
  </si>
  <si>
    <t>DIČ:</t>
  </si>
  <si>
    <t>Uchazeč:</t>
  </si>
  <si>
    <t>Vyplň údaj</t>
  </si>
  <si>
    <t>Projektant:</t>
  </si>
  <si>
    <t>Kancelář architektury města, nám.Dr.E.Beneše</t>
  </si>
  <si>
    <t>True</t>
  </si>
  <si>
    <t>Zpracovatel:</t>
  </si>
  <si>
    <t>PROPOS Liberec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</si>
  <si>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</si>
  <si>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</si>
  <si>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</si>
  <si>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</si>
  <si>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</si>
  <si>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</si>
  <si>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</si>
  <si>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</si>
  <si>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</si>
  <si>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</si>
  <si>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</si>
  <si>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</si>
  <si>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</si>
  <si>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</si>
  <si>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</si>
  <si>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</si>
  <si>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</si>
  <si>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</si>
  <si>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</si>
  <si>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</si>
  <si>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</si>
  <si>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</si>
  <si>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</si>
  <si>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</si>
  <si>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</si>
  <si>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</si>
  <si>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</si>
  <si>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</si>
  <si>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</si>
  <si>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</si>
  <si>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</si>
  <si>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</si>
  <si>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</si>
  <si>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</si>
  <si>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</si>
  <si>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</si>
  <si>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</si>
  <si>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</si>
  <si>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</si>
  <si>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</si>
  <si>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</si>
  <si>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</si>
  <si>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</si>
  <si>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</si>
  <si>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</si>
  <si>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</si>
  <si>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STA</t>
  </si>
  <si>
    <t>1</t>
  </si>
  <si>
    <t>{fae39f2a-45bd-4efb-b3c1-dc034c1f6508}</t>
  </si>
  <si>
    <t>2</t>
  </si>
  <si>
    <t>/</t>
  </si>
  <si>
    <t>00</t>
  </si>
  <si>
    <t>Odstranění stavby</t>
  </si>
  <si>
    <t>Soupis</t>
  </si>
  <si>
    <t>{e656a3ca-986a-4c73-b77b-a094655c7088}</t>
  </si>
  <si>
    <t>01</t>
  </si>
  <si>
    <t>Architektonicko-stavební část</t>
  </si>
  <si>
    <t>{8a46877a-8234-4842-8055-cafd9afce475}</t>
  </si>
  <si>
    <t>02</t>
  </si>
  <si>
    <t>Výrobky</t>
  </si>
  <si>
    <t>{5f4b9c9e-cb27-4106-9b28-42655200847f}</t>
  </si>
  <si>
    <t>Vnitřní otvory</t>
  </si>
  <si>
    <t>3</t>
  </si>
  <si>
    <t>{726b8333-1640-4ed3-b6f4-d1cee4b9031f}</t>
  </si>
  <si>
    <t>Vnější otvory</t>
  </si>
  <si>
    <t>{8b7eaf26-28cb-44ab-a048-d1be1450ae7a}</t>
  </si>
  <si>
    <t>03</t>
  </si>
  <si>
    <t>Truhlářské prvky</t>
  </si>
  <si>
    <t>{28479576-b7b8-4d76-952a-502a3bf7304c}</t>
  </si>
  <si>
    <t>04</t>
  </si>
  <si>
    <t>Zámečnické prvky</t>
  </si>
  <si>
    <t>{54e8a70c-bbac-4ff2-91fa-e476ca44e078}</t>
  </si>
  <si>
    <t>05</t>
  </si>
  <si>
    <t>Klempířské prvky</t>
  </si>
  <si>
    <t>{fc676972-d1d0-49a6-aa65-ccd8048029bb}</t>
  </si>
  <si>
    <t>06</t>
  </si>
  <si>
    <t>Kamenické prvky</t>
  </si>
  <si>
    <t>{bce90bea-f25e-401e-b737-7682d48f034c}</t>
  </si>
  <si>
    <t>07</t>
  </si>
  <si>
    <t>Sanitární prvky</t>
  </si>
  <si>
    <t>{c4444550-9bfe-46ca-b238-464c96099335}</t>
  </si>
  <si>
    <t>Specialisté SO 01</t>
  </si>
  <si>
    <t>{1a26704b-ae0b-4c53-b9c2-2c00d7aaf6b5}</t>
  </si>
  <si>
    <t>Zdravotní technika</t>
  </si>
  <si>
    <t>{a87a6ce2-602c-4652-94e0-c04bbfb9673f}</t>
  </si>
  <si>
    <t>Ústřední vytápění</t>
  </si>
  <si>
    <t>{dc02cadc-89d1-400b-96f4-fc18f375d2c9}</t>
  </si>
  <si>
    <t>Elektroinstalace</t>
  </si>
  <si>
    <t>{fc854149-ba7a-43f0-aa7a-7e155efcf548}</t>
  </si>
  <si>
    <t>03.1</t>
  </si>
  <si>
    <t>Silnoproud</t>
  </si>
  <si>
    <t>4</t>
  </si>
  <si>
    <t>{886a76df-7ef9-497b-98f4-3db7b3b1966d}</t>
  </si>
  <si>
    <t>03.2</t>
  </si>
  <si>
    <t>Slaboproud</t>
  </si>
  <si>
    <t>{f0f49526-b666-49ca-816e-6cbd12c8ee2a}</t>
  </si>
  <si>
    <t>03.3</t>
  </si>
  <si>
    <t>Bleskosvod</t>
  </si>
  <si>
    <t>{04d2f14c-fcb3-4594-8a90-7961c2b60f7c}</t>
  </si>
  <si>
    <t>03.4</t>
  </si>
  <si>
    <t>FVE</t>
  </si>
  <si>
    <t>{a90175f0-470d-4f1c-800e-cdada5b53260}</t>
  </si>
  <si>
    <t>Vzduchotechnika</t>
  </si>
  <si>
    <t>{e5d01b88-030b-413e-9427-abd8fd2e7851}</t>
  </si>
  <si>
    <t>Měření a regulace</t>
  </si>
  <si>
    <t>{b839b464-a908-455d-b6d9-31eb1f2ac77b}</t>
  </si>
  <si>
    <t>SO 02</t>
  </si>
  <si>
    <t>Přípojka vodovodu</t>
  </si>
  <si>
    <t>{49cac0d7-f983-4d05-9470-b73ed984e916}</t>
  </si>
  <si>
    <t>SO 03 a 04</t>
  </si>
  <si>
    <t>Přípojka kanalizace a deštové vody</t>
  </si>
  <si>
    <t>{9dbf6249-9f09-4e9e-8ce0-1240a2263e6e}</t>
  </si>
  <si>
    <t>SO 05</t>
  </si>
  <si>
    <t>Přípojka elektro</t>
  </si>
  <si>
    <t>{e241d4b7-7c6b-4ac6-941a-3e9eab26f9fa}</t>
  </si>
  <si>
    <t>SO 06</t>
  </si>
  <si>
    <t>Optická přípojka</t>
  </si>
  <si>
    <t>{c2e36d5b-4730-4b9d-aa0f-e18eb40bb7f7}</t>
  </si>
  <si>
    <t>SO 07</t>
  </si>
  <si>
    <t>Zpevněné plochy a opěrná zeď</t>
  </si>
  <si>
    <t>{19ffcbe8-0376-44c6-8715-61e0aab75326}</t>
  </si>
  <si>
    <t>SO 08</t>
  </si>
  <si>
    <t>Krajínářské úpravy</t>
  </si>
  <si>
    <t>{6f3482b8-7773-4788-8b1b-87a924cb00f3}</t>
  </si>
  <si>
    <t>VRN</t>
  </si>
  <si>
    <t>Vedlejší rozpočtové náklady</t>
  </si>
  <si>
    <t>{4a1e21a2-e0c1-4ef9-b270-2864e3124f3e}</t>
  </si>
  <si>
    <t>KRYCÍ LIST SOUPISU PRACÍ</t>
  </si>
  <si>
    <t>Objekt:</t>
  </si>
  <si>
    <t>SO 01 - Technikův pavilon</t>
  </si>
  <si>
    <t>Soupis:</t>
  </si>
  <si>
    <t>00 - Odstranění stavby</t>
  </si>
  <si>
    <t xml:space="preserve">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</si>
  <si>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</si>
  <si>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</si>
  <si>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</si>
  <si>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</si>
  <si>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</si>
  <si>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</si>
  <si>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</si>
  <si>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</si>
  <si>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</si>
  <si>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</si>
  <si>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</si>
  <si>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</si>
  <si>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</si>
  <si>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</si>
  <si>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</si>
  <si>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</si>
  <si>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</si>
  <si>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</si>
  <si>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</si>
  <si>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</si>
  <si>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</si>
  <si>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</si>
  <si>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</si>
  <si>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</si>
  <si>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</si>
  <si>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</si>
  <si>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</si>
  <si>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</si>
  <si>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</si>
  <si>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</si>
  <si>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</si>
  <si>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</si>
  <si>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</si>
  <si>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</si>
  <si>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</si>
  <si>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</si>
  <si>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174151101</t>
  </si>
  <si>
    <t>Zásyp jam, šachet rýh nebo kolem objektů sypaninou se zhutněním</t>
  </si>
  <si>
    <t>m3</t>
  </si>
  <si>
    <t>VV</t>
  </si>
  <si>
    <t>"1.np bez plochy nad suterénem"</t>
  </si>
  <si>
    <t>"zásyp po vybouraných základech - srovananá rovina základů uvažována tl. 0,5 m"</t>
  </si>
  <si>
    <t>(526,88-52,23)*0,5</t>
  </si>
  <si>
    <t>Součet</t>
  </si>
  <si>
    <t>M</t>
  </si>
  <si>
    <t>10364100</t>
  </si>
  <si>
    <t>zemina pro terénní úpravy - tříděná</t>
  </si>
  <si>
    <t>t</t>
  </si>
  <si>
    <t>8</t>
  </si>
  <si>
    <t>237,235*1,75</t>
  </si>
  <si>
    <t>Trubní vedení</t>
  </si>
  <si>
    <t>891100100-R</t>
  </si>
  <si>
    <t>Odpojení objektu od vodovodní přípojky (kompletní provedení vč. zemních prací a likvidace vybouraného materiálu)</t>
  </si>
  <si>
    <t>kpl</t>
  </si>
  <si>
    <t>6</t>
  </si>
  <si>
    <t>"odkopání a zaslepení přípojky u napojení na řad"</t>
  </si>
  <si>
    <t>891100200-R</t>
  </si>
  <si>
    <t>Odpojení objektu od kanalizační přípojky (kompletní provedení vč. zemních prací a likvidace vybouraného materiálu)</t>
  </si>
  <si>
    <t>"odkopání a zaslepení přípojky v místě odstraněné stavby"</t>
  </si>
  <si>
    <t>9</t>
  </si>
  <si>
    <t>Ostatní konstrukce a práce, bourání</t>
  </si>
  <si>
    <t>5</t>
  </si>
  <si>
    <t>959900100-R</t>
  </si>
  <si>
    <t>D+M opatření na ochranu a zabezpečení suterénu</t>
  </si>
  <si>
    <t>Kč</t>
  </si>
  <si>
    <t>10</t>
  </si>
  <si>
    <t>981013212</t>
  </si>
  <si>
    <t>Demolice budov dřevěných ostatních oboustranně obitých případně omítnutých těžkou mechanizací</t>
  </si>
  <si>
    <t>"1.np bez plochy nad suterénem (plocha k +-0,000, + tl. podlahy 0,25 m + srovananá rovina základů (uvažováno tl. 0,5 m)"</t>
  </si>
  <si>
    <t>(526,88-52,23)*(4,4+0,25+0,5)</t>
  </si>
  <si>
    <t>"1.np - plocha nad suterénem (demolice do úrovně +-0,000)"</t>
  </si>
  <si>
    <t>52,23*4,4</t>
  </si>
  <si>
    <t>"2.np (+4,400 / +7,350)"</t>
  </si>
  <si>
    <t>(11,5*3,15+14,4*8,4)*(7,35-4,4)</t>
  </si>
  <si>
    <t>997</t>
  </si>
  <si>
    <t>Přesun sutě</t>
  </si>
  <si>
    <t>7</t>
  </si>
  <si>
    <t>997006512</t>
  </si>
  <si>
    <t>Vodorovné doprava suti s naložením a složením na skládku přes 100 m do 1 km</t>
  </si>
  <si>
    <t>14</t>
  </si>
  <si>
    <t>997006519</t>
  </si>
  <si>
    <t>Příplatek k vodorovnému přemístění suti na skládku ZKD 1 km přes 1 km</t>
  </si>
  <si>
    <t>16</t>
  </si>
  <si>
    <t>753,109*9 "Přepočtené koeficientem množství</t>
  </si>
  <si>
    <t>997013631</t>
  </si>
  <si>
    <t>Poplatek za uložení na skládce (skládkovné) stavebního odpadu směsného kód odpadu 17 09 04</t>
  </si>
  <si>
    <t>18</t>
  </si>
  <si>
    <t>753,109*0,3 "Přepočtené koeficientem množství</t>
  </si>
  <si>
    <t>997013871</t>
  </si>
  <si>
    <t>Poplatek za uložení stavebního odpadu na recyklační skládce (skládkovné) směsného stavebního a demoličního kód odpadu 17 09 04</t>
  </si>
  <si>
    <t>20</t>
  </si>
  <si>
    <t>753,109*0,7 "Přepočtené koeficientem množství</t>
  </si>
  <si>
    <t>PSV</t>
  </si>
  <si>
    <t>Práce a dodávky PSV</t>
  </si>
  <si>
    <t>741</t>
  </si>
  <si>
    <t>Elektroinstalace - silnoproud</t>
  </si>
  <si>
    <t>11</t>
  </si>
  <si>
    <t>741000100-R</t>
  </si>
  <si>
    <t>Odpojení objektu od přípojky elektro - silnoproud (kompletní provedení vč. zemních prací a likvidace vybouraného materiálu)</t>
  </si>
  <si>
    <t>22</t>
  </si>
  <si>
    <t>"odkopání kabelového přívodu NN v přilehlém pozemku a v součinnosti s provozovatelem distribuční soustavy odpojení kabelů od objektu"</t>
  </si>
  <si>
    <t>VRN1</t>
  </si>
  <si>
    <t>Průzkumné, geodetické a projektové práce</t>
  </si>
  <si>
    <t>012103000</t>
  </si>
  <si>
    <t>Geodetické práce před výstavbou</t>
  </si>
  <si>
    <t>24</t>
  </si>
  <si>
    <t>"vytýčení inženýrských sítí"</t>
  </si>
  <si>
    <t>VRN3</t>
  </si>
  <si>
    <t>Zařízení staveniště</t>
  </si>
  <si>
    <t>13</t>
  </si>
  <si>
    <t>030001000</t>
  </si>
  <si>
    <t>26</t>
  </si>
  <si>
    <t>"vč. zajištění a zabezpečení staveniště dle požadavku PD"</t>
  </si>
  <si>
    <t>"např. oplocení, DIO apod."</t>
  </si>
  <si>
    <t>VRN4</t>
  </si>
  <si>
    <t>Inženýrská činnost</t>
  </si>
  <si>
    <t>045303000</t>
  </si>
  <si>
    <t>Koordinační činnost</t>
  </si>
  <si>
    <t>28</t>
  </si>
  <si>
    <t>"koordinace se správci sítí pro odpojení objektu"</t>
  </si>
  <si>
    <t>VRN7</t>
  </si>
  <si>
    <t>Provozní vlivy</t>
  </si>
  <si>
    <t>15</t>
  </si>
  <si>
    <t>070001000</t>
  </si>
  <si>
    <t>30</t>
  </si>
  <si>
    <t>"vliv dopravy, provozu apod."</t>
  </si>
  <si>
    <t>VRN9</t>
  </si>
  <si>
    <t>Ostatní náklady</t>
  </si>
  <si>
    <t>090001000</t>
  </si>
  <si>
    <t>32</t>
  </si>
  <si>
    <t>"ostatní opatření vyplývající z povahy prováděného díla a požadavků PD jinde neuvedené"</t>
  </si>
  <si>
    <t>"mimo jiné i předání dokladové části (atesty, průvodky odpadů apod.)"</t>
  </si>
  <si>
    <t>skl_P_01</t>
  </si>
  <si>
    <t>44,3</t>
  </si>
  <si>
    <t>skl_P2_1</t>
  </si>
  <si>
    <t>108,4</t>
  </si>
  <si>
    <t>skl_P2_2</t>
  </si>
  <si>
    <t>20,3</t>
  </si>
  <si>
    <t>P1_1a2</t>
  </si>
  <si>
    <t>252,7</t>
  </si>
  <si>
    <t>skl_b11</t>
  </si>
  <si>
    <t>192,3</t>
  </si>
  <si>
    <t>skl_B12</t>
  </si>
  <si>
    <t>52,1</t>
  </si>
  <si>
    <t>skl_b13</t>
  </si>
  <si>
    <t>5,859</t>
  </si>
  <si>
    <t>skl_b21</t>
  </si>
  <si>
    <t>210,5</t>
  </si>
  <si>
    <t>01 - Architektonicko-stavební část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</si>
  <si>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</si>
  <si>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</si>
  <si>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</si>
  <si>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</si>
  <si>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</si>
  <si>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</si>
  <si>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</si>
  <si>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</si>
  <si>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</si>
  <si>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766 - Konstrukce truhlářské vč.přesunu hmot</t>
  </si>
  <si>
    <t xml:space="preserve">    771 - Podlahy z dlaždic</t>
  </si>
  <si>
    <t xml:space="preserve">    775 - Podlahy skládané vč.přesunu hmot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</si>
  <si>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</si>
  <si>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</si>
  <si>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</si>
  <si>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</si>
  <si>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131251103</t>
  </si>
  <si>
    <t>Hloubení jam nezapažených v hornině třídy těžitelnosti I skupiny 3 objem do 100 m3 strojně</t>
  </si>
  <si>
    <t>CS ÚRS 2024 02</t>
  </si>
  <si>
    <t>-1646874209</t>
  </si>
  <si>
    <t>15,3*14,5</t>
  </si>
  <si>
    <t>132251253</t>
  </si>
  <si>
    <t>Hloubení rýh nezapažených š do 2000 mm v hornině třídy těžitelnosti I skupiny 3 objem do 100 m3 strojně</t>
  </si>
  <si>
    <t>964211712</t>
  </si>
  <si>
    <t>zákl.pasy</t>
  </si>
  <si>
    <t>0,3*2,0*(2,6+3,485+21,265*2+6,28+22,73+8,04*2+3,14*3,44)</t>
  </si>
  <si>
    <t>0,3*0,5*(2,6+3,485+21,265*2+6,28+22,73+8,04*2+3,14*3,44)</t>
  </si>
  <si>
    <t>kolem stávajícího objketu</t>
  </si>
  <si>
    <t>(6,5+6,8+10,67+7,54+3,2+3,2+5,7+5,15)*2,0*2,4</t>
  </si>
  <si>
    <t>139711111</t>
  </si>
  <si>
    <t>Vykopávky v uzavřených prostorech v hornině třídy těžitelnosti I skupiny 1 až 3 ručně</t>
  </si>
  <si>
    <t>-214090653</t>
  </si>
  <si>
    <t>2,9*2,5</t>
  </si>
  <si>
    <t>162251102</t>
  </si>
  <si>
    <t>Vodorovné přemístění přes 20 do 50 m výkopku/sypaniny z horniny třídy těžitelnosti I skupiny 1 až 3</t>
  </si>
  <si>
    <t>-1421470085</t>
  </si>
  <si>
    <t>na mezideponii</t>
  </si>
  <si>
    <t>221,85+312,428+7,25</t>
  </si>
  <si>
    <t>zpětný zásyp</t>
  </si>
  <si>
    <t>418,937</t>
  </si>
  <si>
    <t>162751117</t>
  </si>
  <si>
    <t>Vodorovné přemístění přes 9 000 do 10000 m výkopku/sypaniny z horniny třídy těžitelnosti I skupiny 1 až 3</t>
  </si>
  <si>
    <t>-110309595</t>
  </si>
  <si>
    <t xml:space="preserve">nevyužitý výkop </t>
  </si>
  <si>
    <t>(221,85+312,428+7,25)-(418,937)</t>
  </si>
  <si>
    <t>162751119</t>
  </si>
  <si>
    <t>Příplatek k vodorovnému přemístění výkopku/sypaniny z horniny třídy těžitelnosti I skupiny 1 až 3 ZKD 1000 m přes 10000 m</t>
  </si>
  <si>
    <t>1581166311</t>
  </si>
  <si>
    <t>122,591</t>
  </si>
  <si>
    <t>167151111</t>
  </si>
  <si>
    <t>Nakládání výkopku z hornin třídy těžitelnosti I skupiny 1 až 3 přes 100 m3</t>
  </si>
  <si>
    <t>-280523649</t>
  </si>
  <si>
    <t>zásyp</t>
  </si>
  <si>
    <t>nevyužitý výkop na skládku</t>
  </si>
  <si>
    <t>171251201</t>
  </si>
  <si>
    <t>Uložení sypaniny na skládky nebo meziskládky</t>
  </si>
  <si>
    <t>1956030074</t>
  </si>
  <si>
    <t>171201231</t>
  </si>
  <si>
    <t>Poplatek za uložení zeminy a kamení na recyklační skládce (skládkovné) kód odpadu 17 05 04</t>
  </si>
  <si>
    <t>-914919772</t>
  </si>
  <si>
    <t>122,591*1,8</t>
  </si>
  <si>
    <t>-55031362</t>
  </si>
  <si>
    <t>zásyp kolem stávajího ojbketu</t>
  </si>
  <si>
    <t>hloubení - nové konstrukce</t>
  </si>
  <si>
    <t>(221,85+312,428+7,25-234,048)-(21,703+3,97+10,852+45,718+15,676+82,241*0,3)</t>
  </si>
  <si>
    <t>Zakládání</t>
  </si>
  <si>
    <t>2715322</t>
  </si>
  <si>
    <t>Podsyp pod základové konstrukce se zhutněním z hrubého kameniva frakce 16 až 32 mm</t>
  </si>
  <si>
    <t>-1750049063</t>
  </si>
  <si>
    <t>D2</t>
  </si>
  <si>
    <t>21,65*6,08*0,1</t>
  </si>
  <si>
    <t>85,4*0,1</t>
  </si>
  <si>
    <t>27153221</t>
  </si>
  <si>
    <t>Podsyp pod základové konstrukce se zhutněním z hrubého kameniva frakce 8 až 32 mm</t>
  </si>
  <si>
    <t>-1611104860</t>
  </si>
  <si>
    <t>39,7*0,1</t>
  </si>
  <si>
    <t>271542211</t>
  </si>
  <si>
    <t>Podsyp pod základové konstrukce se zhutněním z netříděné štěrkodrtě</t>
  </si>
  <si>
    <t>-1848736914</t>
  </si>
  <si>
    <t>21,65*6,08*0,05</t>
  </si>
  <si>
    <t>85,4*0,05</t>
  </si>
  <si>
    <t>273321411</t>
  </si>
  <si>
    <t>Základové desky ze ŽB bez zvýšených nároků na prostředí tř. C 20/25</t>
  </si>
  <si>
    <t>31922968</t>
  </si>
  <si>
    <t>21,65*6,08*0,25</t>
  </si>
  <si>
    <t>85,4*0,15</t>
  </si>
  <si>
    <t>273351121</t>
  </si>
  <si>
    <t>Zřízení bednění základových desek</t>
  </si>
  <si>
    <t>m2</t>
  </si>
  <si>
    <t>1337522568</t>
  </si>
  <si>
    <t>(21,65*2+6,08)*0,25</t>
  </si>
  <si>
    <t>(8,0+2,8+3,4)*2*0,15</t>
  </si>
  <si>
    <t>273351122</t>
  </si>
  <si>
    <t>Odstranění bednění základových desek</t>
  </si>
  <si>
    <t>203585154</t>
  </si>
  <si>
    <t>17</t>
  </si>
  <si>
    <t>273361821</t>
  </si>
  <si>
    <t>Výztuž základových desek betonářskou ocelí 10 505 (R)</t>
  </si>
  <si>
    <t>-729150132</t>
  </si>
  <si>
    <t>předpoklad 50kg/m3</t>
  </si>
  <si>
    <t>45,718*50*0,001</t>
  </si>
  <si>
    <t>274321311</t>
  </si>
  <si>
    <t>Základové pasy ze ŽB bez zvýšených nároků na prostředí tř. C 16/20</t>
  </si>
  <si>
    <t>1806660254</t>
  </si>
  <si>
    <t>19</t>
  </si>
  <si>
    <t>274351121</t>
  </si>
  <si>
    <t>Zřízení bednění základových pasů rovného</t>
  </si>
  <si>
    <t>82664530</t>
  </si>
  <si>
    <t>0,3*2*(2,6+3,485+21,265*2+6,28+22,73+8,04*2+3,14*3,44)</t>
  </si>
  <si>
    <t>274351122</t>
  </si>
  <si>
    <t>Odstranění bednění základových pasů rovného</t>
  </si>
  <si>
    <t>-209345380</t>
  </si>
  <si>
    <t>274361821</t>
  </si>
  <si>
    <t>Výztuž základových pasů betonářskou ocelí 10 505 (R)</t>
  </si>
  <si>
    <t>-1381794407</t>
  </si>
  <si>
    <t>předpoklad 90kg/m3</t>
  </si>
  <si>
    <t>15,676*90,0*0,001</t>
  </si>
  <si>
    <t>279113144</t>
  </si>
  <si>
    <t>Základová zeď tl přes 250 do 300 mm z tvárnic ztraceného bednění včetně výplně z betonu tř. C 20/25</t>
  </si>
  <si>
    <t>-1712510516</t>
  </si>
  <si>
    <t>základy</t>
  </si>
  <si>
    <t>0,75*(2,6+3,485+21,265*2+6,28+22,73+8,04*2+3,14*3,44)</t>
  </si>
  <si>
    <t>S7</t>
  </si>
  <si>
    <t>0,65*(3,64+2,3)</t>
  </si>
  <si>
    <t>23</t>
  </si>
  <si>
    <t>279321347</t>
  </si>
  <si>
    <t>Základová zeď ze ŽB bez zvýšených nároků na prostředí tř. C 25/30 bez výztuže</t>
  </si>
  <si>
    <t>1942416796</t>
  </si>
  <si>
    <t>dojezd výtahu</t>
  </si>
  <si>
    <t>(2,2+1,6*2)*0,2*0,51</t>
  </si>
  <si>
    <t>279351311</t>
  </si>
  <si>
    <t>Zřízení jednostranného bednění základových zdí</t>
  </si>
  <si>
    <t>1870219396</t>
  </si>
  <si>
    <t>(1,8+1,6*2)*0,51</t>
  </si>
  <si>
    <t>25</t>
  </si>
  <si>
    <t>279351312</t>
  </si>
  <si>
    <t>Odstranění jednostranného bednění základových zdí</t>
  </si>
  <si>
    <t>-1940863318</t>
  </si>
  <si>
    <t>279361821</t>
  </si>
  <si>
    <t>Výztuž základových zdí nosných betonářskou ocelí 10 505</t>
  </si>
  <si>
    <t>1415040577</t>
  </si>
  <si>
    <t>předpoklad 60kg/m3</t>
  </si>
  <si>
    <t>0,551*60*0,001</t>
  </si>
  <si>
    <t>Svislé a kompletní konstrukce</t>
  </si>
  <si>
    <t>27</t>
  </si>
  <si>
    <t>311231126</t>
  </si>
  <si>
    <t>Zdivo nosné z cihel dl 290 mm P20 až 25 na MC 5 nebo MC 10</t>
  </si>
  <si>
    <t>645139606</t>
  </si>
  <si>
    <t>SKO.3</t>
  </si>
  <si>
    <t>2,52*(5,9)*0,3</t>
  </si>
  <si>
    <t>34227161</t>
  </si>
  <si>
    <t>Příčka z vápenopískových plných tvárnic tl.200mm</t>
  </si>
  <si>
    <t>-989744001</t>
  </si>
  <si>
    <t>SK0.1</t>
  </si>
  <si>
    <t>2,52*(2,1+1,6)</t>
  </si>
  <si>
    <t>29</t>
  </si>
  <si>
    <t>342272215</t>
  </si>
  <si>
    <t>Příčka z pórobetonových hladkých tvárnic na tenkovrstvou maltu tl 75 mm</t>
  </si>
  <si>
    <t>-1456617771</t>
  </si>
  <si>
    <t>1.PP</t>
  </si>
  <si>
    <t>(1,75+1,5)*2,525</t>
  </si>
  <si>
    <t>-0,8*2,1</t>
  </si>
  <si>
    <t>Vodorovné konstrukce</t>
  </si>
  <si>
    <t>411321414</t>
  </si>
  <si>
    <t>Stropy deskové ze ŽB tř. C 25/30</t>
  </si>
  <si>
    <t>1703312707</t>
  </si>
  <si>
    <t>58,94*0,25</t>
  </si>
  <si>
    <t>-(1,8*1,64+1,0*2,9)*0,25</t>
  </si>
  <si>
    <t>31</t>
  </si>
  <si>
    <t>411351011</t>
  </si>
  <si>
    <t>Zřízení bednění stropů deskových tl přes 5 do 25 cm bez podpěrné kce</t>
  </si>
  <si>
    <t>1725412068</t>
  </si>
  <si>
    <t>58,94</t>
  </si>
  <si>
    <t>(1,8*1,64+1,0*2,9)</t>
  </si>
  <si>
    <t>411351012</t>
  </si>
  <si>
    <t>Odstranění bednění stropů deskových tl přes 5 do 25 cm bez podpěrné kce</t>
  </si>
  <si>
    <t>-1762600194</t>
  </si>
  <si>
    <t>33</t>
  </si>
  <si>
    <t>411354313</t>
  </si>
  <si>
    <t>Zřízení podpěrné konstrukce stropů výšky do 4 m tl přes 15 do 25 cm</t>
  </si>
  <si>
    <t>1597390904</t>
  </si>
  <si>
    <t>34</t>
  </si>
  <si>
    <t>411354314</t>
  </si>
  <si>
    <t>Odstranění podpěrné konstrukce stropů výšky do 4 m tl přes 15 do 25 cm</t>
  </si>
  <si>
    <t>-1693325213</t>
  </si>
  <si>
    <t>35</t>
  </si>
  <si>
    <t>417321515</t>
  </si>
  <si>
    <t>Ztužující pásy a věnce ze ŽB tř. C 25/30</t>
  </si>
  <si>
    <t>-751426645</t>
  </si>
  <si>
    <t>(3,65+2,1+2,1+1,5)*0,25*0,3</t>
  </si>
  <si>
    <t>2,2*0,24*0,25</t>
  </si>
  <si>
    <t>36</t>
  </si>
  <si>
    <t>417351115</t>
  </si>
  <si>
    <t>Zřízení bednění ztužujících věnců</t>
  </si>
  <si>
    <t>918214800</t>
  </si>
  <si>
    <t>(3,65+2,1+2,1+1,5)*0,25*2</t>
  </si>
  <si>
    <t>2,2*0,25*2</t>
  </si>
  <si>
    <t>37</t>
  </si>
  <si>
    <t>417351116</t>
  </si>
  <si>
    <t>Odstranění bednění ztužujících věnců</t>
  </si>
  <si>
    <t>1886743222</t>
  </si>
  <si>
    <t>38</t>
  </si>
  <si>
    <t>417361821</t>
  </si>
  <si>
    <t>Výztuž ztužujících pásů a věnců a stropů betonářskou ocelí</t>
  </si>
  <si>
    <t>-542501966</t>
  </si>
  <si>
    <t>dle statika</t>
  </si>
  <si>
    <t>1,09458+0,47835</t>
  </si>
  <si>
    <t>39</t>
  </si>
  <si>
    <t>430321414</t>
  </si>
  <si>
    <t>Schodišťová konstrukce a rampa ze ŽB tř. C 25/30</t>
  </si>
  <si>
    <t>675486949</t>
  </si>
  <si>
    <t>schodnice</t>
  </si>
  <si>
    <t>0,37*1,215</t>
  </si>
  <si>
    <t>mezipodesta</t>
  </si>
  <si>
    <t>2,1*0,15</t>
  </si>
  <si>
    <t>40</t>
  </si>
  <si>
    <t>431351121</t>
  </si>
  <si>
    <t>Zřízení bednění podest schodišť a ramp přímočarých v do 4 m</t>
  </si>
  <si>
    <t>-943498655</t>
  </si>
  <si>
    <t>(0,174+0,3)*5*1,215</t>
  </si>
  <si>
    <t>1,539*1,215</t>
  </si>
  <si>
    <t>2,1</t>
  </si>
  <si>
    <t>41</t>
  </si>
  <si>
    <t>431351122</t>
  </si>
  <si>
    <t>Odstranění bednění podest schodišť a ramp přímočarých v do 4 m</t>
  </si>
  <si>
    <t>488810889</t>
  </si>
  <si>
    <t>42</t>
  </si>
  <si>
    <t>430361821</t>
  </si>
  <si>
    <t>Výztuž schodišťové konstrukce a rampy betonářskou ocelí 10 505</t>
  </si>
  <si>
    <t>-2041854834</t>
  </si>
  <si>
    <t>předpoklad 35kg/m3</t>
  </si>
  <si>
    <t>0,765*35*0,001</t>
  </si>
  <si>
    <t>43</t>
  </si>
  <si>
    <t>43032141</t>
  </si>
  <si>
    <t>Příplatek na natrnování podesty do stávající zdi pomocí roxoru r12mm</t>
  </si>
  <si>
    <t>-1957702864</t>
  </si>
  <si>
    <t>44</t>
  </si>
  <si>
    <t>434191452</t>
  </si>
  <si>
    <t>Osazení schodišťových stupňů kamenných pemrlovaných oboustranně do otvorů se zazděním</t>
  </si>
  <si>
    <t>m</t>
  </si>
  <si>
    <t>-636220647</t>
  </si>
  <si>
    <t>12*1,0</t>
  </si>
  <si>
    <t>Úpravy povrchů, podlahy a osazování výplní</t>
  </si>
  <si>
    <t>45</t>
  </si>
  <si>
    <t>612125100</t>
  </si>
  <si>
    <t>Vyplnění spár vápennou maltou vnitřních stěn z cihel</t>
  </si>
  <si>
    <t>-2073385150</t>
  </si>
  <si>
    <t>S8</t>
  </si>
  <si>
    <t>2,52*(6,5+3,47+6,955+5,37+5,05+6,3+3,14*1,24)</t>
  </si>
  <si>
    <t>46</t>
  </si>
  <si>
    <t>612131101</t>
  </si>
  <si>
    <t>Cementový postřik vnitřních stěn nanášený celoplošně ručně</t>
  </si>
  <si>
    <t>-867116861</t>
  </si>
  <si>
    <t>47</t>
  </si>
  <si>
    <t>612142001</t>
  </si>
  <si>
    <t>Potažení vnitřních stěn sklovláknitým pletivem vtlačeným do tenkovrstvé hmoty</t>
  </si>
  <si>
    <t>1078749784</t>
  </si>
  <si>
    <t>SK0.2</t>
  </si>
  <si>
    <t>(1,75+1,5)*2,525*2</t>
  </si>
  <si>
    <t>-0,8*2,1*2</t>
  </si>
  <si>
    <t>sk0.3</t>
  </si>
  <si>
    <t>2,52*(5,9)*2</t>
  </si>
  <si>
    <t>48</t>
  </si>
  <si>
    <t>612311131</t>
  </si>
  <si>
    <t>Potažení vnitřních stěn vápenným štukem tloušťky do 3 mm</t>
  </si>
  <si>
    <t>-842313981</t>
  </si>
  <si>
    <t>S03</t>
  </si>
  <si>
    <t>3,05*(4,06+1,86+5,576+5,289)</t>
  </si>
  <si>
    <t>3,55*(6,1+5,57+5,485+4,6+8,6)-(1,86*1,67+1,86*1,62+1,84*1,67)</t>
  </si>
  <si>
    <t>49</t>
  </si>
  <si>
    <t>61238100</t>
  </si>
  <si>
    <t>Tenkovrstvá vnitřní omítka zrnitost 1,0 mm stěn</t>
  </si>
  <si>
    <t>-543274154</t>
  </si>
  <si>
    <t>S 03</t>
  </si>
  <si>
    <t>(6,0+2,1+2,1+6,0)*7,0</t>
  </si>
  <si>
    <t>-(1,9*1,7*3)</t>
  </si>
  <si>
    <t>50</t>
  </si>
  <si>
    <t>622131101</t>
  </si>
  <si>
    <t>Cementový postřik vnějších stěn nanášený celoplošně ručně</t>
  </si>
  <si>
    <t>-1504017475</t>
  </si>
  <si>
    <t>(6,27+5,25+8,155+5,9+3,085+6,5+3,97)*2,7</t>
  </si>
  <si>
    <t>51</t>
  </si>
  <si>
    <t>6223282</t>
  </si>
  <si>
    <t>Soklová hladká mikrocementová stěrka</t>
  </si>
  <si>
    <t>918712716</t>
  </si>
  <si>
    <t>1,35*(12,8+20,29+5,57+5,3+26,9+6,7+22,36+8,02)</t>
  </si>
  <si>
    <t>52</t>
  </si>
  <si>
    <t>6223810</t>
  </si>
  <si>
    <t>Systémová difúzně otevřená omítka hladká tl.8mm vč. perlinky</t>
  </si>
  <si>
    <t>1573275227</t>
  </si>
  <si>
    <t>S01</t>
  </si>
  <si>
    <t>3,05*(14,3+12,8+8,02)-2,97*(14,3+12,8+8,02)+1,86*2,97</t>
  </si>
  <si>
    <t>2,13*1,86</t>
  </si>
  <si>
    <t>S02a</t>
  </si>
  <si>
    <t>0,46*(14,3+12,8+6,14)</t>
  </si>
  <si>
    <t>S5a</t>
  </si>
  <si>
    <t>3,05*6,74</t>
  </si>
  <si>
    <t>S6</t>
  </si>
  <si>
    <t>4,5*26,96</t>
  </si>
  <si>
    <t>53</t>
  </si>
  <si>
    <t>631311116</t>
  </si>
  <si>
    <t>Mazanina tl přes 50 do 80 mm z betonu prostého bez zvýšených nároků na prostředí tř. C 25/30</t>
  </si>
  <si>
    <t>1818067131</t>
  </si>
  <si>
    <t>skl_P_01*0,06</t>
  </si>
  <si>
    <t>skl_P_01*0,08</t>
  </si>
  <si>
    <t>54</t>
  </si>
  <si>
    <t>631311136</t>
  </si>
  <si>
    <t>Mazanina tl přes 120 do 240 mm z betonu prostého bez zvýšených nároků na prostředí tř. C 25/30</t>
  </si>
  <si>
    <t>-2015937935</t>
  </si>
  <si>
    <t>2,2*1,8*0,2</t>
  </si>
  <si>
    <t>55</t>
  </si>
  <si>
    <t>631319171</t>
  </si>
  <si>
    <t>Příplatek k mazanině tl přes 50 do 80 mm za stržení povrchu spodní vrstvy před vložením výztuže</t>
  </si>
  <si>
    <t>1548278095</t>
  </si>
  <si>
    <t>56</t>
  </si>
  <si>
    <t>631319175</t>
  </si>
  <si>
    <t>Příplatek k mazanině tl přes 120 do 240 mm za stržení povrchu spodní vrstvy před vložením výztuže</t>
  </si>
  <si>
    <t>-619650623</t>
  </si>
  <si>
    <t>57</t>
  </si>
  <si>
    <t>631362021</t>
  </si>
  <si>
    <t>Výztuž mazanin svařovanými sítěmi Kari</t>
  </si>
  <si>
    <t>-481344967</t>
  </si>
  <si>
    <t>skl_P_01*4,44*0,001*1,2*2</t>
  </si>
  <si>
    <t>dojezd výtahu - předpoklad 70kg/m2</t>
  </si>
  <si>
    <t>2,2*1,8*70*0,001</t>
  </si>
  <si>
    <t>58</t>
  </si>
  <si>
    <t>63245125</t>
  </si>
  <si>
    <t>Potěr cementový samonivelační litý C30 tl přes 45 do 50 mm vč.dilatací</t>
  </si>
  <si>
    <t>-1874777091</t>
  </si>
  <si>
    <t>Skladba P1.1+P1.2</t>
  </si>
  <si>
    <t>"mč. 1.01" 12,6</t>
  </si>
  <si>
    <t>"mč. 1.02" 122,4</t>
  </si>
  <si>
    <t>"mč. 1.03" 11,2</t>
  </si>
  <si>
    <t>"mč. 1.04" 10,2</t>
  </si>
  <si>
    <t>"mč. 1.05" 10,0</t>
  </si>
  <si>
    <t>"mč. 1.06" 11,2</t>
  </si>
  <si>
    <t>"mč. 1.07" 10,8</t>
  </si>
  <si>
    <t>"mč. 1.08" 32,1</t>
  </si>
  <si>
    <t>"mč. 1.10" 2,2</t>
  </si>
  <si>
    <t>"mč. 1.11" 4,0</t>
  </si>
  <si>
    <t>"mč. 1.12" 26,0</t>
  </si>
  <si>
    <t>Mezisoučet</t>
  </si>
  <si>
    <t>59</t>
  </si>
  <si>
    <t>632451293</t>
  </si>
  <si>
    <t>Příplatek k cementovému samonivelačnímu litému potěru C30 ZKD 5 mm tl přes 50 mm</t>
  </si>
  <si>
    <t>-921124999</t>
  </si>
  <si>
    <t>P1_1a2*3</t>
  </si>
  <si>
    <t>60</t>
  </si>
  <si>
    <t>632481213</t>
  </si>
  <si>
    <t>Separační vrstva z PE fólie</t>
  </si>
  <si>
    <t>1752625492</t>
  </si>
  <si>
    <t>61</t>
  </si>
  <si>
    <t>941111111</t>
  </si>
  <si>
    <t>Montáž lešení řadového trubkového lehkého s podlahami zatížení do 200 kg/m2 š od 0,6 do 0,9 m v do 10 m</t>
  </si>
  <si>
    <t>1698434829</t>
  </si>
  <si>
    <t>(26,9+0,9)*(4,6-1,7)</t>
  </si>
  <si>
    <t>(6,74+0,9)*(4,6-1,7)</t>
  </si>
  <si>
    <t>(22,36+0,9)*(4,6-1,7)</t>
  </si>
  <si>
    <t>(8,02+12,8+20,29+5,576+5,289+0,9)*(7,3-1,7)</t>
  </si>
  <si>
    <t>62</t>
  </si>
  <si>
    <t>94111121</t>
  </si>
  <si>
    <t>Příplatek k lešení řadovému trubkovému lehkému s podlahami š 0,9 m v 10 m za každý další den použití</t>
  </si>
  <si>
    <t>1524512409</t>
  </si>
  <si>
    <t>63</t>
  </si>
  <si>
    <t>941111811</t>
  </si>
  <si>
    <t>Demontáž lešení řadového trubkového lehkého s podlahami zatížení do 200 kg/m2 š od 0,6 do 0,9 m v do 10 m</t>
  </si>
  <si>
    <t>-1514345188</t>
  </si>
  <si>
    <t>64</t>
  </si>
  <si>
    <t>949101111</t>
  </si>
  <si>
    <t>Lešení pomocné pro objekty pozemních staveb s lešeňovou podlahou v do 1,9 m zatížení do 150 kg/m2</t>
  </si>
  <si>
    <t>-511024680</t>
  </si>
  <si>
    <t>51,7+263,9+132,5</t>
  </si>
  <si>
    <t>65</t>
  </si>
  <si>
    <t>952901</t>
  </si>
  <si>
    <t>Ocelová konstrukce vč.povrchové úpravy a kotvení</t>
  </si>
  <si>
    <t>kg</t>
  </si>
  <si>
    <t>130128325</t>
  </si>
  <si>
    <t>předpoklad</t>
  </si>
  <si>
    <t>P1</t>
  </si>
  <si>
    <t>42*5,0</t>
  </si>
  <si>
    <t>P2</t>
  </si>
  <si>
    <t>42*6,0</t>
  </si>
  <si>
    <t>P3</t>
  </si>
  <si>
    <t>21*5,0</t>
  </si>
  <si>
    <t>P4</t>
  </si>
  <si>
    <t>P5</t>
  </si>
  <si>
    <t>21*10,0</t>
  </si>
  <si>
    <t>P6</t>
  </si>
  <si>
    <t>21*12,0</t>
  </si>
  <si>
    <t>PS1</t>
  </si>
  <si>
    <t>11*4,0</t>
  </si>
  <si>
    <t>PS2</t>
  </si>
  <si>
    <t>66</t>
  </si>
  <si>
    <t>952901111</t>
  </si>
  <si>
    <t>Vyčištění budov bytové a občanské výstavby při výšce podlaží do 4 m</t>
  </si>
  <si>
    <t>-1361345332</t>
  </si>
  <si>
    <t>67</t>
  </si>
  <si>
    <t>9529010</t>
  </si>
  <si>
    <t>Technické výpomoci specialistů (účtováno na pokyn investora a zápisu v SD)</t>
  </si>
  <si>
    <t>hod</t>
  </si>
  <si>
    <t>1437715875</t>
  </si>
  <si>
    <t>68</t>
  </si>
  <si>
    <t>9529030</t>
  </si>
  <si>
    <t>Montáž a dodávka PHP práškového 6kg</t>
  </si>
  <si>
    <t>kus</t>
  </si>
  <si>
    <t>15265580</t>
  </si>
  <si>
    <t>69</t>
  </si>
  <si>
    <t>952905</t>
  </si>
  <si>
    <t>Anglický dvorek vel.12500/800mm - kompletní provedení vč.izolační manžety z extrudovaného poylstyrenu a pochozího roštu</t>
  </si>
  <si>
    <t>-1306299763</t>
  </si>
  <si>
    <t>70</t>
  </si>
  <si>
    <t>96203223</t>
  </si>
  <si>
    <t>Šetrné rozebrání stávajícího žulového schodiště vč. uskladnění</t>
  </si>
  <si>
    <t>673673278</t>
  </si>
  <si>
    <t>71</t>
  </si>
  <si>
    <t>962032231</t>
  </si>
  <si>
    <t>Bourání zdiva z cihel pálených nebo vápenopískových na MV nebo MVC přes 1 m3</t>
  </si>
  <si>
    <t>-1389806601</t>
  </si>
  <si>
    <t>7,26*0,2*2,21</t>
  </si>
  <si>
    <t>středová vřetenová zeď</t>
  </si>
  <si>
    <t>5,92*2,775*0,35</t>
  </si>
  <si>
    <t>anglický dvorek</t>
  </si>
  <si>
    <t>(0,89+0,6+0,95)*1,0*0,3</t>
  </si>
  <si>
    <t>72</t>
  </si>
  <si>
    <t>963051113</t>
  </si>
  <si>
    <t>Bourání ŽB stropů deskových tl přes 80 mm</t>
  </si>
  <si>
    <t>950577684</t>
  </si>
  <si>
    <t>(8,26*6,27+2,285*0,8)*0,15</t>
  </si>
  <si>
    <t>73</t>
  </si>
  <si>
    <t>965042241</t>
  </si>
  <si>
    <t>Bourání podkladů pod dlažby nebo mazanin betonových nebo z litého asfaltu tl přes 100 mm pl přes 4 m2</t>
  </si>
  <si>
    <t>837656528</t>
  </si>
  <si>
    <t>52,0*0,25</t>
  </si>
  <si>
    <t>74</t>
  </si>
  <si>
    <t>997013112</t>
  </si>
  <si>
    <t>Vnitrostaveništní doprava suti a vybouraných hmot pro budovy v přes 6 do 9 m s použitím mechanizace</t>
  </si>
  <si>
    <t>771855455</t>
  </si>
  <si>
    <t>75</t>
  </si>
  <si>
    <t>997013501</t>
  </si>
  <si>
    <t>Odvoz suti a vybouraných hmot na skládku nebo meziskládku do 1 km se složením</t>
  </si>
  <si>
    <t>-1776393924</t>
  </si>
  <si>
    <t>76</t>
  </si>
  <si>
    <t>99701350</t>
  </si>
  <si>
    <t>Příplatek k odvozu suti a vybouraných hmot na skládku za další km nad 1 km</t>
  </si>
  <si>
    <t>291732266</t>
  </si>
  <si>
    <t>77</t>
  </si>
  <si>
    <t>997013511</t>
  </si>
  <si>
    <t>Odvoz suti a vybouraných hmot z meziskládky na skládku do 1 km s naložením a se složením</t>
  </si>
  <si>
    <t>-694167420</t>
  </si>
  <si>
    <t>78</t>
  </si>
  <si>
    <t>24497465</t>
  </si>
  <si>
    <t>711</t>
  </si>
  <si>
    <t>Izolace proti vodě, vlhkosti a plynům</t>
  </si>
  <si>
    <t>79</t>
  </si>
  <si>
    <t>711111001</t>
  </si>
  <si>
    <t>Provedení izolace proti zemní vlhkosti vodorovné za studena nátěrem penetračním</t>
  </si>
  <si>
    <t>-1313113682</t>
  </si>
  <si>
    <t>"dle digi měření" 279,91+39,4</t>
  </si>
  <si>
    <t>80</t>
  </si>
  <si>
    <t>11163150</t>
  </si>
  <si>
    <t>lak penetrační asfaltový</t>
  </si>
  <si>
    <t>-1951777360</t>
  </si>
  <si>
    <t>319,31</t>
  </si>
  <si>
    <t>319,31*0,0003 'Přepočtené koeficientem množství</t>
  </si>
  <si>
    <t>81</t>
  </si>
  <si>
    <t>711132101</t>
  </si>
  <si>
    <t>Provedení izolace proti zemní vlhkosti pásy na sucho svislé AIP nebo tkaninou</t>
  </si>
  <si>
    <t>240445228</t>
  </si>
  <si>
    <t>2,52*(6,5+3,97+7,92+6,27+5,25+5,9+3,14*1,54)</t>
  </si>
  <si>
    <t>82</t>
  </si>
  <si>
    <t>69311270</t>
  </si>
  <si>
    <t>geotextilie netkaná separační, ochranná, filtrační, drenážní PES 400g/m2</t>
  </si>
  <si>
    <t>253624890</t>
  </si>
  <si>
    <t>102,427*1,15 'Přepočtené koeficientem množství</t>
  </si>
  <si>
    <t>83</t>
  </si>
  <si>
    <t>711141559</t>
  </si>
  <si>
    <t>Provedení izolace proti zemní vlhkosti pásy přitavením vodorovné NAIP</t>
  </si>
  <si>
    <t>1944748440</t>
  </si>
  <si>
    <t>84</t>
  </si>
  <si>
    <t>62853004.A</t>
  </si>
  <si>
    <t>pás asfaltový natavitelný modifikovaný SBS tl 4,0mm s vložkou ze skleněné tkaniny a spalitelnou PE fólií nebo jemnozrnným minerálním posypem na horním povrchu</t>
  </si>
  <si>
    <t>1203471578</t>
  </si>
  <si>
    <t>319,31*1,1655 'Přepočtené koeficientem množství</t>
  </si>
  <si>
    <t>85</t>
  </si>
  <si>
    <t>711142559</t>
  </si>
  <si>
    <t>Provedení izolace proti zemní vlhkosti pásy přitavením svislé NAIP</t>
  </si>
  <si>
    <t>1463627171</t>
  </si>
  <si>
    <t>86</t>
  </si>
  <si>
    <t>62853004.B</t>
  </si>
  <si>
    <t>-1240969007</t>
  </si>
  <si>
    <t>102,427*1,221 'Přepočtené koeficientem množství</t>
  </si>
  <si>
    <t>87</t>
  </si>
  <si>
    <t>711161273</t>
  </si>
  <si>
    <t>Provedení izolace proti zemní vlhkosti svislé z nopové fólie</t>
  </si>
  <si>
    <t>-905685329</t>
  </si>
  <si>
    <t>88</t>
  </si>
  <si>
    <t>28323005.A</t>
  </si>
  <si>
    <t>fólie profilovaná (nopová) drenážní HDPE s výškou nopů 8mm</t>
  </si>
  <si>
    <t>-828352980</t>
  </si>
  <si>
    <t>89</t>
  </si>
  <si>
    <t>998711102</t>
  </si>
  <si>
    <t>Přesun hmot tonážní pro izolace proti vodě, vlhkosti a plynům v objektech v přes 6 do 12 m</t>
  </si>
  <si>
    <t>-118769531</t>
  </si>
  <si>
    <t>712</t>
  </si>
  <si>
    <t>Povlakové krytiny</t>
  </si>
  <si>
    <t>90</t>
  </si>
  <si>
    <t>712361701</t>
  </si>
  <si>
    <t>Provedení povlakové krytiny střech do 10° fólií položenou volně s přilepením spojů</t>
  </si>
  <si>
    <t>1819920441</t>
  </si>
  <si>
    <t>nopová folie</t>
  </si>
  <si>
    <t>skl_b11+skl_B12</t>
  </si>
  <si>
    <t>geotex</t>
  </si>
  <si>
    <t>91</t>
  </si>
  <si>
    <t>28323005.B</t>
  </si>
  <si>
    <t>-66801719</t>
  </si>
  <si>
    <t>92</t>
  </si>
  <si>
    <t>69311088</t>
  </si>
  <si>
    <t>geotextilie netkaná separační, ochranná, filtrační, drenážní PES 500g/m2</t>
  </si>
  <si>
    <t>1696879499</t>
  </si>
  <si>
    <t>93</t>
  </si>
  <si>
    <t>712361703</t>
  </si>
  <si>
    <t>Provedení povlakové krytiny střech do 10° fólií přilepenou v plné ploše</t>
  </si>
  <si>
    <t>1935055819</t>
  </si>
  <si>
    <t>skladba B.1.3</t>
  </si>
  <si>
    <t xml:space="preserve"> skladba B.1.2</t>
  </si>
  <si>
    <t>94</t>
  </si>
  <si>
    <t>RMAT0002</t>
  </si>
  <si>
    <t>fólie hydroizolační EPDM tl.1mm</t>
  </si>
  <si>
    <t>-33596825</t>
  </si>
  <si>
    <t>skl_b13+skl_b21</t>
  </si>
  <si>
    <t>460,759*1,1655 'Přepočtené koeficientem množství</t>
  </si>
  <si>
    <t>95</t>
  </si>
  <si>
    <t>712771401</t>
  </si>
  <si>
    <t>Provedení vegetační vrstvy ze substrátu tl do 100 mm vegetační střechy sklon do 5°</t>
  </si>
  <si>
    <t>1092666589</t>
  </si>
  <si>
    <t>96</t>
  </si>
  <si>
    <t>10321225</t>
  </si>
  <si>
    <t>substrát vegetačních střech extenzivní s nízkým obsahem organické složky</t>
  </si>
  <si>
    <t>-295465566</t>
  </si>
  <si>
    <t>(skl_b11+skl_B12)*0,06</t>
  </si>
  <si>
    <t>97</t>
  </si>
  <si>
    <t>71277152</t>
  </si>
  <si>
    <t>Položení vegetační nebo trávníkové rohože vegetační střechy sklon</t>
  </si>
  <si>
    <t>1488431984</t>
  </si>
  <si>
    <t>dle digi meření</t>
  </si>
  <si>
    <t>B 1.1</t>
  </si>
  <si>
    <t>B 1.2</t>
  </si>
  <si>
    <t>98</t>
  </si>
  <si>
    <t>69334504</t>
  </si>
  <si>
    <t>koberec rozchodníkový vegetačních střech</t>
  </si>
  <si>
    <t>-313995710</t>
  </si>
  <si>
    <t>99</t>
  </si>
  <si>
    <t>998712102</t>
  </si>
  <si>
    <t>Přesun hmot tonážní tonážní pro krytiny povlakové v objektech v přes 6 do 12 m</t>
  </si>
  <si>
    <t>723900003</t>
  </si>
  <si>
    <t>713</t>
  </si>
  <si>
    <t>Izolace tepelné</t>
  </si>
  <si>
    <t>100</t>
  </si>
  <si>
    <t>713114116</t>
  </si>
  <si>
    <t>Tepelná foukaná izolace celulózová vlákna vodorovná volná tl přes 500 mm</t>
  </si>
  <si>
    <t>372024257</t>
  </si>
  <si>
    <t>(skl_b21+skl_b11)*0,5</t>
  </si>
  <si>
    <t>101</t>
  </si>
  <si>
    <t>713121111</t>
  </si>
  <si>
    <t>Montáž izolace tepelné podlah volně kladenými rohožemi, pásy, dílci, deskami 1 vrstva</t>
  </si>
  <si>
    <t>-754390260</t>
  </si>
  <si>
    <t>XPS 140mm</t>
  </si>
  <si>
    <t>první vrstva</t>
  </si>
  <si>
    <t>druhá vrstva</t>
  </si>
  <si>
    <t>xps 40mm</t>
  </si>
  <si>
    <t>102</t>
  </si>
  <si>
    <t>28376424</t>
  </si>
  <si>
    <t>deska XPS hrana polodrážková a hladký povrch 300kPA tl 140mm</t>
  </si>
  <si>
    <t>-1711501804</t>
  </si>
  <si>
    <t>638,62</t>
  </si>
  <si>
    <t>638,62*1,02 'Přepočtené koeficientem množství</t>
  </si>
  <si>
    <t>103</t>
  </si>
  <si>
    <t>28376416</t>
  </si>
  <si>
    <t>deska XPS hrana polodrážková a hladký povrch 300kPA tl 40mm</t>
  </si>
  <si>
    <t>1869855574</t>
  </si>
  <si>
    <t>104</t>
  </si>
  <si>
    <t>713121121</t>
  </si>
  <si>
    <t>Montáž izolace tepelné podlah volně kladenými rohožemi, pásy, dílci, deskami 2 vrstvy</t>
  </si>
  <si>
    <t>-693763418</t>
  </si>
  <si>
    <t>skl_P2_1+skl_P2_2</t>
  </si>
  <si>
    <t>105</t>
  </si>
  <si>
    <t>63141430</t>
  </si>
  <si>
    <t>deska tepelně izolační minerální plovoucích podlah λ=0,033-0,035 tl 20mm</t>
  </si>
  <si>
    <t>306955848</t>
  </si>
  <si>
    <t>128,7*2,1 'Přepočtené koeficientem množství</t>
  </si>
  <si>
    <t>106</t>
  </si>
  <si>
    <t>713131121</t>
  </si>
  <si>
    <t>Montáž izolace tepelné stěn přichycením dráty rohoží, pásů, dílců, desek</t>
  </si>
  <si>
    <t>-1944466912</t>
  </si>
  <si>
    <t>107</t>
  </si>
  <si>
    <t>63148103</t>
  </si>
  <si>
    <t>deska tepelně izolační minerální univerzální λ=0,038-0,039 tl 80mm</t>
  </si>
  <si>
    <t>-1748306822</t>
  </si>
  <si>
    <t>108</t>
  </si>
  <si>
    <t>713131141</t>
  </si>
  <si>
    <t>Montáž izolace tepelné stěn a základů lepením celoplošně rohoží, pásů, dílců, desek</t>
  </si>
  <si>
    <t>736751707</t>
  </si>
  <si>
    <t>S04</t>
  </si>
  <si>
    <t>109</t>
  </si>
  <si>
    <t>63148142</t>
  </si>
  <si>
    <t>deska tepelně izolační minerální provětrávaných fasád λ=0,034-0,035 tl 40mm</t>
  </si>
  <si>
    <t>-804880320</t>
  </si>
  <si>
    <t>S4</t>
  </si>
  <si>
    <t>267,039*1,02 'Přepočtené koeficientem množství</t>
  </si>
  <si>
    <t>110</t>
  </si>
  <si>
    <t>713134116</t>
  </si>
  <si>
    <t>Tepelná foukaná izolace celulózová vlákna stěn tl přes 350 do 500 mm</t>
  </si>
  <si>
    <t>-146699008</t>
  </si>
  <si>
    <t>1.NP</t>
  </si>
  <si>
    <t>S5b</t>
  </si>
  <si>
    <t>3,05*22,36-(2*2,97*2+2*2,52*2)</t>
  </si>
  <si>
    <t>2.NP</t>
  </si>
  <si>
    <t>111</t>
  </si>
  <si>
    <t>998713102</t>
  </si>
  <si>
    <t>Přesun hmot tonážní pro izolace tepelné v objektech v přes 6 do 12 m</t>
  </si>
  <si>
    <t>1377412782</t>
  </si>
  <si>
    <t>762</t>
  </si>
  <si>
    <t>Konstrukce tesařské</t>
  </si>
  <si>
    <t>112</t>
  </si>
  <si>
    <t>762341026</t>
  </si>
  <si>
    <t>Bednění střech rovných sklon do 60° z desek OSB tl 22 mm na pero a drážku šroubovaných na krokve</t>
  </si>
  <si>
    <t>505516241</t>
  </si>
  <si>
    <t>skl_b11+skl_B12+skl_b21</t>
  </si>
  <si>
    <t>113</t>
  </si>
  <si>
    <t>7623412</t>
  </si>
  <si>
    <t>Montáž bednění střech rovných a šikmých sklonu do 60° z desek dřevovláknitých</t>
  </si>
  <si>
    <t>-1145854932</t>
  </si>
  <si>
    <t>skl_b11+skl_b21</t>
  </si>
  <si>
    <t>114</t>
  </si>
  <si>
    <t>607115</t>
  </si>
  <si>
    <t>deska dřevovláknitá tvrdá HDF hydrofobizovaná tl.15mm</t>
  </si>
  <si>
    <t>1735416511</t>
  </si>
  <si>
    <t>115</t>
  </si>
  <si>
    <t>762395000</t>
  </si>
  <si>
    <t>Spojovací prostředky krovů, bednění, laťování, nadstřešních konstrukcí</t>
  </si>
  <si>
    <t>1302322324</t>
  </si>
  <si>
    <t>454,9*0,022</t>
  </si>
  <si>
    <t>402,8*0,015</t>
  </si>
  <si>
    <t>116</t>
  </si>
  <si>
    <t>762431033</t>
  </si>
  <si>
    <t>Obložení stěn z desek OSB tl 15 mm broušených na pero a drážku přibíjených</t>
  </si>
  <si>
    <t>233923098</t>
  </si>
  <si>
    <t>SK 1.2</t>
  </si>
  <si>
    <t>3,05*(3,983)*2</t>
  </si>
  <si>
    <t>SK 1.3</t>
  </si>
  <si>
    <t>(3,05*(3,983+5,62)-(1,1*2,9))*2</t>
  </si>
  <si>
    <t>SK 1.4</t>
  </si>
  <si>
    <t>3,05*(2,532)*2</t>
  </si>
  <si>
    <t>S05a</t>
  </si>
  <si>
    <t>S05b</t>
  </si>
  <si>
    <t>117</t>
  </si>
  <si>
    <t>762431110</t>
  </si>
  <si>
    <t>Montáž obložení stěn deskami z dřevovláknitých hmot měkkými</t>
  </si>
  <si>
    <t>866277405</t>
  </si>
  <si>
    <t>SO 1</t>
  </si>
  <si>
    <t>SO3</t>
  </si>
  <si>
    <t>SO5a</t>
  </si>
  <si>
    <t>So1</t>
  </si>
  <si>
    <t>S02a - nad římsou</t>
  </si>
  <si>
    <t>0,46*(14,3+12,8+6,14)*2</t>
  </si>
  <si>
    <t>118</t>
  </si>
  <si>
    <t>5959110</t>
  </si>
  <si>
    <t>deska dřevovláknitá tl 60mm</t>
  </si>
  <si>
    <t>746892878</t>
  </si>
  <si>
    <t>380,754</t>
  </si>
  <si>
    <t>380,754*1,1 'Přepočtené koeficientem množství</t>
  </si>
  <si>
    <t>119</t>
  </si>
  <si>
    <t>762495000</t>
  </si>
  <si>
    <t>Spojovací prostředky pro montáž olištování, obložení stropů, střešních podhledů a stěn</t>
  </si>
  <si>
    <t>-1587331145</t>
  </si>
  <si>
    <t>457,402+418,829</t>
  </si>
  <si>
    <t>120</t>
  </si>
  <si>
    <t>762511226</t>
  </si>
  <si>
    <t>Podlahové kce podkladové z desek OSB tl 22 mm nebroušených na pero a drážku lepených</t>
  </si>
  <si>
    <t>1767819880</t>
  </si>
  <si>
    <t>121</t>
  </si>
  <si>
    <t>76271311</t>
  </si>
  <si>
    <t>Montáž prostorové vázané kce z KVH profilů průřezové pl do 120 cm2</t>
  </si>
  <si>
    <t>-1382645186</t>
  </si>
  <si>
    <t>Pásnice</t>
  </si>
  <si>
    <t>4,3225*2</t>
  </si>
  <si>
    <t>4,1825*2</t>
  </si>
  <si>
    <t>2,4436*2</t>
  </si>
  <si>
    <t>1,3536*1</t>
  </si>
  <si>
    <t>Nadpraží</t>
  </si>
  <si>
    <t>1,86*17</t>
  </si>
  <si>
    <t>Parapet</t>
  </si>
  <si>
    <t>2*2</t>
  </si>
  <si>
    <t>7,24*1</t>
  </si>
  <si>
    <t>7,1*2</t>
  </si>
  <si>
    <t>6,5833*3</t>
  </si>
  <si>
    <t>6,08*1</t>
  </si>
  <si>
    <t>5,96*1</t>
  </si>
  <si>
    <t>5,6655*1</t>
  </si>
  <si>
    <t>5,665*1</t>
  </si>
  <si>
    <t>5,615*1</t>
  </si>
  <si>
    <t>5,6145*1</t>
  </si>
  <si>
    <t>5,3648*1</t>
  </si>
  <si>
    <t>5,0389*1</t>
  </si>
  <si>
    <t>4,9899*1</t>
  </si>
  <si>
    <t>4,9687*1</t>
  </si>
  <si>
    <t>4,8067*1</t>
  </si>
  <si>
    <t>4,7*1</t>
  </si>
  <si>
    <t>4,6883*2</t>
  </si>
  <si>
    <t>4,6383*1</t>
  </si>
  <si>
    <t>4,6246*1</t>
  </si>
  <si>
    <t>4,6034*1</t>
  </si>
  <si>
    <t>4,5822*1</t>
  </si>
  <si>
    <t>4,4185*1</t>
  </si>
  <si>
    <t>4,2243*1</t>
  </si>
  <si>
    <t>4,0302*1</t>
  </si>
  <si>
    <t>3,8361*1</t>
  </si>
  <si>
    <t>3,642*1</t>
  </si>
  <si>
    <t>3,4479*1</t>
  </si>
  <si>
    <t>3,2961*1</t>
  </si>
  <si>
    <t>3,2749*1</t>
  </si>
  <si>
    <t>3,2537*1</t>
  </si>
  <si>
    <t>3,2325*1</t>
  </si>
  <si>
    <t>3,1302*3</t>
  </si>
  <si>
    <t>3,0702*12</t>
  </si>
  <si>
    <t>3,0702*6</t>
  </si>
  <si>
    <t>3,0702*1</t>
  </si>
  <si>
    <t>3,0702*2</t>
  </si>
  <si>
    <t>3,045*10</t>
  </si>
  <si>
    <t>3,045*47</t>
  </si>
  <si>
    <t>3,045*1</t>
  </si>
  <si>
    <t>3,045*2</t>
  </si>
  <si>
    <t>3,045*39</t>
  </si>
  <si>
    <t>2,985*5</t>
  </si>
  <si>
    <t>2,83*4</t>
  </si>
  <si>
    <t>2,61*5</t>
  </si>
  <si>
    <t>2,61*19</t>
  </si>
  <si>
    <t>2,36*1</t>
  </si>
  <si>
    <t>1,98*1</t>
  </si>
  <si>
    <t>1,91*1</t>
  </si>
  <si>
    <t>1,86*14</t>
  </si>
  <si>
    <t>1,815*11</t>
  </si>
  <si>
    <t>1,815*10</t>
  </si>
  <si>
    <t>1,815*1</t>
  </si>
  <si>
    <t>1,815*2</t>
  </si>
  <si>
    <t>1,77*11</t>
  </si>
  <si>
    <t>1,77*10</t>
  </si>
  <si>
    <t>1,77*1</t>
  </si>
  <si>
    <t>1,57*1</t>
  </si>
  <si>
    <t>1,57*2</t>
  </si>
  <si>
    <t>1,31*1</t>
  </si>
  <si>
    <t>1,2488*3</t>
  </si>
  <si>
    <t>0,885*25</t>
  </si>
  <si>
    <t>0,84*2</t>
  </si>
  <si>
    <t>0,7*3</t>
  </si>
  <si>
    <t>0,68*1</t>
  </si>
  <si>
    <t>0,645*2</t>
  </si>
  <si>
    <t>0,5208*35</t>
  </si>
  <si>
    <t>0,4*40</t>
  </si>
  <si>
    <t>0,4*29</t>
  </si>
  <si>
    <t>0,38*4</t>
  </si>
  <si>
    <t>0,2002*10</t>
  </si>
  <si>
    <t>Vazník</t>
  </si>
  <si>
    <t>7,5065*31</t>
  </si>
  <si>
    <t>6,0871*3</t>
  </si>
  <si>
    <t>1,4953*31</t>
  </si>
  <si>
    <t>1,4802*34</t>
  </si>
  <si>
    <t>1,4769*34</t>
  </si>
  <si>
    <t>1,4547*7</t>
  </si>
  <si>
    <t>1,4256*34</t>
  </si>
  <si>
    <t>1,4188*34</t>
  </si>
  <si>
    <t>0,9556*7</t>
  </si>
  <si>
    <t>0,9219*31</t>
  </si>
  <si>
    <t>0,7025*34</t>
  </si>
  <si>
    <t>0,6605*7</t>
  </si>
  <si>
    <t>0,6195*34</t>
  </si>
  <si>
    <t>0,5365*34</t>
  </si>
  <si>
    <t>0,4676*7</t>
  </si>
  <si>
    <t>0,4535*34</t>
  </si>
  <si>
    <t>0,37*34</t>
  </si>
  <si>
    <t>Římsa</t>
  </si>
  <si>
    <t>2,99*1</t>
  </si>
  <si>
    <t>2,09*1</t>
  </si>
  <si>
    <t>2,0703*4</t>
  </si>
  <si>
    <t>2,04*8</t>
  </si>
  <si>
    <t>1,9987*2</t>
  </si>
  <si>
    <t>3,185*8</t>
  </si>
  <si>
    <t>1,94*10</t>
  </si>
  <si>
    <t>0,9*1</t>
  </si>
  <si>
    <t>Podpora</t>
  </si>
  <si>
    <t>2,9337*7</t>
  </si>
  <si>
    <t>Krokve</t>
  </si>
  <si>
    <t>8,8552*31</t>
  </si>
  <si>
    <t>6,1078*3</t>
  </si>
  <si>
    <t>2,9059*7</t>
  </si>
  <si>
    <t>122</t>
  </si>
  <si>
    <t>6122326</t>
  </si>
  <si>
    <t>hranol konstrukční KVH lepený do 120cm2</t>
  </si>
  <si>
    <t>-481338375</t>
  </si>
  <si>
    <t>0,041</t>
  </si>
  <si>
    <t>0,04</t>
  </si>
  <si>
    <t>0,029</t>
  </si>
  <si>
    <t>0,008</t>
  </si>
  <si>
    <t>0,266</t>
  </si>
  <si>
    <t>0,034</t>
  </si>
  <si>
    <t>0,061</t>
  </si>
  <si>
    <t>0,119</t>
  </si>
  <si>
    <t>0,166</t>
  </si>
  <si>
    <t>0,051</t>
  </si>
  <si>
    <t>0,05</t>
  </si>
  <si>
    <t>0,048</t>
  </si>
  <si>
    <t>0,047</t>
  </si>
  <si>
    <t>0,045</t>
  </si>
  <si>
    <t>0,042</t>
  </si>
  <si>
    <t>0,039</t>
  </si>
  <si>
    <t>0,079</t>
  </si>
  <si>
    <t>0,038</t>
  </si>
  <si>
    <t>0,037</t>
  </si>
  <si>
    <t>0,035</t>
  </si>
  <si>
    <t>0,032</t>
  </si>
  <si>
    <t>0,031</t>
  </si>
  <si>
    <t>0,028</t>
  </si>
  <si>
    <t>0,027</t>
  </si>
  <si>
    <t>0,309</t>
  </si>
  <si>
    <t>0,155</t>
  </si>
  <si>
    <t>0,026</t>
  </si>
  <si>
    <t>0,052</t>
  </si>
  <si>
    <t>0,256</t>
  </si>
  <si>
    <t>1,202</t>
  </si>
  <si>
    <t>0,998</t>
  </si>
  <si>
    <t>0,125</t>
  </si>
  <si>
    <t>0,095</t>
  </si>
  <si>
    <t>0,11</t>
  </si>
  <si>
    <t>0,417</t>
  </si>
  <si>
    <t>0,02</t>
  </si>
  <si>
    <t>0,017</t>
  </si>
  <si>
    <t>0,016</t>
  </si>
  <si>
    <t>0,219</t>
  </si>
  <si>
    <t>0,168</t>
  </si>
  <si>
    <t>0,152</t>
  </si>
  <si>
    <t>0,015</t>
  </si>
  <si>
    <t>0,03</t>
  </si>
  <si>
    <t>0,164</t>
  </si>
  <si>
    <t>0,149</t>
  </si>
  <si>
    <t>0,013</t>
  </si>
  <si>
    <t>0,011</t>
  </si>
  <si>
    <t>0,186</t>
  </si>
  <si>
    <t>0,014</t>
  </si>
  <si>
    <t>0,018</t>
  </si>
  <si>
    <t>0,006</t>
  </si>
  <si>
    <t>0,153</t>
  </si>
  <si>
    <t>0,134</t>
  </si>
  <si>
    <t>0,097</t>
  </si>
  <si>
    <t>1,955</t>
  </si>
  <si>
    <t>0,389</t>
  </si>
  <si>
    <t>0,423</t>
  </si>
  <si>
    <t>0,422</t>
  </si>
  <si>
    <t>0,086</t>
  </si>
  <si>
    <t>0,407</t>
  </si>
  <si>
    <t>0,405</t>
  </si>
  <si>
    <t>0,056</t>
  </si>
  <si>
    <t>0,24</t>
  </si>
  <si>
    <t>0,201</t>
  </si>
  <si>
    <t>0,177</t>
  </si>
  <si>
    <t>0,13</t>
  </si>
  <si>
    <t>0,106</t>
  </si>
  <si>
    <t>0,025</t>
  </si>
  <si>
    <t>0,07</t>
  </si>
  <si>
    <t>0,137</t>
  </si>
  <si>
    <t>0,245</t>
  </si>
  <si>
    <t>0,21</t>
  </si>
  <si>
    <t>0,23</t>
  </si>
  <si>
    <t>3,294</t>
  </si>
  <si>
    <t>0,22</t>
  </si>
  <si>
    <t>0,244</t>
  </si>
  <si>
    <t>123</t>
  </si>
  <si>
    <t>76271312</t>
  </si>
  <si>
    <t>Montáž prostorové vázané kce z KVH profilů průřezové pl přes 120 do 224 cm2</t>
  </si>
  <si>
    <t>-674274153</t>
  </si>
  <si>
    <t>1,86*5</t>
  </si>
  <si>
    <t>Oblouk venkovní</t>
  </si>
  <si>
    <t>0,6437*31</t>
  </si>
  <si>
    <t>0,4093*7</t>
  </si>
  <si>
    <t>Krokve pultu</t>
  </si>
  <si>
    <t>2,242*55</t>
  </si>
  <si>
    <t>0,934*55</t>
  </si>
  <si>
    <t>3,4818*1</t>
  </si>
  <si>
    <t>3,48*1</t>
  </si>
  <si>
    <t>1,86*1</t>
  </si>
  <si>
    <t>Krokev</t>
  </si>
  <si>
    <t>3,08*10</t>
  </si>
  <si>
    <t>1,8771*2</t>
  </si>
  <si>
    <t>1,8732*4</t>
  </si>
  <si>
    <t>1,8698*4</t>
  </si>
  <si>
    <t>1,8666*4</t>
  </si>
  <si>
    <t>1,8637*4</t>
  </si>
  <si>
    <t>1,8611*140</t>
  </si>
  <si>
    <t>1,5493*2</t>
  </si>
  <si>
    <t>1,4893*4</t>
  </si>
  <si>
    <t>1,8395*2</t>
  </si>
  <si>
    <t>1,8383*2</t>
  </si>
  <si>
    <t>1,7711*2</t>
  </si>
  <si>
    <t>1,6123*2</t>
  </si>
  <si>
    <t>1,5745*1</t>
  </si>
  <si>
    <t>1,5714*2</t>
  </si>
  <si>
    <t>1,5685*2</t>
  </si>
  <si>
    <t>1,5658*2</t>
  </si>
  <si>
    <t>1,5632*2</t>
  </si>
  <si>
    <t>1,5332*1</t>
  </si>
  <si>
    <t>1,5325*1</t>
  </si>
  <si>
    <t>1,3596*1</t>
  </si>
  <si>
    <t>1,3191*1</t>
  </si>
  <si>
    <t>1,1928*1</t>
  </si>
  <si>
    <t>1,1906*1</t>
  </si>
  <si>
    <t>0,6076*2</t>
  </si>
  <si>
    <t>Str-trám</t>
  </si>
  <si>
    <t>1,87*3</t>
  </si>
  <si>
    <t>1,6996*4</t>
  </si>
  <si>
    <t>1,6334*2</t>
  </si>
  <si>
    <t>1,5534*11</t>
  </si>
  <si>
    <t>1,5298*2</t>
  </si>
  <si>
    <t>1,1164*2</t>
  </si>
  <si>
    <t>1,0783*2</t>
  </si>
  <si>
    <t>0,6387*2</t>
  </si>
  <si>
    <t>Atika</t>
  </si>
  <si>
    <t>4,86*1</t>
  </si>
  <si>
    <t>2,4661*31</t>
  </si>
  <si>
    <t>2,4654*7</t>
  </si>
  <si>
    <t>2,3068*31</t>
  </si>
  <si>
    <t>2,3046*7</t>
  </si>
  <si>
    <t>1,966*31</t>
  </si>
  <si>
    <t>1,965*7</t>
  </si>
  <si>
    <t>1,5455*7</t>
  </si>
  <si>
    <t>1,5435*31</t>
  </si>
  <si>
    <t>1,4362*38</t>
  </si>
  <si>
    <t>0,7296*38</t>
  </si>
  <si>
    <t>Krakorec</t>
  </si>
  <si>
    <t>0,58*17</t>
  </si>
  <si>
    <t>124</t>
  </si>
  <si>
    <t>6122328</t>
  </si>
  <si>
    <t>hranol konstrukční KVH lepený do 224cm2</t>
  </si>
  <si>
    <t>-951663184</t>
  </si>
  <si>
    <t>0,319</t>
  </si>
  <si>
    <t>0,046</t>
  </si>
  <si>
    <t>2,072</t>
  </si>
  <si>
    <t>0,863</t>
  </si>
  <si>
    <t>0,058</t>
  </si>
  <si>
    <t>0,554</t>
  </si>
  <si>
    <t>0,068</t>
  </si>
  <si>
    <t>0,135</t>
  </si>
  <si>
    <t>4,69</t>
  </si>
  <si>
    <t>0,107</t>
  </si>
  <si>
    <t>0,469</t>
  </si>
  <si>
    <t>0,066</t>
  </si>
  <si>
    <t>0,064</t>
  </si>
  <si>
    <t>0,057</t>
  </si>
  <si>
    <t>0,024</t>
  </si>
  <si>
    <t>0,021</t>
  </si>
  <si>
    <t>0,022</t>
  </si>
  <si>
    <t>0,101</t>
  </si>
  <si>
    <t>0,122</t>
  </si>
  <si>
    <t>0,059</t>
  </si>
  <si>
    <t>0,308</t>
  </si>
  <si>
    <t>0,055</t>
  </si>
  <si>
    <t>0,023</t>
  </si>
  <si>
    <t>0,093</t>
  </si>
  <si>
    <t>1,468</t>
  </si>
  <si>
    <t>0,331</t>
  </si>
  <si>
    <t>1,373</t>
  </si>
  <si>
    <t>0,31</t>
  </si>
  <si>
    <t>1,17</t>
  </si>
  <si>
    <t>0,264</t>
  </si>
  <si>
    <t>0,208</t>
  </si>
  <si>
    <t>0,919</t>
  </si>
  <si>
    <t>1,048</t>
  </si>
  <si>
    <t>0,532</t>
  </si>
  <si>
    <t>0,197</t>
  </si>
  <si>
    <t>125</t>
  </si>
  <si>
    <t>76271313</t>
  </si>
  <si>
    <t>Montáž prostorové vázané kce z KVH profilů průřezové pl přes 224 do 288 cm2</t>
  </si>
  <si>
    <t>1275428046</t>
  </si>
  <si>
    <t>Podesta</t>
  </si>
  <si>
    <t>2,8802*1</t>
  </si>
  <si>
    <t>1,3693*1</t>
  </si>
  <si>
    <t>1,3116*1</t>
  </si>
  <si>
    <t>1,3115*1</t>
  </si>
  <si>
    <t>1,0454*1</t>
  </si>
  <si>
    <t>1,0452*1</t>
  </si>
  <si>
    <t>1,0261*18</t>
  </si>
  <si>
    <t>Překlad</t>
  </si>
  <si>
    <t>1,7863*2</t>
  </si>
  <si>
    <t>1,7212*1</t>
  </si>
  <si>
    <t>1,7212*2</t>
  </si>
  <si>
    <t>1,6846*1</t>
  </si>
  <si>
    <t>Překlad oblouk</t>
  </si>
  <si>
    <t>1,0645*18</t>
  </si>
  <si>
    <t>1,0414*2</t>
  </si>
  <si>
    <t>1,004*2</t>
  </si>
  <si>
    <t>2,88*1</t>
  </si>
  <si>
    <t>1,7867*1</t>
  </si>
  <si>
    <t>1,7863*1</t>
  </si>
  <si>
    <t>1,786*2</t>
  </si>
  <si>
    <t>1,86*2</t>
  </si>
  <si>
    <t>1,485*1</t>
  </si>
  <si>
    <t>Vaznice</t>
  </si>
  <si>
    <t>4,79*1</t>
  </si>
  <si>
    <t>4,755*4</t>
  </si>
  <si>
    <t>4,6*5</t>
  </si>
  <si>
    <t>4,35*1</t>
  </si>
  <si>
    <t>4,027*3</t>
  </si>
  <si>
    <t>3,9647*1</t>
  </si>
  <si>
    <t>3,1993*1</t>
  </si>
  <si>
    <t>3,15*1</t>
  </si>
  <si>
    <t>Vazný trám</t>
  </si>
  <si>
    <t>6,5483*2</t>
  </si>
  <si>
    <t>6,5483*1</t>
  </si>
  <si>
    <t>1,2488*2</t>
  </si>
  <si>
    <t>1,2488*1</t>
  </si>
  <si>
    <t>126</t>
  </si>
  <si>
    <t>6122329</t>
  </si>
  <si>
    <t>hranol konstrukční KVH lepený do 228cm2</t>
  </si>
  <si>
    <t>-1297296569</t>
  </si>
  <si>
    <t>0,081</t>
  </si>
  <si>
    <t>0,17</t>
  </si>
  <si>
    <t>0,517</t>
  </si>
  <si>
    <t>0,885</t>
  </si>
  <si>
    <t>0,729</t>
  </si>
  <si>
    <t>0,1</t>
  </si>
  <si>
    <t>0,096</t>
  </si>
  <si>
    <t>0,537</t>
  </si>
  <si>
    <t>0,104</t>
  </si>
  <si>
    <t>0,533</t>
  </si>
  <si>
    <t>0,644</t>
  </si>
  <si>
    <t>0,338</t>
  </si>
  <si>
    <t>0,111</t>
  </si>
  <si>
    <t>0,09</t>
  </si>
  <si>
    <t>0,088</t>
  </si>
  <si>
    <t>0,367</t>
  </si>
  <si>
    <t>0,183</t>
  </si>
  <si>
    <t>127</t>
  </si>
  <si>
    <t>76271314</t>
  </si>
  <si>
    <t>Montáž prostorové vázané kce z KVH profilů průřezové pl přes 288 do 450 cm2</t>
  </si>
  <si>
    <t>710299289</t>
  </si>
  <si>
    <t>2,433*1</t>
  </si>
  <si>
    <t>2,4321*1</t>
  </si>
  <si>
    <t>2,4316*2</t>
  </si>
  <si>
    <t>2,2958*2</t>
  </si>
  <si>
    <t>3,242*12</t>
  </si>
  <si>
    <t>2,0335*1</t>
  </si>
  <si>
    <t>1,934*10</t>
  </si>
  <si>
    <t>Sloup</t>
  </si>
  <si>
    <t>3,105*1</t>
  </si>
  <si>
    <t>128</t>
  </si>
  <si>
    <t>6122331</t>
  </si>
  <si>
    <t>hranol konstrukční KVH lepený do 450cm2</t>
  </si>
  <si>
    <t>202148836</t>
  </si>
  <si>
    <t>0,075</t>
  </si>
  <si>
    <t>0,15</t>
  </si>
  <si>
    <t>0,141</t>
  </si>
  <si>
    <t>1,307</t>
  </si>
  <si>
    <t>0,406</t>
  </si>
  <si>
    <t>0,133</t>
  </si>
  <si>
    <t>0,65</t>
  </si>
  <si>
    <t>129</t>
  </si>
  <si>
    <t>61223210.A</t>
  </si>
  <si>
    <t>hranol konstrukční BSH vrstvený lepený pohledový</t>
  </si>
  <si>
    <t>-1332097865</t>
  </si>
  <si>
    <t>130</t>
  </si>
  <si>
    <t>76271315</t>
  </si>
  <si>
    <t>Montáž prostorové vázané kce z BSH profilů průřezové pl přes 450 do 600 cm2</t>
  </si>
  <si>
    <t>-684408110</t>
  </si>
  <si>
    <t>7,435*1</t>
  </si>
  <si>
    <t>7,4318*16</t>
  </si>
  <si>
    <t>7,4115*2</t>
  </si>
  <si>
    <t>7,3995*1</t>
  </si>
  <si>
    <t>7,3756*1</t>
  </si>
  <si>
    <t>131</t>
  </si>
  <si>
    <t>61223210.B</t>
  </si>
  <si>
    <t>-1922642518</t>
  </si>
  <si>
    <t>0,401</t>
  </si>
  <si>
    <t>6,421</t>
  </si>
  <si>
    <t>0,8</t>
  </si>
  <si>
    <t>0,4</t>
  </si>
  <si>
    <t>0,398</t>
  </si>
  <si>
    <t>132</t>
  </si>
  <si>
    <t>76271316</t>
  </si>
  <si>
    <t>Montáž prostorové vázané kce KVH a BSH profilů průřezové pl přes 600 cm2</t>
  </si>
  <si>
    <t>-741780414</t>
  </si>
  <si>
    <t>Průvlak stropu</t>
  </si>
  <si>
    <t>7,08*8</t>
  </si>
  <si>
    <t>6,2742*1</t>
  </si>
  <si>
    <t>1,7766*1</t>
  </si>
  <si>
    <t>1,4799*2</t>
  </si>
  <si>
    <t>7,08*1</t>
  </si>
  <si>
    <t>Průvlak střechy</t>
  </si>
  <si>
    <t>7,08*7</t>
  </si>
  <si>
    <t>1,7166*1</t>
  </si>
  <si>
    <t>133</t>
  </si>
  <si>
    <t>61223210.C</t>
  </si>
  <si>
    <t>1937361703</t>
  </si>
  <si>
    <t>6,117</t>
  </si>
  <si>
    <t>0,678</t>
  </si>
  <si>
    <t>0,192</t>
  </si>
  <si>
    <t>0,32</t>
  </si>
  <si>
    <t>134</t>
  </si>
  <si>
    <t>61223236</t>
  </si>
  <si>
    <t>hranol konstrukční KVH lepený přes 600cm2</t>
  </si>
  <si>
    <t>213724549</t>
  </si>
  <si>
    <t>0,765</t>
  </si>
  <si>
    <t>7,85</t>
  </si>
  <si>
    <t>0,994</t>
  </si>
  <si>
    <t>0,272</t>
  </si>
  <si>
    <t>135</t>
  </si>
  <si>
    <t>762795000</t>
  </si>
  <si>
    <t>Spojovací prostředky pro montáž prostorových vázaných kcí</t>
  </si>
  <si>
    <t>579341630</t>
  </si>
  <si>
    <t>18,681+19,426+8,294+3,218+0,134+8,42+7,307+10,35</t>
  </si>
  <si>
    <t>136</t>
  </si>
  <si>
    <t>762810023</t>
  </si>
  <si>
    <t>Záklop stropů z desek OSB tl 15 mm na pero a drážku šroubovaných na trámy</t>
  </si>
  <si>
    <t>-786664160</t>
  </si>
  <si>
    <t>137</t>
  </si>
  <si>
    <t>762810026</t>
  </si>
  <si>
    <t>Záklop stropů z desek OSB tl 22 mm na pero a drážku šroubovaných na trámy</t>
  </si>
  <si>
    <t>36257239</t>
  </si>
  <si>
    <t>skl_b12</t>
  </si>
  <si>
    <t>138</t>
  </si>
  <si>
    <t>7628241</t>
  </si>
  <si>
    <t>Montáž a dodávka sbíjených vazníků vč.povrchové úpravy, spojovacích prvků a ostatních systémových prvků a detailů</t>
  </si>
  <si>
    <t>2096129161</t>
  </si>
  <si>
    <t>skl_b11+skl_b13+skl_b21</t>
  </si>
  <si>
    <t>139</t>
  </si>
  <si>
    <t>7628242</t>
  </si>
  <si>
    <t>Montáž a dodávka obloukových spíjených vazníků vč.povrchové úpravy, spojovacích prvků a ostatních systémových prvků a detailů</t>
  </si>
  <si>
    <t>-1322473243</t>
  </si>
  <si>
    <t>S 06</t>
  </si>
  <si>
    <t>24,6*4,4</t>
  </si>
  <si>
    <t>140</t>
  </si>
  <si>
    <t>7628245</t>
  </si>
  <si>
    <t xml:space="preserve">Montáž a dodávka vynášecí dřevěné pomocné podlahové konstrukce </t>
  </si>
  <si>
    <t>1599234025</t>
  </si>
  <si>
    <t>141</t>
  </si>
  <si>
    <t>7628246</t>
  </si>
  <si>
    <t>Montáž a dodávka dřevěného venkovního obkladu stěn vč.povrchové úpravy, podkladního roštu, kotvení a systémových prvků detailů</t>
  </si>
  <si>
    <t>-564480554</t>
  </si>
  <si>
    <t>0,745*(14,3+12,8+6,14)</t>
  </si>
  <si>
    <t>142</t>
  </si>
  <si>
    <t>762895000</t>
  </si>
  <si>
    <t>Spojovací prostředky pro montáž záklopu, stropnice a podbíjení</t>
  </si>
  <si>
    <t>506281308</t>
  </si>
  <si>
    <t>402,8*0,015+180,8*0,022</t>
  </si>
  <si>
    <t>143</t>
  </si>
  <si>
    <t>998762102</t>
  </si>
  <si>
    <t>Přesun hmot tonážní pro kce tesařské v objektech v přes 6 do 12 m</t>
  </si>
  <si>
    <t>-590071137</t>
  </si>
  <si>
    <t>763</t>
  </si>
  <si>
    <t>Konstrukce suché výstavby</t>
  </si>
  <si>
    <t>144</t>
  </si>
  <si>
    <t>7631114</t>
  </si>
  <si>
    <t>SDK příčka tl.135mm vč. nosné dřevěné konstrukce a izolace</t>
  </si>
  <si>
    <t>1876290241</t>
  </si>
  <si>
    <t>3,05*(3,983)</t>
  </si>
  <si>
    <t>3,05*(3,983+5,62)-(1,1*2,9)</t>
  </si>
  <si>
    <t>145</t>
  </si>
  <si>
    <t>763111414</t>
  </si>
  <si>
    <t>SDK příčka tl 125 mm profil CW+UW 75 desky 2xA 12,5 s izolací EI 60 Rw do 53 dB</t>
  </si>
  <si>
    <t>1550649960</t>
  </si>
  <si>
    <t>3,05*(16,265+3,983+2,057+0,615+1,18+0,125+0,3+2,425+1,83)-(0,9*2,1+1*2,1+0,8*2,1*4+0,9*2,1*2+0,95+0,915+1,18*2,23)</t>
  </si>
  <si>
    <t>2,72*(6,88+(0,94+1,8+1,055+0,125*3)*2+2,115*3+1,2+0,65)</t>
  </si>
  <si>
    <t>146</t>
  </si>
  <si>
    <t>763111433</t>
  </si>
  <si>
    <t>SDK příčka tl 125 mm profil CW+UW 75 desky 2xH2 12,5 bez izolace EI 60</t>
  </si>
  <si>
    <t>-2069942299</t>
  </si>
  <si>
    <t>3,05*(1,6+1,325+1,8*3+3,525+0,825+0,95)</t>
  </si>
  <si>
    <t>147</t>
  </si>
  <si>
    <t>76312141</t>
  </si>
  <si>
    <t>SDK stěna předsazená tl 87,5 mm profil CW+UW 75 deska 1xA 12,5 s izolací</t>
  </si>
  <si>
    <t>-81532242</t>
  </si>
  <si>
    <t>148</t>
  </si>
  <si>
    <t>76312159</t>
  </si>
  <si>
    <t>SDK stěna předsazená pro osazení závěsného WC profil CW+UW 50 desky 2xH2 12,5 bez TI</t>
  </si>
  <si>
    <t>13500684</t>
  </si>
  <si>
    <t>mč.1.07</t>
  </si>
  <si>
    <t>(2,06+2,055)*1,1</t>
  </si>
  <si>
    <t>mč.1.06</t>
  </si>
  <si>
    <t>(2,058+0,95)*1,1</t>
  </si>
  <si>
    <t>mč.1.11</t>
  </si>
  <si>
    <t>1,8*1,1</t>
  </si>
  <si>
    <t>mč.1.10</t>
  </si>
  <si>
    <t>1,25*1,1</t>
  </si>
  <si>
    <t>mč.2.05</t>
  </si>
  <si>
    <t>mč.2.04</t>
  </si>
  <si>
    <t>1,055*1,1</t>
  </si>
  <si>
    <t>149</t>
  </si>
  <si>
    <t>763131511</t>
  </si>
  <si>
    <t>SDK podhled deska 1xA 12,5 bez izolace jednovrstvá spodní kce profil CD+UD</t>
  </si>
  <si>
    <t>1896192742</t>
  </si>
  <si>
    <t>"1.01" 12,6</t>
  </si>
  <si>
    <t>"1.02" 122,4</t>
  </si>
  <si>
    <t>"1.03" 11,2</t>
  </si>
  <si>
    <t>"1.04" 10,2</t>
  </si>
  <si>
    <t>"1.05" 10</t>
  </si>
  <si>
    <t>"1.06" 11,2</t>
  </si>
  <si>
    <t>"1.07" 10,8</t>
  </si>
  <si>
    <t>"1.08" 32,1</t>
  </si>
  <si>
    <t>"1.09" 6,6</t>
  </si>
  <si>
    <t>"1.10" 2,2</t>
  </si>
  <si>
    <t>"1.11" 4</t>
  </si>
  <si>
    <t>"1.12" 26</t>
  </si>
  <si>
    <t>"2.01" 16,7</t>
  </si>
  <si>
    <t>"2.02" 91,7</t>
  </si>
  <si>
    <t>"2.03" 3,8</t>
  </si>
  <si>
    <t>"2.04" 1,9</t>
  </si>
  <si>
    <t>"2.05" 3,4</t>
  </si>
  <si>
    <t>"2.06" 1,7</t>
  </si>
  <si>
    <t>"2.07" 13,3</t>
  </si>
  <si>
    <t>150</t>
  </si>
  <si>
    <t>763132321</t>
  </si>
  <si>
    <t>SDK podhled samostatný požární předěl 1xDF 12,5 mm bez TI EI 15 + TI v CD profilu dvouvrstvá spodní kce CD+UD</t>
  </si>
  <si>
    <t>-1270545085</t>
  </si>
  <si>
    <t>151</t>
  </si>
  <si>
    <t>763164791</t>
  </si>
  <si>
    <t>Montáž SDK obkladu kcí jednoduché opláštění</t>
  </si>
  <si>
    <t>-1340231157</t>
  </si>
  <si>
    <t>3,05*(2,532)*2*2</t>
  </si>
  <si>
    <t>152</t>
  </si>
  <si>
    <t>59030021</t>
  </si>
  <si>
    <t>deska SDK A tl 12,5mm</t>
  </si>
  <si>
    <t>780614488</t>
  </si>
  <si>
    <t>3,05*(2,532)</t>
  </si>
  <si>
    <t>84,217*1,05 'Přepočtené koeficientem množství</t>
  </si>
  <si>
    <t>153</t>
  </si>
  <si>
    <t>59030027.A</t>
  </si>
  <si>
    <t>deska SDK protipožární DF tl 12,5mm</t>
  </si>
  <si>
    <t>1475497927</t>
  </si>
  <si>
    <t>36,002*1,05 'Přepočtené koeficientem množství</t>
  </si>
  <si>
    <t>154</t>
  </si>
  <si>
    <t>763164792</t>
  </si>
  <si>
    <t>Montáž SDK obkladu kcí dvojité opláštění</t>
  </si>
  <si>
    <t>-827665539</t>
  </si>
  <si>
    <t>SK 1.1b</t>
  </si>
  <si>
    <t>155</t>
  </si>
  <si>
    <t>59030027.B</t>
  </si>
  <si>
    <t>574544125</t>
  </si>
  <si>
    <t>156</t>
  </si>
  <si>
    <t>76322112</t>
  </si>
  <si>
    <t xml:space="preserve">Obklad sádrovláknitou deskou tl.12,5mm </t>
  </si>
  <si>
    <t>-1214230737</t>
  </si>
  <si>
    <t>3,85*(3,85)*4</t>
  </si>
  <si>
    <t>157</t>
  </si>
  <si>
    <t>763251211</t>
  </si>
  <si>
    <t>Sádrovláknitá podlaha tl 25 mm z desek tl 2x12,5 mm bez podsypu</t>
  </si>
  <si>
    <t>2026144832</t>
  </si>
  <si>
    <t>158</t>
  </si>
  <si>
    <t>998763302</t>
  </si>
  <si>
    <t>Přesun hmot tonážní pro sádrokartonové konstrukce v objektech v přes 6 do 12 m</t>
  </si>
  <si>
    <t>-175092956</t>
  </si>
  <si>
    <t>766</t>
  </si>
  <si>
    <t>Konstrukce truhlářské vč.přesunu hmot</t>
  </si>
  <si>
    <t>159</t>
  </si>
  <si>
    <t>76642122</t>
  </si>
  <si>
    <t>Montáž obložení podhledů modřínovými palubkami vč.povrchové úpravy, podkladního roštu, spojovacího materiálu a systémových prvků,detailů</t>
  </si>
  <si>
    <t>1286366074</t>
  </si>
  <si>
    <t>771</t>
  </si>
  <si>
    <t>Podlahy z dlaždic</t>
  </si>
  <si>
    <t>160</t>
  </si>
  <si>
    <t>771474113</t>
  </si>
  <si>
    <t>Montáž soklů z dlaždic keramických rovných flexibilní lepidlo v přes 90 do 120 mm</t>
  </si>
  <si>
    <t>439843938</t>
  </si>
  <si>
    <t>"mč. 2.04" (1,055+2,115)*2-0,7</t>
  </si>
  <si>
    <t>"mč. 2.05" (1,8+2,115)*2-0,9</t>
  </si>
  <si>
    <t>"mč. 2.06" (0,942+2,115)*2-0,7</t>
  </si>
  <si>
    <t>"mč. 2.07" (6,02*2,525)*2-0,8</t>
  </si>
  <si>
    <t>161</t>
  </si>
  <si>
    <t>59761003.A</t>
  </si>
  <si>
    <t>dlažba keramická hutná hladká do interiéru přes 9 do 12ks/m2</t>
  </si>
  <si>
    <t>-933972397</t>
  </si>
  <si>
    <t>47,585*0,1</t>
  </si>
  <si>
    <t>4,759*1,1 'Přepočtené koeficientem množství</t>
  </si>
  <si>
    <t>162</t>
  </si>
  <si>
    <t>771574112</t>
  </si>
  <si>
    <t>Montáž podlah keramických hladkých lepených flexibilním lepidlem přes 9 do 12 ks/m2</t>
  </si>
  <si>
    <t>1721661771</t>
  </si>
  <si>
    <t>"mč. 2.04" 1,9</t>
  </si>
  <si>
    <t>"mč. 2.05" 3,4</t>
  </si>
  <si>
    <t>"mč. 2.06" 1,7</t>
  </si>
  <si>
    <t>"mč. 2.07" 13,3</t>
  </si>
  <si>
    <t>163</t>
  </si>
  <si>
    <t>59761003.B</t>
  </si>
  <si>
    <t>2102000898</t>
  </si>
  <si>
    <t>20,3*1,1 'Přepočtené koeficientem množství</t>
  </si>
  <si>
    <t>164</t>
  </si>
  <si>
    <t>771591112</t>
  </si>
  <si>
    <t>Izolace pod dlažbu nátěrem nebo stěrkou ve dvou vrstvách</t>
  </si>
  <si>
    <t>-104492701</t>
  </si>
  <si>
    <t>165</t>
  </si>
  <si>
    <t>998771102</t>
  </si>
  <si>
    <t>Přesun hmot tonážní pro podlahy z dlaždic v objektech v přes 6 do 12 m</t>
  </si>
  <si>
    <t>-144019769</t>
  </si>
  <si>
    <t>775</t>
  </si>
  <si>
    <t>Podlahy skládané vč.přesunu hmot</t>
  </si>
  <si>
    <t>166</t>
  </si>
  <si>
    <t>77554116</t>
  </si>
  <si>
    <t>Montáž podlah plovoucích z vinylových lamel</t>
  </si>
  <si>
    <t>-592838044</t>
  </si>
  <si>
    <t>Skladba P2.1</t>
  </si>
  <si>
    <t>"mč. 2.01" 16,7</t>
  </si>
  <si>
    <t>"mč. 2.02" 91,7</t>
  </si>
  <si>
    <t>167</t>
  </si>
  <si>
    <t>RMAT0001</t>
  </si>
  <si>
    <t>dřevěná plovoucí podlaha lepená (třívrstvá lamela dub)tl.22mm</t>
  </si>
  <si>
    <t>581682268</t>
  </si>
  <si>
    <t>108,4*1,08 'Přepočtené koeficientem množství</t>
  </si>
  <si>
    <t>777</t>
  </si>
  <si>
    <t>Podlahy lité</t>
  </si>
  <si>
    <t>168</t>
  </si>
  <si>
    <t>777511101</t>
  </si>
  <si>
    <t>Krycí epoxidová stěrka tloušťky do 1 mm dekorativní lité podlahy</t>
  </si>
  <si>
    <t>-2022077808</t>
  </si>
  <si>
    <t>Skladba P.01</t>
  </si>
  <si>
    <t>"mč. 0.01" 2,6</t>
  </si>
  <si>
    <t>"mč. 0.02" 5,2</t>
  </si>
  <si>
    <t>"mč. 0.03" 31,3</t>
  </si>
  <si>
    <t>"mč. 0.04" 2,3</t>
  </si>
  <si>
    <t>"mč. 0.05" 2.9</t>
  </si>
  <si>
    <t>169</t>
  </si>
  <si>
    <t>998777102</t>
  </si>
  <si>
    <t>Přesun hmot tonážní pro podlahy lité v objektech v přes 6 do 12 m</t>
  </si>
  <si>
    <t>-152778449</t>
  </si>
  <si>
    <t>781</t>
  </si>
  <si>
    <t>Dokončovací práce - obklady</t>
  </si>
  <si>
    <t>170</t>
  </si>
  <si>
    <t>781131112</t>
  </si>
  <si>
    <t>Izolace pod obklad nátěrem nebo stěrkou ve dvou vrstvách</t>
  </si>
  <si>
    <t>281956144</t>
  </si>
  <si>
    <t>(0,95+1,8+2,057+3,575+2,057+1,725)*1,1</t>
  </si>
  <si>
    <t>(0,95+1,8+0,95+2,057+1,5+2,05+1,5)*1,1</t>
  </si>
  <si>
    <t>(2,0+1,8)*2*1,1</t>
  </si>
  <si>
    <t>-0,9*1,1</t>
  </si>
  <si>
    <t>(1,25+1,8)*2*1,1</t>
  </si>
  <si>
    <t>-(0,8*1,1)</t>
  </si>
  <si>
    <t>(2,115+1,8)*2*1,1</t>
  </si>
  <si>
    <t>(2,115+1,055)*2*1,1</t>
  </si>
  <si>
    <t>-0,7*1,1</t>
  </si>
  <si>
    <t>171</t>
  </si>
  <si>
    <t>781474120</t>
  </si>
  <si>
    <t>Montáž obkladů vnitřních keramických hladkých přes 85 do 100 ks/m2 lepených flexibilním lepidlem</t>
  </si>
  <si>
    <t>-1703780995</t>
  </si>
  <si>
    <t>172</t>
  </si>
  <si>
    <t>5976162</t>
  </si>
  <si>
    <t>obklad keramický hladký přes 85 do 100ks/m2</t>
  </si>
  <si>
    <t>-1090886706</t>
  </si>
  <si>
    <t>52,295*1,1 'Přepočtené koeficientem množství</t>
  </si>
  <si>
    <t>173</t>
  </si>
  <si>
    <t>781491012</t>
  </si>
  <si>
    <t>Montáž zrcadel plochy přes 1 m2 lepených silikonovým tmelem na podkladní omítku</t>
  </si>
  <si>
    <t>240474419</t>
  </si>
  <si>
    <t>1,2*1,8</t>
  </si>
  <si>
    <t>174</t>
  </si>
  <si>
    <t>63465122</t>
  </si>
  <si>
    <t>zrcadlo nemontované čiré tl 3mm max rozměr 3210x2250mm</t>
  </si>
  <si>
    <t>1430059169</t>
  </si>
  <si>
    <t>4,32*1,1 'Přepočtené koeficientem množství</t>
  </si>
  <si>
    <t>175</t>
  </si>
  <si>
    <t>78149101</t>
  </si>
  <si>
    <t>Montáž a dodávka kompaktní desky tl.12mm šířky 90mm vč. systémových prvků, detailů a kotvení</t>
  </si>
  <si>
    <t>45774073</t>
  </si>
  <si>
    <t>2,057</t>
  </si>
  <si>
    <t>176</t>
  </si>
  <si>
    <t>78149102</t>
  </si>
  <si>
    <t>Montáž a dodávka kompaktní desky tl.12mm šířky 150mm vč. systémových prvků, detailů a kotvení</t>
  </si>
  <si>
    <t>-1609889857</t>
  </si>
  <si>
    <t>2,058+0,95</t>
  </si>
  <si>
    <t>1,8</t>
  </si>
  <si>
    <t>1,25</t>
  </si>
  <si>
    <t>1,055</t>
  </si>
  <si>
    <t>177</t>
  </si>
  <si>
    <t>998781102</t>
  </si>
  <si>
    <t>Přesun hmot tonážní pro obklady keramické v objektech v přes 6 do 12 m</t>
  </si>
  <si>
    <t>-102220221</t>
  </si>
  <si>
    <t>783</t>
  </si>
  <si>
    <t>Dokončovací práce - nátěry</t>
  </si>
  <si>
    <t>178</t>
  </si>
  <si>
    <t>78382715</t>
  </si>
  <si>
    <t>Nátěr vápenný zdiva</t>
  </si>
  <si>
    <t>-204848120</t>
  </si>
  <si>
    <t>179</t>
  </si>
  <si>
    <t>78382720</t>
  </si>
  <si>
    <t>Nátěr bílý hydrofobizační zdiva</t>
  </si>
  <si>
    <t>876085643</t>
  </si>
  <si>
    <t>2,52*(2,1+1,6)*2</t>
  </si>
  <si>
    <t>180</t>
  </si>
  <si>
    <t>78392715</t>
  </si>
  <si>
    <t>Uzavírací voděodolný nátěr podlah polotmavý s protiskluzem</t>
  </si>
  <si>
    <t>1860389079</t>
  </si>
  <si>
    <t>784</t>
  </si>
  <si>
    <t>Dokončovací práce - malby a tapety</t>
  </si>
  <si>
    <t>181</t>
  </si>
  <si>
    <t>784181101</t>
  </si>
  <si>
    <t>Základní akrylátová jednonásobná bezbarvá penetrace podkladu v místnostech v do 3,80 m</t>
  </si>
  <si>
    <t>1715719114</t>
  </si>
  <si>
    <t>182</t>
  </si>
  <si>
    <t>784211011</t>
  </si>
  <si>
    <t>Jednonásobné bílé malby ze směsí za mokra velmi dobře oděruvzdorných v místnostech v do 3,80 m</t>
  </si>
  <si>
    <t>422156449</t>
  </si>
  <si>
    <t>SDK</t>
  </si>
  <si>
    <t>38,427*2</t>
  </si>
  <si>
    <t>132,482*2</t>
  </si>
  <si>
    <t>41,556*2</t>
  </si>
  <si>
    <t>215,701</t>
  </si>
  <si>
    <t>391,8</t>
  </si>
  <si>
    <t>174,179</t>
  </si>
  <si>
    <t>59,29</t>
  </si>
  <si>
    <t>omítky</t>
  </si>
  <si>
    <t>103,71</t>
  </si>
  <si>
    <t>02 - Výrobky</t>
  </si>
  <si>
    <t>Úroveň 3:</t>
  </si>
  <si>
    <t>01 - Vnitřní otvory</t>
  </si>
  <si>
    <t>D1 - Vnitřní otvory – vč.přesunu hmot bližší info viz tabulky</t>
  </si>
  <si>
    <t>D1</t>
  </si>
  <si>
    <t>Vnitřní otvory – vč.přesunu hmot bližší info viz tabulky</t>
  </si>
  <si>
    <t>766001</t>
  </si>
  <si>
    <t>Vnitřní dveře jednokřídlé, plné, vel.2000x2900mm, bez požární odolnosti, vč.zárubně a kování, ozn.D1</t>
  </si>
  <si>
    <t>766002</t>
  </si>
  <si>
    <t>Vnitřní dveře jednokřídlé, plné, vel.2000x2300mm, bez požární odolnosti, vč.zárubně a kování, ozn.D2</t>
  </si>
  <si>
    <t>766003</t>
  </si>
  <si>
    <t>Vnitřní dveře jednokřídlé, plné, vel.1200x2900mm, bez požární odolnosti, vč.zárubně a kování, ozn.D3a</t>
  </si>
  <si>
    <t>766004</t>
  </si>
  <si>
    <t>Vnitřní dveře jednokřídlé, plné, vel.1100x2900mm, bez požární odolnosti, vč.zárubně a kování, ozn.D3b</t>
  </si>
  <si>
    <t>766005</t>
  </si>
  <si>
    <t>Vnitřní dveře jednokřídlé, plné, vel.1000x2100mm, bez požární odolnosti, vč.zárubně a kování, ozn.D4</t>
  </si>
  <si>
    <t>766006</t>
  </si>
  <si>
    <t>Vnitřní dveře jednokřídlé, plné, vel.800x2100mm, bez požární odolnosti, vč.zárubně a kování, ozn.D5a</t>
  </si>
  <si>
    <t>766007</t>
  </si>
  <si>
    <t>Vnitřní dveře jednokřídlé, plné, vel.800x2100mm, bez požární odolnosti, vč.zárubně a kování, ozn.D5b</t>
  </si>
  <si>
    <t>766008</t>
  </si>
  <si>
    <t>Vnitřní dveře jednokřídlé, plné, vel.800x2100mm, bez požární odolnosti, vč.zárubně a kování, ozn.D5c</t>
  </si>
  <si>
    <t>766009</t>
  </si>
  <si>
    <t>Vnitřní dveře jednokřídlé, plné, vel.800x2100mm, bez požární odolnosti, vč.zárubně a kování, ozn.D5d</t>
  </si>
  <si>
    <t>766010</t>
  </si>
  <si>
    <t>Vnitřní dveře jednokřídlé, plné, vel.900x2100mm, bez požární odolnosti, vč.zárubně a kování, ozn.D6</t>
  </si>
  <si>
    <t>766011</t>
  </si>
  <si>
    <t>Vnitřní dveře jednokřídlé, plné, vel.900x2100mm, bez požární odolnosti, vč.zárubně a kování, ozn.D7</t>
  </si>
  <si>
    <t>766012</t>
  </si>
  <si>
    <t>Vnitřní dveře jednokřídlé, plné, vel.800x2100mm, bez požární odolnosti, vč.zárubně a kování, ozn.D8</t>
  </si>
  <si>
    <t>766013</t>
  </si>
  <si>
    <t>Vnitřní dveře jednokřídlé, plné, vel.800x1970mm, bez požární odolnosti, vč.zárubně a kování, ozn.D9</t>
  </si>
  <si>
    <t>766014</t>
  </si>
  <si>
    <t>Vnitřní dveře jednokřídlé, plné, vel.800x2100mm, s požární odolností, vč.zárubně a kování, ozn.D10</t>
  </si>
  <si>
    <t>766015</t>
  </si>
  <si>
    <t>Vnitřní dveře jednokřídlé, plné, vel.800x2100mm, bez požární odolnosti, vč.zárubně a kování, ozn.D11a</t>
  </si>
  <si>
    <t>766016</t>
  </si>
  <si>
    <t>Vnitřní dveře jednokřídlé, plné, vel.800x2100mm, bez požární odolnosti, vč.zárubně a kování, ozn.D11b</t>
  </si>
  <si>
    <t>02 - Vnější otvory</t>
  </si>
  <si>
    <t>D1 - Vnější otvory – vč.přesunu hmot bližší info viz tabulky</t>
  </si>
  <si>
    <t>Vnější otvory – vč.přesunu hmot bližší info viz tabulky</t>
  </si>
  <si>
    <t>7661001</t>
  </si>
  <si>
    <t>Okno dřevěné otevíravé a sklopné vel.950x1000mm, izolační trojsklo, vč.parapetů ozn.VO0.1</t>
  </si>
  <si>
    <t>7661002</t>
  </si>
  <si>
    <t>Okno dřevěné vel.1860x2970mm, dělené, izolační trojsklo, vč.parapetů ozn. VO1.1a</t>
  </si>
  <si>
    <t>7661003</t>
  </si>
  <si>
    <t>Okno dřevěné vel.1769x2970mm, dělené, izolační trojsklo, vč.parapetů ozn. VO1.1b</t>
  </si>
  <si>
    <t>7661004</t>
  </si>
  <si>
    <t>Okno dřevěné vel.1836x2970mm, dělené, izolační trojsklo, vč.parapetů ozn. VO1.1c</t>
  </si>
  <si>
    <t>7661005</t>
  </si>
  <si>
    <t>Okno dřevěné vel.1860x2970mm, dělené, izolační trojsklo, vč.parapetů ozn. VO1.2</t>
  </si>
  <si>
    <t>7661006</t>
  </si>
  <si>
    <t>Vstupní dveře dřevěné obloukové vel.1840x2900mm, vč. zárubně a kování, ozn.VO1.3</t>
  </si>
  <si>
    <t>7661007</t>
  </si>
  <si>
    <t>Okno dřevěné obloukové vel.1860x2970mm, izolační trojsklo, vč.parapetů ozn.VO1.4</t>
  </si>
  <si>
    <t>7661008</t>
  </si>
  <si>
    <t>Okno dřevěné se vstupními dveřmi vel.1860x2970mm, vč.parapetů vč. zárubně a kování, ozn.VO1.5</t>
  </si>
  <si>
    <t>7661009</t>
  </si>
  <si>
    <t>Okno dřevěné pevné vel.1940x2520mm, izolační trojsklo, vč.parapetů ozn.VO1.6</t>
  </si>
  <si>
    <t>7661010</t>
  </si>
  <si>
    <t>Vstupní dveře dřevěné vel.1940x2520mm, vč. zárubně a kování, ozn.VO1.7</t>
  </si>
  <si>
    <t>7661011</t>
  </si>
  <si>
    <t>Okno dřevěné pevné vel.1860x2150mm, izolační trojsklo, vč.parapetů ozn. VO2.1a</t>
  </si>
  <si>
    <t>7661012</t>
  </si>
  <si>
    <t>Okno dřevěné pevné vel.1769x1730mm, izolační trojsklo, vč.parapetů ozn. VO2.1b</t>
  </si>
  <si>
    <t>7661013</t>
  </si>
  <si>
    <t>Okno dřevěné pevné vel.1836x1730mm, izolační trojsklo, vč.parapetů ozn. VO2.1c</t>
  </si>
  <si>
    <t>7661014</t>
  </si>
  <si>
    <t>Okno dřevěné obloukové otevíravé a sklopné, vel.1860x1670mm, izolační trojsklo, vč.parapetů ozn.VO2.3</t>
  </si>
  <si>
    <t>7661015</t>
  </si>
  <si>
    <t>Okno dřevěné obloukové pevné, vel.1860x1670mm, izolační trojsklo, vč.parapetů ozn.VO2.4</t>
  </si>
  <si>
    <t>7662001</t>
  </si>
  <si>
    <t>Montáž oken a dveří vč.systémových prvků a detailů</t>
  </si>
  <si>
    <t>-514473163</t>
  </si>
  <si>
    <t>7663001</t>
  </si>
  <si>
    <t>Kopulovitý světlovod prům.350mm, délky 1000mm, vč.systémových prvků a detailů</t>
  </si>
  <si>
    <t>-564429858</t>
  </si>
  <si>
    <t>03 - Truhlářské prvky</t>
  </si>
  <si>
    <t>D1 - Truhlářské prvky – vč.přesunu hmot bližší info viz tabulky</t>
  </si>
  <si>
    <t>Truhlářské prvky – vč.přesunu hmot bližší info viz tabulky</t>
  </si>
  <si>
    <t>Infopult vel.3060x3430mm,kovový, ozn.T1</t>
  </si>
  <si>
    <t>7662002</t>
  </si>
  <si>
    <t>Umyvadlová skříňka vel.1800x500mm, dřevotřísková, ozn.T2</t>
  </si>
  <si>
    <t>7662003</t>
  </si>
  <si>
    <t>Kuchyňka I. vel.2520x630mm, laminovaná, ozn.T3</t>
  </si>
  <si>
    <t>7662004</t>
  </si>
  <si>
    <t>Kuchyňka II. vel.3225x635mm, laminovaná, ozn.T4</t>
  </si>
  <si>
    <t>7662005</t>
  </si>
  <si>
    <t>Kuchyňka I. vel.3000x635mm, laminovaná, ozn.T5</t>
  </si>
  <si>
    <t>7662006</t>
  </si>
  <si>
    <t>Ostění okna VO.1.6 vel.1920x2500mm, dřevěné, ozn.T6a</t>
  </si>
  <si>
    <t>7662007</t>
  </si>
  <si>
    <t>Ostění okna VO.1.7 vel.1920x2500mm, dřevěné, ozn.T6b</t>
  </si>
  <si>
    <t>7662008</t>
  </si>
  <si>
    <t>Zapuštěné madlo schodiště, průměr 40mm, dřevěné, ozn.T7</t>
  </si>
  <si>
    <t>7662009</t>
  </si>
  <si>
    <t>Sedací parapet. tl.25mm vel.2040x390mm, MDF, ozn.T8a</t>
  </si>
  <si>
    <t>7662010</t>
  </si>
  <si>
    <t>Sedací parapet. tl.25mm vel.1860x390mm, MDF, ozn.T8b</t>
  </si>
  <si>
    <t>7662011</t>
  </si>
  <si>
    <t>Sedací parapet. tl.25mm vel.1768x365mm, prohnutý, MDF, ozn.T8c</t>
  </si>
  <si>
    <t>7662012</t>
  </si>
  <si>
    <t>Sedací parapet. tl.50mm vel.284/180x90mm, MDF, ozn.T8d</t>
  </si>
  <si>
    <t>7662013</t>
  </si>
  <si>
    <t>Sedací parapet. tl.50mm vel.180/286x93mm, MDF, ozn.T8e</t>
  </si>
  <si>
    <t>7662014</t>
  </si>
  <si>
    <t>Sedací parapet. tl.25mm vel.180/287x90mm, MDF, ozn.T8f</t>
  </si>
  <si>
    <t>7662015</t>
  </si>
  <si>
    <t>Sedací parapet. tl.25mm vel.2040x390mm, MDF, ozn.T8g</t>
  </si>
  <si>
    <t>7662016</t>
  </si>
  <si>
    <t>Sedací parapet. tl.18mm, vel.1860x400mm, MDF, ozn.T8h</t>
  </si>
  <si>
    <t>7662017</t>
  </si>
  <si>
    <t>Sedací parapet. tl.18mm, vel.1760x400mm, MDF, ozn.T8h</t>
  </si>
  <si>
    <t>7662018</t>
  </si>
  <si>
    <t>Sedací parapet. tl.18mm, vel.1826x400mm, MDF, ozn.T8h</t>
  </si>
  <si>
    <t>7662019</t>
  </si>
  <si>
    <t>Ostění okna VO.2.3 vel.1650x1860mm, dřevěné, ozn.T9a</t>
  </si>
  <si>
    <t>7662020</t>
  </si>
  <si>
    <t>Ostění okna VO.2.4 vel.1650x1860mm, dřevěné, ozn.T9b</t>
  </si>
  <si>
    <t>7662021</t>
  </si>
  <si>
    <t>Sokly vel.10x80mm, MDF, ozn.T10</t>
  </si>
  <si>
    <t>7662022</t>
  </si>
  <si>
    <t>Schodiště vel.4065x2400mm, dřevěné, ozn.T11</t>
  </si>
  <si>
    <t>04 - Zámečnické prvky</t>
  </si>
  <si>
    <t>D1 - Zámečnické prvky – vč.přesunu hmot bližší info viz tabulky</t>
  </si>
  <si>
    <t>Zámečnické prvky – vč.přesunu hmot bližší info viz tabulky</t>
  </si>
  <si>
    <t>7671001</t>
  </si>
  <si>
    <t>Konstrukce pultu vel.2970x3385, jeklové, ozn.Z1</t>
  </si>
  <si>
    <t>7671002</t>
  </si>
  <si>
    <t>Screenové rolety vel.1892x2175mm, ozn.Z2a</t>
  </si>
  <si>
    <t>7671003</t>
  </si>
  <si>
    <t>Screenové rolety vel.1870x2175mm, ozn.Z2b</t>
  </si>
  <si>
    <t>7671004</t>
  </si>
  <si>
    <t>Screenové rolety vel.1874x2175mm, ozn.Z2c</t>
  </si>
  <si>
    <t>7671005</t>
  </si>
  <si>
    <t>Rámové konstrukce s výplní z tahokovu vel.3000x3630mm, jeklové, ozn.Z3a</t>
  </si>
  <si>
    <t>7671006</t>
  </si>
  <si>
    <t>Rámové konstrukce s výplní z tahokovu vel.3000x3630mm, jeklové, ozn.Z3b</t>
  </si>
  <si>
    <t>7671007</t>
  </si>
  <si>
    <t>Ocelová konstrukce pro tepelného čerpadlo vel.3160x1850mm, ozn.Z3c</t>
  </si>
  <si>
    <t>7671008</t>
  </si>
  <si>
    <t>Výtah, vel.1800x1850mm, nosnost 630kg, rychlost 0,3m/s, 3 stanice ozn.Z4</t>
  </si>
  <si>
    <t>7671009</t>
  </si>
  <si>
    <t>Stožár na vlajku, průměr 50mm, kovový, vč.kotvení ozn.Z5</t>
  </si>
  <si>
    <t>7671010</t>
  </si>
  <si>
    <t>Kovové zábradlí na vstupním schodišti vel.1050x920mm, ozn.Z6a</t>
  </si>
  <si>
    <t>7671011</t>
  </si>
  <si>
    <t>Kovové zábradlí na vstupním schodišti vel.1050x650mm, ozn.Z6b</t>
  </si>
  <si>
    <t>7671012</t>
  </si>
  <si>
    <t>Konstrukce lavice vel.3000x3630mm, jaklové, ozn.Z7a</t>
  </si>
  <si>
    <t>7671013</t>
  </si>
  <si>
    <t>Konstrukce lavice vel.3000x3630mm, jaklové, ozn.Z7b</t>
  </si>
  <si>
    <t>7671014</t>
  </si>
  <si>
    <t>Kovový nápis městské informační centrum, ozn.Z8a</t>
  </si>
  <si>
    <t>7671015</t>
  </si>
  <si>
    <t>Kovový nápis městské informační centrum, ozn.Z8b</t>
  </si>
  <si>
    <t>7671016</t>
  </si>
  <si>
    <t>Jeklové podpory sedacího parapetu vel.1860x300mm, ozn.Z9a</t>
  </si>
  <si>
    <t>7671017</t>
  </si>
  <si>
    <t>Jeklové podpory sedacího parapetu vel.1770x300mm, ozn.Z9b</t>
  </si>
  <si>
    <t>7671018</t>
  </si>
  <si>
    <t>Jeklové podpory sedacího parapetu vel.1830x300mm, ozn.Z9c</t>
  </si>
  <si>
    <t>7671019</t>
  </si>
  <si>
    <t>Konzoly jímacích tyčí vel.200x200mm, ocelové, ozn.Z10</t>
  </si>
  <si>
    <t>05 - Klempířské prvky</t>
  </si>
  <si>
    <t>D1 - Klempířské prvky – vč.přesunu hmot bližší info viz tabulky</t>
  </si>
  <si>
    <t>Klempířské prvky – vč.přesunu hmot bližší info viz tabulky</t>
  </si>
  <si>
    <t>7641001</t>
  </si>
  <si>
    <t>Oplechování hřebenu střešní konstrukce, titanzinek tl.0,5mm, r.š. 300mm, ozn.K1</t>
  </si>
  <si>
    <t>7641002</t>
  </si>
  <si>
    <t>Střešní žlab dešťový, titanzinek tl.0,65mm, průřez 125mm, r.š. 400mm, ozn.K2A</t>
  </si>
  <si>
    <t>7641003</t>
  </si>
  <si>
    <t>Oplechování okapní hrany - zakládací profil, titanzinek tl.0,6mm, r.š. 65mm, ozn.K2B</t>
  </si>
  <si>
    <t>7641004</t>
  </si>
  <si>
    <t>Oplechování okapní hrany - zakládací profil, titanzinek tl.0,6mm, r.š. 145mm, ozn.K2C</t>
  </si>
  <si>
    <t>7641005</t>
  </si>
  <si>
    <t>Oplechování okapní hrany - vodorovný odkap, titanzinek tl.0,6mm, r.š.145mm, ozn.K2D</t>
  </si>
  <si>
    <t>7641006</t>
  </si>
  <si>
    <t>Oplechování okapní hrany - vodorovný odkap, titanzinek tl.0,6mm, r.š.250mm, ozn.K2E</t>
  </si>
  <si>
    <t>7641007</t>
  </si>
  <si>
    <t>Okapový svod hranatý včetně příslušenství, titanzinek tl.0,65mm, r.š.420mm, ozn.K3A</t>
  </si>
  <si>
    <t>7641008</t>
  </si>
  <si>
    <t>Okapový svod hranatý včetně příslušenství, titanzinek tl.0,65mm, r.š.420mm, ozn.K3B</t>
  </si>
  <si>
    <t>7641009</t>
  </si>
  <si>
    <t>Okapový svod hranatý včetně příslušenství, titanzinek tl.0,65mm, r.š.420mm, ozn.K3C</t>
  </si>
  <si>
    <t>7641010</t>
  </si>
  <si>
    <t>Oplechování římsy mezi 1.NP a 2.NP, titanzinek tl.0,65mm, r.š. 610mm, ozn.K4A</t>
  </si>
  <si>
    <t>7641011</t>
  </si>
  <si>
    <t>Oplechování římsy mezi 1.NP a 2.NP, titanzinek tl.0,65mm, r.š. 610mm, ozn.K4B</t>
  </si>
  <si>
    <t>7641012</t>
  </si>
  <si>
    <t>Oplechování římsy mezi 1.NP a 2.NP, titanzinek tl.0,65mm, r.š. 130mm, ozn.K4C</t>
  </si>
  <si>
    <t>7641013</t>
  </si>
  <si>
    <t>Parapet oken VO.2.1A-VO.2.1C, titanzinek tl.0,65mm ,r.š. 220mm, ozn.K5A</t>
  </si>
  <si>
    <t>7641014</t>
  </si>
  <si>
    <t>Parapet oken VO.2.1A-VO.2.1C, titanzinek tl.0,65mm ,r.š. 220-355mm, ozn.K5B</t>
  </si>
  <si>
    <t>7641015</t>
  </si>
  <si>
    <t>Parapet oken VO.2.1A-VO.2.1C, titanzinek tl.0,65mm ,r.š. 220-355mm, ozn.K5C</t>
  </si>
  <si>
    <t>7641016</t>
  </si>
  <si>
    <t>Parapet oken VO.2.2, titanzinek tl.0,65mm, r.š.220mm, ozn.K6</t>
  </si>
  <si>
    <t>7641017</t>
  </si>
  <si>
    <t>Lemování zdi na ploché střeše nad 1.NP, titanzinek tl.0,65mm, r.š.320mm, ozn.K7</t>
  </si>
  <si>
    <t>7641018</t>
  </si>
  <si>
    <t>Lemování atikové hrany ploché střechy nad 1.NP, titanzinek tl.0,65mm, r.š.180mm, ozn.K8</t>
  </si>
  <si>
    <t>7641019</t>
  </si>
  <si>
    <t>Lemování atikové hrany ploché střechy nad 1.NP, titanzinek tl.0,65mm, r.š.620mm, ozn.K8A</t>
  </si>
  <si>
    <t>7641020</t>
  </si>
  <si>
    <t>Lemování atikové hrany ploché střechy nad 1.NP, titanzinek tl.0,65mm, r.š.100mm, ozn.K8B</t>
  </si>
  <si>
    <t>7641021</t>
  </si>
  <si>
    <t>Lemování atikové hrany ploché střechy nad 1.NP, titanzinek tl.0,65mm, r.š.100mm, ozn.K8C</t>
  </si>
  <si>
    <t>7641022</t>
  </si>
  <si>
    <t>Lemování atikové hrany ploché střechy nad 1.NP, titanzinek tl.0,65mm, r.š.140mm, ozn.K8D</t>
  </si>
  <si>
    <t>7641023</t>
  </si>
  <si>
    <t>Kačírková lišta oddělení souvrství ZS, titanzinek tl.0,65mm, profil L 80/90mm, ozn.K9A</t>
  </si>
  <si>
    <t>7641024</t>
  </si>
  <si>
    <t>Kačírková lišta oddělení souvrství ZS, titanzinek tl.0,65mm, profil L 80/90mm, ozn.K9B</t>
  </si>
  <si>
    <t>7641025</t>
  </si>
  <si>
    <t>Kačírková lišta oddělení souvrství ZS, titanzinek tl.0,65mm, profil L 80/90mm, ozn.K9C</t>
  </si>
  <si>
    <t>7641026</t>
  </si>
  <si>
    <t>Parapet oken VO.2.2, titanzinek tl.0,65mm, r.š.380mm, ozn.K10</t>
  </si>
  <si>
    <t>7641027</t>
  </si>
  <si>
    <t>Kapotáž a pojistné krytí okapního svodu, kompozitní hliníkový panel z vnitřního jádra z polyethyethylenu tl.3mm, r.š.410mm, ozn.K11A</t>
  </si>
  <si>
    <t>7641028</t>
  </si>
  <si>
    <t>Kapotáž a pojistné krytí okapního svodu, kompozitní hliníkový panel z vnitřního jádra z polyethyethylenu tl.3mm, r.š.240mm, ozn.K11B</t>
  </si>
  <si>
    <t>06 - Kamenické prvky</t>
  </si>
  <si>
    <t>D1 - Kamenické prvky– vč.přesunu hmot bližší info viz tabulky</t>
  </si>
  <si>
    <t>Kamenické prvky– vč.přesunu hmot bližší info viz tabulky</t>
  </si>
  <si>
    <t>7691001</t>
  </si>
  <si>
    <t>Kamenné parapety, žula tl.30mm, vel.2040x160mm, ozn.kam1A</t>
  </si>
  <si>
    <t>7691002</t>
  </si>
  <si>
    <t>Kamenné parapety, žula tl.30mm, vel.2140x160mm, ozn.kam1B</t>
  </si>
  <si>
    <t>7691003</t>
  </si>
  <si>
    <t>Kamenné parapety, žula tl.30mm, vel.1950x160mm, ozn.kam1C</t>
  </si>
  <si>
    <t>7691004</t>
  </si>
  <si>
    <t>Kamenné parapety, žula tl.30mm, vel.2165x170mm, ozn.kam1D</t>
  </si>
  <si>
    <t>7691005</t>
  </si>
  <si>
    <t>Kamenné parapety, žula tl.30mm, vel.2060x165mm, ozn.kam1E</t>
  </si>
  <si>
    <t>7691006</t>
  </si>
  <si>
    <t>Kamenné parapety, žula tl.30mm, vel.1950x330mm, ozn.kam1F</t>
  </si>
  <si>
    <t>7691007</t>
  </si>
  <si>
    <t>Zakládací profil z tvrzené polyuretanové pěny vel.90x90x1200mm</t>
  </si>
  <si>
    <t>07 - Sanitární prvky</t>
  </si>
  <si>
    <t>D1 - Sanita – vč.přesunu hmot bližší info viz tabulky</t>
  </si>
  <si>
    <t>Sanita – vč.přesunu hmot bližší info viz tabulky</t>
  </si>
  <si>
    <t>7231001</t>
  </si>
  <si>
    <t>Podstavné keramické umyvadlo vel.470x390mm, ozn.san1</t>
  </si>
  <si>
    <t>7231002</t>
  </si>
  <si>
    <t>Závěsné keramické umývátko s přepadem vel.460x280mm, ozn.san2</t>
  </si>
  <si>
    <t>7231003</t>
  </si>
  <si>
    <t>Závěsné keramické umyvadlo pro handicapované vel.595x456mm, ozn.san3</t>
  </si>
  <si>
    <t>7231004</t>
  </si>
  <si>
    <t>Dřez bez odkapáváče vel.350x460x190mm, nerezový, ozn.san4</t>
  </si>
  <si>
    <t>7231005</t>
  </si>
  <si>
    <t>Dřez s odkapávačem vel.480x480mm, nerezový, ozn.san5</t>
  </si>
  <si>
    <t>7231006</t>
  </si>
  <si>
    <t>Páková stojánková umyvadlová baterie bez výpusti vel.1989x117mm, ozn.san6</t>
  </si>
  <si>
    <t>7231007</t>
  </si>
  <si>
    <t>Páková stojánková umyvadlová baterie s prodlouženou rukojetí vel.130x143,5mm, chromová, ozn.san7</t>
  </si>
  <si>
    <t>7231008</t>
  </si>
  <si>
    <t>Stojánková dřezová baterie s otočným ramínkem vel.435mm, ozn.san8</t>
  </si>
  <si>
    <t>7231009</t>
  </si>
  <si>
    <t>Páková stojánková dřezová baterie s vytahovací sprškou vel.503x240mm, chromová, ozn.san9</t>
  </si>
  <si>
    <t>7231010</t>
  </si>
  <si>
    <t>Úklidová mísa výlevka závěsná z jemné žarohlíny vel.380x455mm, ozn.san10</t>
  </si>
  <si>
    <t>7231011</t>
  </si>
  <si>
    <t>WC závěsné včetně sedátka vel.535x360x400mm, keramické, ozn.san11</t>
  </si>
  <si>
    <t>7231012</t>
  </si>
  <si>
    <t>WC závěsné vel.360x700x480mm, keramické, ozn.san12</t>
  </si>
  <si>
    <t>7231013</t>
  </si>
  <si>
    <t>Ovládací tlačítko vel.246x164mm, ozn.san13</t>
  </si>
  <si>
    <t>7231014</t>
  </si>
  <si>
    <t>Keramické umyvadlo závěsné vel.600x460x160mm, ozn.san14</t>
  </si>
  <si>
    <t>7231015</t>
  </si>
  <si>
    <t>Urinál vel.300x300x500mm, keramický, ozn.san15</t>
  </si>
  <si>
    <t>7231016</t>
  </si>
  <si>
    <t>WC pisoárové zástěny vel.400x18x900mm, ozn.san16</t>
  </si>
  <si>
    <t>7231017</t>
  </si>
  <si>
    <t>Sanitární příčka voděodolná se 2 dveřmi vel.2057x2100x32mm, ozn.san17</t>
  </si>
  <si>
    <t>7231018</t>
  </si>
  <si>
    <t>Sanitární příčka voděodolná s 1 dveřmi vel.2057x2100x32mm, ozn.san18</t>
  </si>
  <si>
    <t>7231019</t>
  </si>
  <si>
    <t>Zásobník na papírové ručníky vel.275x100x265mm, nerezový, ozn.vyb1</t>
  </si>
  <si>
    <t>7231020</t>
  </si>
  <si>
    <t>Osoučeč rukou vel.262x208x231mm, nerezový, ozn.vyb2</t>
  </si>
  <si>
    <t>7231021</t>
  </si>
  <si>
    <t>Toaletní kartáč vel.200x400mm, nerezový, ozn.vyb3</t>
  </si>
  <si>
    <t>7231022</t>
  </si>
  <si>
    <t>Dávkovač tekutého mýdla vel.120x110x260mm, nerezový, ozn.vyb4</t>
  </si>
  <si>
    <t>7231023</t>
  </si>
  <si>
    <t>Zásobník na toaletní papír vel.260x125mm, nerezový, ozn.vyb5</t>
  </si>
  <si>
    <t>7231024</t>
  </si>
  <si>
    <t>Madlo sklopně vel.800x165mm, kovové, ozn.vyb6</t>
  </si>
  <si>
    <t>7231025</t>
  </si>
  <si>
    <t>Madlo pevné vel.900x165mm, kovové, ozn.vyb7</t>
  </si>
  <si>
    <t>7231026</t>
  </si>
  <si>
    <t>Sklápěcí přebalovací pult včetně omyvatelné přebalovací podložkyvel.670x570x130mm, ozn.vyb8</t>
  </si>
  <si>
    <t>7231027</t>
  </si>
  <si>
    <t>Pevné madlo k umyvadlu vel.600x60x80mm, nerezové, ozn.vyb9</t>
  </si>
  <si>
    <t>7231028</t>
  </si>
  <si>
    <t>Signalizace nouzového volání, volací systém pro invalidní osoby, ozn.vyb10</t>
  </si>
  <si>
    <t>03 - Specialisté SO 01</t>
  </si>
  <si>
    <t>01 - Zdravotní technika</t>
  </si>
  <si>
    <t>D1 - ZAŘIZOVACÍ PŘEDMĚTY</t>
  </si>
  <si>
    <t>1 - WC A PISOÁRY</t>
  </si>
  <si>
    <t>D2 - UMYVADLA A UMÝVÁTKA</t>
  </si>
  <si>
    <t>D3 - DŘEZY, VÝLEVKY</t>
  </si>
  <si>
    <t>7211015 - OSTATNÍ</t>
  </si>
  <si>
    <t>D4 - DOPOJENÍ ZAŘIZOVACÍCH PŘEDMĚTŮ</t>
  </si>
  <si>
    <t>D5 - MONTÁŽNÍ PRVKY</t>
  </si>
  <si>
    <t>D6 - ZÁPACHOVÉ UZÁVĚRKY</t>
  </si>
  <si>
    <t>D7 - PODLAHOVÉ VPUSTI</t>
  </si>
  <si>
    <t>D8 - PŘIVZDUŠŇOVACÍ VENTILY</t>
  </si>
  <si>
    <t>D9 - VODOVOD-VNITŘNÍ ROZVODY</t>
  </si>
  <si>
    <t>D10 - POTRUBÍ</t>
  </si>
  <si>
    <t>D11 - TVAROVKY</t>
  </si>
  <si>
    <t>D12 - TEPELNÉ IZOLACE</t>
  </si>
  <si>
    <t xml:space="preserve">D13 - TEPLÁ VODA - TUBOLIT DG </t>
  </si>
  <si>
    <t>D14 - ARMATURY</t>
  </si>
  <si>
    <t>D15 - UDRŽOVÁNÍ TEPLOTY TUV A ÚPRAVA VODY</t>
  </si>
  <si>
    <t>D16 - SPLAŠKOVÁ KANALIZACE-VNITŘNÍ ROZVODY</t>
  </si>
  <si>
    <t>D17 - ZKOUŠKY, DESINFEKCE POTRUBÍ, MONTÁŽ</t>
  </si>
  <si>
    <t>D18 - VODOVOD</t>
  </si>
  <si>
    <t>D19 - KANALIZACE</t>
  </si>
  <si>
    <t>D20 - MONTÁŽ ZAŘIZOVACÍCH PŘEDMĚTŮ</t>
  </si>
  <si>
    <t>D21 - VNITŘNÍ</t>
  </si>
  <si>
    <t>D22 - OSTATNÍ</t>
  </si>
  <si>
    <t>ZAŘIZOVACÍ PŘEDMĚTY</t>
  </si>
  <si>
    <t>WC A PISOÁRY</t>
  </si>
  <si>
    <t>7211001</t>
  </si>
  <si>
    <t>WC závěsné vč: sedátka</t>
  </si>
  <si>
    <t>ks</t>
  </si>
  <si>
    <t>7211002</t>
  </si>
  <si>
    <t>WC závěsné prodloužené pro handikepované vč: sedátka</t>
  </si>
  <si>
    <t>7211003</t>
  </si>
  <si>
    <t>Černý urinál s automatickým splachováním vč. Příslušenství</t>
  </si>
  <si>
    <t>UMYVADLA A UMÝVÁTKA</t>
  </si>
  <si>
    <t>7211004</t>
  </si>
  <si>
    <t>Zápustné umyvadlo pod desku oválné</t>
  </si>
  <si>
    <t>7211005</t>
  </si>
  <si>
    <t>Umývátko 46x28 cm černá mat otvor pro baterii</t>
  </si>
  <si>
    <t>7211006</t>
  </si>
  <si>
    <t>keramické umyvadlo pro handicapované</t>
  </si>
  <si>
    <t>7211007</t>
  </si>
  <si>
    <t>Páková stojánková umyvadlová baterie bez výpusti v barvě černá matná</t>
  </si>
  <si>
    <t>7211008</t>
  </si>
  <si>
    <t>Umyvadlová baterie s prodlouženou rukojetí</t>
  </si>
  <si>
    <t>7211009</t>
  </si>
  <si>
    <t>Keramické umyvadlo závěsné černé vč. Sifonu</t>
  </si>
  <si>
    <t>D3</t>
  </si>
  <si>
    <t>DŘEZY, VÝLEVKY</t>
  </si>
  <si>
    <t>7211010</t>
  </si>
  <si>
    <t>Dřez nerez s odkapávačem bez otvoru pro baterii vč: sifonu</t>
  </si>
  <si>
    <t>7211011</t>
  </si>
  <si>
    <t>Granitový jednodřez bez otvoru pro baterii</t>
  </si>
  <si>
    <t>7211012</t>
  </si>
  <si>
    <t>Stojánková dřezová baterie s otočným ramínkem</t>
  </si>
  <si>
    <t>7211013</t>
  </si>
  <si>
    <t>Páková nástěnná dřezová baterie s prodluženým otočným ramenem pro výlevku</t>
  </si>
  <si>
    <t>7211014</t>
  </si>
  <si>
    <t>Výlevka stojící keramická s roštem 36x54 cm, spodní odpad, bílá</t>
  </si>
  <si>
    <t>7211015</t>
  </si>
  <si>
    <t>OSTATNÍ</t>
  </si>
  <si>
    <t>7211016</t>
  </si>
  <si>
    <t>Přečerpávací stanice</t>
  </si>
  <si>
    <t>7211017</t>
  </si>
  <si>
    <t>Požární hydranty dle požární dokumentace 710x710x175 hadice DN 19</t>
  </si>
  <si>
    <t>7211018</t>
  </si>
  <si>
    <t>Výtokový ventil zahradní nezámrzný XL FROSTI plus  G1/2" s obslužnou rukojetí, délka 260-530 mm</t>
  </si>
  <si>
    <t>7211019</t>
  </si>
  <si>
    <t>Kemper prodloužení nezámrzné armatury 30-120 mm</t>
  </si>
  <si>
    <t>D4</t>
  </si>
  <si>
    <t>DOPOJENÍ ZAŘIZOVACÍCH PŘEDMĚTŮ</t>
  </si>
  <si>
    <t>D5</t>
  </si>
  <si>
    <t>MONTÁŽNÍ PRVKY</t>
  </si>
  <si>
    <t>7211020</t>
  </si>
  <si>
    <t>Montážní prvek pro invalidní závěsné WC s nádrží,  ovládání zepředu</t>
  </si>
  <si>
    <t>7211021</t>
  </si>
  <si>
    <t>Montážní prvek pro závěsné WC s nádrží,  ovládání zepředu</t>
  </si>
  <si>
    <t>D6</t>
  </si>
  <si>
    <t>ZÁPACHOVÉ UZÁVĚRKY</t>
  </si>
  <si>
    <t>7211022</t>
  </si>
  <si>
    <t>Sifon dřez a výlevka, plast, DN40/50</t>
  </si>
  <si>
    <t>7211023</t>
  </si>
  <si>
    <t>Sifon umyvadlový 5/4" / 32</t>
  </si>
  <si>
    <t>7211024</t>
  </si>
  <si>
    <t>Sifon umyvadlový pro handikepované 5/4" / 32</t>
  </si>
  <si>
    <t>7211025</t>
  </si>
  <si>
    <t>Odvod kondenzátu VZT</t>
  </si>
  <si>
    <t>7211026</t>
  </si>
  <si>
    <t>Odvod kondenzátu UT</t>
  </si>
  <si>
    <t>D7</t>
  </si>
  <si>
    <t>PODLAHOVÉ VPUSTI</t>
  </si>
  <si>
    <t>7211027</t>
  </si>
  <si>
    <t>Podlahová vpust DN50/75/110 se svislým odtokem, s pevnou izolační přírubou, plast 123x123mm/nerez 115x115mm</t>
  </si>
  <si>
    <t>D8</t>
  </si>
  <si>
    <t>PŘIVZDUŠŇOVACÍ VENTILY</t>
  </si>
  <si>
    <t>7211028</t>
  </si>
  <si>
    <t>Přivzdušňovací ventil DN50/75/110 s redukční vložkou, s dvojitou izolační stěnou, AI, 37l/s</t>
  </si>
  <si>
    <t>7211029</t>
  </si>
  <si>
    <t>Zátka DN110</t>
  </si>
  <si>
    <t>D9</t>
  </si>
  <si>
    <t>VODOVOD-VNITŘNÍ ROZVODY</t>
  </si>
  <si>
    <t>D10</t>
  </si>
  <si>
    <t>POTRUBÍ</t>
  </si>
  <si>
    <t>7211030</t>
  </si>
  <si>
    <t>trubka Pe-x kotouč 16,2×2,6 mm</t>
  </si>
  <si>
    <t>bm</t>
  </si>
  <si>
    <t>7211031</t>
  </si>
  <si>
    <t>trubka Pe-x kotouč 20×2,9 mm</t>
  </si>
  <si>
    <t>7211032</t>
  </si>
  <si>
    <t>Pozinkovaná ocel DN22</t>
  </si>
  <si>
    <t>7211033</t>
  </si>
  <si>
    <t>Pozinkovaná ocel DN28</t>
  </si>
  <si>
    <t>7211034</t>
  </si>
  <si>
    <t>trubka Pe-x kotouč 25×3,7 mm</t>
  </si>
  <si>
    <t>7211035</t>
  </si>
  <si>
    <t>trubka Pe-x kotouč 32×4,7 mm</t>
  </si>
  <si>
    <t>D11</t>
  </si>
  <si>
    <t>TVAROVKY</t>
  </si>
  <si>
    <t>7211036</t>
  </si>
  <si>
    <t>T-kus Pe-x PX, odbočka a průtok stejné 20-20-20</t>
  </si>
  <si>
    <t>7211037</t>
  </si>
  <si>
    <t>T-kus Pe-x PX, odbočka redukovaná 20-16-20</t>
  </si>
  <si>
    <t>7211038</t>
  </si>
  <si>
    <t>T-kus Pe-x PX, odbočka redukovaná 25-20-25</t>
  </si>
  <si>
    <t>7211039</t>
  </si>
  <si>
    <t>T-kus Pe-x PX, odbočka redukovaná 32-20-32</t>
  </si>
  <si>
    <t>7211040</t>
  </si>
  <si>
    <t>T-kus Pe-x PX, průtok redukovaný 20-20-16</t>
  </si>
  <si>
    <t>7211041</t>
  </si>
  <si>
    <t>T-kus Pe-x PX, průtok redukovaný 25-25-16</t>
  </si>
  <si>
    <t>7211042</t>
  </si>
  <si>
    <t>T-kus Pe-x PX, průtok redukovaný 25-25-20</t>
  </si>
  <si>
    <t>7211043</t>
  </si>
  <si>
    <t>T-kus Pe-x PX, odbočka a průtok redukované 20-16-16</t>
  </si>
  <si>
    <t>7211044</t>
  </si>
  <si>
    <t>T-kus Pe-x PX, odbočka a průtok redukované 25-16-20</t>
  </si>
  <si>
    <t>7211045</t>
  </si>
  <si>
    <t>T-kus Pe-x PX, odbočka a průtok redukované 25-20-20</t>
  </si>
  <si>
    <t>7211046</t>
  </si>
  <si>
    <t>T-kus Pe-x PX, odbočka a průtok redukované 32-20-25</t>
  </si>
  <si>
    <t>7211047</t>
  </si>
  <si>
    <t>T-kus Pe-x PX, odbočka a průtok redukované 32-25-20</t>
  </si>
  <si>
    <t>7211048</t>
  </si>
  <si>
    <t>Koleno Pe-x PX, 90° 16-16</t>
  </si>
  <si>
    <t>7211049</t>
  </si>
  <si>
    <t>Koleno Pe-x PX, 90° 20-20</t>
  </si>
  <si>
    <t>7211050</t>
  </si>
  <si>
    <t>Koleno Pe-x PX, 90° 25-25</t>
  </si>
  <si>
    <t>7211051</t>
  </si>
  <si>
    <t>Koleno Pe-x PX, 90° 32-32</t>
  </si>
  <si>
    <t>7211052</t>
  </si>
  <si>
    <t>Koleno pozink ocel 90° 20-20</t>
  </si>
  <si>
    <t>7211053</t>
  </si>
  <si>
    <t>Koleno pozink ocel 90° 25-25</t>
  </si>
  <si>
    <t>7211054</t>
  </si>
  <si>
    <t>T kus Koleno pozink ocel 22-22-22</t>
  </si>
  <si>
    <t>7211055</t>
  </si>
  <si>
    <t>Oddělovací ventil pro požární úsek</t>
  </si>
  <si>
    <t>7211056</t>
  </si>
  <si>
    <t>Násuvná objímka Pe-x PX 16</t>
  </si>
  <si>
    <t>7211057</t>
  </si>
  <si>
    <t>Násuvná objímka Pe-x PX 20</t>
  </si>
  <si>
    <t>7211058</t>
  </si>
  <si>
    <t>Násuvná objímka Pe-x PX 25</t>
  </si>
  <si>
    <t>7211059</t>
  </si>
  <si>
    <t>Násuvná objímka Pe-x PX 32</t>
  </si>
  <si>
    <t>7211060</t>
  </si>
  <si>
    <t>Spojka Pe-x PX, redukovaná 25-20</t>
  </si>
  <si>
    <t>7211061</t>
  </si>
  <si>
    <t>Nástěnka krátká s vnitřním závitem 16 - Rp 1/2, červený bronz bezolovnatý</t>
  </si>
  <si>
    <t>7211062</t>
  </si>
  <si>
    <t>Nástěnka krátká s vnitřním závitem 20 - Rp 1/2, červený bronz bezolovnatý</t>
  </si>
  <si>
    <t>7211063</t>
  </si>
  <si>
    <t>Zvukově a tepelně izolační pouzdro pro nástěnky krátké/dlouhé Rp 1/2</t>
  </si>
  <si>
    <t>7211064</t>
  </si>
  <si>
    <t>Přímý přechod s vnitřním závitem 20 - Rp 3/4, červený bronz bezolovnatý</t>
  </si>
  <si>
    <t>7211065</t>
  </si>
  <si>
    <t>Přímý přechod s vnitřním závitem 25 - Rp 1/2, červený bronz bezolovnatý</t>
  </si>
  <si>
    <t>7211066</t>
  </si>
  <si>
    <t>Přímý přechod s vnitřním závitem 25 - Rp 1 1/4, červený bronz bezolovnatý</t>
  </si>
  <si>
    <t>7211067</t>
  </si>
  <si>
    <t>Přímý přechod s vnitřním závitem 32 - Rp 1 1/4, červený bronz bezolovnatý</t>
  </si>
  <si>
    <t>7211068</t>
  </si>
  <si>
    <t>Přímý přechod s vnějším závitem 20 - R 1/2, červený bronz bezolovnatý</t>
  </si>
  <si>
    <t>7211069</t>
  </si>
  <si>
    <t>Přímý přechod s vnějším závitem 20 - R 3/4, červený bronz bezolovnatý</t>
  </si>
  <si>
    <t>7211070</t>
  </si>
  <si>
    <t>Přímý přechod s vnějším závitem 25 - R 1/2, červený bronz bezolovnatý</t>
  </si>
  <si>
    <t>7211071</t>
  </si>
  <si>
    <t>Přímý přechod s vnějším závitem 25 - R 3/4, červený bronz bezolovnatý</t>
  </si>
  <si>
    <t>7211072</t>
  </si>
  <si>
    <t>Přímý přechod s vnějším závitem 25 - R 1, červený bronz bezolovnatý</t>
  </si>
  <si>
    <t>7211073</t>
  </si>
  <si>
    <t>Přímý přechod s vnějším závitem 32 - R 1, červený bronz bezolovnatý</t>
  </si>
  <si>
    <t>7211074</t>
  </si>
  <si>
    <t>Přímý přechod s vnějším závitem 40 - R 1 1/4, červený bronz bezolovnatý</t>
  </si>
  <si>
    <t>7211075</t>
  </si>
  <si>
    <t>Přímý přechod s vnějším závitem 40 - R 1 1/2, červený bronz bezolovnatý</t>
  </si>
  <si>
    <t>7211076</t>
  </si>
  <si>
    <t>Přechod z HDPE na Závit 50 - R 1 1/2, červený bronz bezolovnatý</t>
  </si>
  <si>
    <t>D12</t>
  </si>
  <si>
    <t>TEPELNÉ IZOLACE</t>
  </si>
  <si>
    <t>7211077</t>
  </si>
  <si>
    <t>Páska, délka 10 bm</t>
  </si>
  <si>
    <t>7211078</t>
  </si>
  <si>
    <t>Polyethylenová izolace se strukturou uzavřených buněk určená pro topenářské a sanitární rozvody. Tloušťka izolace 9 mm.</t>
  </si>
  <si>
    <t>7211079</t>
  </si>
  <si>
    <t>Polyethylenová izolace se strukturou uzavřených buněk určená pro topenářské a sanitární rozvody. Tloušťka izolace 13 mm.</t>
  </si>
  <si>
    <t>7211080</t>
  </si>
  <si>
    <t>7211081</t>
  </si>
  <si>
    <t>Polyethylenová izolace se strukturou uzavřených buněk určená pro topenářské a sanitární rozvody. Tloušťka izolace 20 mm.</t>
  </si>
  <si>
    <t>D13</t>
  </si>
  <si>
    <t xml:space="preserve">TEPLÁ VODA - TUBOLIT DG </t>
  </si>
  <si>
    <t>7211082</t>
  </si>
  <si>
    <t>7211083</t>
  </si>
  <si>
    <t>7211084</t>
  </si>
  <si>
    <t>Polyethylenová izolace se strukturou uzavřených buněk určená pro topenářské a sanitární rozvody. Tloušťka izolace 25 mm.</t>
  </si>
  <si>
    <t>D14</t>
  </si>
  <si>
    <t>ARMATURY</t>
  </si>
  <si>
    <t>7211085</t>
  </si>
  <si>
    <t>Kulový kohout chromovaný, DN25, s vnitřním závitem, regulátorem tlaku a filtrem</t>
  </si>
  <si>
    <t>7211086</t>
  </si>
  <si>
    <t>Kulový kohout chromovaný, DN15, s vnitřním závitem</t>
  </si>
  <si>
    <t>7211087</t>
  </si>
  <si>
    <t>Kulový kohout chromovaný, DN20, s vnitřním závitem</t>
  </si>
  <si>
    <t>7211088</t>
  </si>
  <si>
    <t>Kulový kohout chromovaný, DN40, s vnitřním závitem</t>
  </si>
  <si>
    <t>7211089</t>
  </si>
  <si>
    <t>Zpětná klapka DN15</t>
  </si>
  <si>
    <t>7211090</t>
  </si>
  <si>
    <t>Zpětná klapka DN20</t>
  </si>
  <si>
    <t>7211091</t>
  </si>
  <si>
    <t>Filtr DN15</t>
  </si>
  <si>
    <t>7211092</t>
  </si>
  <si>
    <t>Vodoměr Qn = 2,5 m3/h, DN20</t>
  </si>
  <si>
    <t>7211093</t>
  </si>
  <si>
    <t>Vodoměr Qn = 2,5 m3/h, DN25</t>
  </si>
  <si>
    <t>184</t>
  </si>
  <si>
    <t>7211094</t>
  </si>
  <si>
    <t>Vodoměr Qn = 2,5 m3/h, DN40</t>
  </si>
  <si>
    <t>186</t>
  </si>
  <si>
    <t>7211095</t>
  </si>
  <si>
    <t>Trojcestný ventil DN 20</t>
  </si>
  <si>
    <t>188</t>
  </si>
  <si>
    <t>7211096</t>
  </si>
  <si>
    <t>Pojistný ventil 600kPa DN20</t>
  </si>
  <si>
    <t>190</t>
  </si>
  <si>
    <t>D15</t>
  </si>
  <si>
    <t>UDRŽOVÁNÍ TEPLOTY TUV A ÚPRAVA VODY</t>
  </si>
  <si>
    <t>7211097</t>
  </si>
  <si>
    <t>Čerpadlo cirkulačníJmen. dopravní výška 5.21 m Max. dopr. Výška 80 dm</t>
  </si>
  <si>
    <t>192</t>
  </si>
  <si>
    <t>D16</t>
  </si>
  <si>
    <t>SPLAŠKOVÁ KANALIZACE-VNITŘNÍ ROZVODY</t>
  </si>
  <si>
    <t>7211098</t>
  </si>
  <si>
    <t>PP HTEM, DN 32, odpadní systém z PP, s hrdlem a gumovým těsněním</t>
  </si>
  <si>
    <t>194</t>
  </si>
  <si>
    <t>7211099</t>
  </si>
  <si>
    <t>PP HTEM, DN 40, odpadní systém z PP, s hrdlem a gumovým těsněním</t>
  </si>
  <si>
    <t>196</t>
  </si>
  <si>
    <t>7211100</t>
  </si>
  <si>
    <t>PP HTEM, DN 50, odpadní systém z PP, s hrdlem a gumovým těsněním</t>
  </si>
  <si>
    <t>198</t>
  </si>
  <si>
    <t>7211101</t>
  </si>
  <si>
    <t>PP HTEM, DN 75, odpadní systém z PP, s hrdlem a gumovým těsněním</t>
  </si>
  <si>
    <t>200</t>
  </si>
  <si>
    <t>7211102</t>
  </si>
  <si>
    <t>PP HTEM, DN 110, odpadní systém z PP, s hrdlem a gumovým těsněním</t>
  </si>
  <si>
    <t>202</t>
  </si>
  <si>
    <t>7211103</t>
  </si>
  <si>
    <t>HDPE, DN 32, odpadní systém</t>
  </si>
  <si>
    <t>204</t>
  </si>
  <si>
    <t>7211104</t>
  </si>
  <si>
    <t>ABS DN 50,s hrdlem a gumovým těsněním</t>
  </si>
  <si>
    <t>206</t>
  </si>
  <si>
    <t>7211105</t>
  </si>
  <si>
    <t>Koleno HTB  s gumovým těsnícím kroužkem, DN32, 45°</t>
  </si>
  <si>
    <t>208</t>
  </si>
  <si>
    <t>7211106</t>
  </si>
  <si>
    <t>Koleno HTB  s gumovým těsnícím kroužkem, DN40, 45°</t>
  </si>
  <si>
    <t>210</t>
  </si>
  <si>
    <t>7211107</t>
  </si>
  <si>
    <t>Koleno HTB  s gumovým těsnícím kroužkem, DN50, 45°</t>
  </si>
  <si>
    <t>212</t>
  </si>
  <si>
    <t>7211108</t>
  </si>
  <si>
    <t>Koleno HTB  s gumovým těsnícím kroužkem, DN75, 45°</t>
  </si>
  <si>
    <t>214</t>
  </si>
  <si>
    <t>7211109</t>
  </si>
  <si>
    <t>Koleno HTB  s gumovým těsnícím kroužkem, DN110, 45°</t>
  </si>
  <si>
    <t>216</t>
  </si>
  <si>
    <t>7211110</t>
  </si>
  <si>
    <t>Koleno HTB  s gumovým těsnícím kroužkem, DN110, 87°</t>
  </si>
  <si>
    <t>218</t>
  </si>
  <si>
    <t>7211111</t>
  </si>
  <si>
    <t>Jednoduchá odbočka HTEA s gumovým těsnícím kroužkem, DN50/32, 45°</t>
  </si>
  <si>
    <t>220</t>
  </si>
  <si>
    <t>7211112</t>
  </si>
  <si>
    <t>Jednoduchá odbočka HTEA s gumovým těsnícím kroužkem, DN50/40, 45°</t>
  </si>
  <si>
    <t>222</t>
  </si>
  <si>
    <t>7211113</t>
  </si>
  <si>
    <t>Jednoduchá odbočka HTEA s gumovým těsnícím kroužkem, DN50/50, 45°</t>
  </si>
  <si>
    <t>224</t>
  </si>
  <si>
    <t>7211114</t>
  </si>
  <si>
    <t>Jednoduchá odbočka HTEA s gumovým těsnícím kroužkem, DN75/40, 45°</t>
  </si>
  <si>
    <t>226</t>
  </si>
  <si>
    <t>7211115</t>
  </si>
  <si>
    <t>Jednoduchá odbočka HTEA s gumovým těsnícím kroužkem, DN75/50, 45°</t>
  </si>
  <si>
    <t>228</t>
  </si>
  <si>
    <t>7211116</t>
  </si>
  <si>
    <t>Jednoduchá odbočka HTEA s gumovým těsnícím kroužkem, DN110/50, 45°</t>
  </si>
  <si>
    <t>230</t>
  </si>
  <si>
    <t>7211117</t>
  </si>
  <si>
    <t>Jednoduchá odbočka HTEA s gumovým těsnícím kroužkem, DN110/50, 87°</t>
  </si>
  <si>
    <t>232</t>
  </si>
  <si>
    <t>7211118</t>
  </si>
  <si>
    <t>Jednoduchá odbočka HTEA s gumovým těsnícím kroužkem, DN110/75, 87°</t>
  </si>
  <si>
    <t>234</t>
  </si>
  <si>
    <t>7211119</t>
  </si>
  <si>
    <t>Jednoduchá odbočka HTEA s gumovým těsnícím kroužkem, DN110/110, 45°</t>
  </si>
  <si>
    <t>236</t>
  </si>
  <si>
    <t>7211120</t>
  </si>
  <si>
    <t>Jednoduchá odbočka HTEA s gumovým těsnícím kroužkem, DN110/110, 87°</t>
  </si>
  <si>
    <t>238</t>
  </si>
  <si>
    <t>7211121</t>
  </si>
  <si>
    <t>Čistící kus HTRE, DN 110</t>
  </si>
  <si>
    <t>240</t>
  </si>
  <si>
    <t>D17</t>
  </si>
  <si>
    <t>ZKOUŠKY, DESINFEKCE POTRUBÍ, MONTÁŽ</t>
  </si>
  <si>
    <t>D18</t>
  </si>
  <si>
    <t>VODOVOD</t>
  </si>
  <si>
    <t>7211122</t>
  </si>
  <si>
    <t>Tlaková zkouška vodovodu do DN32</t>
  </si>
  <si>
    <t>242</t>
  </si>
  <si>
    <t>D19</t>
  </si>
  <si>
    <t>KANALIZACE</t>
  </si>
  <si>
    <t>7211123</t>
  </si>
  <si>
    <t>Zkouška těsnosti kanalizace v objektech do DN 125</t>
  </si>
  <si>
    <t>244</t>
  </si>
  <si>
    <t>D20</t>
  </si>
  <si>
    <t>MONTÁŽ ZAŘIZOVACÍCH PŘEDMĚTŮ</t>
  </si>
  <si>
    <t>D21</t>
  </si>
  <si>
    <t>VNITŘNÍ</t>
  </si>
  <si>
    <t>7211124</t>
  </si>
  <si>
    <t>Montáž invalidního umyvadla bez nábytku</t>
  </si>
  <si>
    <t>246</t>
  </si>
  <si>
    <t>7211125</t>
  </si>
  <si>
    <t>Montáž invalidních umyvadlové baterie vč. vpusti a sifonu a roháčků</t>
  </si>
  <si>
    <t>248</t>
  </si>
  <si>
    <t>7211126</t>
  </si>
  <si>
    <t>Montáž pisoáru</t>
  </si>
  <si>
    <t>250</t>
  </si>
  <si>
    <t>7211127</t>
  </si>
  <si>
    <t>Montáž invalidního WC</t>
  </si>
  <si>
    <t>252</t>
  </si>
  <si>
    <t>7211128</t>
  </si>
  <si>
    <t>Montáž umyvadla bez nábytku</t>
  </si>
  <si>
    <t>254</t>
  </si>
  <si>
    <t>7211129</t>
  </si>
  <si>
    <t>Montáž umyvadlové baterie vč. vpusti a sifonu a roháčků</t>
  </si>
  <si>
    <t>256</t>
  </si>
  <si>
    <t>7211130</t>
  </si>
  <si>
    <t>Montáž dřezu, vč. vpusti a sifonu a roháčků</t>
  </si>
  <si>
    <t>258</t>
  </si>
  <si>
    <t>7211131</t>
  </si>
  <si>
    <t>Montáž dřezové baterie vč. vpusti a sifonu a roháčků</t>
  </si>
  <si>
    <t>260</t>
  </si>
  <si>
    <t>7211132</t>
  </si>
  <si>
    <t>Montáž závěsného systému WC</t>
  </si>
  <si>
    <t>262</t>
  </si>
  <si>
    <t>7211133</t>
  </si>
  <si>
    <t>Montáž výlevky</t>
  </si>
  <si>
    <t>264</t>
  </si>
  <si>
    <t>7211134</t>
  </si>
  <si>
    <t>Montáž závěsného WC včetně tlačítka a sedátka</t>
  </si>
  <si>
    <t>266</t>
  </si>
  <si>
    <t>D22</t>
  </si>
  <si>
    <t>7211135</t>
  </si>
  <si>
    <t>Montáž ZTI rozvodů, izolatérské práce, osazení zařizovacích předmětů</t>
  </si>
  <si>
    <t>268</t>
  </si>
  <si>
    <t>7211136</t>
  </si>
  <si>
    <t>Závěsový, spojovací a těsnící materiál</t>
  </si>
  <si>
    <t>270</t>
  </si>
  <si>
    <t>7211137</t>
  </si>
  <si>
    <t>Přeprava osob a materiálu, nákladní auto</t>
  </si>
  <si>
    <t>272</t>
  </si>
  <si>
    <t>02 - Ústřední vytápění</t>
  </si>
  <si>
    <t>D1 - ÚSTŘEDNÍ VYTÁPĚNÍ</t>
  </si>
  <si>
    <t>D2 - OTOPNÁ TĚLESA</t>
  </si>
  <si>
    <t>D3 - POJISTNÁ ZAŘÍZENÍ</t>
  </si>
  <si>
    <t>D4 - ARMATURY</t>
  </si>
  <si>
    <t>D5 - PODLAHOVÉ TOPENÍ</t>
  </si>
  <si>
    <t>D6 - POTRUBÍ</t>
  </si>
  <si>
    <t>D7 - TEPELNÉ IZOLACE</t>
  </si>
  <si>
    <t>D8 - OSTATNÍ</t>
  </si>
  <si>
    <t>ÚSTŘEDNÍ VYTÁPĚNÍ</t>
  </si>
  <si>
    <t>7311001</t>
  </si>
  <si>
    <t>Tepelné čerpadlo vzduch/voda typu monoblok o výkonu 29,68 kW A7/W55, SCOP 3,14; chladící výkon 31,00 kW A35/W18, chladivo R32, 400 V 1129 x 1558 x 440 mm (š x v x h), 177 kg</t>
  </si>
  <si>
    <t>7311002</t>
  </si>
  <si>
    <t>Antivibrační podstavec pro tepelné čerpadlo, délka 1 000 mm</t>
  </si>
  <si>
    <t>7311002.1</t>
  </si>
  <si>
    <t>Příslušenství TČ - univerzální teplotní čidlo pro TUV a akumulační zásobník</t>
  </si>
  <si>
    <t>7311003</t>
  </si>
  <si>
    <t>Příslušenství TČ - spojení mezi teplotním čidlem a elektronickou deskou</t>
  </si>
  <si>
    <t>7311003.1</t>
  </si>
  <si>
    <t>Příslušenství TČ - ovládání elektropatrony TUV tepelným čerpadlem</t>
  </si>
  <si>
    <t>7311004</t>
  </si>
  <si>
    <t>Nepřímotopný zásobník TUV 300 l, výměník 3,8 m2, 610 x 1710 mm, 155 kg</t>
  </si>
  <si>
    <t>7311004.1</t>
  </si>
  <si>
    <t>Akumulační nádrž 500 l, 600 x 1915 mm, 72 kg</t>
  </si>
  <si>
    <t>7311005</t>
  </si>
  <si>
    <t>Izolace akumulační nádrže</t>
  </si>
  <si>
    <t>7311005.1</t>
  </si>
  <si>
    <t>Elektrické topné těleso, poniklované, vhodné do zásobníku TUV, 6 kW, 495 mm, 6/4",  připojení 3x230 V</t>
  </si>
  <si>
    <t>7311006</t>
  </si>
  <si>
    <t>Elektrické topné těleso, poniklované, vhodné do zásobníku TUV, 3 kW, 495 mm, 6/4", vhodné pro připojení na FVE</t>
  </si>
  <si>
    <t>7311006.1</t>
  </si>
  <si>
    <t>Elektrické topné těleso, bez provozního termostatu, 7,5 kW, 635 mm, 6/4", připojení 400 V</t>
  </si>
  <si>
    <t>7311007</t>
  </si>
  <si>
    <t>Rozdělovač, sběrač dle výkresové dokumentace, vč. nástěnné konzole a tepelné izolace</t>
  </si>
  <si>
    <t>7311007.1</t>
  </si>
  <si>
    <t>Mokroběžné elektronické oběhové čerpadlo, průtok 1551 m3/h, dopr. výška 8 m,  připojení G1 1/2, 230 V</t>
  </si>
  <si>
    <t>7311008</t>
  </si>
  <si>
    <t>Mokroběžné elektronické oběhové čerpadlo, průtok 681 m3/h, dopr. výška 4 m, připojení G1 1/2, 230 V</t>
  </si>
  <si>
    <t>7311008.1</t>
  </si>
  <si>
    <t>Mokroběžné elektronické oběhové čerpadlo, průtok 1272 m3/h, dopr. výška 6 m,  připojení G1 1/2, 230 V</t>
  </si>
  <si>
    <t>7311009</t>
  </si>
  <si>
    <t>Trojcestný přepínací ventil, DN32, kv 16</t>
  </si>
  <si>
    <t>7311009.1</t>
  </si>
  <si>
    <t>Trojcestný směšovací ventil, DN25, kv 6,3</t>
  </si>
  <si>
    <t>7311010</t>
  </si>
  <si>
    <t>Servopohon, dvoubodový, 230 V, 30 s</t>
  </si>
  <si>
    <t>7311010.1</t>
  </si>
  <si>
    <t>Servopohon s proporcionálním řízením, 24 V, ovládání 0-10 V, 15/30/60/120 s</t>
  </si>
  <si>
    <t>7311011</t>
  </si>
  <si>
    <t>Flexibilní topný kabel pro venkovní použití, 6 m, 125 W</t>
  </si>
  <si>
    <t>7311011.1</t>
  </si>
  <si>
    <t>Hadice opletená 2x 5/4" F/M, 700 mm</t>
  </si>
  <si>
    <t>7311012</t>
  </si>
  <si>
    <t>Hadice opletená 2x 1" F/F, 500 mm</t>
  </si>
  <si>
    <t>OTOPNÁ TĚLESA</t>
  </si>
  <si>
    <t>7311013</t>
  </si>
  <si>
    <t>Deskové otopné těleso. Spodní pravé připojení na otopnou soustavu s nuceným oběhem vody. Připojovací rozteč 50 mm. Provedení tělesa ventil kompakt.                                                             Rozměry tělesa (výška×délka×hloubka) 600×1100×6</t>
  </si>
  <si>
    <t>7311013.1</t>
  </si>
  <si>
    <t>Dynamické otopné těleso, vestavba do stěny, univerzální spodní připojení, možnost chlazení. 200x900x200 mm, napájení 230 V, ovládání ventilátoru 0-10 V</t>
  </si>
  <si>
    <t>7311014</t>
  </si>
  <si>
    <t>Dynamické otopné těleso, univerzální spodní připojení, možnost chlazení. 500x1000x115 mm, napájení 230 V, ovládání ventilátoru 0-10 V, RAL 9016</t>
  </si>
  <si>
    <t>7311014.1</t>
  </si>
  <si>
    <t>Vertikální dynamické otopné těleso, střední spodní připojení, možnost chlazení. 650x2000x92 mm, napájení 230 V, ovládání na tělese, RAL 9016</t>
  </si>
  <si>
    <t>7311015</t>
  </si>
  <si>
    <t>Rohový ventil s dvoubodovým připojením pro otopná tělesa s integrovanými ventily a koupelnové žebříky, s automatickým omezením průtoku Rp1/2 / G3/4, průtok 10-150 l/h</t>
  </si>
  <si>
    <t>7311015.1</t>
  </si>
  <si>
    <t>Termostatická hlavice topení/chlazení, 6 - 28 °C, M30x1,5</t>
  </si>
  <si>
    <t>7311016</t>
  </si>
  <si>
    <t>Termostatická hlavice topení, 6 - 28 °C, M30x1,5</t>
  </si>
  <si>
    <t>7311016.1</t>
  </si>
  <si>
    <t>Svěrné šroubení pro přesné měděnné a ocelové trubky 15 x G3/4</t>
  </si>
  <si>
    <t>7311017</t>
  </si>
  <si>
    <t>Opěrné pouzdro pro měděnné potrubí se sílou stěny 1 mm, 15</t>
  </si>
  <si>
    <t>7311017.1</t>
  </si>
  <si>
    <t>Termostatická radiátorový ventil s automatickým omezením průtoku pro větší výkony a nižší teplotní spády, rohový, 1/2" x 1/2", 30-300 l/h</t>
  </si>
  <si>
    <t>7311018</t>
  </si>
  <si>
    <t>Termostatická radiátorový ventil s automatickým omezením průtoku pro větší výkony a nižší teplotní spády, axiální, 1/2" x 1/2", 30-300 l/h</t>
  </si>
  <si>
    <t>7311018.1</t>
  </si>
  <si>
    <t>Uzavírací radiátorové šroubení, přímé, 1/2" x 1/2"</t>
  </si>
  <si>
    <t>POJISTNÁ ZAŘÍZENÍ</t>
  </si>
  <si>
    <t>7311019</t>
  </si>
  <si>
    <t>Expanzní nádoba s butylovým vakem, objem 35 litrů, PN 3</t>
  </si>
  <si>
    <t>7311020</t>
  </si>
  <si>
    <t>Expanzní kohout, PN 16, včetně vysokokapacitního vypouštění s připojením na hadici</t>
  </si>
  <si>
    <t>7311020.1</t>
  </si>
  <si>
    <t>Pojistný ventil, svislá montáž, DN 20/25, otevírací tlak 3 bar, PN 10, Tmax=120°C</t>
  </si>
  <si>
    <t>7311021</t>
  </si>
  <si>
    <t>Teploměr s jímkou, 0-120 °C, 1/2"</t>
  </si>
  <si>
    <t>7311021.1</t>
  </si>
  <si>
    <t>Manometr G1/2"A spodní připojení 0-4B</t>
  </si>
  <si>
    <t>7311022</t>
  </si>
  <si>
    <t>Kohout pro připojení manometru 1/2" x 1/2", PN25 Max. pracovní tlak 15 bar při 90°C</t>
  </si>
  <si>
    <t>7311023</t>
  </si>
  <si>
    <t>Kulový kohout chromovaný, DN25, s vnitřním závitem</t>
  </si>
  <si>
    <t>7311023.1</t>
  </si>
  <si>
    <t>Kulový kohout chromovaný, DN32, s vnitřním závitem</t>
  </si>
  <si>
    <t>7311024</t>
  </si>
  <si>
    <t>7311024.1</t>
  </si>
  <si>
    <t>Uzavírací a vyvažovací ventil bez vypouštění DN20</t>
  </si>
  <si>
    <t>7311025</t>
  </si>
  <si>
    <t>Uzavírací a vyvažovací ventil bez vypouštění DN25</t>
  </si>
  <si>
    <t>7311025.1</t>
  </si>
  <si>
    <t>Automatický odvzdušňovací ventil, R=1/2", Tmax=120 °C</t>
  </si>
  <si>
    <t>7311026</t>
  </si>
  <si>
    <t>Zpětná klapka celomosazná, DN25</t>
  </si>
  <si>
    <t>7311026.1</t>
  </si>
  <si>
    <t>Zpětná klapka celomosazná, DN32</t>
  </si>
  <si>
    <t>7311027</t>
  </si>
  <si>
    <t>Filtr 2x vnitřní závit, PN16, T 130°C - DN 25</t>
  </si>
  <si>
    <t>7311027.1</t>
  </si>
  <si>
    <t>Filtr 2x vnitřní závit, PN16, T 130°C - DN 32</t>
  </si>
  <si>
    <t>7311028</t>
  </si>
  <si>
    <t>Filtr 2x vnitřní závit, PN16, T 130°C - DN 40</t>
  </si>
  <si>
    <t>7311028.1</t>
  </si>
  <si>
    <t>Magnetický mechanický filtr pro vodorovné umístění, filtrační vložka 100 µm,  magnet neodymový 9 000 Gauss, max. průtok 14,9 m3/h, PN 16, vč. manometru</t>
  </si>
  <si>
    <t>7311029</t>
  </si>
  <si>
    <t>Vypouštěcí kul.koh., s hadicovou vývodkou a zátkou, PN 10, T 90°C - DN 15</t>
  </si>
  <si>
    <t>7311029.1</t>
  </si>
  <si>
    <t>Termostat provozní příložný,+teplovodivá pasta 10-90°C - omezovač teploty</t>
  </si>
  <si>
    <t>PODLAHOVÉ TOPENÍ</t>
  </si>
  <si>
    <t>7311030</t>
  </si>
  <si>
    <t>Nerezový rozdělovač topných okruhů s automatickými regulátory průtoku 15 okruhů</t>
  </si>
  <si>
    <t>7311031</t>
  </si>
  <si>
    <t>Sada přímých kulových kohoutů G1 k rozdělovači podlahového topení</t>
  </si>
  <si>
    <t>7311031.1</t>
  </si>
  <si>
    <t>Skříň pro rozdělovače, 1205, 1205 x 730 mm, pro předstěnovou montáž, hl. 130 mm</t>
  </si>
  <si>
    <t>7311032</t>
  </si>
  <si>
    <t>Svěrné šroubení pro plastové trubky PE-Xa 17x2,0 - pro připojení na vnější závit G3/4</t>
  </si>
  <si>
    <t>7311032.1</t>
  </si>
  <si>
    <t>Trubka PE-Xa 17×2.0 - 500 m kotouč Potrubí z vysokotlace zesítěného polyetylénu s ochrannou vrstvou proti difuzi kyslíku pro instalaci vytápění. Červená.</t>
  </si>
  <si>
    <t>7311033</t>
  </si>
  <si>
    <t>Ochranná trubka pro trubku 16/17 ochrana v oblasti připojení na rozdělovače stejně jako při přechodu přes dilatační spáry v potěru</t>
  </si>
  <si>
    <t>7311033.1</t>
  </si>
  <si>
    <t>Profilovaná okrajová dilatační páska z extrudované PE pěny Samolepící páska pro upevnění ke stěně, profilovaná, flexibilní přizpůsobení v rozích místnosti. Integrovaná patka fólie ve spodní části. Tloušťka 10 mm, výška 150 mm, délka fólie 230 mm</t>
  </si>
  <si>
    <t>7311034</t>
  </si>
  <si>
    <t>Vodicí oblouk 90° pro vedení trubek PE-Xa 16/17</t>
  </si>
  <si>
    <t>7311034.1</t>
  </si>
  <si>
    <t>Systémová role s rastrem, 30 mm tepelné izolace</t>
  </si>
  <si>
    <t>m²</t>
  </si>
  <si>
    <t>7311035</t>
  </si>
  <si>
    <t>Příchytka pro trubky s rozměry 14-17 mm</t>
  </si>
  <si>
    <t>7311036</t>
  </si>
  <si>
    <t>Tvarovky pro lisované spoje Cu potrubí 15</t>
  </si>
  <si>
    <t>7311036.1</t>
  </si>
  <si>
    <t>Tvarovky pro lisované spoje Cu potrubí 18</t>
  </si>
  <si>
    <t>7311037</t>
  </si>
  <si>
    <t>Tvarovky pro lisované spoje Cu potrubí 22</t>
  </si>
  <si>
    <t>7311037.1</t>
  </si>
  <si>
    <t>Tvarovky pro lisované spoje Cu potrubí 28</t>
  </si>
  <si>
    <t>7311038</t>
  </si>
  <si>
    <t>Tvarovky pro lisované spoje Cu potrubí 35</t>
  </si>
  <si>
    <t>7311038.1</t>
  </si>
  <si>
    <t>Tvarovky pro lisované spoje Cu potrubí 42</t>
  </si>
  <si>
    <t>7311039</t>
  </si>
  <si>
    <t>Tvarovky pro mosaz G1/2</t>
  </si>
  <si>
    <t>7311039.1</t>
  </si>
  <si>
    <t>Tvarovky pro mosaz G3/4</t>
  </si>
  <si>
    <t>7311040</t>
  </si>
  <si>
    <t>Tvarovky pro mosaz G1</t>
  </si>
  <si>
    <t>7311040.1</t>
  </si>
  <si>
    <t>Tvarovky pro mosaz G5/4</t>
  </si>
  <si>
    <t>7311041</t>
  </si>
  <si>
    <t>Tvarovky pro mosaz G6/4</t>
  </si>
  <si>
    <t>7311041.1</t>
  </si>
  <si>
    <t>Měděné potrubí Cu 15×1 dle DIN EN 1057, použití : rozvody vody, topení, plynů, olejů, solární vytápění</t>
  </si>
  <si>
    <t>7311042</t>
  </si>
  <si>
    <t>Měděné potrubí Cu 18×1 dle DIN EN 1057, použití : rozvody vody, topení, plynů, olejů, solární vytápění</t>
  </si>
  <si>
    <t>7311042.1</t>
  </si>
  <si>
    <t>Měděné potrubí Cu 22×1 dle DIN EN 1057, použití : rozvody vody, topení, plynů, olejů, solární vytápění</t>
  </si>
  <si>
    <t>7311043</t>
  </si>
  <si>
    <t>Měděné potrubí Cu 28×1 dle DIN EN 1057, použití : rozvody vody, topení, plynů, olejů, solární vytápění</t>
  </si>
  <si>
    <t>7311043.1</t>
  </si>
  <si>
    <t>Měděné potrubí Cu 35×1.5 dle DIN EN 1057, použití : rozvody vody, topení, plynů, olejů, solární vytápění</t>
  </si>
  <si>
    <t>7311044</t>
  </si>
  <si>
    <t>Měděné potrubí Cu 45×1.5 dle DIN EN 1057, použití : rozvody vody, topení, plynů, olejů, solární vytápění</t>
  </si>
  <si>
    <t>7311045</t>
  </si>
  <si>
    <t>Kaučuková izolace 25 mm, hadice 2m, pro Cu 42x1,5 mm</t>
  </si>
  <si>
    <t>7311045.1</t>
  </si>
  <si>
    <t>Izolační nosník trubek 25 mm pro Cu 42</t>
  </si>
  <si>
    <t>7311046</t>
  </si>
  <si>
    <t>Kaučuková samolepící páska, 50 x 3 mm, 15 m</t>
  </si>
  <si>
    <t>7311046.1</t>
  </si>
  <si>
    <t>Polyethylenová izolace se strukturou uzavřených buněk určená pro topenářské a sanitární rozvody 10 mm pro Cu 15</t>
  </si>
  <si>
    <t>7311047</t>
  </si>
  <si>
    <t>Polyethylenová izolace se strukturou uzavřených buněk určená pro topenářské a sanitární rozvody 10 mm pro Cu 18</t>
  </si>
  <si>
    <t>7311047.1</t>
  </si>
  <si>
    <t>Polyethylenová izolace se strukturou uzavřených buněk určená pro topenářské a sanitární rozvody 10 mm pro Cu 22</t>
  </si>
  <si>
    <t>7311048</t>
  </si>
  <si>
    <t>Polyethylenová izolace se strukturou uzavřených buněk určená pro topenářské a sanitární rozvody 20 mm pro Cu 22</t>
  </si>
  <si>
    <t>7311048.1</t>
  </si>
  <si>
    <t>Polyethylenová izolace se strukturou uzavřených buněk určená pro topenářské a sanitární rozvody 20 mm pro Cu 28</t>
  </si>
  <si>
    <t>7311049</t>
  </si>
  <si>
    <t>Polyethylenová izolace se strukturou uzavřených buněk určená pro topenářské a sanitární rozvody 20 mm pro Cu 35</t>
  </si>
  <si>
    <t>7311049.1</t>
  </si>
  <si>
    <t>Polyethylenová izolace se strukturou uzavřených buněk určená pro topenářské a sanitární rozvody 20 mm pro Cu 42</t>
  </si>
  <si>
    <t>7311050</t>
  </si>
  <si>
    <t>Páska z polyethylenovou izolací, samolepící, 50 x 3 mm, 10 m</t>
  </si>
  <si>
    <t>7311051</t>
  </si>
  <si>
    <t>závěsový a spojovací materiál</t>
  </si>
  <si>
    <t>7311051.1</t>
  </si>
  <si>
    <t>osazení akumulační nádoby</t>
  </si>
  <si>
    <t>7311052</t>
  </si>
  <si>
    <t>osazení zásobníku TUV</t>
  </si>
  <si>
    <t>7311052.1</t>
  </si>
  <si>
    <t>přikotvení a zapojení otopného tělesa na zeď</t>
  </si>
  <si>
    <t>7311053</t>
  </si>
  <si>
    <t>Napuštění systému upravenou vodou, dle ČSN EN 14 868</t>
  </si>
  <si>
    <t>l</t>
  </si>
  <si>
    <t>P</t>
  </si>
  <si>
    <t>Poznámka k položce:_x000D_
- pH: 7,0 – 8,5  - el. vodivost (při 20 °C) do 10 μS/cm, vč. chem. látek do 960 μS/cm  - tvrdost (při 20 °C) 3 °dH  - obsahuje inhibitor koroze  - obsahuje biocidní složku zabraňující tvorbě bakterií  NAPUŠTĚNÍ SYSTÉMU NEUPRAVENOU VODOU, KTERÁ NESPLŃUJE POŽADOVANÉ PARAMETRY, SE ZKRACUJE ŽIVOTNOST ZDROJE TEPLA A MŮŽE BÝT DŮVODEM NEUZNÁNÍ REKLAMACE!</t>
  </si>
  <si>
    <t>7311054</t>
  </si>
  <si>
    <t>napuštění topného okruhu upravenou vodou</t>
  </si>
  <si>
    <t>7311054.1</t>
  </si>
  <si>
    <t>proplach topného okruhu</t>
  </si>
  <si>
    <t>7311055</t>
  </si>
  <si>
    <t>odvzdušnění topného okruhu</t>
  </si>
  <si>
    <t>7311055.1</t>
  </si>
  <si>
    <t>montáž a připojení expanzní nádoby do 50l</t>
  </si>
  <si>
    <t>7311056</t>
  </si>
  <si>
    <t>tlaková zlouška tl. potrubí PE-Xa</t>
  </si>
  <si>
    <t>7311056.1</t>
  </si>
  <si>
    <t>tlaková zlouška tl. potrubí měď</t>
  </si>
  <si>
    <t>7311057</t>
  </si>
  <si>
    <t>Zprovoznění tepelného čerpadla</t>
  </si>
  <si>
    <t>7311057.1</t>
  </si>
  <si>
    <t>Doprava zdroje tepla a manipulace</t>
  </si>
  <si>
    <t>7311058</t>
  </si>
  <si>
    <t>Přeprava osob a materiálu - nákladní auto</t>
  </si>
  <si>
    <t>km</t>
  </si>
  <si>
    <t>7311058.1</t>
  </si>
  <si>
    <t>Jeřábnické práce</t>
  </si>
  <si>
    <t>Úroveň 4:</t>
  </si>
  <si>
    <t>03.1 - Silnoproud</t>
  </si>
  <si>
    <t>M21.1 - Silnoproud</t>
  </si>
  <si>
    <t>M21.2 - Svítidla ve v objektu dle nabídky společnosti Syvel</t>
  </si>
  <si>
    <t>M21.1</t>
  </si>
  <si>
    <t>210-101</t>
  </si>
  <si>
    <t>Rozvaděč RH dle projektové dokumentace bez SMART METRU včetně dodávky</t>
  </si>
  <si>
    <t>210-102</t>
  </si>
  <si>
    <t>Rozvaděč RTV dle projektové dokumentace včetně dodávky</t>
  </si>
  <si>
    <t>210-103</t>
  </si>
  <si>
    <t>Rozvaděč RP dle projektové dokumentace včetně dodávky</t>
  </si>
  <si>
    <t>210-104</t>
  </si>
  <si>
    <t>Nehořlavá deska pod rozvaděče včetně dodávky</t>
  </si>
  <si>
    <t>210-105</t>
  </si>
  <si>
    <t>Elektroměrový rozvaděč včetně jističů, revize, dodávky a montáže</t>
  </si>
  <si>
    <t>210-106</t>
  </si>
  <si>
    <t>Total STOP tlačítko 1x spínací kontakt 1x rozpínací kontakt dle projektové dokumentace, včetně dodávky</t>
  </si>
  <si>
    <t>210-107</t>
  </si>
  <si>
    <t>Tlačítko BST "FVE STOP" 1x rozpínací dle projektové dokumentace včetně dodávky</t>
  </si>
  <si>
    <t>210-108</t>
  </si>
  <si>
    <t>Silové napojení na svorky zařízení PZTS</t>
  </si>
  <si>
    <t>210-109</t>
  </si>
  <si>
    <t>Silové napojení na svorky zařízení SLP</t>
  </si>
  <si>
    <t>210810113RT4</t>
  </si>
  <si>
    <t>Kabel CYKY-m 1 kV 4 x 95 mm2 pevně uložený, včetně dodávky kabelu</t>
  </si>
  <si>
    <t>210810054RT2</t>
  </si>
  <si>
    <t>Montáž kabelu CYKY 750 V, 4 x 25 mm2, pevně uloženého, včetně dodávky kabelu</t>
  </si>
  <si>
    <t>210810057RT4</t>
  </si>
  <si>
    <t>Montáž kabelu CYKY 750 V, 5 žilového, pevně uloženého, včetně dodávky kabelu CYKY 5 x 16 mm2</t>
  </si>
  <si>
    <t>210810057RT3</t>
  </si>
  <si>
    <t>Montáž kabelu CYKY 750 V, 5 žilového, pevně uloženého, včetně dodávky kabelu CYKY 5 x 10 mm2</t>
  </si>
  <si>
    <t>210810057RT2</t>
  </si>
  <si>
    <t>Montáž kabelu CYKY 750 V, 5 žilového, pevně uloženého, včetně dodávky kabelu CYKY 5 x 6 mm2</t>
  </si>
  <si>
    <t>210810056RT1</t>
  </si>
  <si>
    <t>Montáž kabelu CYKY 750 V, 5 x 2,5 mm2, pevně uloženého, včetně dodávky kabelu</t>
  </si>
  <si>
    <t>210810061RT1</t>
  </si>
  <si>
    <t>Montáž kabelu CYKY 750 V, 12 x 1,5 mm2, pevně uloženého, včetně dodávky kabelu</t>
  </si>
  <si>
    <t>210810058RT1</t>
  </si>
  <si>
    <t>Montáž kabelu CYKY 750 V, 7 x 1,5 mm2, pevně uloženého, včetně dodávky kabelu</t>
  </si>
  <si>
    <t>210810055RT1</t>
  </si>
  <si>
    <t>Montáž kabelu CYKY 750 V, 5 x 1,5 mm2, pevně uloženého, včetně dodávky kabelu</t>
  </si>
  <si>
    <t>210810046RT3</t>
  </si>
  <si>
    <t>Montáž kabelu CYKY 750 V, 3 x 2,5 mm2, pevně uloženého, včetně dodávky kabelu</t>
  </si>
  <si>
    <t>210810045RT1</t>
  </si>
  <si>
    <t>Montáž kabelu CYKY 750 V, 3 x 1,5 mm2, pevně uloženého, včetně dodávky kabelu</t>
  </si>
  <si>
    <t>210800315RO3</t>
  </si>
  <si>
    <t>Kabel bezhalogenový CXKH 5 x 1,5 mm2 pevně uložený, včetně dodávky kabelu CXKH-V a příchytek OMEGA</t>
  </si>
  <si>
    <t>210800645RT1</t>
  </si>
  <si>
    <t>Montáž vodiče H07V-K (CYA), 4 mm2, uloženého pevně, včetně dodávky vodiče</t>
  </si>
  <si>
    <t>210800646RT1</t>
  </si>
  <si>
    <t>Montáž vodiče H07V-K (CYA), 6 mm2, uloženého pevně, včetně dodávky vodiče</t>
  </si>
  <si>
    <t>210800647RT1</t>
  </si>
  <si>
    <t>Montáž vodiče H07V-K (CYA), 10 mm2, uloženého pevně, včetně dodávky vodiče</t>
  </si>
  <si>
    <t>210800648RT1</t>
  </si>
  <si>
    <t>Montáž vodiče H07V-K (CYA), 16 mm2, uloženého pevně, včetně dodávky vodiče</t>
  </si>
  <si>
    <t>210800649RT1</t>
  </si>
  <si>
    <t>Montáž vodiče H07V-K (CYA), 25 mm2, uloženého pevně, včetně dodávky vodiče</t>
  </si>
  <si>
    <t>222280216RT2</t>
  </si>
  <si>
    <t>Sdělovací kabel UTP cat 7 včetně dodávky</t>
  </si>
  <si>
    <t>210860222R00</t>
  </si>
  <si>
    <t>Montáž kabelu ovládacího JYTY s Al laminovanou fólií, 4 x 1 mm, pevně uloženého</t>
  </si>
  <si>
    <t>34121554R</t>
  </si>
  <si>
    <t>kabel JYTY; sdělovací; pevné uložení vnitřní; Cu jádra holá; počet žil 4; jmen.prům.jádra 1,00 mm; teplota použití do 70 °C; barva pláště šedá</t>
  </si>
  <si>
    <t>210860223R00</t>
  </si>
  <si>
    <t>Montáž kabelu ovládacího JYTY s Al laminovanou fólií, 7 x 1 mm, pevně uloženého</t>
  </si>
  <si>
    <t>34121556R</t>
  </si>
  <si>
    <t>kabel JYTY; sdělovací; pevné uložení vnitřní; Cu jádra holá; počet žil 7; jmen.prům.jádra 1,00 mm; teplota použití do 70 °C; barva pláště šedá</t>
  </si>
  <si>
    <t>210010311RT3</t>
  </si>
  <si>
    <t>Montáž krabice plastové univerzální, kruhové, o průměru 73 mm, hloubky 42 mm, bez víčka, do zdiva, bez zapojení, včetně dodávky</t>
  </si>
  <si>
    <t>210010326RT1</t>
  </si>
  <si>
    <t>Montáž krabice plastové univerzální, kruhové, o průměru 73 mm, hloubky 45 mm, s předlisovanými vstupy na pružných membránách, do dutých stěn, bez zapojení, včetně dodávky</t>
  </si>
  <si>
    <t>210010326RT3</t>
  </si>
  <si>
    <t>Montáž krabice plastové univerzální, kruhové, o průměru 73 mm, hloubky 70 mm,  , do dutých stěn, bez zapojení, včetně dodávky</t>
  </si>
  <si>
    <t>21001032NRT2</t>
  </si>
  <si>
    <t>Rozbočovací krabice nástěnná K12 s víčkem, včetně dodávky</t>
  </si>
  <si>
    <t>21001032NRT4</t>
  </si>
  <si>
    <t>Rozbočovací krabice nástěnná K8 s víčkem, včetně dodávky</t>
  </si>
  <si>
    <t>210010330RT2</t>
  </si>
  <si>
    <t>Nástěnná krabice KT250 včetně dodávky</t>
  </si>
  <si>
    <t>210010329RT8</t>
  </si>
  <si>
    <t>Krabice do dutých stěn, bez zapojení, hranatá, včetně dodávky KT 250/L</t>
  </si>
  <si>
    <t>210010312RT1</t>
  </si>
  <si>
    <t>Montáž krabice plastové odbočné, kruhové, o průměru 103 mm, hloubky 50 mm, s víčkem, do zdiva, bez zapojení, včetně dodávky</t>
  </si>
  <si>
    <t>210010316RT2</t>
  </si>
  <si>
    <t>Venkovní krabice s UV odolností pro HOP na střeše</t>
  </si>
  <si>
    <t>973031616R00</t>
  </si>
  <si>
    <t>Vysekání v cihelném zdivu výklenků a kapes kapes pro špalíky a krabice  na jakoukoliv maltu vápennou nebo vápenocementovou, velilkosti do 100x100x50 mm</t>
  </si>
  <si>
    <t>974054608R00</t>
  </si>
  <si>
    <t>Vyvrtání otvorů pro krabice v sádrokartonové desce průměr do 80 mm</t>
  </si>
  <si>
    <t>974054616R00</t>
  </si>
  <si>
    <t>Vytvoření otvoru pro krabici KT 250</t>
  </si>
  <si>
    <t>973031619R00</t>
  </si>
  <si>
    <t>Vysekání v cihelném zdivu výklenků a kapes kapes pro špalíky a krabice  na jakoukoliv maltu vápennou nebo vápenocementovou, velilkosti do 150x150x100 mm</t>
  </si>
  <si>
    <t>9730316RP</t>
  </si>
  <si>
    <t>Vytvoření otvoru pro rozvaděč RP</t>
  </si>
  <si>
    <t>974031143R97</t>
  </si>
  <si>
    <t>Vysekání rýh ve zdi cihelné 9 x 7 cm</t>
  </si>
  <si>
    <t>974031121R44</t>
  </si>
  <si>
    <t>Vysekání rýh ve zdi cihelné 4 x 4 cm</t>
  </si>
  <si>
    <t>612403399RT2</t>
  </si>
  <si>
    <t>Hrubá výplň rýh ve stěnách, jakoukoliv maltou maltou ze suchých směsí  jakékoliv šířky</t>
  </si>
  <si>
    <t>Poznámka k položce:_x000D_
jakékoliv šířky rýhy,</t>
  </si>
  <si>
    <t xml:space="preserve">zapravení rýh + 10% : </t>
  </si>
  <si>
    <t>0,09*10,0*1,1</t>
  </si>
  <si>
    <t>0,04*20,0*1,1</t>
  </si>
  <si>
    <t>46068K</t>
  </si>
  <si>
    <t>Průrazy zdivem</t>
  </si>
  <si>
    <t>46020017KPL</t>
  </si>
  <si>
    <t>Strojový výkop pod komunikací (hloubka 1,2m; šírka 0,35m) dle PD včetné pískové lože, folie červené výstražné, zásypu zeminou, chráničky, zaměření, úpravy povrchu - kpl/m</t>
  </si>
  <si>
    <t>kpl/m</t>
  </si>
  <si>
    <t>210111011RT6</t>
  </si>
  <si>
    <t>Montáž zásuvky domovní zapuštěné včetně zapojení včetně dodávky zásuvky kompletní jednonásobné s ochr.kolíkem 16A/250VAC a rámečkem,  , provedení 2P+PE,</t>
  </si>
  <si>
    <t>210111014RT6</t>
  </si>
  <si>
    <t>Montáž zásuvky domovní zapuštěné včetně zapojení,  včetně dodávky zásuvky dvojnásobné s ochrannými kolíky 16A/250VAC a rámečku,  , provedení 2x (2P+PE),</t>
  </si>
  <si>
    <t>210111021RT1</t>
  </si>
  <si>
    <t>Montáž zásuvky domovní v krabici včetně zapojení, včetně dodávky zásuvky jednonásobné, s ochranným kolíkem, s víčkem,  , provedení 2x (2P+PE),</t>
  </si>
  <si>
    <t>210-110</t>
  </si>
  <si>
    <t>Zásuvka nástěnná keramická, 1x16A,  včetně dodávky krabičky, zásuvky a rámečku včetně dodávky</t>
  </si>
  <si>
    <t>210-111</t>
  </si>
  <si>
    <t>Zásuvka nástěnná, IP 44, 1x16A,  včetně dodávky krabičky, zásuvky a rámečku včetně dodávky</t>
  </si>
  <si>
    <t>210-112</t>
  </si>
  <si>
    <t>Zásuvka zapuštěnná,400V, 16A, 5P, IP 44,  včetně dodávky krabičky a zásuvky včetně dodávky</t>
  </si>
  <si>
    <t>210111080RT2</t>
  </si>
  <si>
    <t>Montáž zásuvky modulární 45 x 45 mm, v elektroinstalační liště, parapetním kanálu a sestavě podlahové a víceúčelové krabice, včetně zapojení, včetně dodávky zásuvky, IP 20, provedení 2P+PE, 16 A</t>
  </si>
  <si>
    <t>210-113</t>
  </si>
  <si>
    <t>Strojek spínače zapuštěného 1pólového řaz.1, 10A, vč. dodávky strojku, rámečku a krytu, včetně dodávky</t>
  </si>
  <si>
    <t>210-114</t>
  </si>
  <si>
    <t>Strojek spínače zapuštěnéhořaz.5, 10A, vč. dodávky strojku, rámečku a krytu  včetně dodávky</t>
  </si>
  <si>
    <t>210-115</t>
  </si>
  <si>
    <t>Strojek spínače zapuštěného řaz.6, 10A, vč. Dodávky krabičky, strojku, rámečku a krytu, včetně dodávky</t>
  </si>
  <si>
    <t>210-116</t>
  </si>
  <si>
    <t>Strojek spínače zapuštěného řaz.6+6, 10A, vč. Dodávky krabičky, strojku, rámečku a krytu, včetně dodávky</t>
  </si>
  <si>
    <t>210-117</t>
  </si>
  <si>
    <t>Strojek spínače zapuštěného řaz.7, 10A, vč. Dodávky krabičky,  strojku, rámečku a krytu, včetně dodávky</t>
  </si>
  <si>
    <t>210-118</t>
  </si>
  <si>
    <t>Strojek tlačítka 1/0+1/0, vč. dodávky strojku, rámečku a krytu  včetně dodávky</t>
  </si>
  <si>
    <t>210-119</t>
  </si>
  <si>
    <t>Strojek tlačítka 1/0+1/0 s blokováním, vč. dodávky strojku, rámečku a krytu  včetně dodávky</t>
  </si>
  <si>
    <t>210-120</t>
  </si>
  <si>
    <t>Infrapasivní pohybové čidlo pro LED svítidla, dosah min. 6 m, detekční úhel -360° včetně dodávky</t>
  </si>
  <si>
    <t>210-121</t>
  </si>
  <si>
    <t>Převodník 2xtlačítko/DALI včetně nastavení, včetně dodávky</t>
  </si>
  <si>
    <t>210-122</t>
  </si>
  <si>
    <t>Sada pro nouzovou signalizaci na WC pro imobilní včetně kontrolního modulu s alarmem, transformátoru, tlačítka signálního tahového, tlačítka resetovacího, včetně rámečků včetně dodávky</t>
  </si>
  <si>
    <t>210-123</t>
  </si>
  <si>
    <t>Nástěnný vačkový spínač 400V, 25A, 4P včetně dodávky</t>
  </si>
  <si>
    <t>210-124</t>
  </si>
  <si>
    <t>Nástěnný vačkový spínač 230V, 16A, 1P včetně dodávky</t>
  </si>
  <si>
    <t>210-125</t>
  </si>
  <si>
    <t>Podlahová modulová, zásuvková krabice do betonu - 8 modulová, včetně krabice a montážního rámečku, pro přístoje včetně dodávky</t>
  </si>
  <si>
    <t>210010555RT2</t>
  </si>
  <si>
    <t>Připojení svorkovnice ekvipotenciální, včetně dodávky svorkovnice šířky 126 mm, výšky 50 mm, hloubky 60 mm</t>
  </si>
  <si>
    <t>210-126</t>
  </si>
  <si>
    <t>Vestavěný mincovní automat dveřního zámku, 24 V DC, pro otevření dveří na WC, včetně dálkového, ovladače, včetně nastavení včetně dodávky</t>
  </si>
  <si>
    <t>210-127</t>
  </si>
  <si>
    <t>Elektromagnetický zámek 24V, pro mincovní automat včetně dodávky</t>
  </si>
  <si>
    <t>210-128</t>
  </si>
  <si>
    <t>Přisazený magnetický kontakt 24V na dveře, pro mincovní automat včetně dodávky</t>
  </si>
  <si>
    <t>210-129</t>
  </si>
  <si>
    <t>Samoregulační topný kabel 25W/m, 5m délky pro potrubí odvodu kondenzátu tepelného čerpadla, včetně dodávky</t>
  </si>
  <si>
    <t>210-130</t>
  </si>
  <si>
    <t>Nehořlavé podložky pod nástěnné zásuvky včetně dodávky</t>
  </si>
  <si>
    <t>210-131</t>
  </si>
  <si>
    <t>Nehořlavé podložky pod nástěnné keramické zásuvky včetně dodávky</t>
  </si>
  <si>
    <t>230191027R00</t>
  </si>
  <si>
    <t>Uložení chráničky ve výkopu PE 160x6,2 mm</t>
  </si>
  <si>
    <t>3457114708R</t>
  </si>
  <si>
    <t>trubka kabelová ohebná dvouplášťová korugovaná chránička; vnější plášť z HDPE, vnitřní z LDPE; vnější pr.= 160,0 mm; vnitřní pr.= 136,0 mm; mezní hodnota zatížení 450 N/5 cm; teplot.rozsah -45 až 60 °C; stupeň hořlavosti A1; mat. bezhalogenový; IP 40, při</t>
  </si>
  <si>
    <t>230191010R00</t>
  </si>
  <si>
    <t>Uložení chráničky ve výkopu PE 75x3,0mm</t>
  </si>
  <si>
    <t>3457114703R</t>
  </si>
  <si>
    <t>trubka kabelová ohebná dvouplášťová korugovaná chránička; vnější plášť z HDPE, vnitřní z LDPE; vnější pr.= 75,0 mm; vnitřní pr.= 61,0 mm; mezní hodnota zatížení 450 N/5 cm; teplot.rozsah -45 až 60 °C; stupeň hořlavosti A1; mat. bezhalogenový; IP 40, při p</t>
  </si>
  <si>
    <t>210010006RU3</t>
  </si>
  <si>
    <t>Montáž trubky ohebné, z PVC, uložené pod omítku, vnější průměr 50 mm, mech. pevnost 750 N/5 cm, včetně dodávky materiálu</t>
  </si>
  <si>
    <t>210010004RU3</t>
  </si>
  <si>
    <t>Montáž trubky ohebné, z PVC, uložené pod omítku, vnější průměr 32 mm, mech. pevnost 750 N/5 cm, včetně dodávky materiálu</t>
  </si>
  <si>
    <t>210010003RU3</t>
  </si>
  <si>
    <t>Montáž trubky ohebné, z PVC, uložené pod omítku, vnější průměr 25 mm, mech. pevnost 750 N/5 cm, včetně dodávky materiálu</t>
  </si>
  <si>
    <t>210-132</t>
  </si>
  <si>
    <t>Chránička DN32  s UV odolností včetně dodávky</t>
  </si>
  <si>
    <t>210-133</t>
  </si>
  <si>
    <t>Tuhá hrdlová trubka DN20 včetně spojovacího a upevňovacího materiálu včetně dodávky</t>
  </si>
  <si>
    <t>210-134</t>
  </si>
  <si>
    <t>Příchytka stahovacího pásku včetně stahovacích pásků a upevňovacího materiálu včetně dodávky</t>
  </si>
  <si>
    <t>100 kus</t>
  </si>
  <si>
    <t>210-135</t>
  </si>
  <si>
    <t>Kabelová lávka 60x100 včetně spojovacího a upevňovacího materiálu pro kabelovou stoupačku, silnoproudu včetně dodávky</t>
  </si>
  <si>
    <t>210-136</t>
  </si>
  <si>
    <t>Kabelový žlab 60x150 včetně spojovacího a upevňovacího materiálu pro hlavní kabelovou trasu, silnoproudu včetně dodávky</t>
  </si>
  <si>
    <t>21009K</t>
  </si>
  <si>
    <t>Protipožární ucpávky včetně dodávky</t>
  </si>
  <si>
    <t>22089K</t>
  </si>
  <si>
    <t>Revize elektroinstalace</t>
  </si>
  <si>
    <t>34195K</t>
  </si>
  <si>
    <t>Podružný elektroinstalační materiál</t>
  </si>
  <si>
    <t>97908K</t>
  </si>
  <si>
    <t>Odvoz stavebního materiálu, úklid</t>
  </si>
  <si>
    <t>M21.2</t>
  </si>
  <si>
    <t>Svítidla ve v objektu dle nabídky společnosti Syvel</t>
  </si>
  <si>
    <t>210-201</t>
  </si>
  <si>
    <t>Montáž svítidel</t>
  </si>
  <si>
    <t>210-202</t>
  </si>
  <si>
    <t>Montáž DALI pohybového čidla</t>
  </si>
  <si>
    <t>210-204</t>
  </si>
  <si>
    <t>Montáž napájecích zdrojů pro LED pásky</t>
  </si>
  <si>
    <t>348-001</t>
  </si>
  <si>
    <t>A1-Přisazené svítidlo 122W, 15510 lm, 3000K, IP20, 230V, opaldriver integrovaný ve svítidle</t>
  </si>
  <si>
    <t>348-002</t>
  </si>
  <si>
    <t>B1-Přisazené svítidlo 17,4W,2650 lm, 3000K, IP 20, 230V, 99 stupňů driver integrovaný ve svítidle</t>
  </si>
  <si>
    <t>348-003</t>
  </si>
  <si>
    <t>A1s - závěsné svítidlo designové 68W 6107lm LED 3000K, celková délka 1350mm, délka ramen 510/590mm</t>
  </si>
  <si>
    <t>348-004</t>
  </si>
  <si>
    <t>D1b-Vestavěné svítidlo 18W,1817 lm, 3000K, IP 44, 230V, 60 stupňů driver integrovaný ve svítidle</t>
  </si>
  <si>
    <t>348-005</t>
  </si>
  <si>
    <t>D1a-Vestavěné svítidlo 10W,1025 lm, 3000K, IP 20, 230V, 60 stupňů driver integrovaný ve svítidle</t>
  </si>
  <si>
    <t>348-006</t>
  </si>
  <si>
    <t>D1led - architektonické osvětlení LED 11,6W/m 3000K CRI90 1180lm vč. Instalační lišty, úchytek,, optického difuzoru, napaječů</t>
  </si>
  <si>
    <t>348-007</t>
  </si>
  <si>
    <t>D1c- Přisazené svítidlo LED 22W 4000K 2200lm, opálový kryt, IP44</t>
  </si>
  <si>
    <t>348-008</t>
  </si>
  <si>
    <t>E1-Přisazené svítidlo 1x7W,2x830 lm, 3000K, IP 65, 230V, těleso - světlý beton, krycí sklo  driver, integrovaný ve svítidle</t>
  </si>
  <si>
    <t>348-009</t>
  </si>
  <si>
    <t>E3-Přisazené svítidlo 1x7W,2x830 lm, 3000K, IP 65, 230V, těleso - tmavý beton, krycí sklo  driver, integrovaný ve svítidle</t>
  </si>
  <si>
    <t>348-010</t>
  </si>
  <si>
    <t>L1 - architektonické osvětlení LED 11,6W/m 3000K CRI90 1180lm vč. Instalační lišty, úchytek,, optického difuzoru, napaječů</t>
  </si>
  <si>
    <t>348-011</t>
  </si>
  <si>
    <t>E2- architektonické osvětlení LED 9,6W/m 3000K CRI90 - COB 504LED/m, profil s nastavitelnou optikou,, vč. Instalační lišty a příslušenství , dodatečné ochrana proti vlhokosti pomocí PU</t>
  </si>
  <si>
    <t>348-012</t>
  </si>
  <si>
    <t>E2-Napájecí zdroj pro LED pásky L1 a E2</t>
  </si>
  <si>
    <t>348-013</t>
  </si>
  <si>
    <t>P1a-Přisazené svítidlo kancelářské 47W,4019 lm, 4000K, IP 20, 230V, UGR optika MICRO-C, externí, driver u svítidla</t>
  </si>
  <si>
    <t>348-014</t>
  </si>
  <si>
    <t>P1b-Přisazené svítidlo průmyslové  51W,6967 lm, 4000K, IP 66, 230V</t>
  </si>
  <si>
    <t>348-015</t>
  </si>
  <si>
    <t>P1c-Přisazené svítidlo průmyslové  20W,2475 lm, 4000K, IP 66, 230V</t>
  </si>
  <si>
    <t>348-016</t>
  </si>
  <si>
    <t>S1a - Reflektorové svítidlo do systémové lišty, LED 29W, 3600lm, zdroj světla COB LED, reflektor 55°, , DALI</t>
  </si>
  <si>
    <t>348-017</t>
  </si>
  <si>
    <t>S1b - Reflektorové svítidlo do systémové lišty, LED 10W, 1600lm, zdroj světla COB LED, reflektor 55°</t>
  </si>
  <si>
    <t>348-018</t>
  </si>
  <si>
    <t>S1c- systémová lišta pro 3F/DALI svítidla, včetně příslušenství</t>
  </si>
  <si>
    <t>348-019</t>
  </si>
  <si>
    <t>S1d-řídící jednotka pro ovládání DALI svítidel</t>
  </si>
  <si>
    <t>348-020</t>
  </si>
  <si>
    <t>D1a-DALI napaječ 350mA</t>
  </si>
  <si>
    <t>348-021</t>
  </si>
  <si>
    <t>D1-LED pásky DALI napaječ 24V</t>
  </si>
  <si>
    <t>348-022</t>
  </si>
  <si>
    <t>D1- pohybové čidlo DALI</t>
  </si>
  <si>
    <t>348-023</t>
  </si>
  <si>
    <t>N2-Vestavné nouzové svítidlo  4W, IP20 area autotest 3 hod. interní driver ve svítidle 230V, včetně, dodávky</t>
  </si>
  <si>
    <t>348-024</t>
  </si>
  <si>
    <t>N3-Vestavné nouzové svítidlo  4W, IP20 corridor autotest 3 hod. interní driver ve svítidle 230V,, včetně dodávky</t>
  </si>
  <si>
    <t>348-025</t>
  </si>
  <si>
    <t>N4-Přisazené nouzové svítidlo  4W, IP20 area autotest 3 hod. interní driver ve svítidle 230V, včetně, dodávky</t>
  </si>
  <si>
    <t>348-026</t>
  </si>
  <si>
    <t>N-Přisazené/vestavné svítidlo s piktogramem signal 2W, IP20 autotest 1 hod. driver itegrovaný ve, svítidle 230V, DALI, včetně dodávky</t>
  </si>
  <si>
    <t>03.2 - Slaboproud</t>
  </si>
  <si>
    <t>M22.1 - Datové rozvody</t>
  </si>
  <si>
    <t>M22.2 - Přístupový a docházkový systém</t>
  </si>
  <si>
    <t>M22.3 - Kamerový systém</t>
  </si>
  <si>
    <t>M22.4 - Systém PZTS</t>
  </si>
  <si>
    <t>M22.5 - HDMI a  audio kabeláž k projektorům</t>
  </si>
  <si>
    <t>M22.6 - SLP - ostatní</t>
  </si>
  <si>
    <t>M22.1</t>
  </si>
  <si>
    <t>Datové rozvody</t>
  </si>
  <si>
    <t>220-101</t>
  </si>
  <si>
    <t>Datový rozvaděč Rack 19'' 27U, skříňový včetně dodávky</t>
  </si>
  <si>
    <t>220-102</t>
  </si>
  <si>
    <t>Napájecí panel do racku 19'', 1U, 8x230V s přepěťovou ochranou včetně dodávky</t>
  </si>
  <si>
    <t>220-103</t>
  </si>
  <si>
    <t>Patch panel 19'' 24xRJ45 1U včetně dodávky</t>
  </si>
  <si>
    <t>220-104</t>
  </si>
  <si>
    <t>Vyvazovací panel 19'', 1U včetně dodávky</t>
  </si>
  <si>
    <t>220-105</t>
  </si>
  <si>
    <t>Switch 19'' 48xRJ45, 1U, PoE, spravovatelný, včetně licence, včetně SFP tranceiverů 10Gbit včetně, dodávky</t>
  </si>
  <si>
    <t>220-106</t>
  </si>
  <si>
    <t>Optická vana pro zakončení optické přípojky včetně optických konektorů včetně dodávky</t>
  </si>
  <si>
    <t>220-107</t>
  </si>
  <si>
    <t>Záložní zdroj UPS 6kVA včetně baterií, umístění do Racku, včetně dodávky</t>
  </si>
  <si>
    <t>220-108</t>
  </si>
  <si>
    <t>Nastavení aktivních prvků</t>
  </si>
  <si>
    <t>220-109</t>
  </si>
  <si>
    <t>AP přístupový bod přisazený stropní včetně dodávky</t>
  </si>
  <si>
    <t>220-110</t>
  </si>
  <si>
    <t>Datová zásuvka 2xRJ45 zapuštěnná, dle designu ostatních prvků včetně dodávky</t>
  </si>
  <si>
    <t>220-111</t>
  </si>
  <si>
    <t>Datová zásuvka 2xRJ45 nástěnná, dle designu ostatních prvků včetně dodávky</t>
  </si>
  <si>
    <t>220-112</t>
  </si>
  <si>
    <t>Datová zásuvka 1xRJ45 zapuštěnná, dle designu ostatních prvků včetně dodávky</t>
  </si>
  <si>
    <t>220-113</t>
  </si>
  <si>
    <t>Datová zásuvka 1xRJ45 nástěnná keramická, dle designu ostatních prvků včetně dodávky</t>
  </si>
  <si>
    <t>222290403RT3</t>
  </si>
  <si>
    <t>Montáž zásuvky modulární datové s koncovkou RJ 45, 45 x 22,5 mm, v elektroinstalační liště, parapetním kanálu a sestavě podlahové a víceúčelové krabice včetně zapojení, IP 20, včetně dodávky RJ 45/6</t>
  </si>
  <si>
    <t>222280216RT2.A</t>
  </si>
  <si>
    <t>Sdělovací kabel UTP CAT7  včetně dodávky</t>
  </si>
  <si>
    <t>210010003RU3.A</t>
  </si>
  <si>
    <t>210010004RU3.A</t>
  </si>
  <si>
    <t>210010005RU3.A</t>
  </si>
  <si>
    <t>Montáž trubky ohebné, z PVC, uložené pod omítku, vnější průměr 40 mm, mech. pevnost 750 N/5 cm, včetně dodávky materiálu</t>
  </si>
  <si>
    <t>M22.2</t>
  </si>
  <si>
    <t>Přístupový a docházkový systém</t>
  </si>
  <si>
    <t>220-201</t>
  </si>
  <si>
    <t>Řídící jednotka přístupu pro 1x dveře, nástěnná skříň, včetně licence včetně dodávky</t>
  </si>
  <si>
    <t>220-202</t>
  </si>
  <si>
    <t>Napájecí zdroj včetně záložního systému včetně dodávky</t>
  </si>
  <si>
    <t>220-203</t>
  </si>
  <si>
    <t>Čtečka karet včetně dodávky</t>
  </si>
  <si>
    <t>220-204</t>
  </si>
  <si>
    <t>Elektromechanický zámek nízkoodběrový 12V DC včetně dodávky</t>
  </si>
  <si>
    <t>220-205</t>
  </si>
  <si>
    <t>Identifikační karty 30kus  včetně nastavení včetně dodávky</t>
  </si>
  <si>
    <t>220-206</t>
  </si>
  <si>
    <t>Tablet docházkového systému, včetně napájecího zdroje, čtečky otisku prstů, čtečky RFID karet včetně, dodávky</t>
  </si>
  <si>
    <t>220-207</t>
  </si>
  <si>
    <t>Nastavení přístupového a docházkového systému</t>
  </si>
  <si>
    <t>h</t>
  </si>
  <si>
    <t>210010329RT2</t>
  </si>
  <si>
    <t>Montáž krabice plastové rozvodné, hranaté, o rozměru 152 x 152 mm , hloubky 64 mm , s víčkem, do dutých stěn, bez zapojení, včetně dodávky</t>
  </si>
  <si>
    <t>222280216RT2.B</t>
  </si>
  <si>
    <t>974054615R00</t>
  </si>
  <si>
    <t>Vyvrtání otvorů pro krabice v sádrokartonové desce průměr od 81 mm do 150 mm</t>
  </si>
  <si>
    <t>210010003RU3.B</t>
  </si>
  <si>
    <t>M22.3</t>
  </si>
  <si>
    <t>Kamerový systém</t>
  </si>
  <si>
    <t>220-301</t>
  </si>
  <si>
    <t>Vnitřní IP kamera, 5 Mpx, IR svit,  fixní objektiv, napájení přes PoE včetně dodávky</t>
  </si>
  <si>
    <t>220-302</t>
  </si>
  <si>
    <t>Venkovní IP kamera, 5 Mpx, IR svit,  fixní objektiv, min. IP44 napájení přes PoE včetně dodávky</t>
  </si>
  <si>
    <t>220-303</t>
  </si>
  <si>
    <t>Nahrávací zařízení NVR 8xPoE včetně HDD 4TB pro ukládání nahrávky včetně nastavení, dodávky a, montáže</t>
  </si>
  <si>
    <t>222280216RT2.C</t>
  </si>
  <si>
    <t>210010002RU3.A</t>
  </si>
  <si>
    <t>Montáž trubky ohebné, z PVC, uložené pod omítku, vnější průměr 20 mm, mech. pevnost 750 N/5 cm, včetně dodávky materiálu</t>
  </si>
  <si>
    <t>M22.4</t>
  </si>
  <si>
    <t>Systém PZTS</t>
  </si>
  <si>
    <t>220-401</t>
  </si>
  <si>
    <t>Ústředna PZTS včetné záložních baterií včetně vysílače na PCO MP včetně dodávky, montáže a nastavení</t>
  </si>
  <si>
    <t>220-402</t>
  </si>
  <si>
    <t>Ovládací klávesnice PZTS včetné dodávky a montáže</t>
  </si>
  <si>
    <t>220-403</t>
  </si>
  <si>
    <t>Venkovní siréna PZTS zálohovaná včetné dodávky a montáže</t>
  </si>
  <si>
    <t>220-404</t>
  </si>
  <si>
    <t>Pohybové čidlo PIR nástěnné sběrnicové včetné dodávky a montáže</t>
  </si>
  <si>
    <t>220-405</t>
  </si>
  <si>
    <t>Opticko-kouřový hlásič s vlastní baterií sběrnicové včetné dodávky a montáže</t>
  </si>
  <si>
    <t>222280215RT2.D</t>
  </si>
  <si>
    <t>210010002RU3.B</t>
  </si>
  <si>
    <t>M22.5</t>
  </si>
  <si>
    <t>HDMI a  audio kabeláž k projektorům</t>
  </si>
  <si>
    <t>220-501</t>
  </si>
  <si>
    <t>Zásuvka HDMI nástěnná včetně krabice, rámečku a krytu dle designu ostatních prvků včetně dodávky</t>
  </si>
  <si>
    <t>220-502</t>
  </si>
  <si>
    <t>Modulová zásuvka HDMI do podlahové krabice včetně dodávky</t>
  </si>
  <si>
    <t>220-503</t>
  </si>
  <si>
    <t>Nástěnná krabice s krytkou dle designu ostatních prvků včetně dodávky</t>
  </si>
  <si>
    <t>220-504</t>
  </si>
  <si>
    <t>HDMI kabel s koncovkami 25 m včetně dodávky</t>
  </si>
  <si>
    <t>220-505</t>
  </si>
  <si>
    <t>HDMI kabel s koncovkami 20 m včetně dodávky</t>
  </si>
  <si>
    <t>220-506</t>
  </si>
  <si>
    <t>kabel s koncovkami 3,5mm Jack  25m včetně dodávky</t>
  </si>
  <si>
    <t>220-507</t>
  </si>
  <si>
    <t>kabel s koncovkami 3,5mm Jack  20m včetně dodávky</t>
  </si>
  <si>
    <t>210010004RU3.B</t>
  </si>
  <si>
    <t>210010005RU3.B</t>
  </si>
  <si>
    <t>M22.6</t>
  </si>
  <si>
    <t>SLP - ostatní</t>
  </si>
  <si>
    <t>Podružný materiál pro slaboproudou elektroinstalaci</t>
  </si>
  <si>
    <t>220-601</t>
  </si>
  <si>
    <t>220-602</t>
  </si>
  <si>
    <t>220-603</t>
  </si>
  <si>
    <t>220-604</t>
  </si>
  <si>
    <t>220-605</t>
  </si>
  <si>
    <t>Kabelová lávka 60x100 včetně spojovacího a upevňovacího materiálu, pro kabelovou stoupačku silnoproudu včetně dodávky</t>
  </si>
  <si>
    <t>Průraz zdivem, jádrové vrtání</t>
  </si>
  <si>
    <t>03.3 - Bleskosvod</t>
  </si>
  <si>
    <t>M21.3 - Bleskosvod</t>
  </si>
  <si>
    <t>M700 - HZS - hodinové zúčtovací sazby</t>
  </si>
  <si>
    <t>M21.3</t>
  </si>
  <si>
    <t>210220021RO0</t>
  </si>
  <si>
    <t>Vedení uzemňovací v zemi do 120 mm2 vč.svorek</t>
  </si>
  <si>
    <t>35441120R</t>
  </si>
  <si>
    <t>pásek uzemňovací provedení pozinkovaný; 30 x 4 mm</t>
  </si>
  <si>
    <t>35441120N</t>
  </si>
  <si>
    <t>Pásek uzemňovací pozinkovaný 30 x 4 mm</t>
  </si>
  <si>
    <t>210-301</t>
  </si>
  <si>
    <t>Distanční držáky - rovné provedení včetně dodávky</t>
  </si>
  <si>
    <t>210-302</t>
  </si>
  <si>
    <t>Protikorózní páska pro obalení nadzemních a podzemních spojů, materiál - petrolat, L=10m, B=100mm</t>
  </si>
  <si>
    <t>210220002R00</t>
  </si>
  <si>
    <t>Montáž uzemňovacího vedení na povrchu, včetně svorek upevnění a připojení, z drátů ocelových pozinkovaných  (FeZn), průměru do 10 mm, bez nátěru</t>
  </si>
  <si>
    <t>15615235I</t>
  </si>
  <si>
    <t>Drát zemnící 10 FeZn/PVC izolovaný vodič pr. 10mm</t>
  </si>
  <si>
    <t>21001004</t>
  </si>
  <si>
    <t>Chránička DN 32 včetně dodávky</t>
  </si>
  <si>
    <t>210-303</t>
  </si>
  <si>
    <t>Střešní držák vedení pro ploché střechy pro vodič CYA10 o váze 1kg včetně dodávky</t>
  </si>
  <si>
    <t>210-304</t>
  </si>
  <si>
    <t>Střešní držák vedení o hmotnosti cca 4,9kg pro vodiče HVI light, včetně dodávky</t>
  </si>
  <si>
    <t>210-305</t>
  </si>
  <si>
    <t>Jímací stožár GFK/Al pro vodiče HVI lightPlus, celková výška 2,4m, podpůrná trubka GFK o délce 1,6m,, jímací tyč Al o délce 0,8m, malá trojnožka pro upevnění podpůrné trubky, sada pro upevnění vodičů</t>
  </si>
  <si>
    <t>210-306</t>
  </si>
  <si>
    <t>Jímací stožár GFK/Al pro vodiče HVI lightPlus, celková výška 3,3m, podpůrná trubka GFK o délce 2,4m,, jímací tyč Al o délce 0,9m, včetně dodávky</t>
  </si>
  <si>
    <t>210-307</t>
  </si>
  <si>
    <t>Připojovací sada pro jímací stožár D50 včetně dodávky</t>
  </si>
  <si>
    <t>210-308</t>
  </si>
  <si>
    <t>Vodič HVI lightPlus včetně dodávky</t>
  </si>
  <si>
    <t>210-309</t>
  </si>
  <si>
    <t>Připojovací prvek pro vodič HVI lightPlus včetně dodávky</t>
  </si>
  <si>
    <t>210-310</t>
  </si>
  <si>
    <t>Držák vodiče HVI lightPlus do zdiva včetně dodávky</t>
  </si>
  <si>
    <t>210-311</t>
  </si>
  <si>
    <t>Chodníková revizní krabice do zateplení včetně dodávky</t>
  </si>
  <si>
    <t>Materiál pro elektroinstalaci (šroubky, hmoždinky, …)</t>
  </si>
  <si>
    <t>sada</t>
  </si>
  <si>
    <t>210220401R00</t>
  </si>
  <si>
    <t>Označení svodu štítky plastovým, nebo smaltovaným,</t>
  </si>
  <si>
    <t>35441846R</t>
  </si>
  <si>
    <t>štítek označení, plast</t>
  </si>
  <si>
    <t>210220301R00</t>
  </si>
  <si>
    <t>Montáž svorky hromosvodové do dvou šroubů</t>
  </si>
  <si>
    <t>35441925R</t>
  </si>
  <si>
    <t>svorka zkušební pro lano; provedení Fe/Zn</t>
  </si>
  <si>
    <t>210220302R00</t>
  </si>
  <si>
    <t>Montáž svorky hromosvodové nad dva šrouby</t>
  </si>
  <si>
    <t>28+26</t>
  </si>
  <si>
    <t>35441986R</t>
  </si>
  <si>
    <t>svorka pro zemnicí pásku; provedení Fe/Zn</t>
  </si>
  <si>
    <t>35441997R</t>
  </si>
  <si>
    <t>svorka zemnicí páska-drát; provedení Fe/Zn</t>
  </si>
  <si>
    <t>M700</t>
  </si>
  <si>
    <t>HZS - hodinové zúčtovací sazby</t>
  </si>
  <si>
    <t>HZS-001</t>
  </si>
  <si>
    <t>Antikorozní úprava zemních spojů</t>
  </si>
  <si>
    <t>HZS-002</t>
  </si>
  <si>
    <t>Revize bleskosvodu</t>
  </si>
  <si>
    <t>03.4 - FVE</t>
  </si>
  <si>
    <t>M21.4 - Fotovoltaika</t>
  </si>
  <si>
    <t>M21.4</t>
  </si>
  <si>
    <t>Fotovoltaika</t>
  </si>
  <si>
    <t>210-401</t>
  </si>
  <si>
    <t>Fotovoltaický panel monokrystal s technologii half-cell o výkoně 545Wp včetně dodávky</t>
  </si>
  <si>
    <t>210-402</t>
  </si>
  <si>
    <t>Výkonový optimizér včetně dodávky</t>
  </si>
  <si>
    <t>210-403</t>
  </si>
  <si>
    <t>Přístupový bod pro monitoring panelů skrz výkonové optimizéry včetně dodávky</t>
  </si>
  <si>
    <t>210-404</t>
  </si>
  <si>
    <t>Rozvaděč monitoringu panelů dle výkresové dokumentace včetně dodávky</t>
  </si>
  <si>
    <t>210-405</t>
  </si>
  <si>
    <t>Montážní konstrukce pro uchycení fotovoltaických panelů na plochou střechu dle PD včetně betonových, podstavců pro zatížení konstrukce, dodávky a montáže</t>
  </si>
  <si>
    <t>210-406</t>
  </si>
  <si>
    <t>Fotovoltaický hybridní střídač, 3-fázový, asymetrický vstupní výkon 15 kWp, výstupní výkon 10kW, včetně konfigurace, dodávky a montáže</t>
  </si>
  <si>
    <t>210-407</t>
  </si>
  <si>
    <t>Smartmeter pro komunikaci se střídačem včetně dodávky</t>
  </si>
  <si>
    <t>210-408</t>
  </si>
  <si>
    <t>Nástěnný rozvaděč R-FVE(DC) dle projektové dokumentace včetně dodávky</t>
  </si>
  <si>
    <t>210-409</t>
  </si>
  <si>
    <t>Nástěnný rozvaděč R-FVE(AC) dle projektové dokumentace včetně dodávky</t>
  </si>
  <si>
    <t>210-410</t>
  </si>
  <si>
    <t>Bateriový modul Master, 5,8 kWh včetně dodávky</t>
  </si>
  <si>
    <t>210-411</t>
  </si>
  <si>
    <t>Bateriový modul Slave, 5,7 kWh včetně dodávky</t>
  </si>
  <si>
    <t>210-412</t>
  </si>
  <si>
    <t>Bezpečnostní STOP tlačítko, červené s aretaci, 1x rozpínací kontakt včetně dodávky</t>
  </si>
  <si>
    <t>210-413</t>
  </si>
  <si>
    <t>Štítek PV včetně dodávky</t>
  </si>
  <si>
    <t>210810047RT1</t>
  </si>
  <si>
    <t>Montáž kabelu CYKY 750 V, 3 x 4 mm2, pevně uloženého, včetně dodávky kabelu</t>
  </si>
  <si>
    <t>220280216RT2</t>
  </si>
  <si>
    <t>Sdělovací kabel UTP cat.7 včetně dodávky</t>
  </si>
  <si>
    <t>210-414</t>
  </si>
  <si>
    <t>Solární kabel 6mm2 včetně dodávky</t>
  </si>
  <si>
    <t>210-415</t>
  </si>
  <si>
    <t>Kladný FV konektor MC4 pro solární kabel 4mm2, IP67 včetně dodávky</t>
  </si>
  <si>
    <t>210-416</t>
  </si>
  <si>
    <t>Záporný FV konektor MC4 pro solární kabel 4mm2, IP67 včetně dodávky</t>
  </si>
  <si>
    <t>210-417</t>
  </si>
  <si>
    <t>Plný kabelový žlab 60x100 včetně spojovacího, upevňovacího materiálu, vč. dodávky</t>
  </si>
  <si>
    <t>210-418</t>
  </si>
  <si>
    <t>Hranatá lišta LHD 100x60 pro kabely včetně dodávky</t>
  </si>
  <si>
    <t>210-419</t>
  </si>
  <si>
    <t>Chránička DN 63 včetně dodávky</t>
  </si>
  <si>
    <t>210-420</t>
  </si>
  <si>
    <t>Chránička DN 40 včetně dodávky</t>
  </si>
  <si>
    <t>210-421</t>
  </si>
  <si>
    <t>Venkovní chránička DN 32 (UV odolná) včetně dodávky</t>
  </si>
  <si>
    <t>Revize systému FVE</t>
  </si>
  <si>
    <t>005241010R</t>
  </si>
  <si>
    <t>Dokumentace skutečného provedení</t>
  </si>
  <si>
    <t>Soubor</t>
  </si>
  <si>
    <t>04 - Vzduchotechnika</t>
  </si>
  <si>
    <t>D1 - Zařízení č.1 větrání Pavilonu</t>
  </si>
  <si>
    <t>D2 - Přívodní potrubí:</t>
  </si>
  <si>
    <t xml:space="preserve">    7511038 - Čtyřhranné ocelové potrubí z pozinkovaného plechu SK I:</t>
  </si>
  <si>
    <t xml:space="preserve">    7511044 - Kruhové potrubí SPIRO z oboustranně pozinkovaného plechu:</t>
  </si>
  <si>
    <t>D3 - Odvodní potrubí:</t>
  </si>
  <si>
    <t xml:space="preserve">    7511052 - Čtyřhranné ocelové potrubí z pozinkovaného plechu SK I:</t>
  </si>
  <si>
    <t xml:space="preserve">    7511058 - Kruhové potrubí SPIRO z oboustranně pozinkovaného plechu:</t>
  </si>
  <si>
    <t>D4 - Ohebné potrubí:</t>
  </si>
  <si>
    <t>D5 - Izolace potrubí:</t>
  </si>
  <si>
    <t xml:space="preserve">    7511074 - Ostatní:</t>
  </si>
  <si>
    <t>D6 - Zařízení č.2 větrání výtahové šachty</t>
  </si>
  <si>
    <t xml:space="preserve">    7511083 - Čtyřhranné ocelové potrubí z pozinkovaného plechu SK I:</t>
  </si>
  <si>
    <t xml:space="preserve">    7511086 - Kruhové potrubí SPIRO z oboustranně pozinkovaného plechu:</t>
  </si>
  <si>
    <t>D7 - Ostatní:</t>
  </si>
  <si>
    <t>Zařízení č.1 větrání Pavilonu</t>
  </si>
  <si>
    <t>7511001</t>
  </si>
  <si>
    <t>Vzduchotechnická jednotka v pravém provedení</t>
  </si>
  <si>
    <t>Poznámka k položce:_x000D_
s hrdly vyústěnými nahoru, jednotka je rozebíratelná na tři části -vč sifonů pro odvod kondenzátu a základového rámu výšky 200mm, vč směšovacího uzlu pro VZT jednotku, vč. ovládání - ve vnitřním provedení , jednotka umístěná na podlaze, uspořádání nad sebou v sestavě: PŘÍVOD: -pružná manžeta -filter ISO ePM1 60% -deskový výměník ZZT s obtokem -ventilátor 1x PM motor 2850m3/h, vč. servisního vypínače a kabeláže, externí tlak 400Pa -ohřívač/chladič:vodní ohřev 7,7kW, voda 50/30°C , teplota za ohřívačem 20°C, tlaková ztráta 1,21kPa -vodní chlazení 4,1 kW, voda 16/22°C, teplota za chladičem 24,5°C ODVOD -filter ISO ePM10 50% -ventilátor 1x PM motor 2850m3/h, vč. servisního vypínače a kabeláže, externí tlak 400Pa -deskový výměník ZZT s obtokem -pružná manžeta</t>
  </si>
  <si>
    <t>7511002</t>
  </si>
  <si>
    <t>Klapka se servopohonem 24V</t>
  </si>
  <si>
    <t>7511003</t>
  </si>
  <si>
    <t>7511004</t>
  </si>
  <si>
    <t>Elektrický parní odporový zvlhčovač, střední jednotka, vč. čidla vlhkosti -2ks (kanálové, 0-10V), vč. čidla tlakové diference, hydrostatu, vč. Z261 Filtr 3/8", vč. chlazení odpadní vody pros střední jednotku (vestavěné, min. tlak vody 2 bar)</t>
  </si>
  <si>
    <t>7511005</t>
  </si>
  <si>
    <t>Parní trubice (min šíře potrubí 550mm)</t>
  </si>
  <si>
    <t>7511006</t>
  </si>
  <si>
    <t>Parní hadice (D=57/45mm)</t>
  </si>
  <si>
    <t>7511007</t>
  </si>
  <si>
    <t>Kondenzátní hadice (D=12/8mm)</t>
  </si>
  <si>
    <t>7511008</t>
  </si>
  <si>
    <t>Regulátor variabilního průtoku 0,2-6m/s,24V, BLC-MOD, Vmin=280m3/h, V max=420m3h bez uklidňující délky</t>
  </si>
  <si>
    <t>7511009</t>
  </si>
  <si>
    <t>Regulátor variabilního průtoku 0,2-6m/s,24V, BLC-MOD, Vmin=270m3/h, V max=410m3h bez uklidňující délky</t>
  </si>
  <si>
    <t>7511010</t>
  </si>
  <si>
    <t>7511011</t>
  </si>
  <si>
    <t>Regulátor variabilního průtoku 0,2-6m/s,24V, BLC-MOD, Vmin=270m3/h, V max=385m3h bez uklidňující délky</t>
  </si>
  <si>
    <t>7511012</t>
  </si>
  <si>
    <t>7511013</t>
  </si>
  <si>
    <t>Regulátor variabilního průtoku 0,2-6m/s,24V, BLC-MOD, Vmin=150m3/h, V max=360m3h bez uklidňující délky</t>
  </si>
  <si>
    <t>7511014</t>
  </si>
  <si>
    <t>7511015</t>
  </si>
  <si>
    <t>Regulátor variabilního průtoku 0,2-6m/s,24V, BLC-MOD, Vmin=120m3/h, V max=290m3h bez uklidňující délky</t>
  </si>
  <si>
    <t>7511016</t>
  </si>
  <si>
    <t>7511017</t>
  </si>
  <si>
    <t>Regulační klapka čtyřhranná s ručním ovládáním, 400x225</t>
  </si>
  <si>
    <t>7511018</t>
  </si>
  <si>
    <t>Regulační klapka čtyřhranná s ručním ovládáním, 500x200</t>
  </si>
  <si>
    <t>7511019</t>
  </si>
  <si>
    <t>Regulační klapka čtyřhranná s ručním ovládáním, 315x200</t>
  </si>
  <si>
    <t>7511020</t>
  </si>
  <si>
    <t>Tlumič čtyřhranný 600x500-1500, buňky:1xJTH 200/500/1500, 4xJTH 400/500/1500,vč. hlukové izolace z minerální vlny tl. 60mm s Al folií (součinitel útlumu 0,81)</t>
  </si>
  <si>
    <t>7511021</t>
  </si>
  <si>
    <t>Talířový ventil Ø100mm, vč. montážního rámečku, s kruhovou čelní deskou,  RAL 9003</t>
  </si>
  <si>
    <t>7511022</t>
  </si>
  <si>
    <t>Talířový ventil Ø125mm, vč. montážního rámečku, s kruhovou čelní deskou,  RAL 9003</t>
  </si>
  <si>
    <t>7511023</t>
  </si>
  <si>
    <t>Talířový ventil Ø160mm, vč. montážního rámečku, s kruhovou čelní deskou,  RAL 9003</t>
  </si>
  <si>
    <t>7511024</t>
  </si>
  <si>
    <t>Kanál s tryskami na obě strany Ø315,  optimalizovaný na velké průtoky vzduchu, délak 4500mm, vč. dílu s klapkou pro kanál s tryskami Ø315, bez potrubního dílu pro kanál s tryskami, RAL 9003</t>
  </si>
  <si>
    <t>7511025</t>
  </si>
  <si>
    <t>Krycí mřížka 1000x200, RAL 9003</t>
  </si>
  <si>
    <t>7511026</t>
  </si>
  <si>
    <t>Vyústka do čtyřhranného potrubí 200x200, jednořadá, lamely horizontální, se speciálním mechanismem s upínacím rámečkem, bez regulace, RAL 9003</t>
  </si>
  <si>
    <t>7511027</t>
  </si>
  <si>
    <t>Vyústka do čtyřhranného potrubí 325x75, jednořadá, lamely horizontální, se speciálním mechanismem s upínacím rámečkem, bez regulace, RAL 9003</t>
  </si>
  <si>
    <t>7511028</t>
  </si>
  <si>
    <t>Vyústka do čtyřhranného potrubí 300x150, jednořadá, lamely horizontální, se speciálním mechanismem s upínacím rámečkem, s regulací, RAL 9003</t>
  </si>
  <si>
    <t>7511029</t>
  </si>
  <si>
    <t>Vyústka do čtyřhranného potrubí 400x200, jednořadá, lamely horizontální, se speciálním mechanismem s upínacím rámečkem, bez regulace, RAL 9003</t>
  </si>
  <si>
    <t>7511030</t>
  </si>
  <si>
    <t>Vyústka do čtyřhranného potrubí 500x200, jednořadá, lamely horizontální, se speciálním mechanismem s upínacím rámečkem, s regulací, RAL 9003</t>
  </si>
  <si>
    <t>7511031</t>
  </si>
  <si>
    <t>Vyústka do čtyřhranného potrubí 1225x75, jednořadá, lamely horizontální, se speciálním mechanismem s upínacím rámečkem, bez regulace, RAL 9003</t>
  </si>
  <si>
    <t>7511032</t>
  </si>
  <si>
    <t>Protidešťová žaluzie hliníková se sítem proti ptactvu 1800x355, vč. montážního rámečku UR</t>
  </si>
  <si>
    <t>7511033</t>
  </si>
  <si>
    <t>Požární klapka Ø100 se servopohonem 230V (AC), s vratnou pružinou a termoelektrickou tavnou pojistkou</t>
  </si>
  <si>
    <t>7511034</t>
  </si>
  <si>
    <t>Požární větrací mřížka 200x300 - pružinoivý servopohon 230V (AC) s termoelektrickou pojistkou 72°C a koncovými mikrospínači se servopohonem 230V (AC), s vratnou pružinou a termoelektrickou tavnou pojistkou</t>
  </si>
  <si>
    <t>7511035</t>
  </si>
  <si>
    <t>Požární klapka Ø125 se servopohonem 230V (AC), s vratnou pružinou a termoelektrickou tavnou pojistkou</t>
  </si>
  <si>
    <t>7511036</t>
  </si>
  <si>
    <t>Přívodní potrubí:</t>
  </si>
  <si>
    <t>7511038</t>
  </si>
  <si>
    <t>Čtyřhranné ocelové potrubí z pozinkovaného plechu SK I:</t>
  </si>
  <si>
    <t>7511039</t>
  </si>
  <si>
    <t>Čtyřhranné potrubí do obv. 1050 včetně 20% tvarovek</t>
  </si>
  <si>
    <t>7511040</t>
  </si>
  <si>
    <t>Čtyřhranné potrubí do obv. 1500 včetně 20% tvarovek</t>
  </si>
  <si>
    <t>7511041</t>
  </si>
  <si>
    <t>Čtyřhranné potrubí do obv. 1890 včetně 20% tvarovek</t>
  </si>
  <si>
    <t>7511042</t>
  </si>
  <si>
    <t>Čtyřhranné potrubí do obv. 2630 včetně 20% tvarovek</t>
  </si>
  <si>
    <t>7511043</t>
  </si>
  <si>
    <t>Čtyřhranné potrubí do obv. 4460 včetně20% tvarovek</t>
  </si>
  <si>
    <t>7511044</t>
  </si>
  <si>
    <t>Kruhové potrubí SPIRO z oboustranně pozinkovaného plechu:</t>
  </si>
  <si>
    <t>7511045</t>
  </si>
  <si>
    <t>Kruhové potrubí Ø100 včetně 20 % tvarovek</t>
  </si>
  <si>
    <t>7511046</t>
  </si>
  <si>
    <t>Kruhové potrubí Ø125 včetně 20 % tvarovek</t>
  </si>
  <si>
    <t>7511047</t>
  </si>
  <si>
    <t>Kruhové potrubí Ø160 včetně 20 % tvarovek</t>
  </si>
  <si>
    <t>7511048</t>
  </si>
  <si>
    <t>Kruhové potrubí Ø200 včetně 20 % tvarovek</t>
  </si>
  <si>
    <t>7511049</t>
  </si>
  <si>
    <t>Kruhové potrubí Ø250 včetně 20 % tvarovek</t>
  </si>
  <si>
    <t>7511050</t>
  </si>
  <si>
    <t>Kruhové potrubí Ø315 včetně 20 % tvarovek</t>
  </si>
  <si>
    <t>Odvodní potrubí:</t>
  </si>
  <si>
    <t>7511052</t>
  </si>
  <si>
    <t>7511053</t>
  </si>
  <si>
    <t>7511054</t>
  </si>
  <si>
    <t>7511055</t>
  </si>
  <si>
    <t>7511056</t>
  </si>
  <si>
    <t>7511057</t>
  </si>
  <si>
    <t>Čtyřhranné potrubí do obv. 4460 včetně 20% tvarovek</t>
  </si>
  <si>
    <t>7511058</t>
  </si>
  <si>
    <t>7511059</t>
  </si>
  <si>
    <t>7511060</t>
  </si>
  <si>
    <t>7511061</t>
  </si>
  <si>
    <t>7511062</t>
  </si>
  <si>
    <t>7511063</t>
  </si>
  <si>
    <t>Kruhové potrubí Ø225 včetně 20 % tvarovek</t>
  </si>
  <si>
    <t>7511064</t>
  </si>
  <si>
    <t>Ohebné potrubí:</t>
  </si>
  <si>
    <t>7511066</t>
  </si>
  <si>
    <t>Hlukově a tepelně izolovaná flexibilní hadice Ø100</t>
  </si>
  <si>
    <t>7511067</t>
  </si>
  <si>
    <t>Hlukově a tepelně izolovaná flexibilní hadice Ø125</t>
  </si>
  <si>
    <t>7511068</t>
  </si>
  <si>
    <t>Hlukově a tepelně izolovaná flexibilní hadice Ø160</t>
  </si>
  <si>
    <t>7511069</t>
  </si>
  <si>
    <t>Hlukově a tepelně izolovaná flexibilní hadice Ø200</t>
  </si>
  <si>
    <t>Izolace potrubí:</t>
  </si>
  <si>
    <t>7511071</t>
  </si>
  <si>
    <t>Tepelná izolace, tl. 20mm</t>
  </si>
  <si>
    <t>7511072</t>
  </si>
  <si>
    <t>Tepelná izolace, tl. 50mm</t>
  </si>
  <si>
    <t>7511073</t>
  </si>
  <si>
    <t>Hluková izolace (součinitel útlumu 0,81), tl. 60mm</t>
  </si>
  <si>
    <t>7511074</t>
  </si>
  <si>
    <t>Ostatní:</t>
  </si>
  <si>
    <t>7511075</t>
  </si>
  <si>
    <t>Spojovací, těsnící, montážní, závěsný a pomocný materiál</t>
  </si>
  <si>
    <t>7511076</t>
  </si>
  <si>
    <t>Kompletní montáž vč. lešení, sprovoznění, vyregulování soustavy, vč. protokolu o zaregulování, zaškolení obsluhy a předání</t>
  </si>
  <si>
    <t>Zařízení č.2 větrání výtahové šachty</t>
  </si>
  <si>
    <t>7511078</t>
  </si>
  <si>
    <t>Vyústka do čtyřhranného potrubí 300x200, jednořadá, lamely horizontální, se speciálním mechanismem s upínacím rámečkem, bez regulace, RAL 9003</t>
  </si>
  <si>
    <t>7511079</t>
  </si>
  <si>
    <t>Krycí mřížka 300x200, RAL 9003</t>
  </si>
  <si>
    <t>7511080</t>
  </si>
  <si>
    <t>Krycí mřížka Ø225, RAL 9003</t>
  </si>
  <si>
    <t>7511081</t>
  </si>
  <si>
    <t>Výfuková hlavice Ø250</t>
  </si>
  <si>
    <t>7511083</t>
  </si>
  <si>
    <t>7511084</t>
  </si>
  <si>
    <t>7511086</t>
  </si>
  <si>
    <t>7511087</t>
  </si>
  <si>
    <t>7511089</t>
  </si>
  <si>
    <t>Tepelná izolace, tl. 100mm</t>
  </si>
  <si>
    <t>7511090</t>
  </si>
  <si>
    <t>Tepelná izolace s oplechováním, tl. 100mm</t>
  </si>
  <si>
    <t>7511092</t>
  </si>
  <si>
    <t>7511093</t>
  </si>
  <si>
    <t>05 - Měření a regulace</t>
  </si>
  <si>
    <t>M36.1 - Měření a regulace</t>
  </si>
  <si>
    <t>M36.2 - MaR - ostatní</t>
  </si>
  <si>
    <t>M36.1</t>
  </si>
  <si>
    <t>360-101</t>
  </si>
  <si>
    <t>Rozvaděč R-MaR dle projektové dokumentace včetně řídící jednotky, rozšiřujících modulů a napájecího, zdroje včetně dodávky</t>
  </si>
  <si>
    <t>360-102</t>
  </si>
  <si>
    <t>Ekvitermní čidlo teploty, 24V, 0-10V, venkovní nástěnné včetně dodávky</t>
  </si>
  <si>
    <t>360-103</t>
  </si>
  <si>
    <t>Teplotní čidlo v pouzdře do jímky/na potrubí,1-Wire, včetně dodávky</t>
  </si>
  <si>
    <t>360-104</t>
  </si>
  <si>
    <t>Teplotní čidlo prostorové do krabice s perforovaným víčkem,1-Wire, včetně dodávky</t>
  </si>
  <si>
    <t>360-105</t>
  </si>
  <si>
    <t>Čidlo CO2, 24V, 0-10V, vnitřní nástěnné včetně dodávky</t>
  </si>
  <si>
    <t>360-106</t>
  </si>
  <si>
    <t>Termopohon pro dynamické otopné těleso, NO, 24V, ON/OFF včetně adaptéru pro osazení včetně dodávky</t>
  </si>
  <si>
    <t>360-107</t>
  </si>
  <si>
    <t>Nastavení řídící jednotky systému MaR pro podlahové vytápění</t>
  </si>
  <si>
    <t>360-108</t>
  </si>
  <si>
    <t>Přístrojová krabice pod omítku KPR 68_KA s perforovaným víčkem včetně dodávky</t>
  </si>
  <si>
    <t>360-109</t>
  </si>
  <si>
    <t>Krabice KPRL 68 s perforovaným víčkem včetně dodávky</t>
  </si>
  <si>
    <t>360-110</t>
  </si>
  <si>
    <t>Krabice KPRL 68  včetně dodávky</t>
  </si>
  <si>
    <t>Chránička DN25  včetně dodávky</t>
  </si>
  <si>
    <t>Chránička DN20  včetně dodávky</t>
  </si>
  <si>
    <t>M36.2</t>
  </si>
  <si>
    <t>MaR - ostatní</t>
  </si>
  <si>
    <t>0,04*30,0*1,1</t>
  </si>
  <si>
    <t>SO 02 - Přípojka vodovodu</t>
  </si>
  <si>
    <t>D1 - VODOVOD-VENKOVNÍ ROZVODY</t>
  </si>
  <si>
    <t xml:space="preserve">    D2 - NAPOJENÍ NA VEŘEJNÝ ŘAD</t>
  </si>
  <si>
    <t xml:space="preserve">    D3 - VODOMĚRNÁ ŠACHTA</t>
  </si>
  <si>
    <t xml:space="preserve">    D4 - VYBAVENÍ VODOMĚRNÉ ŠACHTY</t>
  </si>
  <si>
    <t xml:space="preserve">    D5 - ROZVODY</t>
  </si>
  <si>
    <t xml:space="preserve">    D6 - CHRÁNIČKY</t>
  </si>
  <si>
    <t xml:space="preserve">    D7 - ZKOUŠKY, DESINFEKCE POTRUBÍ, MONTÁŽ</t>
  </si>
  <si>
    <t>VODOVOD-VENKOVNÍ ROZVODY</t>
  </si>
  <si>
    <t>NAPOJENÍ NA VEŘEJNÝ ŘAD</t>
  </si>
  <si>
    <t>Navrtávací pas D90 - 5/4"</t>
  </si>
  <si>
    <t>Šoupátko domovní přípojky s vnější a vnitřním závitem a integrovaným ISO hrdlem D50 - 2"</t>
  </si>
  <si>
    <t>VODOMĚRNÁ ŠACHTA</t>
  </si>
  <si>
    <t>Vodoměrná šachta hranatá 1500x1200 mm, H = 1800 mm, NESAMONOSNÁ,  instalace pod úroveň terénu bez dalšího zajištění šachty (zatížení občasným pojezdem), nádrž včetně komínku (300 mm), žebřík, prostupy, poklop třídy zatížení A15</t>
  </si>
  <si>
    <t>VYBAVENÍ VODOMĚRNÉ ŠACHTY</t>
  </si>
  <si>
    <t>Armaturní sestava 1" DN 40 (ven. Ø50 mm)-kulový kohout, teleskopické šroubení, výpustný kulový kohout se zpětnou klapkou, 2x spojka)</t>
  </si>
  <si>
    <t>Uzavírací ventil s vypouštěním</t>
  </si>
  <si>
    <t>Kohout kulový DN40</t>
  </si>
  <si>
    <t>Zpětná klapka DN40</t>
  </si>
  <si>
    <t>Poklop kompozitový - tř. zatížení A15</t>
  </si>
  <si>
    <t>ROZVODY</t>
  </si>
  <si>
    <t>Vodovodní tlakové potrubí PE 100 SDR 11, 40×3,7 mm</t>
  </si>
  <si>
    <t>Vodovodní tlakové potrubí PE 100 SDR 11, 50×4,6 mm</t>
  </si>
  <si>
    <t>CHRÁNIČKY</t>
  </si>
  <si>
    <t>chránička - ohebná dvouplášťová korungovaná chránička, Ø110, modrá</t>
  </si>
  <si>
    <t>Desinfekce vodovodního potrubí do DN70</t>
  </si>
  <si>
    <t>SO 03 a 04 - Přípojka kanalizace a deštové vody</t>
  </si>
  <si>
    <t>D1 - SPLAŠKOVÁ KANALIZACE-VENKOVNÍ ROZVODY</t>
  </si>
  <si>
    <t xml:space="preserve">    D2 - POTRUBÍ</t>
  </si>
  <si>
    <t xml:space="preserve">    D3 - TVAROVKY</t>
  </si>
  <si>
    <t>D4 - DEŠŤOVÁ KANALIZACE</t>
  </si>
  <si>
    <t xml:space="preserve">    D5 - LAPAČE STŘEŠNÍCH SPLAVENIN</t>
  </si>
  <si>
    <t xml:space="preserve">    D6 - KANALIZAČNÍ ŠACHTY</t>
  </si>
  <si>
    <t xml:space="preserve">    D7 - VSAKOVÁNÍ</t>
  </si>
  <si>
    <t xml:space="preserve">    D8 - CHRÁNIČKY</t>
  </si>
  <si>
    <t xml:space="preserve">    D9 - VÝSTRAŽNÉ FOLIE DO VÝKOPŮ</t>
  </si>
  <si>
    <t>D10 - ZEMNÍ PRÁCE</t>
  </si>
  <si>
    <t xml:space="preserve">    7211062 - HLOUBENÍ RÝH</t>
  </si>
  <si>
    <t xml:space="preserve">    D11 - ZKOUŠKY, DESINFEKCE POTRUBÍ, MONTÁŽ</t>
  </si>
  <si>
    <t>SPLAŠKOVÁ KANALIZACE-VENKOVNÍ ROZVODY</t>
  </si>
  <si>
    <t>Rovné potrubí PVC KGEM, DN 110, SN 4</t>
  </si>
  <si>
    <t>Rovné potrubí PVC KGEM, DN 125, SN 4</t>
  </si>
  <si>
    <t>Rovné potrubí PVC KGEM, DN 160, SN 4</t>
  </si>
  <si>
    <t>Rovné potrubí PVC KGEM, DN 200, SN 4</t>
  </si>
  <si>
    <t>Koleno PVC KGB, DN 110, 45°</t>
  </si>
  <si>
    <t>Koleno PVC KGB, DN 125, 45°</t>
  </si>
  <si>
    <t>Koleno PVC KGB, DN 160, 45°</t>
  </si>
  <si>
    <t>Koleno PVC KGB, DN 200, 45°</t>
  </si>
  <si>
    <t>Jednoduchá odbočka PVC KGEA 45°, DN 110/32</t>
  </si>
  <si>
    <t>Jednoduchá odbočka PVC KGEA 45°, DN 110/110</t>
  </si>
  <si>
    <t>Jednoduchá odbočka PVC KGEA 45°, DN 125/110</t>
  </si>
  <si>
    <t>Jednoduchá odbočka PVC KGEA 45°, DN 160/125</t>
  </si>
  <si>
    <t>Redukce nesouosá dlouhá KGR 125/110</t>
  </si>
  <si>
    <t>Redukce nesouosá dlouhá KGR 160/125</t>
  </si>
  <si>
    <t>Manžeta PVC DN 110</t>
  </si>
  <si>
    <t>DEŠŤOVÁ KANALIZACE</t>
  </si>
  <si>
    <t>Jednoduchá odbočka PVC KGEA 45°, DN 125/125</t>
  </si>
  <si>
    <t>Jednoduchá odbočka PVC KGEA 45°, DN 160/110</t>
  </si>
  <si>
    <t>LAPAČE STŘEŠNÍCH SPLAVENIN</t>
  </si>
  <si>
    <t>Lapač střešních splavenin DN110/125 s kloubem, s košem pro zachytávání nečistot, nezámrzná ZU - suchá klapka, s těsným čistícím víkem a násuvnými prstenci (pro potrubí pr. 80, 100, 120mm)</t>
  </si>
  <si>
    <t>KANALIZAČNÍ ŠACHTY</t>
  </si>
  <si>
    <t>Revizní šachta - Ø600 - šachtová roura bez hrdla, 2000 mm</t>
  </si>
  <si>
    <t>Revizní šachta - Ø425 - šachtová roura bez hrdla, 2000 mm</t>
  </si>
  <si>
    <t>Revizní šachta - Ø425 - šachtová roura s hrdlem, 3000 mm</t>
  </si>
  <si>
    <t>Revizní šachta - Ø1000 - šachtová roura s hrdlem, 3000 mm</t>
  </si>
  <si>
    <t>Dno revizní šachty Ø425 KG 160 sběrné, vč. těsnění</t>
  </si>
  <si>
    <t>Dno revizní šachty Ø600 KG 200 typ T</t>
  </si>
  <si>
    <t>Dno revizní šachty Ø1000 KG 160 typ X, vč. těsnění</t>
  </si>
  <si>
    <t>Dno revizní šachty Ø425 KG 160 typ T</t>
  </si>
  <si>
    <t>Dno revizní šachty Ø425 KG 160 úhel 90°, vč. těsnění</t>
  </si>
  <si>
    <t>Dno revizní šachty Ø1000 KG 160 sběrné, vč. těsnění</t>
  </si>
  <si>
    <t>Poklop litinový 600/B125 do šachtové roury</t>
  </si>
  <si>
    <t>Poklop litinový 1000/B125 do šachtové roury</t>
  </si>
  <si>
    <t>Poklop litinový 1000/A15 do šachtové roury</t>
  </si>
  <si>
    <t>Poklop litinový 425/A15 do šachtové roury</t>
  </si>
  <si>
    <t>Poklop litinový 425/B125 do šachtové roury</t>
  </si>
  <si>
    <t>VSAKOVÁNÍ</t>
  </si>
  <si>
    <t>střední tunel vsakovacího tělesa- rozměry: 0,48 x 0,78 x 1,3 m (D x V x Š)</t>
  </si>
  <si>
    <t>počáteční čelo vsakovacího tělesa</t>
  </si>
  <si>
    <t>koncové čelo vsakovacího tělesa</t>
  </si>
  <si>
    <t>Geotextilie 200 g / m2</t>
  </si>
  <si>
    <t>Štěrk frakce 8 -16 mm</t>
  </si>
  <si>
    <t>Trubka ocelová DN 200, délka 500 mm</t>
  </si>
  <si>
    <t>VÝSTRAŽNÉ FOLIE DO VÝKOPŮ</t>
  </si>
  <si>
    <t>Výstražná fólie POZOR VODA modrá 300x0,08mm</t>
  </si>
  <si>
    <t>Výstražná fólie ČSN 73 6006 300x0,08mm dl.100m ŠEDÁ</t>
  </si>
  <si>
    <t>ZEMNÍ PRÁCE</t>
  </si>
  <si>
    <t>HLOUBENÍ RÝH</t>
  </si>
  <si>
    <t>Hloubení rýh š.do 200 cm hor.1-2 do 50 m3, STROJNĚ Položka obsahuje hloubení rýh traktorbagrem, naložení výkopku na dopravní prostředek pro svislé, nebo vodorovné přemístění, popř. přemístění výkopku do 3 m (po povrchu území), případné zajištění rypadel p</t>
  </si>
  <si>
    <t>Zkouška těsnosti kanalizace do DN200</t>
  </si>
  <si>
    <t>SO 05 - Přípojka elektro</t>
  </si>
  <si>
    <t>D1 - Přípojka silnoproudu</t>
  </si>
  <si>
    <t>Přípojka silnoproudu</t>
  </si>
  <si>
    <t>Kabel AYKY-m 4 žíly 120 - 240 mm2 pevně uložený včetně dodávky kabelu 4x150 mm2</t>
  </si>
  <si>
    <t>Uložení chráničky ve výkopu DN110</t>
  </si>
  <si>
    <t>Trubka kabelová chránička 110mm</t>
  </si>
  <si>
    <t>Výkop komplet pod zpevněným povrchem ( zaměření, výkop (šxh: 0,35x1,2), zához, výstražná fólie, písková lóže, úprava terénu, cihly)</t>
  </si>
  <si>
    <t>Rozpojovací skříň 470x615x250 mm (ŠxVxH), vč. dodávky a montáže</t>
  </si>
  <si>
    <t>SO 06 - Optická přípojka</t>
  </si>
  <si>
    <t>D1 - Slaboproudá přípojka</t>
  </si>
  <si>
    <t>D2 - Přístupový a docházkový systém</t>
  </si>
  <si>
    <t>Slaboproudá přípojka</t>
  </si>
  <si>
    <t>Pol1</t>
  </si>
  <si>
    <t>1USlide výsuvný panel pro E2000 průchodek do Racku 19"včetně dodávky</t>
  </si>
  <si>
    <t>Pol2</t>
  </si>
  <si>
    <t>Pigtailový modul (2x2m pigtail) E2000/APC, 2x2m, vlákno 9/125, AW Flex včetně dodávky</t>
  </si>
  <si>
    <t>Pol3</t>
  </si>
  <si>
    <t>Spoj. Adaptér E-2000/APC SM zelený s pružinkou včetně dodávky</t>
  </si>
  <si>
    <t>Pol4</t>
  </si>
  <si>
    <t>Optická spojka včetně dodávky</t>
  </si>
  <si>
    <t>Pol5</t>
  </si>
  <si>
    <t>Venkovní optický kabel 24 vláken včetně dodávky</t>
  </si>
  <si>
    <t>Pol6</t>
  </si>
  <si>
    <t>Kabelová komora dle specifkací LIS včetně dodávky</t>
  </si>
  <si>
    <t>Pol7</t>
  </si>
  <si>
    <t>Průchodka těsnící 40 mm, 3x10mm včetně dodávky</t>
  </si>
  <si>
    <t>Pol8</t>
  </si>
  <si>
    <t>Průchodky MT/MK včetně dodávky</t>
  </si>
  <si>
    <t>Pol9</t>
  </si>
  <si>
    <t>Mikrotrubička HDPE 12/10 mm červená včetně dodávky</t>
  </si>
  <si>
    <t>Pol10</t>
  </si>
  <si>
    <t>Chránička DN20 s UV odolností  včetně dodávky</t>
  </si>
  <si>
    <t>Pol11</t>
  </si>
  <si>
    <t>Chránička HDPE 40mm včetně dodávky</t>
  </si>
  <si>
    <t>Pol12</t>
  </si>
  <si>
    <t>Ocelová chránička DN 20 pozink včetně spojek, kolen, ůchytek a upevňovacího materiálu včetně dodávky</t>
  </si>
  <si>
    <t>Pol13</t>
  </si>
  <si>
    <t>Stahovací pásky s UV odolností včetně dodávky (100kus)</t>
  </si>
  <si>
    <t>Pol14</t>
  </si>
  <si>
    <t>Strojový výkop pod komunikací (hloubka 1,2m; šírka 0,35m) dle PD včetné pískové lože, folie červené, výstražné, zásypu zeminou, chráničky, zaměření, úpravy povrchu - kpl/m</t>
  </si>
  <si>
    <t>Pol15</t>
  </si>
  <si>
    <t>Svár optického vlákna</t>
  </si>
  <si>
    <t>Pol16</t>
  </si>
  <si>
    <t>Komplexní měření optického vlákny</t>
  </si>
  <si>
    <t>Pol17</t>
  </si>
  <si>
    <t>Zpracování měřících protokolů</t>
  </si>
  <si>
    <t>Pol18</t>
  </si>
  <si>
    <t>Zafouknutí optického kabelu do nové trasy</t>
  </si>
  <si>
    <t>Pol19</t>
  </si>
  <si>
    <t>Montáž nového optického rozvaděče</t>
  </si>
  <si>
    <t>Pol20</t>
  </si>
  <si>
    <t>Montáž nové optické spojky</t>
  </si>
  <si>
    <t>Pol21</t>
  </si>
  <si>
    <t>Geodetické měření trasy</t>
  </si>
  <si>
    <t>Pol22</t>
  </si>
  <si>
    <t>Zafouknutí svazku mikrotrubiček do prázdné HDPE</t>
  </si>
  <si>
    <t>Pol23</t>
  </si>
  <si>
    <t>Osazení kabelové komory včetně výkopu, písku a zasypání</t>
  </si>
  <si>
    <t>Pol24</t>
  </si>
  <si>
    <t>Zpracování dokumentace skutečného provedení</t>
  </si>
  <si>
    <t>Pol25</t>
  </si>
  <si>
    <t>Montáž průchodky na HDPE</t>
  </si>
  <si>
    <t>Pol26</t>
  </si>
  <si>
    <t>Instalace rezervy optického kabelu</t>
  </si>
  <si>
    <t>Pol27</t>
  </si>
  <si>
    <t>Montáž kabelové těsnící průchodky na MT 10/8mm</t>
  </si>
  <si>
    <t>Pol28</t>
  </si>
  <si>
    <t>Montáž koncovky na MT 10/8 mm</t>
  </si>
  <si>
    <t>Pol29</t>
  </si>
  <si>
    <t>Montáž optického kabelu v chráničce na nosné lano trolejového vedení</t>
  </si>
  <si>
    <t>Pol30</t>
  </si>
  <si>
    <t>Chránička DN40  včetně dodávky</t>
  </si>
  <si>
    <t>Pol31</t>
  </si>
  <si>
    <t>Montáž ocelových trubek na stožár trolejového vedení</t>
  </si>
  <si>
    <t>Pol32</t>
  </si>
  <si>
    <t>Pol33</t>
  </si>
  <si>
    <t>Pol34</t>
  </si>
  <si>
    <t>Pol35</t>
  </si>
  <si>
    <t>Pol36</t>
  </si>
  <si>
    <t>Pol37</t>
  </si>
  <si>
    <t>Pol38</t>
  </si>
  <si>
    <t>Pol39</t>
  </si>
  <si>
    <t>Pol40</t>
  </si>
  <si>
    <t>Pol41</t>
  </si>
  <si>
    <t>Pol42</t>
  </si>
  <si>
    <t>Pol43</t>
  </si>
  <si>
    <t>Pol44</t>
  </si>
  <si>
    <t>SO 07 - Zpevněné plochy a opěrná zeď</t>
  </si>
  <si>
    <t xml:space="preserve">    5 - Komunikace pozemní</t>
  </si>
  <si>
    <t xml:space="preserve">    998 - Přesun hmot</t>
  </si>
  <si>
    <t>132251102</t>
  </si>
  <si>
    <t>Hloubení rýh nezapažených š do 800 mm v hornině třídy těžitelnosti I skupiny 3 objem do 50 m3 strojně</t>
  </si>
  <si>
    <t>-1133748768</t>
  </si>
  <si>
    <t>1,2*1,1*(24,875+2,47+3,14*6,25)</t>
  </si>
  <si>
    <t>162251101</t>
  </si>
  <si>
    <t>Vodorovné přemístění do 20 m výkopku/sypaniny z horniny třídy těžitelnosti I skupiny 1 až 3</t>
  </si>
  <si>
    <t>691415995</t>
  </si>
  <si>
    <t>výkopek na meziskládku</t>
  </si>
  <si>
    <t>62,0</t>
  </si>
  <si>
    <t>pro zásyp</t>
  </si>
  <si>
    <t>27,809</t>
  </si>
  <si>
    <t>99049541</t>
  </si>
  <si>
    <t>62,0-40,37</t>
  </si>
  <si>
    <t>-692686699</t>
  </si>
  <si>
    <t>21,63</t>
  </si>
  <si>
    <t>167151101</t>
  </si>
  <si>
    <t>Nakládání výkopku z hornin třídy těžitelnosti I skupiny 1 až 3 do 100 m3</t>
  </si>
  <si>
    <t>661806411</t>
  </si>
  <si>
    <t>40,37</t>
  </si>
  <si>
    <t>pro odvoz na skládku</t>
  </si>
  <si>
    <t>-1711008509</t>
  </si>
  <si>
    <t>-231601030</t>
  </si>
  <si>
    <t>21,63*1,8</t>
  </si>
  <si>
    <t>174111101</t>
  </si>
  <si>
    <t>Zásyp jam, šachet rýh nebo kolem objektů sypaninou se zhutněním ručně</t>
  </si>
  <si>
    <t>-1954599295</t>
  </si>
  <si>
    <t>-(7,046+14,584)</t>
  </si>
  <si>
    <t>271532212</t>
  </si>
  <si>
    <t>395832513</t>
  </si>
  <si>
    <t>0,1*0,5*(24,875+2,47+3,14*6,25)</t>
  </si>
  <si>
    <t>274313811</t>
  </si>
  <si>
    <t>Základové pásy z betonu tř. C 25/30</t>
  </si>
  <si>
    <t>-1517704708</t>
  </si>
  <si>
    <t>0,3*0,5*(24,875+2,47+3,14*6,25)</t>
  </si>
  <si>
    <t>274352241</t>
  </si>
  <si>
    <t>Zřízení bednění základových pasů kruhového r přes 4 m</t>
  </si>
  <si>
    <t>1222287342</t>
  </si>
  <si>
    <t>0,3*2*(24,875+2,47+3,14*6,25)</t>
  </si>
  <si>
    <t>274352242</t>
  </si>
  <si>
    <t>Odstranění bednění základových pasů kruhového r přes 4 m</t>
  </si>
  <si>
    <t>85409200</t>
  </si>
  <si>
    <t>-1088326730</t>
  </si>
  <si>
    <t>předpoklad 100kg/m3</t>
  </si>
  <si>
    <t>7,046*100,0*0,001</t>
  </si>
  <si>
    <t>701541877</t>
  </si>
  <si>
    <t>1,035*0,3*(24,875+2,47+3,14*6,25)</t>
  </si>
  <si>
    <t>279352241</t>
  </si>
  <si>
    <t>Zřízení kruhového oboustranného bednění základových zdí r přes 4 m</t>
  </si>
  <si>
    <t>-2125704664</t>
  </si>
  <si>
    <t>1,035*2*(24,875+2,47+3,14*6,25)</t>
  </si>
  <si>
    <t>279352242</t>
  </si>
  <si>
    <t>Odstranění kruhového oboustranného bednění základových zdí r přes 4 m</t>
  </si>
  <si>
    <t>1120368131</t>
  </si>
  <si>
    <t>531893903</t>
  </si>
  <si>
    <t>14,584*100,0*0,001</t>
  </si>
  <si>
    <t>Komunikace pozemní</t>
  </si>
  <si>
    <t>5642010</t>
  </si>
  <si>
    <t>Podklad nebo podsyp tl.40mm - svrchní obrusná vrstva lomové prosívky fr.0-4mm - kompletní provedení vč. rozprostření, vlhčení a zhutnění</t>
  </si>
  <si>
    <t>1852512546</t>
  </si>
  <si>
    <t>skladba A2</t>
  </si>
  <si>
    <t>678,0</t>
  </si>
  <si>
    <t>564710012</t>
  </si>
  <si>
    <t>Podklad z kameniva hrubého drceného vel. 8-16 mm plochy přes 100 m2 tl 60 mm</t>
  </si>
  <si>
    <t>CS ÚRS 2022 02</t>
  </si>
  <si>
    <t>423445425</t>
  </si>
  <si>
    <t>56473011</t>
  </si>
  <si>
    <t>Podklad z kameniva hrubého drceného vel.0-32 mm plochy přes 100 m2 tl 100 mm</t>
  </si>
  <si>
    <t>-1213277667</t>
  </si>
  <si>
    <t>A1</t>
  </si>
  <si>
    <t>710,0</t>
  </si>
  <si>
    <t>A3</t>
  </si>
  <si>
    <t>172,0</t>
  </si>
  <si>
    <t>56475010</t>
  </si>
  <si>
    <t>Podklad z kameniva hrubého drceného vel. 0-32 mm plochy do 100 m2 tl 170 mm</t>
  </si>
  <si>
    <t>-983349438</t>
  </si>
  <si>
    <t>C3</t>
  </si>
  <si>
    <t>101*0,3*1,0</t>
  </si>
  <si>
    <t>56475111</t>
  </si>
  <si>
    <t>Podklad z kameniva hrubého drceného vel. 0-63 mm plochy přes 100 m2 tl 150 mm</t>
  </si>
  <si>
    <t>37657407</t>
  </si>
  <si>
    <t>56477110</t>
  </si>
  <si>
    <t>Podklad z kameniva hrubého drceného vel. 0-63 mm plochy do 100 m2 tl 350 mm</t>
  </si>
  <si>
    <t>1082426459</t>
  </si>
  <si>
    <t>591411111</t>
  </si>
  <si>
    <t>Kladení dlažby z mozaiky jednobarevné komunikací pro pěší lože z kameniva</t>
  </si>
  <si>
    <t>1262870248</t>
  </si>
  <si>
    <t>skladba A1</t>
  </si>
  <si>
    <t>58381010</t>
  </si>
  <si>
    <t>kostka řezanoštípaná dlažební žula 6x6x6-8cm</t>
  </si>
  <si>
    <t>449444586</t>
  </si>
  <si>
    <t>710*1,02 'Přepočtené koeficientem množství</t>
  </si>
  <si>
    <t>59681112</t>
  </si>
  <si>
    <t>Kladení žulové dlažby komunikací pro pěší do lože z kameniva velikosti do 0,09 m2 pl přes 100 do 300 m2</t>
  </si>
  <si>
    <t>-329423776</t>
  </si>
  <si>
    <t>skladba A3</t>
  </si>
  <si>
    <t>5924821</t>
  </si>
  <si>
    <t>dlažba chodníková betonová 250x400mm tl 60-80mm</t>
  </si>
  <si>
    <t>1644168558</t>
  </si>
  <si>
    <t>172*1,02 'Přepočtené koeficientem množství</t>
  </si>
  <si>
    <t>59681131</t>
  </si>
  <si>
    <t>Kladení velkoformátové žulové dlažby tl do 100 mm velikosti do 0,5 m2 pl do 300 m2</t>
  </si>
  <si>
    <t>1502373252</t>
  </si>
  <si>
    <t>59246109</t>
  </si>
  <si>
    <t>dlažba plošná žulová štípaná vel.300/100/80mm</t>
  </si>
  <si>
    <t>-176217313</t>
  </si>
  <si>
    <t>30,3*1,03 'Přepočtené koeficientem množství</t>
  </si>
  <si>
    <t>915223111</t>
  </si>
  <si>
    <t>Varovný pás pro orientaci nevidomých šířky 400 mm</t>
  </si>
  <si>
    <t>-313882731</t>
  </si>
  <si>
    <t>10,19</t>
  </si>
  <si>
    <t>91624121</t>
  </si>
  <si>
    <t>Montáž a dodávka kovového obrubníku 1000/200mm</t>
  </si>
  <si>
    <t>1296593042</t>
  </si>
  <si>
    <t>15,1+5,5+7,4+5,6+5,6+7,4+5,5+7,2+8,2+30,8</t>
  </si>
  <si>
    <t>916241213</t>
  </si>
  <si>
    <t>Osazení obrubníku kamenného stojatého s boční opěrou do lože z betonu prostého</t>
  </si>
  <si>
    <t>1809375729</t>
  </si>
  <si>
    <t>17,1+7,5+10,7+50,9+7,8+13,0+19,8</t>
  </si>
  <si>
    <t>5838037</t>
  </si>
  <si>
    <t>obrubník kamenný žulový přímý 1000x100x250mm</t>
  </si>
  <si>
    <t>-1204487448</t>
  </si>
  <si>
    <t>126,8*1,02 'Přepočtené koeficientem množství</t>
  </si>
  <si>
    <t>91624124</t>
  </si>
  <si>
    <t>Montáž a dodávka štěrbinového žlabu s asymetrickým nástavcem</t>
  </si>
  <si>
    <t>1021476575</t>
  </si>
  <si>
    <t>13,0</t>
  </si>
  <si>
    <t>91624127</t>
  </si>
  <si>
    <t>Montáž a dodávka kamenného bloku z řezané žuly vel.2000/300/200mm vč.podkladního lože z betonu a pasu</t>
  </si>
  <si>
    <t>103354796</t>
  </si>
  <si>
    <t>91624129</t>
  </si>
  <si>
    <t>Montáž a dodávka vodícího prvku z řezané žuly vel.2000/300/200mm vč.podkladního lože z betonu a pasu</t>
  </si>
  <si>
    <t>-951575456</t>
  </si>
  <si>
    <t>998</t>
  </si>
  <si>
    <t>Přesun hmot</t>
  </si>
  <si>
    <t>998223011</t>
  </si>
  <si>
    <t>Přesun hmot pro pozemní komunikace s krytem dlážděným</t>
  </si>
  <si>
    <t>694373283</t>
  </si>
  <si>
    <t>SO 08 - Krajínářské úpravy</t>
  </si>
  <si>
    <t>1 - PŘÍPRAVA STANOVIŠTĚ</t>
  </si>
  <si>
    <t>3 - VÝSADBA KEŘŮ, POPÍNAVÝCH DŘEVIN, TRVALEK, CIBULOVIN A HLÍÝNATÝCH ROSTLIN</t>
  </si>
  <si>
    <t>D5 - KEŘE - 3</t>
  </si>
  <si>
    <t>D6 - TRVALKY - 3</t>
  </si>
  <si>
    <t>PŘÍPRAVA STANOVIŠTĚ</t>
  </si>
  <si>
    <t>184802111</t>
  </si>
  <si>
    <t>chemické odplevelení před založením kultury v rovině postřikem (včetně posktřiku)</t>
  </si>
  <si>
    <t>183403114</t>
  </si>
  <si>
    <t>obdělání půdy kultivárováním</t>
  </si>
  <si>
    <t>182001121</t>
  </si>
  <si>
    <t>plošná úprava terénu bez doplnění ornice, při nerovnostech do 150mm</t>
  </si>
  <si>
    <t>181205111</t>
  </si>
  <si>
    <t>založení záhonů pro výsadbu rostlin (užitkové a okrasné záhony)</t>
  </si>
  <si>
    <t>185802113</t>
  </si>
  <si>
    <t>hnojení umělým hnojivem v rovině naširoko 20g/m2</t>
  </si>
  <si>
    <t>183403153</t>
  </si>
  <si>
    <t>obdělání půdy hrabání, 2x opakováno</t>
  </si>
  <si>
    <t>112151112</t>
  </si>
  <si>
    <t>Směrové kácení stromu s rozřezáním D kmene přes 200-300mm</t>
  </si>
  <si>
    <t>112151113</t>
  </si>
  <si>
    <t>Směrové kácení stromu s rozřezáním D kmene přes 300-400mm</t>
  </si>
  <si>
    <t>112151114</t>
  </si>
  <si>
    <t>Směrové kácení stromu s rozřezáním D kmene přes 400-500mm</t>
  </si>
  <si>
    <t>112201112</t>
  </si>
  <si>
    <t>Odstranění pařezů D přes 0,2 do 0,3 m v rovině a svahu do 1:5 s odklizením do 20 m a zasypáním jámy</t>
  </si>
  <si>
    <t>112201113</t>
  </si>
  <si>
    <t>Odstranění pařezů D přes 0,3 do 0,4 m v rovině a svahu do 1:5 s odklizením do 20 m a zasypáním jámy</t>
  </si>
  <si>
    <t>112201114</t>
  </si>
  <si>
    <t>Odstranění pařezů D přes 0,4 do 0,5 m v rovině a svahu do 1:5 s odklizením do 20 m a zasypáním jámy</t>
  </si>
  <si>
    <t>184401133</t>
  </si>
  <si>
    <t>Příprava dřevin k přesazení bez výměny půdy s vyhnojením s balem D přes 1 do 1,2 m v rovině a svahu do 1:5</t>
  </si>
  <si>
    <t>184502116</t>
  </si>
  <si>
    <t>Vyzvednutí dřeviny k přesazení s balem D přes 1 do 1,2 m v rovině a svahu do 1:5</t>
  </si>
  <si>
    <t>VÝSADBA KEŘŮ, POPÍNAVÝCH DŘEVIN, TRVALEK, CIBULOVIN A HLÍÝNATÝCH ROSTLIN</t>
  </si>
  <si>
    <t>183101211</t>
  </si>
  <si>
    <t>hloubení jamek s výměnou půdy na 50% o objemu do 0,02m3 (popínavé a půdokryvné dřeviny, trvalky)</t>
  </si>
  <si>
    <t>R1</t>
  </si>
  <si>
    <t>rostlinný substrát</t>
  </si>
  <si>
    <t>183111172</t>
  </si>
  <si>
    <t>hloubení jamek s výměnou půdy na 100% o objemu do 0,05m3 (vyšší keře, vyšší trávy)</t>
  </si>
  <si>
    <t>R2</t>
  </si>
  <si>
    <t>184102110</t>
  </si>
  <si>
    <t>výsadba rostlin s balem, se zalitím, při průměru balu do 100mm</t>
  </si>
  <si>
    <t>184102111</t>
  </si>
  <si>
    <t>výsadba rostlin s balem, se zalitím, při průměru balu do 200mm</t>
  </si>
  <si>
    <t>185802114.1</t>
  </si>
  <si>
    <t>hnojení půdy s rozdělením k jednotlivým rostlinám, 100g/m2 (vč. materiálu)</t>
  </si>
  <si>
    <t>185804312</t>
  </si>
  <si>
    <t>zálivka rostlin 25l/m2 , opakováno 3x</t>
  </si>
  <si>
    <t>184921093.1</t>
  </si>
  <si>
    <t>mulčování výsadby při tl. Mulče do 50mm</t>
  </si>
  <si>
    <t>R3</t>
  </si>
  <si>
    <t>mulčovací kůra</t>
  </si>
  <si>
    <t>162306111</t>
  </si>
  <si>
    <t>vodorovné přemístění výkopku do 500m</t>
  </si>
  <si>
    <t>167103101.1</t>
  </si>
  <si>
    <t>nakládání výkopku, množství do 100m3</t>
  </si>
  <si>
    <t>KEŘE - 3</t>
  </si>
  <si>
    <t>R4</t>
  </si>
  <si>
    <t>Azalae 'Blue Danube', květináč 2l, výška rostliny 20-30cm</t>
  </si>
  <si>
    <t>TRVALKY - 3</t>
  </si>
  <si>
    <t>R5</t>
  </si>
  <si>
    <t>Anemomone hupensis 'Hadspen Abundance', K9</t>
  </si>
  <si>
    <t>R6</t>
  </si>
  <si>
    <t>Euphorbia amygdaloides 'Robbiae', K9</t>
  </si>
  <si>
    <t>R7</t>
  </si>
  <si>
    <t>Cornus canadensis, K9</t>
  </si>
  <si>
    <t>R8</t>
  </si>
  <si>
    <t>Festuca mairei, K9</t>
  </si>
  <si>
    <t>R9</t>
  </si>
  <si>
    <t>Geranium 'Rozzane', K11</t>
  </si>
  <si>
    <t>R10</t>
  </si>
  <si>
    <t>Hyacinthoides non-scripta, cibule 7/8</t>
  </si>
  <si>
    <t>R11</t>
  </si>
  <si>
    <t>Narcissus 'Toto', cibule 7/8</t>
  </si>
  <si>
    <t>R12</t>
  </si>
  <si>
    <t>Stachys officinalis 'Hummelo', cibule 7/8</t>
  </si>
  <si>
    <t>R13</t>
  </si>
  <si>
    <t>Tulipa 'Queen of Night', cibule 7/8</t>
  </si>
  <si>
    <t>1024</t>
  </si>
  <si>
    <t>-635253614</t>
  </si>
  <si>
    <t>030002000</t>
  </si>
  <si>
    <t>Kompletační a koordinační činnost hlavního dodavatele</t>
  </si>
  <si>
    <t>-131511264</t>
  </si>
  <si>
    <t>030003000</t>
  </si>
  <si>
    <t>Ostatní vedlejší náklady</t>
  </si>
  <si>
    <t>508079153</t>
  </si>
  <si>
    <t>SEZNAM FIGUR</t>
  </si>
  <si>
    <t>Výměra</t>
  </si>
  <si>
    <t>SO 01/ 01</t>
  </si>
  <si>
    <t>Použití figury:</t>
  </si>
  <si>
    <t>skl_P1_1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</si>
</sst>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2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24"/>
  <sheetViews>
    <sheetView showGridLines="0" tabSelected="1" topLeftCell="A22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69" t="s">
        <v>5</v>
      </c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53" t="s">
        <v>14</v>
      </c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R5" s="21"/>
      <c r="BE5" s="250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55" t="s">
        <v>17</v>
      </c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R6" s="21"/>
      <c r="BE6" s="251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51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51"/>
      <c r="BS8" s="18" t="s">
        <v>6</v>
      </c>
    </row>
    <row r="9" spans="1:74" s="1" customFormat="1" ht="14.45" customHeight="1">
      <c r="B9" s="21"/>
      <c r="AR9" s="21"/>
      <c r="BE9" s="251"/>
      <c r="BS9" s="18" t="s">
        <v>6</v>
      </c>
    </row>
    <row r="10" spans="1:74" s="1" customFormat="1" ht="12" customHeight="1">
      <c r="B10" s="21"/>
      <c r="D10" s="28" t="s">
        <v>24</v>
      </c>
      <c r="AK10" s="28" t="s">
        <v>25</v>
      </c>
      <c r="AN10" s="26" t="s">
        <v>1</v>
      </c>
      <c r="AR10" s="21"/>
      <c r="BE10" s="251"/>
      <c r="BS10" s="18" t="s">
        <v>6</v>
      </c>
    </row>
    <row r="11" spans="1:74" s="1" customFormat="1" ht="18.399999999999999" customHeight="1">
      <c r="B11" s="21"/>
      <c r="E11" s="26" t="s">
        <v>26</v>
      </c>
      <c r="AK11" s="28" t="s">
        <v>27</v>
      </c>
      <c r="AN11" s="26" t="s">
        <v>1</v>
      </c>
      <c r="AR11" s="21"/>
      <c r="BE11" s="251"/>
      <c r="BS11" s="18" t="s">
        <v>6</v>
      </c>
    </row>
    <row r="12" spans="1:74" s="1" customFormat="1" ht="6.95" customHeight="1">
      <c r="B12" s="21"/>
      <c r="AR12" s="21"/>
      <c r="BE12" s="251"/>
      <c r="BS12" s="18" t="s">
        <v>6</v>
      </c>
    </row>
    <row r="13" spans="1:74" s="1" customFormat="1" ht="12" customHeight="1">
      <c r="B13" s="21"/>
      <c r="D13" s="28" t="s">
        <v>28</v>
      </c>
      <c r="AK13" s="28" t="s">
        <v>25</v>
      </c>
      <c r="AN13" s="30" t="s">
        <v>29</v>
      </c>
      <c r="AR13" s="21"/>
      <c r="BE13" s="251"/>
      <c r="BS13" s="18" t="s">
        <v>6</v>
      </c>
    </row>
    <row r="14" spans="1:74" ht="12.75">
      <c r="B14" s="21"/>
      <c r="E14" s="256" t="s">
        <v>29</v>
      </c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8" t="s">
        <v>27</v>
      </c>
      <c r="AN14" s="30" t="s">
        <v>29</v>
      </c>
      <c r="AR14" s="21"/>
      <c r="BE14" s="251"/>
      <c r="BS14" s="18" t="s">
        <v>6</v>
      </c>
    </row>
    <row r="15" spans="1:74" s="1" customFormat="1" ht="6.95" customHeight="1">
      <c r="B15" s="21"/>
      <c r="AR15" s="21"/>
      <c r="BE15" s="251"/>
      <c r="BS15" s="18" t="s">
        <v>3</v>
      </c>
    </row>
    <row r="16" spans="1:74" s="1" customFormat="1" ht="12" customHeight="1">
      <c r="B16" s="21"/>
      <c r="D16" s="28" t="s">
        <v>30</v>
      </c>
      <c r="AK16" s="28" t="s">
        <v>25</v>
      </c>
      <c r="AN16" s="26" t="s">
        <v>1</v>
      </c>
      <c r="AR16" s="21"/>
      <c r="BE16" s="251"/>
      <c r="BS16" s="18" t="s">
        <v>3</v>
      </c>
    </row>
    <row r="17" spans="1:71" s="1" customFormat="1" ht="18.399999999999999" customHeight="1">
      <c r="B17" s="21"/>
      <c r="E17" s="26" t="s">
        <v>31</v>
      </c>
      <c r="AK17" s="28" t="s">
        <v>27</v>
      </c>
      <c r="AN17" s="26" t="s">
        <v>1</v>
      </c>
      <c r="AR17" s="21"/>
      <c r="BE17" s="251"/>
      <c r="BS17" s="18" t="s">
        <v>32</v>
      </c>
    </row>
    <row r="18" spans="1:71" s="1" customFormat="1" ht="6.95" customHeight="1">
      <c r="B18" s="21"/>
      <c r="AR18" s="21"/>
      <c r="BE18" s="251"/>
      <c r="BS18" s="18" t="s">
        <v>6</v>
      </c>
    </row>
    <row r="19" spans="1:71" s="1" customFormat="1" ht="12" customHeight="1">
      <c r="B19" s="21"/>
      <c r="D19" s="28" t="s">
        <v>33</v>
      </c>
      <c r="AK19" s="28" t="s">
        <v>25</v>
      </c>
      <c r="AN19" s="26" t="s">
        <v>1</v>
      </c>
      <c r="AR19" s="21"/>
      <c r="BE19" s="251"/>
      <c r="BS19" s="18" t="s">
        <v>6</v>
      </c>
    </row>
    <row r="20" spans="1:71" s="1" customFormat="1" ht="18.399999999999999" customHeight="1">
      <c r="B20" s="21"/>
      <c r="E20" s="26" t="s">
        <v>34</v>
      </c>
      <c r="AK20" s="28" t="s">
        <v>27</v>
      </c>
      <c r="AN20" s="26" t="s">
        <v>1</v>
      </c>
      <c r="AR20" s="21"/>
      <c r="BE20" s="251"/>
      <c r="BS20" s="18" t="s">
        <v>32</v>
      </c>
    </row>
    <row r="21" spans="1:71" s="1" customFormat="1" ht="6.95" customHeight="1">
      <c r="B21" s="21"/>
      <c r="AR21" s="21"/>
      <c r="BE21" s="251"/>
    </row>
    <row r="22" spans="1:71" s="1" customFormat="1" ht="12" customHeight="1">
      <c r="B22" s="21"/>
      <c r="D22" s="28" t="s">
        <v>35</v>
      </c>
      <c r="AR22" s="21"/>
      <c r="BE22" s="251"/>
    </row>
    <row r="23" spans="1:71" s="1" customFormat="1" ht="16.5" customHeight="1">
      <c r="B23" s="21"/>
      <c r="E23" s="258" t="s">
        <v>1</v>
      </c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R23" s="21"/>
      <c r="BE23" s="251"/>
    </row>
    <row r="24" spans="1:71" s="1" customFormat="1" ht="6.95" customHeight="1">
      <c r="B24" s="21"/>
      <c r="AR24" s="21"/>
      <c r="BE24" s="251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51"/>
    </row>
    <row r="26" spans="1:71" s="2" customFormat="1" ht="25.9" customHeight="1">
      <c r="A26" s="33"/>
      <c r="B26" s="34"/>
      <c r="C26" s="33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59">
        <f>ROUND(AG94,2)</f>
        <v>0</v>
      </c>
      <c r="AL26" s="260"/>
      <c r="AM26" s="260"/>
      <c r="AN26" s="260"/>
      <c r="AO26" s="260"/>
      <c r="AP26" s="33"/>
      <c r="AQ26" s="33"/>
      <c r="AR26" s="34"/>
      <c r="BE26" s="251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51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61" t="s">
        <v>37</v>
      </c>
      <c r="M28" s="261"/>
      <c r="N28" s="261"/>
      <c r="O28" s="261"/>
      <c r="P28" s="261"/>
      <c r="Q28" s="33"/>
      <c r="R28" s="33"/>
      <c r="S28" s="33"/>
      <c r="T28" s="33"/>
      <c r="U28" s="33"/>
      <c r="V28" s="33"/>
      <c r="W28" s="261" t="s">
        <v>38</v>
      </c>
      <c r="X28" s="261"/>
      <c r="Y28" s="261"/>
      <c r="Z28" s="261"/>
      <c r="AA28" s="261"/>
      <c r="AB28" s="261"/>
      <c r="AC28" s="261"/>
      <c r="AD28" s="261"/>
      <c r="AE28" s="261"/>
      <c r="AF28" s="33"/>
      <c r="AG28" s="33"/>
      <c r="AH28" s="33"/>
      <c r="AI28" s="33"/>
      <c r="AJ28" s="33"/>
      <c r="AK28" s="261" t="s">
        <v>39</v>
      </c>
      <c r="AL28" s="261"/>
      <c r="AM28" s="261"/>
      <c r="AN28" s="261"/>
      <c r="AO28" s="261"/>
      <c r="AP28" s="33"/>
      <c r="AQ28" s="33"/>
      <c r="AR28" s="34"/>
      <c r="BE28" s="251"/>
    </row>
    <row r="29" spans="1:71" s="3" customFormat="1" ht="14.45" customHeight="1">
      <c r="B29" s="38"/>
      <c r="D29" s="28" t="s">
        <v>40</v>
      </c>
      <c r="F29" s="28" t="s">
        <v>41</v>
      </c>
      <c r="L29" s="264">
        <v>0.21</v>
      </c>
      <c r="M29" s="263"/>
      <c r="N29" s="263"/>
      <c r="O29" s="263"/>
      <c r="P29" s="263"/>
      <c r="W29" s="262">
        <f>ROUND(AZ94, 2)</f>
        <v>0</v>
      </c>
      <c r="X29" s="263"/>
      <c r="Y29" s="263"/>
      <c r="Z29" s="263"/>
      <c r="AA29" s="263"/>
      <c r="AB29" s="263"/>
      <c r="AC29" s="263"/>
      <c r="AD29" s="263"/>
      <c r="AE29" s="263"/>
      <c r="AK29" s="262">
        <f>ROUND(AV94, 2)</f>
        <v>0</v>
      </c>
      <c r="AL29" s="263"/>
      <c r="AM29" s="263"/>
      <c r="AN29" s="263"/>
      <c r="AO29" s="263"/>
      <c r="AR29" s="38"/>
      <c r="BE29" s="252"/>
    </row>
    <row r="30" spans="1:71" s="3" customFormat="1" ht="14.45" customHeight="1">
      <c r="B30" s="38"/>
      <c r="F30" s="28" t="s">
        <v>42</v>
      </c>
      <c r="L30" s="264">
        <v>0.12</v>
      </c>
      <c r="M30" s="263"/>
      <c r="N30" s="263"/>
      <c r="O30" s="263"/>
      <c r="P30" s="263"/>
      <c r="W30" s="262">
        <f>ROUND(BA94, 2)</f>
        <v>0</v>
      </c>
      <c r="X30" s="263"/>
      <c r="Y30" s="263"/>
      <c r="Z30" s="263"/>
      <c r="AA30" s="263"/>
      <c r="AB30" s="263"/>
      <c r="AC30" s="263"/>
      <c r="AD30" s="263"/>
      <c r="AE30" s="263"/>
      <c r="AK30" s="262">
        <f>ROUND(AW94, 2)</f>
        <v>0</v>
      </c>
      <c r="AL30" s="263"/>
      <c r="AM30" s="263"/>
      <c r="AN30" s="263"/>
      <c r="AO30" s="263"/>
      <c r="AR30" s="38"/>
      <c r="BE30" s="252"/>
    </row>
    <row r="31" spans="1:71" s="3" customFormat="1" ht="14.45" hidden="1" customHeight="1">
      <c r="B31" s="38"/>
      <c r="F31" s="28" t="s">
        <v>43</v>
      </c>
      <c r="L31" s="264">
        <v>0.21</v>
      </c>
      <c r="M31" s="263"/>
      <c r="N31" s="263"/>
      <c r="O31" s="263"/>
      <c r="P31" s="263"/>
      <c r="W31" s="262">
        <f>ROUND(BB94, 2)</f>
        <v>0</v>
      </c>
      <c r="X31" s="263"/>
      <c r="Y31" s="263"/>
      <c r="Z31" s="263"/>
      <c r="AA31" s="263"/>
      <c r="AB31" s="263"/>
      <c r="AC31" s="263"/>
      <c r="AD31" s="263"/>
      <c r="AE31" s="263"/>
      <c r="AK31" s="262">
        <v>0</v>
      </c>
      <c r="AL31" s="263"/>
      <c r="AM31" s="263"/>
      <c r="AN31" s="263"/>
      <c r="AO31" s="263"/>
      <c r="AR31" s="38"/>
      <c r="BE31" s="252"/>
    </row>
    <row r="32" spans="1:71" s="3" customFormat="1" ht="14.45" hidden="1" customHeight="1">
      <c r="B32" s="38"/>
      <c r="F32" s="28" t="s">
        <v>44</v>
      </c>
      <c r="L32" s="264">
        <v>0.12</v>
      </c>
      <c r="M32" s="263"/>
      <c r="N32" s="263"/>
      <c r="O32" s="263"/>
      <c r="P32" s="263"/>
      <c r="W32" s="262">
        <f>ROUND(BC94, 2)</f>
        <v>0</v>
      </c>
      <c r="X32" s="263"/>
      <c r="Y32" s="263"/>
      <c r="Z32" s="263"/>
      <c r="AA32" s="263"/>
      <c r="AB32" s="263"/>
      <c r="AC32" s="263"/>
      <c r="AD32" s="263"/>
      <c r="AE32" s="263"/>
      <c r="AK32" s="262">
        <v>0</v>
      </c>
      <c r="AL32" s="263"/>
      <c r="AM32" s="263"/>
      <c r="AN32" s="263"/>
      <c r="AO32" s="263"/>
      <c r="AR32" s="38"/>
      <c r="BE32" s="252"/>
    </row>
    <row r="33" spans="1:57" s="3" customFormat="1" ht="14.45" hidden="1" customHeight="1">
      <c r="B33" s="38"/>
      <c r="F33" s="28" t="s">
        <v>45</v>
      </c>
      <c r="L33" s="264">
        <v>0</v>
      </c>
      <c r="M33" s="263"/>
      <c r="N33" s="263"/>
      <c r="O33" s="263"/>
      <c r="P33" s="263"/>
      <c r="W33" s="262">
        <f>ROUND(BD94, 2)</f>
        <v>0</v>
      </c>
      <c r="X33" s="263"/>
      <c r="Y33" s="263"/>
      <c r="Z33" s="263"/>
      <c r="AA33" s="263"/>
      <c r="AB33" s="263"/>
      <c r="AC33" s="263"/>
      <c r="AD33" s="263"/>
      <c r="AE33" s="263"/>
      <c r="AK33" s="262">
        <v>0</v>
      </c>
      <c r="AL33" s="263"/>
      <c r="AM33" s="263"/>
      <c r="AN33" s="263"/>
      <c r="AO33" s="263"/>
      <c r="AR33" s="38"/>
      <c r="BE33" s="252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51"/>
    </row>
    <row r="35" spans="1:57" s="2" customFormat="1" ht="25.9" customHeight="1">
      <c r="A35" s="33"/>
      <c r="B35" s="34"/>
      <c r="C35" s="39"/>
      <c r="D35" s="40" t="s">
        <v>46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47</v>
      </c>
      <c r="U35" s="41"/>
      <c r="V35" s="41"/>
      <c r="W35" s="41"/>
      <c r="X35" s="268" t="s">
        <v>48</v>
      </c>
      <c r="Y35" s="266"/>
      <c r="Z35" s="266"/>
      <c r="AA35" s="266"/>
      <c r="AB35" s="266"/>
      <c r="AC35" s="41"/>
      <c r="AD35" s="41"/>
      <c r="AE35" s="41"/>
      <c r="AF35" s="41"/>
      <c r="AG35" s="41"/>
      <c r="AH35" s="41"/>
      <c r="AI35" s="41"/>
      <c r="AJ35" s="41"/>
      <c r="AK35" s="265">
        <f>SUM(AK26:AK33)</f>
        <v>0</v>
      </c>
      <c r="AL35" s="266"/>
      <c r="AM35" s="266"/>
      <c r="AN35" s="266"/>
      <c r="AO35" s="267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49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50</v>
      </c>
      <c r="AI49" s="45"/>
      <c r="AJ49" s="45"/>
      <c r="AK49" s="45"/>
      <c r="AL49" s="45"/>
      <c r="AM49" s="45"/>
      <c r="AN49" s="45"/>
      <c r="AO49" s="45"/>
      <c r="AR49" s="43"/>
    </row>
    <row r="50" spans="1:57" ht="11.25">
      <c r="B50" s="21"/>
      <c r="AR50" s="21"/>
    </row>
    <row r="51" spans="1:57" ht="11.25">
      <c r="B51" s="21"/>
      <c r="AR51" s="21"/>
    </row>
    <row r="52" spans="1:57" ht="11.25">
      <c r="B52" s="21"/>
      <c r="AR52" s="21"/>
    </row>
    <row r="53" spans="1:57" ht="11.25">
      <c r="B53" s="21"/>
      <c r="AR53" s="21"/>
    </row>
    <row r="54" spans="1:57" ht="11.25">
      <c r="B54" s="21"/>
      <c r="AR54" s="21"/>
    </row>
    <row r="55" spans="1:57" ht="11.25">
      <c r="B55" s="21"/>
      <c r="AR55" s="21"/>
    </row>
    <row r="56" spans="1:57" ht="11.25">
      <c r="B56" s="21"/>
      <c r="AR56" s="21"/>
    </row>
    <row r="57" spans="1:57" ht="11.25">
      <c r="B57" s="21"/>
      <c r="AR57" s="21"/>
    </row>
    <row r="58" spans="1:57" ht="11.25">
      <c r="B58" s="21"/>
      <c r="AR58" s="21"/>
    </row>
    <row r="59" spans="1:57" ht="11.25">
      <c r="B59" s="21"/>
      <c r="AR59" s="21"/>
    </row>
    <row r="60" spans="1:57" s="2" customFormat="1" ht="12.75">
      <c r="A60" s="33"/>
      <c r="B60" s="34"/>
      <c r="C60" s="33"/>
      <c r="D60" s="46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51</v>
      </c>
      <c r="AI60" s="36"/>
      <c r="AJ60" s="36"/>
      <c r="AK60" s="36"/>
      <c r="AL60" s="36"/>
      <c r="AM60" s="46" t="s">
        <v>52</v>
      </c>
      <c r="AN60" s="36"/>
      <c r="AO60" s="36"/>
      <c r="AP60" s="33"/>
      <c r="AQ60" s="33"/>
      <c r="AR60" s="34"/>
      <c r="BE60" s="33"/>
    </row>
    <row r="61" spans="1:57" ht="11.25">
      <c r="B61" s="21"/>
      <c r="AR61" s="21"/>
    </row>
    <row r="62" spans="1:57" ht="11.25">
      <c r="B62" s="21"/>
      <c r="AR62" s="21"/>
    </row>
    <row r="63" spans="1:57" ht="11.25">
      <c r="B63" s="21"/>
      <c r="AR63" s="21"/>
    </row>
    <row r="64" spans="1:57" s="2" customFormat="1" ht="12.75">
      <c r="A64" s="33"/>
      <c r="B64" s="34"/>
      <c r="C64" s="33"/>
      <c r="D64" s="44" t="s">
        <v>53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54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ht="11.25">
      <c r="B65" s="21"/>
      <c r="AR65" s="21"/>
    </row>
    <row r="66" spans="1:57" ht="11.25">
      <c r="B66" s="21"/>
      <c r="AR66" s="21"/>
    </row>
    <row r="67" spans="1:57" ht="11.25">
      <c r="B67" s="21"/>
      <c r="AR67" s="21"/>
    </row>
    <row r="68" spans="1:57" ht="11.25">
      <c r="B68" s="21"/>
      <c r="AR68" s="21"/>
    </row>
    <row r="69" spans="1:57" ht="11.25">
      <c r="B69" s="21"/>
      <c r="AR69" s="21"/>
    </row>
    <row r="70" spans="1:57" ht="11.25">
      <c r="B70" s="21"/>
      <c r="AR70" s="21"/>
    </row>
    <row r="71" spans="1:57" ht="11.25">
      <c r="B71" s="21"/>
      <c r="AR71" s="21"/>
    </row>
    <row r="72" spans="1:57" ht="11.25">
      <c r="B72" s="21"/>
      <c r="AR72" s="21"/>
    </row>
    <row r="73" spans="1:57" ht="11.25">
      <c r="B73" s="21"/>
      <c r="AR73" s="21"/>
    </row>
    <row r="74" spans="1:57" ht="11.25">
      <c r="B74" s="21"/>
      <c r="AR74" s="21"/>
    </row>
    <row r="75" spans="1:57" s="2" customFormat="1" ht="12.75">
      <c r="A75" s="33"/>
      <c r="B75" s="34"/>
      <c r="C75" s="33"/>
      <c r="D75" s="46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51</v>
      </c>
      <c r="AI75" s="36"/>
      <c r="AJ75" s="36"/>
      <c r="AK75" s="36"/>
      <c r="AL75" s="36"/>
      <c r="AM75" s="46" t="s">
        <v>52</v>
      </c>
      <c r="AN75" s="36"/>
      <c r="AO75" s="36"/>
      <c r="AP75" s="33"/>
      <c r="AQ75" s="33"/>
      <c r="AR75" s="34"/>
      <c r="BE75" s="33"/>
    </row>
    <row r="76" spans="1:57" s="2" customFormat="1" ht="11.25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24-11_4930_M-R02</v>
      </c>
      <c r="AR84" s="52"/>
    </row>
    <row r="85" spans="1:91" s="5" customFormat="1" ht="36.950000000000003" customHeight="1">
      <c r="B85" s="53"/>
      <c r="C85" s="54" t="s">
        <v>16</v>
      </c>
      <c r="L85" s="233" t="str">
        <f>K6</f>
        <v>Technikův pavilon</v>
      </c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Liberec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38" t="str">
        <f>IF(AN8= "","",AN8)</f>
        <v>21. 11. 2024</v>
      </c>
      <c r="AN87" s="238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25.7" customHeight="1">
      <c r="A89" s="33"/>
      <c r="B89" s="34"/>
      <c r="C89" s="28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Statutární město Liberec, nám.Dr.E.Beneše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30</v>
      </c>
      <c r="AJ89" s="33"/>
      <c r="AK89" s="33"/>
      <c r="AL89" s="33"/>
      <c r="AM89" s="239" t="str">
        <f>IF(E17="","",E17)</f>
        <v>Kancelář architektury města, nám.Dr.E.Beneše</v>
      </c>
      <c r="AN89" s="240"/>
      <c r="AO89" s="240"/>
      <c r="AP89" s="240"/>
      <c r="AQ89" s="33"/>
      <c r="AR89" s="34"/>
      <c r="AS89" s="241" t="s">
        <v>56</v>
      </c>
      <c r="AT89" s="242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28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33</v>
      </c>
      <c r="AJ90" s="33"/>
      <c r="AK90" s="33"/>
      <c r="AL90" s="33"/>
      <c r="AM90" s="239" t="str">
        <f>IF(E20="","",E20)</f>
        <v>PROPOS Liberec s.r.o.</v>
      </c>
      <c r="AN90" s="240"/>
      <c r="AO90" s="240"/>
      <c r="AP90" s="240"/>
      <c r="AQ90" s="33"/>
      <c r="AR90" s="34"/>
      <c r="AS90" s="243"/>
      <c r="AT90" s="244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43"/>
      <c r="AT91" s="244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35" t="s">
        <v>57</v>
      </c>
      <c r="D92" s="236"/>
      <c r="E92" s="236"/>
      <c r="F92" s="236"/>
      <c r="G92" s="236"/>
      <c r="H92" s="61"/>
      <c r="I92" s="237" t="s">
        <v>58</v>
      </c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45" t="s">
        <v>59</v>
      </c>
      <c r="AH92" s="236"/>
      <c r="AI92" s="236"/>
      <c r="AJ92" s="236"/>
      <c r="AK92" s="236"/>
      <c r="AL92" s="236"/>
      <c r="AM92" s="236"/>
      <c r="AN92" s="237" t="s">
        <v>60</v>
      </c>
      <c r="AO92" s="236"/>
      <c r="AP92" s="246"/>
      <c r="AQ92" s="62" t="s">
        <v>61</v>
      </c>
      <c r="AR92" s="34"/>
      <c r="AS92" s="63" t="s">
        <v>62</v>
      </c>
      <c r="AT92" s="64" t="s">
        <v>63</v>
      </c>
      <c r="AU92" s="64" t="s">
        <v>64</v>
      </c>
      <c r="AV92" s="64" t="s">
        <v>65</v>
      </c>
      <c r="AW92" s="64" t="s">
        <v>66</v>
      </c>
      <c r="AX92" s="64" t="s">
        <v>67</v>
      </c>
      <c r="AY92" s="64" t="s">
        <v>68</v>
      </c>
      <c r="AZ92" s="64" t="s">
        <v>69</v>
      </c>
      <c r="BA92" s="64" t="s">
        <v>70</v>
      </c>
      <c r="BB92" s="64" t="s">
        <v>71</v>
      </c>
      <c r="BC92" s="64" t="s">
        <v>72</v>
      </c>
      <c r="BD92" s="65" t="s">
        <v>73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74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48">
        <f>ROUND(AG95+SUM(AG116:AG122),2)</f>
        <v>0</v>
      </c>
      <c r="AH94" s="248"/>
      <c r="AI94" s="248"/>
      <c r="AJ94" s="248"/>
      <c r="AK94" s="248"/>
      <c r="AL94" s="248"/>
      <c r="AM94" s="248"/>
      <c r="AN94" s="249">
        <f t="shared" ref="AN94:AN122" si="0">SUM(AG94,AT94)</f>
        <v>0</v>
      </c>
      <c r="AO94" s="249"/>
      <c r="AP94" s="249"/>
      <c r="AQ94" s="73" t="s">
        <v>1</v>
      </c>
      <c r="AR94" s="69"/>
      <c r="AS94" s="74">
        <f>ROUND(AS95+SUM(AS116:AS122),2)</f>
        <v>0</v>
      </c>
      <c r="AT94" s="75">
        <f t="shared" ref="AT94:AT122" si="1">ROUND(SUM(AV94:AW94),2)</f>
        <v>0</v>
      </c>
      <c r="AU94" s="76">
        <f>ROUND(AU95+SUM(AU116:AU122),5)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ROUND(AZ95+SUM(AZ116:AZ122),2)</f>
        <v>0</v>
      </c>
      <c r="BA94" s="75">
        <f>ROUND(BA95+SUM(BA116:BA122),2)</f>
        <v>0</v>
      </c>
      <c r="BB94" s="75">
        <f>ROUND(BB95+SUM(BB116:BB122),2)</f>
        <v>0</v>
      </c>
      <c r="BC94" s="75">
        <f>ROUND(BC95+SUM(BC116:BC122),2)</f>
        <v>0</v>
      </c>
      <c r="BD94" s="77">
        <f>ROUND(BD95+SUM(BD116:BD122),2)</f>
        <v>0</v>
      </c>
      <c r="BS94" s="78" t="s">
        <v>75</v>
      </c>
      <c r="BT94" s="78" t="s">
        <v>76</v>
      </c>
      <c r="BU94" s="79" t="s">
        <v>77</v>
      </c>
      <c r="BV94" s="78" t="s">
        <v>78</v>
      </c>
      <c r="BW94" s="78" t="s">
        <v>4</v>
      </c>
      <c r="BX94" s="78" t="s">
        <v>79</v>
      </c>
      <c r="CL94" s="78" t="s">
        <v>1</v>
      </c>
    </row>
    <row r="95" spans="1:91" s="7" customFormat="1" ht="16.5" customHeight="1">
      <c r="B95" s="80"/>
      <c r="C95" s="81"/>
      <c r="D95" s="227" t="s">
        <v>80</v>
      </c>
      <c r="E95" s="227"/>
      <c r="F95" s="227"/>
      <c r="G95" s="227"/>
      <c r="H95" s="227"/>
      <c r="I95" s="82"/>
      <c r="J95" s="227" t="s">
        <v>17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47">
        <f>ROUND(AG96+AG97+AG98+AG106,2)</f>
        <v>0</v>
      </c>
      <c r="AH95" s="232"/>
      <c r="AI95" s="232"/>
      <c r="AJ95" s="232"/>
      <c r="AK95" s="232"/>
      <c r="AL95" s="232"/>
      <c r="AM95" s="232"/>
      <c r="AN95" s="231">
        <f t="shared" si="0"/>
        <v>0</v>
      </c>
      <c r="AO95" s="232"/>
      <c r="AP95" s="232"/>
      <c r="AQ95" s="83" t="s">
        <v>81</v>
      </c>
      <c r="AR95" s="80"/>
      <c r="AS95" s="84">
        <f>ROUND(AS96+AS97+AS98+AS106,2)</f>
        <v>0</v>
      </c>
      <c r="AT95" s="85">
        <f t="shared" si="1"/>
        <v>0</v>
      </c>
      <c r="AU95" s="86">
        <f>ROUND(AU96+AU97+AU98+AU106,5)</f>
        <v>0</v>
      </c>
      <c r="AV95" s="85">
        <f>ROUND(AZ95*L29,2)</f>
        <v>0</v>
      </c>
      <c r="AW95" s="85">
        <f>ROUND(BA95*L30,2)</f>
        <v>0</v>
      </c>
      <c r="AX95" s="85">
        <f>ROUND(BB95*L29,2)</f>
        <v>0</v>
      </c>
      <c r="AY95" s="85">
        <f>ROUND(BC95*L30,2)</f>
        <v>0</v>
      </c>
      <c r="AZ95" s="85">
        <f>ROUND(AZ96+AZ97+AZ98+AZ106,2)</f>
        <v>0</v>
      </c>
      <c r="BA95" s="85">
        <f>ROUND(BA96+BA97+BA98+BA106,2)</f>
        <v>0</v>
      </c>
      <c r="BB95" s="85">
        <f>ROUND(BB96+BB97+BB98+BB106,2)</f>
        <v>0</v>
      </c>
      <c r="BC95" s="85">
        <f>ROUND(BC96+BC97+BC98+BC106,2)</f>
        <v>0</v>
      </c>
      <c r="BD95" s="87">
        <f>ROUND(BD96+BD97+BD98+BD106,2)</f>
        <v>0</v>
      </c>
      <c r="BS95" s="88" t="s">
        <v>75</v>
      </c>
      <c r="BT95" s="88" t="s">
        <v>82</v>
      </c>
      <c r="BU95" s="88" t="s">
        <v>77</v>
      </c>
      <c r="BV95" s="88" t="s">
        <v>78</v>
      </c>
      <c r="BW95" s="88" t="s">
        <v>83</v>
      </c>
      <c r="BX95" s="88" t="s">
        <v>4</v>
      </c>
      <c r="CL95" s="88" t="s">
        <v>1</v>
      </c>
      <c r="CM95" s="88" t="s">
        <v>84</v>
      </c>
    </row>
    <row r="96" spans="1:91" s="4" customFormat="1" ht="16.5" customHeight="1">
      <c r="A96" s="89" t="s">
        <v>85</v>
      </c>
      <c r="B96" s="52"/>
      <c r="C96" s="10"/>
      <c r="D96" s="10"/>
      <c r="E96" s="226" t="s">
        <v>86</v>
      </c>
      <c r="F96" s="226"/>
      <c r="G96" s="226"/>
      <c r="H96" s="226"/>
      <c r="I96" s="226"/>
      <c r="J96" s="10"/>
      <c r="K96" s="226" t="s">
        <v>87</v>
      </c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  <c r="AA96" s="226"/>
      <c r="AB96" s="226"/>
      <c r="AC96" s="226"/>
      <c r="AD96" s="226"/>
      <c r="AE96" s="226"/>
      <c r="AF96" s="226"/>
      <c r="AG96" s="228">
        <f>'00 - Odstranění stavby'!J32</f>
        <v>0</v>
      </c>
      <c r="AH96" s="229"/>
      <c r="AI96" s="229"/>
      <c r="AJ96" s="229"/>
      <c r="AK96" s="229"/>
      <c r="AL96" s="229"/>
      <c r="AM96" s="229"/>
      <c r="AN96" s="228">
        <f t="shared" si="0"/>
        <v>0</v>
      </c>
      <c r="AO96" s="229"/>
      <c r="AP96" s="229"/>
      <c r="AQ96" s="90" t="s">
        <v>88</v>
      </c>
      <c r="AR96" s="52"/>
      <c r="AS96" s="91">
        <v>0</v>
      </c>
      <c r="AT96" s="92">
        <f t="shared" si="1"/>
        <v>0</v>
      </c>
      <c r="AU96" s="93">
        <f>'00 - Odstranění stavby'!P133</f>
        <v>0</v>
      </c>
      <c r="AV96" s="92">
        <f>'00 - Odstranění stavby'!J35</f>
        <v>0</v>
      </c>
      <c r="AW96" s="92">
        <f>'00 - Odstranění stavby'!J36</f>
        <v>0</v>
      </c>
      <c r="AX96" s="92">
        <f>'00 - Odstranění stavby'!J37</f>
        <v>0</v>
      </c>
      <c r="AY96" s="92">
        <f>'00 - Odstranění stavby'!J38</f>
        <v>0</v>
      </c>
      <c r="AZ96" s="92">
        <f>'00 - Odstranění stavby'!F35</f>
        <v>0</v>
      </c>
      <c r="BA96" s="92">
        <f>'00 - Odstranění stavby'!F36</f>
        <v>0</v>
      </c>
      <c r="BB96" s="92">
        <f>'00 - Odstranění stavby'!F37</f>
        <v>0</v>
      </c>
      <c r="BC96" s="92">
        <f>'00 - Odstranění stavby'!F38</f>
        <v>0</v>
      </c>
      <c r="BD96" s="94">
        <f>'00 - Odstranění stavby'!F39</f>
        <v>0</v>
      </c>
      <c r="BT96" s="26" t="s">
        <v>84</v>
      </c>
      <c r="BV96" s="26" t="s">
        <v>78</v>
      </c>
      <c r="BW96" s="26" t="s">
        <v>89</v>
      </c>
      <c r="BX96" s="26" t="s">
        <v>83</v>
      </c>
      <c r="CL96" s="26" t="s">
        <v>1</v>
      </c>
    </row>
    <row r="97" spans="1:90" s="4" customFormat="1" ht="16.5" customHeight="1">
      <c r="A97" s="89" t="s">
        <v>85</v>
      </c>
      <c r="B97" s="52"/>
      <c r="C97" s="10"/>
      <c r="D97" s="10"/>
      <c r="E97" s="226" t="s">
        <v>90</v>
      </c>
      <c r="F97" s="226"/>
      <c r="G97" s="226"/>
      <c r="H97" s="226"/>
      <c r="I97" s="226"/>
      <c r="J97" s="10"/>
      <c r="K97" s="226" t="s">
        <v>91</v>
      </c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226"/>
      <c r="AD97" s="226"/>
      <c r="AE97" s="226"/>
      <c r="AF97" s="226"/>
      <c r="AG97" s="228">
        <f>'01 - Architektonicko-stav...'!J32</f>
        <v>0</v>
      </c>
      <c r="AH97" s="229"/>
      <c r="AI97" s="229"/>
      <c r="AJ97" s="229"/>
      <c r="AK97" s="229"/>
      <c r="AL97" s="229"/>
      <c r="AM97" s="229"/>
      <c r="AN97" s="228">
        <f t="shared" si="0"/>
        <v>0</v>
      </c>
      <c r="AO97" s="229"/>
      <c r="AP97" s="229"/>
      <c r="AQ97" s="90" t="s">
        <v>88</v>
      </c>
      <c r="AR97" s="52"/>
      <c r="AS97" s="91">
        <v>0</v>
      </c>
      <c r="AT97" s="92">
        <f t="shared" si="1"/>
        <v>0</v>
      </c>
      <c r="AU97" s="93">
        <f>'01 - Architektonicko-stav...'!P141</f>
        <v>0</v>
      </c>
      <c r="AV97" s="92">
        <f>'01 - Architektonicko-stav...'!J35</f>
        <v>0</v>
      </c>
      <c r="AW97" s="92">
        <f>'01 - Architektonicko-stav...'!J36</f>
        <v>0</v>
      </c>
      <c r="AX97" s="92">
        <f>'01 - Architektonicko-stav...'!J37</f>
        <v>0</v>
      </c>
      <c r="AY97" s="92">
        <f>'01 - Architektonicko-stav...'!J38</f>
        <v>0</v>
      </c>
      <c r="AZ97" s="92">
        <f>'01 - Architektonicko-stav...'!F35</f>
        <v>0</v>
      </c>
      <c r="BA97" s="92">
        <f>'01 - Architektonicko-stav...'!F36</f>
        <v>0</v>
      </c>
      <c r="BB97" s="92">
        <f>'01 - Architektonicko-stav...'!F37</f>
        <v>0</v>
      </c>
      <c r="BC97" s="92">
        <f>'01 - Architektonicko-stav...'!F38</f>
        <v>0</v>
      </c>
      <c r="BD97" s="94">
        <f>'01 - Architektonicko-stav...'!F39</f>
        <v>0</v>
      </c>
      <c r="BT97" s="26" t="s">
        <v>84</v>
      </c>
      <c r="BV97" s="26" t="s">
        <v>78</v>
      </c>
      <c r="BW97" s="26" t="s">
        <v>92</v>
      </c>
      <c r="BX97" s="26" t="s">
        <v>83</v>
      </c>
      <c r="CL97" s="26" t="s">
        <v>1</v>
      </c>
    </row>
    <row r="98" spans="1:90" s="4" customFormat="1" ht="16.5" customHeight="1">
      <c r="B98" s="52"/>
      <c r="C98" s="10"/>
      <c r="D98" s="10"/>
      <c r="E98" s="226" t="s">
        <v>93</v>
      </c>
      <c r="F98" s="226"/>
      <c r="G98" s="226"/>
      <c r="H98" s="226"/>
      <c r="I98" s="226"/>
      <c r="J98" s="10"/>
      <c r="K98" s="226" t="s">
        <v>94</v>
      </c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  <c r="AA98" s="226"/>
      <c r="AB98" s="226"/>
      <c r="AC98" s="226"/>
      <c r="AD98" s="226"/>
      <c r="AE98" s="226"/>
      <c r="AF98" s="226"/>
      <c r="AG98" s="230">
        <f>ROUND(SUM(AG99:AG105),2)</f>
        <v>0</v>
      </c>
      <c r="AH98" s="229"/>
      <c r="AI98" s="229"/>
      <c r="AJ98" s="229"/>
      <c r="AK98" s="229"/>
      <c r="AL98" s="229"/>
      <c r="AM98" s="229"/>
      <c r="AN98" s="228">
        <f t="shared" si="0"/>
        <v>0</v>
      </c>
      <c r="AO98" s="229"/>
      <c r="AP98" s="229"/>
      <c r="AQ98" s="90" t="s">
        <v>88</v>
      </c>
      <c r="AR98" s="52"/>
      <c r="AS98" s="91">
        <f>ROUND(SUM(AS99:AS105),2)</f>
        <v>0</v>
      </c>
      <c r="AT98" s="92">
        <f t="shared" si="1"/>
        <v>0</v>
      </c>
      <c r="AU98" s="93">
        <f>ROUND(SUM(AU99:AU105),5)</f>
        <v>0</v>
      </c>
      <c r="AV98" s="92">
        <f>ROUND(AZ98*L29,2)</f>
        <v>0</v>
      </c>
      <c r="AW98" s="92">
        <f>ROUND(BA98*L30,2)</f>
        <v>0</v>
      </c>
      <c r="AX98" s="92">
        <f>ROUND(BB98*L29,2)</f>
        <v>0</v>
      </c>
      <c r="AY98" s="92">
        <f>ROUND(BC98*L30,2)</f>
        <v>0</v>
      </c>
      <c r="AZ98" s="92">
        <f>ROUND(SUM(AZ99:AZ105),2)</f>
        <v>0</v>
      </c>
      <c r="BA98" s="92">
        <f>ROUND(SUM(BA99:BA105),2)</f>
        <v>0</v>
      </c>
      <c r="BB98" s="92">
        <f>ROUND(SUM(BB99:BB105),2)</f>
        <v>0</v>
      </c>
      <c r="BC98" s="92">
        <f>ROUND(SUM(BC99:BC105),2)</f>
        <v>0</v>
      </c>
      <c r="BD98" s="94">
        <f>ROUND(SUM(BD99:BD105),2)</f>
        <v>0</v>
      </c>
      <c r="BS98" s="26" t="s">
        <v>75</v>
      </c>
      <c r="BT98" s="26" t="s">
        <v>84</v>
      </c>
      <c r="BU98" s="26" t="s">
        <v>77</v>
      </c>
      <c r="BV98" s="26" t="s">
        <v>78</v>
      </c>
      <c r="BW98" s="26" t="s">
        <v>95</v>
      </c>
      <c r="BX98" s="26" t="s">
        <v>83</v>
      </c>
      <c r="CL98" s="26" t="s">
        <v>1</v>
      </c>
    </row>
    <row r="99" spans="1:90" s="4" customFormat="1" ht="16.5" customHeight="1">
      <c r="A99" s="89" t="s">
        <v>85</v>
      </c>
      <c r="B99" s="52"/>
      <c r="C99" s="10"/>
      <c r="D99" s="10"/>
      <c r="E99" s="10"/>
      <c r="F99" s="226" t="s">
        <v>90</v>
      </c>
      <c r="G99" s="226"/>
      <c r="H99" s="226"/>
      <c r="I99" s="226"/>
      <c r="J99" s="226"/>
      <c r="K99" s="10"/>
      <c r="L99" s="226" t="s">
        <v>96</v>
      </c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  <c r="AA99" s="226"/>
      <c r="AB99" s="226"/>
      <c r="AC99" s="226"/>
      <c r="AD99" s="226"/>
      <c r="AE99" s="226"/>
      <c r="AF99" s="226"/>
      <c r="AG99" s="228">
        <f>'01 - Vnitřní otvory'!J34</f>
        <v>0</v>
      </c>
      <c r="AH99" s="229"/>
      <c r="AI99" s="229"/>
      <c r="AJ99" s="229"/>
      <c r="AK99" s="229"/>
      <c r="AL99" s="229"/>
      <c r="AM99" s="229"/>
      <c r="AN99" s="228">
        <f t="shared" si="0"/>
        <v>0</v>
      </c>
      <c r="AO99" s="229"/>
      <c r="AP99" s="229"/>
      <c r="AQ99" s="90" t="s">
        <v>88</v>
      </c>
      <c r="AR99" s="52"/>
      <c r="AS99" s="91">
        <v>0</v>
      </c>
      <c r="AT99" s="92">
        <f t="shared" si="1"/>
        <v>0</v>
      </c>
      <c r="AU99" s="93">
        <f>'01 - Vnitřní otvory'!P125</f>
        <v>0</v>
      </c>
      <c r="AV99" s="92">
        <f>'01 - Vnitřní otvory'!J37</f>
        <v>0</v>
      </c>
      <c r="AW99" s="92">
        <f>'01 - Vnitřní otvory'!J38</f>
        <v>0</v>
      </c>
      <c r="AX99" s="92">
        <f>'01 - Vnitřní otvory'!J39</f>
        <v>0</v>
      </c>
      <c r="AY99" s="92">
        <f>'01 - Vnitřní otvory'!J40</f>
        <v>0</v>
      </c>
      <c r="AZ99" s="92">
        <f>'01 - Vnitřní otvory'!F37</f>
        <v>0</v>
      </c>
      <c r="BA99" s="92">
        <f>'01 - Vnitřní otvory'!F38</f>
        <v>0</v>
      </c>
      <c r="BB99" s="92">
        <f>'01 - Vnitřní otvory'!F39</f>
        <v>0</v>
      </c>
      <c r="BC99" s="92">
        <f>'01 - Vnitřní otvory'!F40</f>
        <v>0</v>
      </c>
      <c r="BD99" s="94">
        <f>'01 - Vnitřní otvory'!F41</f>
        <v>0</v>
      </c>
      <c r="BT99" s="26" t="s">
        <v>97</v>
      </c>
      <c r="BV99" s="26" t="s">
        <v>78</v>
      </c>
      <c r="BW99" s="26" t="s">
        <v>98</v>
      </c>
      <c r="BX99" s="26" t="s">
        <v>95</v>
      </c>
      <c r="CL99" s="26" t="s">
        <v>1</v>
      </c>
    </row>
    <row r="100" spans="1:90" s="4" customFormat="1" ht="16.5" customHeight="1">
      <c r="A100" s="89" t="s">
        <v>85</v>
      </c>
      <c r="B100" s="52"/>
      <c r="C100" s="10"/>
      <c r="D100" s="10"/>
      <c r="E100" s="10"/>
      <c r="F100" s="226" t="s">
        <v>93</v>
      </c>
      <c r="G100" s="226"/>
      <c r="H100" s="226"/>
      <c r="I100" s="226"/>
      <c r="J100" s="226"/>
      <c r="K100" s="10"/>
      <c r="L100" s="226" t="s">
        <v>99</v>
      </c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  <c r="AB100" s="226"/>
      <c r="AC100" s="226"/>
      <c r="AD100" s="226"/>
      <c r="AE100" s="226"/>
      <c r="AF100" s="226"/>
      <c r="AG100" s="228">
        <f>'02 - Vnější otvory'!J34</f>
        <v>0</v>
      </c>
      <c r="AH100" s="229"/>
      <c r="AI100" s="229"/>
      <c r="AJ100" s="229"/>
      <c r="AK100" s="229"/>
      <c r="AL100" s="229"/>
      <c r="AM100" s="229"/>
      <c r="AN100" s="228">
        <f t="shared" si="0"/>
        <v>0</v>
      </c>
      <c r="AO100" s="229"/>
      <c r="AP100" s="229"/>
      <c r="AQ100" s="90" t="s">
        <v>88</v>
      </c>
      <c r="AR100" s="52"/>
      <c r="AS100" s="91">
        <v>0</v>
      </c>
      <c r="AT100" s="92">
        <f t="shared" si="1"/>
        <v>0</v>
      </c>
      <c r="AU100" s="93">
        <f>'02 - Vnější otvory'!P125</f>
        <v>0</v>
      </c>
      <c r="AV100" s="92">
        <f>'02 - Vnější otvory'!J37</f>
        <v>0</v>
      </c>
      <c r="AW100" s="92">
        <f>'02 - Vnější otvory'!J38</f>
        <v>0</v>
      </c>
      <c r="AX100" s="92">
        <f>'02 - Vnější otvory'!J39</f>
        <v>0</v>
      </c>
      <c r="AY100" s="92">
        <f>'02 - Vnější otvory'!J40</f>
        <v>0</v>
      </c>
      <c r="AZ100" s="92">
        <f>'02 - Vnější otvory'!F37</f>
        <v>0</v>
      </c>
      <c r="BA100" s="92">
        <f>'02 - Vnější otvory'!F38</f>
        <v>0</v>
      </c>
      <c r="BB100" s="92">
        <f>'02 - Vnější otvory'!F39</f>
        <v>0</v>
      </c>
      <c r="BC100" s="92">
        <f>'02 - Vnější otvory'!F40</f>
        <v>0</v>
      </c>
      <c r="BD100" s="94">
        <f>'02 - Vnější otvory'!F41</f>
        <v>0</v>
      </c>
      <c r="BT100" s="26" t="s">
        <v>97</v>
      </c>
      <c r="BV100" s="26" t="s">
        <v>78</v>
      </c>
      <c r="BW100" s="26" t="s">
        <v>100</v>
      </c>
      <c r="BX100" s="26" t="s">
        <v>95</v>
      </c>
      <c r="CL100" s="26" t="s">
        <v>1</v>
      </c>
    </row>
    <row r="101" spans="1:90" s="4" customFormat="1" ht="16.5" customHeight="1">
      <c r="A101" s="89" t="s">
        <v>85</v>
      </c>
      <c r="B101" s="52"/>
      <c r="C101" s="10"/>
      <c r="D101" s="10"/>
      <c r="E101" s="10"/>
      <c r="F101" s="226" t="s">
        <v>101</v>
      </c>
      <c r="G101" s="226"/>
      <c r="H101" s="226"/>
      <c r="I101" s="226"/>
      <c r="J101" s="226"/>
      <c r="K101" s="10"/>
      <c r="L101" s="226" t="s">
        <v>102</v>
      </c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226"/>
      <c r="AD101" s="226"/>
      <c r="AE101" s="226"/>
      <c r="AF101" s="226"/>
      <c r="AG101" s="228">
        <f>'03 - Truhlářské prvky'!J34</f>
        <v>0</v>
      </c>
      <c r="AH101" s="229"/>
      <c r="AI101" s="229"/>
      <c r="AJ101" s="229"/>
      <c r="AK101" s="229"/>
      <c r="AL101" s="229"/>
      <c r="AM101" s="229"/>
      <c r="AN101" s="228">
        <f t="shared" si="0"/>
        <v>0</v>
      </c>
      <c r="AO101" s="229"/>
      <c r="AP101" s="229"/>
      <c r="AQ101" s="90" t="s">
        <v>88</v>
      </c>
      <c r="AR101" s="52"/>
      <c r="AS101" s="91">
        <v>0</v>
      </c>
      <c r="AT101" s="92">
        <f t="shared" si="1"/>
        <v>0</v>
      </c>
      <c r="AU101" s="93">
        <f>'03 - Truhlářské prvky'!P125</f>
        <v>0</v>
      </c>
      <c r="AV101" s="92">
        <f>'03 - Truhlářské prvky'!J37</f>
        <v>0</v>
      </c>
      <c r="AW101" s="92">
        <f>'03 - Truhlářské prvky'!J38</f>
        <v>0</v>
      </c>
      <c r="AX101" s="92">
        <f>'03 - Truhlářské prvky'!J39</f>
        <v>0</v>
      </c>
      <c r="AY101" s="92">
        <f>'03 - Truhlářské prvky'!J40</f>
        <v>0</v>
      </c>
      <c r="AZ101" s="92">
        <f>'03 - Truhlářské prvky'!F37</f>
        <v>0</v>
      </c>
      <c r="BA101" s="92">
        <f>'03 - Truhlářské prvky'!F38</f>
        <v>0</v>
      </c>
      <c r="BB101" s="92">
        <f>'03 - Truhlářské prvky'!F39</f>
        <v>0</v>
      </c>
      <c r="BC101" s="92">
        <f>'03 - Truhlářské prvky'!F40</f>
        <v>0</v>
      </c>
      <c r="BD101" s="94">
        <f>'03 - Truhlářské prvky'!F41</f>
        <v>0</v>
      </c>
      <c r="BT101" s="26" t="s">
        <v>97</v>
      </c>
      <c r="BV101" s="26" t="s">
        <v>78</v>
      </c>
      <c r="BW101" s="26" t="s">
        <v>103</v>
      </c>
      <c r="BX101" s="26" t="s">
        <v>95</v>
      </c>
      <c r="CL101" s="26" t="s">
        <v>1</v>
      </c>
    </row>
    <row r="102" spans="1:90" s="4" customFormat="1" ht="16.5" customHeight="1">
      <c r="A102" s="89" t="s">
        <v>85</v>
      </c>
      <c r="B102" s="52"/>
      <c r="C102" s="10"/>
      <c r="D102" s="10"/>
      <c r="E102" s="10"/>
      <c r="F102" s="226" t="s">
        <v>104</v>
      </c>
      <c r="G102" s="226"/>
      <c r="H102" s="226"/>
      <c r="I102" s="226"/>
      <c r="J102" s="226"/>
      <c r="K102" s="10"/>
      <c r="L102" s="226" t="s">
        <v>105</v>
      </c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  <c r="AA102" s="226"/>
      <c r="AB102" s="226"/>
      <c r="AC102" s="226"/>
      <c r="AD102" s="226"/>
      <c r="AE102" s="226"/>
      <c r="AF102" s="226"/>
      <c r="AG102" s="228">
        <f>'04 - Zámečnické prvky'!J34</f>
        <v>0</v>
      </c>
      <c r="AH102" s="229"/>
      <c r="AI102" s="229"/>
      <c r="AJ102" s="229"/>
      <c r="AK102" s="229"/>
      <c r="AL102" s="229"/>
      <c r="AM102" s="229"/>
      <c r="AN102" s="228">
        <f t="shared" si="0"/>
        <v>0</v>
      </c>
      <c r="AO102" s="229"/>
      <c r="AP102" s="229"/>
      <c r="AQ102" s="90" t="s">
        <v>88</v>
      </c>
      <c r="AR102" s="52"/>
      <c r="AS102" s="91">
        <v>0</v>
      </c>
      <c r="AT102" s="92">
        <f t="shared" si="1"/>
        <v>0</v>
      </c>
      <c r="AU102" s="93">
        <f>'04 - Zámečnické prvky'!P125</f>
        <v>0</v>
      </c>
      <c r="AV102" s="92">
        <f>'04 - Zámečnické prvky'!J37</f>
        <v>0</v>
      </c>
      <c r="AW102" s="92">
        <f>'04 - Zámečnické prvky'!J38</f>
        <v>0</v>
      </c>
      <c r="AX102" s="92">
        <f>'04 - Zámečnické prvky'!J39</f>
        <v>0</v>
      </c>
      <c r="AY102" s="92">
        <f>'04 - Zámečnické prvky'!J40</f>
        <v>0</v>
      </c>
      <c r="AZ102" s="92">
        <f>'04 - Zámečnické prvky'!F37</f>
        <v>0</v>
      </c>
      <c r="BA102" s="92">
        <f>'04 - Zámečnické prvky'!F38</f>
        <v>0</v>
      </c>
      <c r="BB102" s="92">
        <f>'04 - Zámečnické prvky'!F39</f>
        <v>0</v>
      </c>
      <c r="BC102" s="92">
        <f>'04 - Zámečnické prvky'!F40</f>
        <v>0</v>
      </c>
      <c r="BD102" s="94">
        <f>'04 - Zámečnické prvky'!F41</f>
        <v>0</v>
      </c>
      <c r="BT102" s="26" t="s">
        <v>97</v>
      </c>
      <c r="BV102" s="26" t="s">
        <v>78</v>
      </c>
      <c r="BW102" s="26" t="s">
        <v>106</v>
      </c>
      <c r="BX102" s="26" t="s">
        <v>95</v>
      </c>
      <c r="CL102" s="26" t="s">
        <v>1</v>
      </c>
    </row>
    <row r="103" spans="1:90" s="4" customFormat="1" ht="16.5" customHeight="1">
      <c r="A103" s="89" t="s">
        <v>85</v>
      </c>
      <c r="B103" s="52"/>
      <c r="C103" s="10"/>
      <c r="D103" s="10"/>
      <c r="E103" s="10"/>
      <c r="F103" s="226" t="s">
        <v>107</v>
      </c>
      <c r="G103" s="226"/>
      <c r="H103" s="226"/>
      <c r="I103" s="226"/>
      <c r="J103" s="226"/>
      <c r="K103" s="10"/>
      <c r="L103" s="226" t="s">
        <v>108</v>
      </c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  <c r="AA103" s="226"/>
      <c r="AB103" s="226"/>
      <c r="AC103" s="226"/>
      <c r="AD103" s="226"/>
      <c r="AE103" s="226"/>
      <c r="AF103" s="226"/>
      <c r="AG103" s="228">
        <f>'05 - Klempířské prvky'!J34</f>
        <v>0</v>
      </c>
      <c r="AH103" s="229"/>
      <c r="AI103" s="229"/>
      <c r="AJ103" s="229"/>
      <c r="AK103" s="229"/>
      <c r="AL103" s="229"/>
      <c r="AM103" s="229"/>
      <c r="AN103" s="228">
        <f t="shared" si="0"/>
        <v>0</v>
      </c>
      <c r="AO103" s="229"/>
      <c r="AP103" s="229"/>
      <c r="AQ103" s="90" t="s">
        <v>88</v>
      </c>
      <c r="AR103" s="52"/>
      <c r="AS103" s="91">
        <v>0</v>
      </c>
      <c r="AT103" s="92">
        <f t="shared" si="1"/>
        <v>0</v>
      </c>
      <c r="AU103" s="93">
        <f>'05 - Klempířské prvky'!P125</f>
        <v>0</v>
      </c>
      <c r="AV103" s="92">
        <f>'05 - Klempířské prvky'!J37</f>
        <v>0</v>
      </c>
      <c r="AW103" s="92">
        <f>'05 - Klempířské prvky'!J38</f>
        <v>0</v>
      </c>
      <c r="AX103" s="92">
        <f>'05 - Klempířské prvky'!J39</f>
        <v>0</v>
      </c>
      <c r="AY103" s="92">
        <f>'05 - Klempířské prvky'!J40</f>
        <v>0</v>
      </c>
      <c r="AZ103" s="92">
        <f>'05 - Klempířské prvky'!F37</f>
        <v>0</v>
      </c>
      <c r="BA103" s="92">
        <f>'05 - Klempířské prvky'!F38</f>
        <v>0</v>
      </c>
      <c r="BB103" s="92">
        <f>'05 - Klempířské prvky'!F39</f>
        <v>0</v>
      </c>
      <c r="BC103" s="92">
        <f>'05 - Klempířské prvky'!F40</f>
        <v>0</v>
      </c>
      <c r="BD103" s="94">
        <f>'05 - Klempířské prvky'!F41</f>
        <v>0</v>
      </c>
      <c r="BT103" s="26" t="s">
        <v>97</v>
      </c>
      <c r="BV103" s="26" t="s">
        <v>78</v>
      </c>
      <c r="BW103" s="26" t="s">
        <v>109</v>
      </c>
      <c r="BX103" s="26" t="s">
        <v>95</v>
      </c>
      <c r="CL103" s="26" t="s">
        <v>1</v>
      </c>
    </row>
    <row r="104" spans="1:90" s="4" customFormat="1" ht="16.5" customHeight="1">
      <c r="A104" s="89" t="s">
        <v>85</v>
      </c>
      <c r="B104" s="52"/>
      <c r="C104" s="10"/>
      <c r="D104" s="10"/>
      <c r="E104" s="10"/>
      <c r="F104" s="226" t="s">
        <v>110</v>
      </c>
      <c r="G104" s="226"/>
      <c r="H104" s="226"/>
      <c r="I104" s="226"/>
      <c r="J104" s="226"/>
      <c r="K104" s="10"/>
      <c r="L104" s="226" t="s">
        <v>111</v>
      </c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  <c r="AA104" s="226"/>
      <c r="AB104" s="226"/>
      <c r="AC104" s="226"/>
      <c r="AD104" s="226"/>
      <c r="AE104" s="226"/>
      <c r="AF104" s="226"/>
      <c r="AG104" s="228">
        <f>'06 - Kamenické prvky'!J34</f>
        <v>0</v>
      </c>
      <c r="AH104" s="229"/>
      <c r="AI104" s="229"/>
      <c r="AJ104" s="229"/>
      <c r="AK104" s="229"/>
      <c r="AL104" s="229"/>
      <c r="AM104" s="229"/>
      <c r="AN104" s="228">
        <f t="shared" si="0"/>
        <v>0</v>
      </c>
      <c r="AO104" s="229"/>
      <c r="AP104" s="229"/>
      <c r="AQ104" s="90" t="s">
        <v>88</v>
      </c>
      <c r="AR104" s="52"/>
      <c r="AS104" s="91">
        <v>0</v>
      </c>
      <c r="AT104" s="92">
        <f t="shared" si="1"/>
        <v>0</v>
      </c>
      <c r="AU104" s="93">
        <f>'06 - Kamenické prvky'!P125</f>
        <v>0</v>
      </c>
      <c r="AV104" s="92">
        <f>'06 - Kamenické prvky'!J37</f>
        <v>0</v>
      </c>
      <c r="AW104" s="92">
        <f>'06 - Kamenické prvky'!J38</f>
        <v>0</v>
      </c>
      <c r="AX104" s="92">
        <f>'06 - Kamenické prvky'!J39</f>
        <v>0</v>
      </c>
      <c r="AY104" s="92">
        <f>'06 - Kamenické prvky'!J40</f>
        <v>0</v>
      </c>
      <c r="AZ104" s="92">
        <f>'06 - Kamenické prvky'!F37</f>
        <v>0</v>
      </c>
      <c r="BA104" s="92">
        <f>'06 - Kamenické prvky'!F38</f>
        <v>0</v>
      </c>
      <c r="BB104" s="92">
        <f>'06 - Kamenické prvky'!F39</f>
        <v>0</v>
      </c>
      <c r="BC104" s="92">
        <f>'06 - Kamenické prvky'!F40</f>
        <v>0</v>
      </c>
      <c r="BD104" s="94">
        <f>'06 - Kamenické prvky'!F41</f>
        <v>0</v>
      </c>
      <c r="BT104" s="26" t="s">
        <v>97</v>
      </c>
      <c r="BV104" s="26" t="s">
        <v>78</v>
      </c>
      <c r="BW104" s="26" t="s">
        <v>112</v>
      </c>
      <c r="BX104" s="26" t="s">
        <v>95</v>
      </c>
      <c r="CL104" s="26" t="s">
        <v>1</v>
      </c>
    </row>
    <row r="105" spans="1:90" s="4" customFormat="1" ht="16.5" customHeight="1">
      <c r="A105" s="89" t="s">
        <v>85</v>
      </c>
      <c r="B105" s="52"/>
      <c r="C105" s="10"/>
      <c r="D105" s="10"/>
      <c r="E105" s="10"/>
      <c r="F105" s="226" t="s">
        <v>113</v>
      </c>
      <c r="G105" s="226"/>
      <c r="H105" s="226"/>
      <c r="I105" s="226"/>
      <c r="J105" s="226"/>
      <c r="K105" s="10"/>
      <c r="L105" s="226" t="s">
        <v>114</v>
      </c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  <c r="AA105" s="226"/>
      <c r="AB105" s="226"/>
      <c r="AC105" s="226"/>
      <c r="AD105" s="226"/>
      <c r="AE105" s="226"/>
      <c r="AF105" s="226"/>
      <c r="AG105" s="228">
        <f>'07 - Sanitární prvky'!J34</f>
        <v>0</v>
      </c>
      <c r="AH105" s="229"/>
      <c r="AI105" s="229"/>
      <c r="AJ105" s="229"/>
      <c r="AK105" s="229"/>
      <c r="AL105" s="229"/>
      <c r="AM105" s="229"/>
      <c r="AN105" s="228">
        <f t="shared" si="0"/>
        <v>0</v>
      </c>
      <c r="AO105" s="229"/>
      <c r="AP105" s="229"/>
      <c r="AQ105" s="90" t="s">
        <v>88</v>
      </c>
      <c r="AR105" s="52"/>
      <c r="AS105" s="91">
        <v>0</v>
      </c>
      <c r="AT105" s="92">
        <f t="shared" si="1"/>
        <v>0</v>
      </c>
      <c r="AU105" s="93">
        <f>'07 - Sanitární prvky'!P125</f>
        <v>0</v>
      </c>
      <c r="AV105" s="92">
        <f>'07 - Sanitární prvky'!J37</f>
        <v>0</v>
      </c>
      <c r="AW105" s="92">
        <f>'07 - Sanitární prvky'!J38</f>
        <v>0</v>
      </c>
      <c r="AX105" s="92">
        <f>'07 - Sanitární prvky'!J39</f>
        <v>0</v>
      </c>
      <c r="AY105" s="92">
        <f>'07 - Sanitární prvky'!J40</f>
        <v>0</v>
      </c>
      <c r="AZ105" s="92">
        <f>'07 - Sanitární prvky'!F37</f>
        <v>0</v>
      </c>
      <c r="BA105" s="92">
        <f>'07 - Sanitární prvky'!F38</f>
        <v>0</v>
      </c>
      <c r="BB105" s="92">
        <f>'07 - Sanitární prvky'!F39</f>
        <v>0</v>
      </c>
      <c r="BC105" s="92">
        <f>'07 - Sanitární prvky'!F40</f>
        <v>0</v>
      </c>
      <c r="BD105" s="94">
        <f>'07 - Sanitární prvky'!F41</f>
        <v>0</v>
      </c>
      <c r="BT105" s="26" t="s">
        <v>97</v>
      </c>
      <c r="BV105" s="26" t="s">
        <v>78</v>
      </c>
      <c r="BW105" s="26" t="s">
        <v>115</v>
      </c>
      <c r="BX105" s="26" t="s">
        <v>95</v>
      </c>
      <c r="CL105" s="26" t="s">
        <v>1</v>
      </c>
    </row>
    <row r="106" spans="1:90" s="4" customFormat="1" ht="16.5" customHeight="1">
      <c r="B106" s="52"/>
      <c r="C106" s="10"/>
      <c r="D106" s="10"/>
      <c r="E106" s="226" t="s">
        <v>101</v>
      </c>
      <c r="F106" s="226"/>
      <c r="G106" s="226"/>
      <c r="H106" s="226"/>
      <c r="I106" s="226"/>
      <c r="J106" s="10"/>
      <c r="K106" s="226" t="s">
        <v>116</v>
      </c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  <c r="AA106" s="226"/>
      <c r="AB106" s="226"/>
      <c r="AC106" s="226"/>
      <c r="AD106" s="226"/>
      <c r="AE106" s="226"/>
      <c r="AF106" s="226"/>
      <c r="AG106" s="230">
        <f>ROUND(AG107+AG108+AG109+AG114+AG115,2)</f>
        <v>0</v>
      </c>
      <c r="AH106" s="229"/>
      <c r="AI106" s="229"/>
      <c r="AJ106" s="229"/>
      <c r="AK106" s="229"/>
      <c r="AL106" s="229"/>
      <c r="AM106" s="229"/>
      <c r="AN106" s="228">
        <f t="shared" si="0"/>
        <v>0</v>
      </c>
      <c r="AO106" s="229"/>
      <c r="AP106" s="229"/>
      <c r="AQ106" s="90" t="s">
        <v>88</v>
      </c>
      <c r="AR106" s="52"/>
      <c r="AS106" s="91">
        <f>ROUND(AS107+AS108+AS109+AS114+AS115,2)</f>
        <v>0</v>
      </c>
      <c r="AT106" s="92">
        <f t="shared" si="1"/>
        <v>0</v>
      </c>
      <c r="AU106" s="93">
        <f>ROUND(AU107+AU108+AU109+AU114+AU115,5)</f>
        <v>0</v>
      </c>
      <c r="AV106" s="92">
        <f>ROUND(AZ106*L29,2)</f>
        <v>0</v>
      </c>
      <c r="AW106" s="92">
        <f>ROUND(BA106*L30,2)</f>
        <v>0</v>
      </c>
      <c r="AX106" s="92">
        <f>ROUND(BB106*L29,2)</f>
        <v>0</v>
      </c>
      <c r="AY106" s="92">
        <f>ROUND(BC106*L30,2)</f>
        <v>0</v>
      </c>
      <c r="AZ106" s="92">
        <f>ROUND(AZ107+AZ108+AZ109+AZ114+AZ115,2)</f>
        <v>0</v>
      </c>
      <c r="BA106" s="92">
        <f>ROUND(BA107+BA108+BA109+BA114+BA115,2)</f>
        <v>0</v>
      </c>
      <c r="BB106" s="92">
        <f>ROUND(BB107+BB108+BB109+BB114+BB115,2)</f>
        <v>0</v>
      </c>
      <c r="BC106" s="92">
        <f>ROUND(BC107+BC108+BC109+BC114+BC115,2)</f>
        <v>0</v>
      </c>
      <c r="BD106" s="94">
        <f>ROUND(BD107+BD108+BD109+BD114+BD115,2)</f>
        <v>0</v>
      </c>
      <c r="BS106" s="26" t="s">
        <v>75</v>
      </c>
      <c r="BT106" s="26" t="s">
        <v>84</v>
      </c>
      <c r="BU106" s="26" t="s">
        <v>77</v>
      </c>
      <c r="BV106" s="26" t="s">
        <v>78</v>
      </c>
      <c r="BW106" s="26" t="s">
        <v>117</v>
      </c>
      <c r="BX106" s="26" t="s">
        <v>83</v>
      </c>
      <c r="CL106" s="26" t="s">
        <v>1</v>
      </c>
    </row>
    <row r="107" spans="1:90" s="4" customFormat="1" ht="16.5" customHeight="1">
      <c r="A107" s="89" t="s">
        <v>85</v>
      </c>
      <c r="B107" s="52"/>
      <c r="C107" s="10"/>
      <c r="D107" s="10"/>
      <c r="E107" s="10"/>
      <c r="F107" s="226" t="s">
        <v>90</v>
      </c>
      <c r="G107" s="226"/>
      <c r="H107" s="226"/>
      <c r="I107" s="226"/>
      <c r="J107" s="226"/>
      <c r="K107" s="10"/>
      <c r="L107" s="226" t="s">
        <v>118</v>
      </c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  <c r="AA107" s="226"/>
      <c r="AB107" s="226"/>
      <c r="AC107" s="226"/>
      <c r="AD107" s="226"/>
      <c r="AE107" s="226"/>
      <c r="AF107" s="226"/>
      <c r="AG107" s="228">
        <f>'01 - Zdravotní technika'!J34</f>
        <v>0</v>
      </c>
      <c r="AH107" s="229"/>
      <c r="AI107" s="229"/>
      <c r="AJ107" s="229"/>
      <c r="AK107" s="229"/>
      <c r="AL107" s="229"/>
      <c r="AM107" s="229"/>
      <c r="AN107" s="228">
        <f t="shared" si="0"/>
        <v>0</v>
      </c>
      <c r="AO107" s="229"/>
      <c r="AP107" s="229"/>
      <c r="AQ107" s="90" t="s">
        <v>88</v>
      </c>
      <c r="AR107" s="52"/>
      <c r="AS107" s="91">
        <v>0</v>
      </c>
      <c r="AT107" s="92">
        <f t="shared" si="1"/>
        <v>0</v>
      </c>
      <c r="AU107" s="93">
        <f>'01 - Zdravotní technika'!P150</f>
        <v>0</v>
      </c>
      <c r="AV107" s="92">
        <f>'01 - Zdravotní technika'!J37</f>
        <v>0</v>
      </c>
      <c r="AW107" s="92">
        <f>'01 - Zdravotní technika'!J38</f>
        <v>0</v>
      </c>
      <c r="AX107" s="92">
        <f>'01 - Zdravotní technika'!J39</f>
        <v>0</v>
      </c>
      <c r="AY107" s="92">
        <f>'01 - Zdravotní technika'!J40</f>
        <v>0</v>
      </c>
      <c r="AZ107" s="92">
        <f>'01 - Zdravotní technika'!F37</f>
        <v>0</v>
      </c>
      <c r="BA107" s="92">
        <f>'01 - Zdravotní technika'!F38</f>
        <v>0</v>
      </c>
      <c r="BB107" s="92">
        <f>'01 - Zdravotní technika'!F39</f>
        <v>0</v>
      </c>
      <c r="BC107" s="92">
        <f>'01 - Zdravotní technika'!F40</f>
        <v>0</v>
      </c>
      <c r="BD107" s="94">
        <f>'01 - Zdravotní technika'!F41</f>
        <v>0</v>
      </c>
      <c r="BT107" s="26" t="s">
        <v>97</v>
      </c>
      <c r="BV107" s="26" t="s">
        <v>78</v>
      </c>
      <c r="BW107" s="26" t="s">
        <v>119</v>
      </c>
      <c r="BX107" s="26" t="s">
        <v>117</v>
      </c>
      <c r="CL107" s="26" t="s">
        <v>1</v>
      </c>
    </row>
    <row r="108" spans="1:90" s="4" customFormat="1" ht="16.5" customHeight="1">
      <c r="A108" s="89" t="s">
        <v>85</v>
      </c>
      <c r="B108" s="52"/>
      <c r="C108" s="10"/>
      <c r="D108" s="10"/>
      <c r="E108" s="10"/>
      <c r="F108" s="226" t="s">
        <v>93</v>
      </c>
      <c r="G108" s="226"/>
      <c r="H108" s="226"/>
      <c r="I108" s="226"/>
      <c r="J108" s="226"/>
      <c r="K108" s="10"/>
      <c r="L108" s="226" t="s">
        <v>120</v>
      </c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  <c r="AA108" s="226"/>
      <c r="AB108" s="226"/>
      <c r="AC108" s="226"/>
      <c r="AD108" s="226"/>
      <c r="AE108" s="226"/>
      <c r="AF108" s="226"/>
      <c r="AG108" s="228">
        <f>'02 - Ústřední vytápění'!J34</f>
        <v>0</v>
      </c>
      <c r="AH108" s="229"/>
      <c r="AI108" s="229"/>
      <c r="AJ108" s="229"/>
      <c r="AK108" s="229"/>
      <c r="AL108" s="229"/>
      <c r="AM108" s="229"/>
      <c r="AN108" s="228">
        <f t="shared" si="0"/>
        <v>0</v>
      </c>
      <c r="AO108" s="229"/>
      <c r="AP108" s="229"/>
      <c r="AQ108" s="90" t="s">
        <v>88</v>
      </c>
      <c r="AR108" s="52"/>
      <c r="AS108" s="91">
        <v>0</v>
      </c>
      <c r="AT108" s="92">
        <f t="shared" si="1"/>
        <v>0</v>
      </c>
      <c r="AU108" s="93">
        <f>'02 - Ústřední vytápění'!P132</f>
        <v>0</v>
      </c>
      <c r="AV108" s="92">
        <f>'02 - Ústřední vytápění'!J37</f>
        <v>0</v>
      </c>
      <c r="AW108" s="92">
        <f>'02 - Ústřední vytápění'!J38</f>
        <v>0</v>
      </c>
      <c r="AX108" s="92">
        <f>'02 - Ústřední vytápění'!J39</f>
        <v>0</v>
      </c>
      <c r="AY108" s="92">
        <f>'02 - Ústřední vytápění'!J40</f>
        <v>0</v>
      </c>
      <c r="AZ108" s="92">
        <f>'02 - Ústřední vytápění'!F37</f>
        <v>0</v>
      </c>
      <c r="BA108" s="92">
        <f>'02 - Ústřední vytápění'!F38</f>
        <v>0</v>
      </c>
      <c r="BB108" s="92">
        <f>'02 - Ústřední vytápění'!F39</f>
        <v>0</v>
      </c>
      <c r="BC108" s="92">
        <f>'02 - Ústřední vytápění'!F40</f>
        <v>0</v>
      </c>
      <c r="BD108" s="94">
        <f>'02 - Ústřední vytápění'!F41</f>
        <v>0</v>
      </c>
      <c r="BT108" s="26" t="s">
        <v>97</v>
      </c>
      <c r="BV108" s="26" t="s">
        <v>78</v>
      </c>
      <c r="BW108" s="26" t="s">
        <v>121</v>
      </c>
      <c r="BX108" s="26" t="s">
        <v>117</v>
      </c>
      <c r="CL108" s="26" t="s">
        <v>1</v>
      </c>
    </row>
    <row r="109" spans="1:90" s="4" customFormat="1" ht="16.5" customHeight="1">
      <c r="B109" s="52"/>
      <c r="C109" s="10"/>
      <c r="D109" s="10"/>
      <c r="E109" s="10"/>
      <c r="F109" s="226" t="s">
        <v>101</v>
      </c>
      <c r="G109" s="226"/>
      <c r="H109" s="226"/>
      <c r="I109" s="226"/>
      <c r="J109" s="226"/>
      <c r="K109" s="10"/>
      <c r="L109" s="226" t="s">
        <v>122</v>
      </c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  <c r="AA109" s="226"/>
      <c r="AB109" s="226"/>
      <c r="AC109" s="226"/>
      <c r="AD109" s="226"/>
      <c r="AE109" s="226"/>
      <c r="AF109" s="226"/>
      <c r="AG109" s="230">
        <f>ROUND(SUM(AG110:AG113),2)</f>
        <v>0</v>
      </c>
      <c r="AH109" s="229"/>
      <c r="AI109" s="229"/>
      <c r="AJ109" s="229"/>
      <c r="AK109" s="229"/>
      <c r="AL109" s="229"/>
      <c r="AM109" s="229"/>
      <c r="AN109" s="228">
        <f t="shared" si="0"/>
        <v>0</v>
      </c>
      <c r="AO109" s="229"/>
      <c r="AP109" s="229"/>
      <c r="AQ109" s="90" t="s">
        <v>88</v>
      </c>
      <c r="AR109" s="52"/>
      <c r="AS109" s="91">
        <f>ROUND(SUM(AS110:AS113),2)</f>
        <v>0</v>
      </c>
      <c r="AT109" s="92">
        <f t="shared" si="1"/>
        <v>0</v>
      </c>
      <c r="AU109" s="93">
        <f>ROUND(SUM(AU110:AU113),5)</f>
        <v>0</v>
      </c>
      <c r="AV109" s="92">
        <f>ROUND(AZ109*L29,2)</f>
        <v>0</v>
      </c>
      <c r="AW109" s="92">
        <f>ROUND(BA109*L30,2)</f>
        <v>0</v>
      </c>
      <c r="AX109" s="92">
        <f>ROUND(BB109*L29,2)</f>
        <v>0</v>
      </c>
      <c r="AY109" s="92">
        <f>ROUND(BC109*L30,2)</f>
        <v>0</v>
      </c>
      <c r="AZ109" s="92">
        <f>ROUND(SUM(AZ110:AZ113),2)</f>
        <v>0</v>
      </c>
      <c r="BA109" s="92">
        <f>ROUND(SUM(BA110:BA113),2)</f>
        <v>0</v>
      </c>
      <c r="BB109" s="92">
        <f>ROUND(SUM(BB110:BB113),2)</f>
        <v>0</v>
      </c>
      <c r="BC109" s="92">
        <f>ROUND(SUM(BC110:BC113),2)</f>
        <v>0</v>
      </c>
      <c r="BD109" s="94">
        <f>ROUND(SUM(BD110:BD113),2)</f>
        <v>0</v>
      </c>
      <c r="BS109" s="26" t="s">
        <v>75</v>
      </c>
      <c r="BT109" s="26" t="s">
        <v>97</v>
      </c>
      <c r="BU109" s="26" t="s">
        <v>77</v>
      </c>
      <c r="BV109" s="26" t="s">
        <v>78</v>
      </c>
      <c r="BW109" s="26" t="s">
        <v>123</v>
      </c>
      <c r="BX109" s="26" t="s">
        <v>117</v>
      </c>
      <c r="CL109" s="26" t="s">
        <v>1</v>
      </c>
    </row>
    <row r="110" spans="1:90" s="4" customFormat="1" ht="16.5" customHeight="1">
      <c r="A110" s="89" t="s">
        <v>85</v>
      </c>
      <c r="B110" s="52"/>
      <c r="C110" s="10"/>
      <c r="D110" s="10"/>
      <c r="E110" s="10"/>
      <c r="F110" s="10"/>
      <c r="G110" s="226" t="s">
        <v>124</v>
      </c>
      <c r="H110" s="226"/>
      <c r="I110" s="226"/>
      <c r="J110" s="226"/>
      <c r="K110" s="226"/>
      <c r="L110" s="10"/>
      <c r="M110" s="226" t="s">
        <v>125</v>
      </c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6"/>
      <c r="AA110" s="226"/>
      <c r="AB110" s="226"/>
      <c r="AC110" s="226"/>
      <c r="AD110" s="226"/>
      <c r="AE110" s="226"/>
      <c r="AF110" s="226"/>
      <c r="AG110" s="228">
        <f>'03.1 - Silnoproud'!J34</f>
        <v>0</v>
      </c>
      <c r="AH110" s="229"/>
      <c r="AI110" s="229"/>
      <c r="AJ110" s="229"/>
      <c r="AK110" s="229"/>
      <c r="AL110" s="229"/>
      <c r="AM110" s="229"/>
      <c r="AN110" s="228">
        <f t="shared" si="0"/>
        <v>0</v>
      </c>
      <c r="AO110" s="229"/>
      <c r="AP110" s="229"/>
      <c r="AQ110" s="90" t="s">
        <v>88</v>
      </c>
      <c r="AR110" s="52"/>
      <c r="AS110" s="91">
        <v>0</v>
      </c>
      <c r="AT110" s="92">
        <f t="shared" si="1"/>
        <v>0</v>
      </c>
      <c r="AU110" s="93">
        <f>'03.1 - Silnoproud'!P126</f>
        <v>0</v>
      </c>
      <c r="AV110" s="92">
        <f>'03.1 - Silnoproud'!J37</f>
        <v>0</v>
      </c>
      <c r="AW110" s="92">
        <f>'03.1 - Silnoproud'!J38</f>
        <v>0</v>
      </c>
      <c r="AX110" s="92">
        <f>'03.1 - Silnoproud'!J39</f>
        <v>0</v>
      </c>
      <c r="AY110" s="92">
        <f>'03.1 - Silnoproud'!J40</f>
        <v>0</v>
      </c>
      <c r="AZ110" s="92">
        <f>'03.1 - Silnoproud'!F37</f>
        <v>0</v>
      </c>
      <c r="BA110" s="92">
        <f>'03.1 - Silnoproud'!F38</f>
        <v>0</v>
      </c>
      <c r="BB110" s="92">
        <f>'03.1 - Silnoproud'!F39</f>
        <v>0</v>
      </c>
      <c r="BC110" s="92">
        <f>'03.1 - Silnoproud'!F40</f>
        <v>0</v>
      </c>
      <c r="BD110" s="94">
        <f>'03.1 - Silnoproud'!F41</f>
        <v>0</v>
      </c>
      <c r="BT110" s="26" t="s">
        <v>126</v>
      </c>
      <c r="BV110" s="26" t="s">
        <v>78</v>
      </c>
      <c r="BW110" s="26" t="s">
        <v>127</v>
      </c>
      <c r="BX110" s="26" t="s">
        <v>123</v>
      </c>
      <c r="CL110" s="26" t="s">
        <v>1</v>
      </c>
    </row>
    <row r="111" spans="1:90" s="4" customFormat="1" ht="16.5" customHeight="1">
      <c r="A111" s="89" t="s">
        <v>85</v>
      </c>
      <c r="B111" s="52"/>
      <c r="C111" s="10"/>
      <c r="D111" s="10"/>
      <c r="E111" s="10"/>
      <c r="F111" s="10"/>
      <c r="G111" s="226" t="s">
        <v>128</v>
      </c>
      <c r="H111" s="226"/>
      <c r="I111" s="226"/>
      <c r="J111" s="226"/>
      <c r="K111" s="226"/>
      <c r="L111" s="10"/>
      <c r="M111" s="226" t="s">
        <v>129</v>
      </c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  <c r="AA111" s="226"/>
      <c r="AB111" s="226"/>
      <c r="AC111" s="226"/>
      <c r="AD111" s="226"/>
      <c r="AE111" s="226"/>
      <c r="AF111" s="226"/>
      <c r="AG111" s="228">
        <f>'03.2 - Slaboproud'!J34</f>
        <v>0</v>
      </c>
      <c r="AH111" s="229"/>
      <c r="AI111" s="229"/>
      <c r="AJ111" s="229"/>
      <c r="AK111" s="229"/>
      <c r="AL111" s="229"/>
      <c r="AM111" s="229"/>
      <c r="AN111" s="228">
        <f t="shared" si="0"/>
        <v>0</v>
      </c>
      <c r="AO111" s="229"/>
      <c r="AP111" s="229"/>
      <c r="AQ111" s="90" t="s">
        <v>88</v>
      </c>
      <c r="AR111" s="52"/>
      <c r="AS111" s="91">
        <v>0</v>
      </c>
      <c r="AT111" s="92">
        <f t="shared" si="1"/>
        <v>0</v>
      </c>
      <c r="AU111" s="93">
        <f>'03.2 - Slaboproud'!P130</f>
        <v>0</v>
      </c>
      <c r="AV111" s="92">
        <f>'03.2 - Slaboproud'!J37</f>
        <v>0</v>
      </c>
      <c r="AW111" s="92">
        <f>'03.2 - Slaboproud'!J38</f>
        <v>0</v>
      </c>
      <c r="AX111" s="92">
        <f>'03.2 - Slaboproud'!J39</f>
        <v>0</v>
      </c>
      <c r="AY111" s="92">
        <f>'03.2 - Slaboproud'!J40</f>
        <v>0</v>
      </c>
      <c r="AZ111" s="92">
        <f>'03.2 - Slaboproud'!F37</f>
        <v>0</v>
      </c>
      <c r="BA111" s="92">
        <f>'03.2 - Slaboproud'!F38</f>
        <v>0</v>
      </c>
      <c r="BB111" s="92">
        <f>'03.2 - Slaboproud'!F39</f>
        <v>0</v>
      </c>
      <c r="BC111" s="92">
        <f>'03.2 - Slaboproud'!F40</f>
        <v>0</v>
      </c>
      <c r="BD111" s="94">
        <f>'03.2 - Slaboproud'!F41</f>
        <v>0</v>
      </c>
      <c r="BT111" s="26" t="s">
        <v>126</v>
      </c>
      <c r="BV111" s="26" t="s">
        <v>78</v>
      </c>
      <c r="BW111" s="26" t="s">
        <v>130</v>
      </c>
      <c r="BX111" s="26" t="s">
        <v>123</v>
      </c>
      <c r="CL111" s="26" t="s">
        <v>1</v>
      </c>
    </row>
    <row r="112" spans="1:90" s="4" customFormat="1" ht="16.5" customHeight="1">
      <c r="A112" s="89" t="s">
        <v>85</v>
      </c>
      <c r="B112" s="52"/>
      <c r="C112" s="10"/>
      <c r="D112" s="10"/>
      <c r="E112" s="10"/>
      <c r="F112" s="10"/>
      <c r="G112" s="226" t="s">
        <v>131</v>
      </c>
      <c r="H112" s="226"/>
      <c r="I112" s="226"/>
      <c r="J112" s="226"/>
      <c r="K112" s="226"/>
      <c r="L112" s="10"/>
      <c r="M112" s="226" t="s">
        <v>132</v>
      </c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6"/>
      <c r="AA112" s="226"/>
      <c r="AB112" s="226"/>
      <c r="AC112" s="226"/>
      <c r="AD112" s="226"/>
      <c r="AE112" s="226"/>
      <c r="AF112" s="226"/>
      <c r="AG112" s="228">
        <f>'03.3 - Bleskosvod'!J34</f>
        <v>0</v>
      </c>
      <c r="AH112" s="229"/>
      <c r="AI112" s="229"/>
      <c r="AJ112" s="229"/>
      <c r="AK112" s="229"/>
      <c r="AL112" s="229"/>
      <c r="AM112" s="229"/>
      <c r="AN112" s="228">
        <f t="shared" si="0"/>
        <v>0</v>
      </c>
      <c r="AO112" s="229"/>
      <c r="AP112" s="229"/>
      <c r="AQ112" s="90" t="s">
        <v>88</v>
      </c>
      <c r="AR112" s="52"/>
      <c r="AS112" s="91">
        <v>0</v>
      </c>
      <c r="AT112" s="92">
        <f t="shared" si="1"/>
        <v>0</v>
      </c>
      <c r="AU112" s="93">
        <f>'03.3 - Bleskosvod'!P126</f>
        <v>0</v>
      </c>
      <c r="AV112" s="92">
        <f>'03.3 - Bleskosvod'!J37</f>
        <v>0</v>
      </c>
      <c r="AW112" s="92">
        <f>'03.3 - Bleskosvod'!J38</f>
        <v>0</v>
      </c>
      <c r="AX112" s="92">
        <f>'03.3 - Bleskosvod'!J39</f>
        <v>0</v>
      </c>
      <c r="AY112" s="92">
        <f>'03.3 - Bleskosvod'!J40</f>
        <v>0</v>
      </c>
      <c r="AZ112" s="92">
        <f>'03.3 - Bleskosvod'!F37</f>
        <v>0</v>
      </c>
      <c r="BA112" s="92">
        <f>'03.3 - Bleskosvod'!F38</f>
        <v>0</v>
      </c>
      <c r="BB112" s="92">
        <f>'03.3 - Bleskosvod'!F39</f>
        <v>0</v>
      </c>
      <c r="BC112" s="92">
        <f>'03.3 - Bleskosvod'!F40</f>
        <v>0</v>
      </c>
      <c r="BD112" s="94">
        <f>'03.3 - Bleskosvod'!F41</f>
        <v>0</v>
      </c>
      <c r="BT112" s="26" t="s">
        <v>126</v>
      </c>
      <c r="BV112" s="26" t="s">
        <v>78</v>
      </c>
      <c r="BW112" s="26" t="s">
        <v>133</v>
      </c>
      <c r="BX112" s="26" t="s">
        <v>123</v>
      </c>
      <c r="CL112" s="26" t="s">
        <v>1</v>
      </c>
    </row>
    <row r="113" spans="1:91" s="4" customFormat="1" ht="16.5" customHeight="1">
      <c r="A113" s="89" t="s">
        <v>85</v>
      </c>
      <c r="B113" s="52"/>
      <c r="C113" s="10"/>
      <c r="D113" s="10"/>
      <c r="E113" s="10"/>
      <c r="F113" s="10"/>
      <c r="G113" s="226" t="s">
        <v>134</v>
      </c>
      <c r="H113" s="226"/>
      <c r="I113" s="226"/>
      <c r="J113" s="226"/>
      <c r="K113" s="226"/>
      <c r="L113" s="10"/>
      <c r="M113" s="226" t="s">
        <v>135</v>
      </c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  <c r="Z113" s="226"/>
      <c r="AA113" s="226"/>
      <c r="AB113" s="226"/>
      <c r="AC113" s="226"/>
      <c r="AD113" s="226"/>
      <c r="AE113" s="226"/>
      <c r="AF113" s="226"/>
      <c r="AG113" s="228">
        <f>'03.4 - FVE'!J34</f>
        <v>0</v>
      </c>
      <c r="AH113" s="229"/>
      <c r="AI113" s="229"/>
      <c r="AJ113" s="229"/>
      <c r="AK113" s="229"/>
      <c r="AL113" s="229"/>
      <c r="AM113" s="229"/>
      <c r="AN113" s="228">
        <f t="shared" si="0"/>
        <v>0</v>
      </c>
      <c r="AO113" s="229"/>
      <c r="AP113" s="229"/>
      <c r="AQ113" s="90" t="s">
        <v>88</v>
      </c>
      <c r="AR113" s="52"/>
      <c r="AS113" s="91">
        <v>0</v>
      </c>
      <c r="AT113" s="92">
        <f t="shared" si="1"/>
        <v>0</v>
      </c>
      <c r="AU113" s="93">
        <f>'03.4 - FVE'!P125</f>
        <v>0</v>
      </c>
      <c r="AV113" s="92">
        <f>'03.4 - FVE'!J37</f>
        <v>0</v>
      </c>
      <c r="AW113" s="92">
        <f>'03.4 - FVE'!J38</f>
        <v>0</v>
      </c>
      <c r="AX113" s="92">
        <f>'03.4 - FVE'!J39</f>
        <v>0</v>
      </c>
      <c r="AY113" s="92">
        <f>'03.4 - FVE'!J40</f>
        <v>0</v>
      </c>
      <c r="AZ113" s="92">
        <f>'03.4 - FVE'!F37</f>
        <v>0</v>
      </c>
      <c r="BA113" s="92">
        <f>'03.4 - FVE'!F38</f>
        <v>0</v>
      </c>
      <c r="BB113" s="92">
        <f>'03.4 - FVE'!F39</f>
        <v>0</v>
      </c>
      <c r="BC113" s="92">
        <f>'03.4 - FVE'!F40</f>
        <v>0</v>
      </c>
      <c r="BD113" s="94">
        <f>'03.4 - FVE'!F41</f>
        <v>0</v>
      </c>
      <c r="BT113" s="26" t="s">
        <v>126</v>
      </c>
      <c r="BV113" s="26" t="s">
        <v>78</v>
      </c>
      <c r="BW113" s="26" t="s">
        <v>136</v>
      </c>
      <c r="BX113" s="26" t="s">
        <v>123</v>
      </c>
      <c r="CL113" s="26" t="s">
        <v>1</v>
      </c>
    </row>
    <row r="114" spans="1:91" s="4" customFormat="1" ht="16.5" customHeight="1">
      <c r="A114" s="89" t="s">
        <v>85</v>
      </c>
      <c r="B114" s="52"/>
      <c r="C114" s="10"/>
      <c r="D114" s="10"/>
      <c r="E114" s="10"/>
      <c r="F114" s="226" t="s">
        <v>104</v>
      </c>
      <c r="G114" s="226"/>
      <c r="H114" s="226"/>
      <c r="I114" s="226"/>
      <c r="J114" s="226"/>
      <c r="K114" s="10"/>
      <c r="L114" s="226" t="s">
        <v>137</v>
      </c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6"/>
      <c r="Z114" s="226"/>
      <c r="AA114" s="226"/>
      <c r="AB114" s="226"/>
      <c r="AC114" s="226"/>
      <c r="AD114" s="226"/>
      <c r="AE114" s="226"/>
      <c r="AF114" s="226"/>
      <c r="AG114" s="228">
        <f>'04 - Vzduchotechnika'!J34</f>
        <v>0</v>
      </c>
      <c r="AH114" s="229"/>
      <c r="AI114" s="229"/>
      <c r="AJ114" s="229"/>
      <c r="AK114" s="229"/>
      <c r="AL114" s="229"/>
      <c r="AM114" s="229"/>
      <c r="AN114" s="228">
        <f t="shared" si="0"/>
        <v>0</v>
      </c>
      <c r="AO114" s="229"/>
      <c r="AP114" s="229"/>
      <c r="AQ114" s="90" t="s">
        <v>88</v>
      </c>
      <c r="AR114" s="52"/>
      <c r="AS114" s="91">
        <v>0</v>
      </c>
      <c r="AT114" s="92">
        <f t="shared" si="1"/>
        <v>0</v>
      </c>
      <c r="AU114" s="93">
        <f>'04 - Vzduchotechnika'!P141</f>
        <v>0</v>
      </c>
      <c r="AV114" s="92">
        <f>'04 - Vzduchotechnika'!J37</f>
        <v>0</v>
      </c>
      <c r="AW114" s="92">
        <f>'04 - Vzduchotechnika'!J38</f>
        <v>0</v>
      </c>
      <c r="AX114" s="92">
        <f>'04 - Vzduchotechnika'!J39</f>
        <v>0</v>
      </c>
      <c r="AY114" s="92">
        <f>'04 - Vzduchotechnika'!J40</f>
        <v>0</v>
      </c>
      <c r="AZ114" s="92">
        <f>'04 - Vzduchotechnika'!F37</f>
        <v>0</v>
      </c>
      <c r="BA114" s="92">
        <f>'04 - Vzduchotechnika'!F38</f>
        <v>0</v>
      </c>
      <c r="BB114" s="92">
        <f>'04 - Vzduchotechnika'!F39</f>
        <v>0</v>
      </c>
      <c r="BC114" s="92">
        <f>'04 - Vzduchotechnika'!F40</f>
        <v>0</v>
      </c>
      <c r="BD114" s="94">
        <f>'04 - Vzduchotechnika'!F41</f>
        <v>0</v>
      </c>
      <c r="BT114" s="26" t="s">
        <v>97</v>
      </c>
      <c r="BV114" s="26" t="s">
        <v>78</v>
      </c>
      <c r="BW114" s="26" t="s">
        <v>138</v>
      </c>
      <c r="BX114" s="26" t="s">
        <v>117</v>
      </c>
      <c r="CL114" s="26" t="s">
        <v>1</v>
      </c>
    </row>
    <row r="115" spans="1:91" s="4" customFormat="1" ht="16.5" customHeight="1">
      <c r="A115" s="89" t="s">
        <v>85</v>
      </c>
      <c r="B115" s="52"/>
      <c r="C115" s="10"/>
      <c r="D115" s="10"/>
      <c r="E115" s="10"/>
      <c r="F115" s="226" t="s">
        <v>107</v>
      </c>
      <c r="G115" s="226"/>
      <c r="H115" s="226"/>
      <c r="I115" s="226"/>
      <c r="J115" s="226"/>
      <c r="K115" s="10"/>
      <c r="L115" s="226" t="s">
        <v>139</v>
      </c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  <c r="Z115" s="226"/>
      <c r="AA115" s="226"/>
      <c r="AB115" s="226"/>
      <c r="AC115" s="226"/>
      <c r="AD115" s="226"/>
      <c r="AE115" s="226"/>
      <c r="AF115" s="226"/>
      <c r="AG115" s="228">
        <f>'05 - Měření a regulace'!J34</f>
        <v>0</v>
      </c>
      <c r="AH115" s="229"/>
      <c r="AI115" s="229"/>
      <c r="AJ115" s="229"/>
      <c r="AK115" s="229"/>
      <c r="AL115" s="229"/>
      <c r="AM115" s="229"/>
      <c r="AN115" s="228">
        <f t="shared" si="0"/>
        <v>0</v>
      </c>
      <c r="AO115" s="229"/>
      <c r="AP115" s="229"/>
      <c r="AQ115" s="90" t="s">
        <v>88</v>
      </c>
      <c r="AR115" s="52"/>
      <c r="AS115" s="91">
        <v>0</v>
      </c>
      <c r="AT115" s="92">
        <f t="shared" si="1"/>
        <v>0</v>
      </c>
      <c r="AU115" s="93">
        <f>'05 - Měření a regulace'!P126</f>
        <v>0</v>
      </c>
      <c r="AV115" s="92">
        <f>'05 - Měření a regulace'!J37</f>
        <v>0</v>
      </c>
      <c r="AW115" s="92">
        <f>'05 - Měření a regulace'!J38</f>
        <v>0</v>
      </c>
      <c r="AX115" s="92">
        <f>'05 - Měření a regulace'!J39</f>
        <v>0</v>
      </c>
      <c r="AY115" s="92">
        <f>'05 - Měření a regulace'!J40</f>
        <v>0</v>
      </c>
      <c r="AZ115" s="92">
        <f>'05 - Měření a regulace'!F37</f>
        <v>0</v>
      </c>
      <c r="BA115" s="92">
        <f>'05 - Měření a regulace'!F38</f>
        <v>0</v>
      </c>
      <c r="BB115" s="92">
        <f>'05 - Měření a regulace'!F39</f>
        <v>0</v>
      </c>
      <c r="BC115" s="92">
        <f>'05 - Měření a regulace'!F40</f>
        <v>0</v>
      </c>
      <c r="BD115" s="94">
        <f>'05 - Měření a regulace'!F41</f>
        <v>0</v>
      </c>
      <c r="BT115" s="26" t="s">
        <v>97</v>
      </c>
      <c r="BV115" s="26" t="s">
        <v>78</v>
      </c>
      <c r="BW115" s="26" t="s">
        <v>140</v>
      </c>
      <c r="BX115" s="26" t="s">
        <v>117</v>
      </c>
      <c r="CL115" s="26" t="s">
        <v>1</v>
      </c>
    </row>
    <row r="116" spans="1:91" s="7" customFormat="1" ht="16.5" customHeight="1">
      <c r="A116" s="89" t="s">
        <v>85</v>
      </c>
      <c r="B116" s="80"/>
      <c r="C116" s="81"/>
      <c r="D116" s="227" t="s">
        <v>141</v>
      </c>
      <c r="E116" s="227"/>
      <c r="F116" s="227"/>
      <c r="G116" s="227"/>
      <c r="H116" s="227"/>
      <c r="I116" s="82"/>
      <c r="J116" s="227" t="s">
        <v>142</v>
      </c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31">
        <f>'SO 02 - Přípojka vodovodu'!J30</f>
        <v>0</v>
      </c>
      <c r="AH116" s="232"/>
      <c r="AI116" s="232"/>
      <c r="AJ116" s="232"/>
      <c r="AK116" s="232"/>
      <c r="AL116" s="232"/>
      <c r="AM116" s="232"/>
      <c r="AN116" s="231">
        <f t="shared" si="0"/>
        <v>0</v>
      </c>
      <c r="AO116" s="232"/>
      <c r="AP116" s="232"/>
      <c r="AQ116" s="83" t="s">
        <v>81</v>
      </c>
      <c r="AR116" s="80"/>
      <c r="AS116" s="84">
        <v>0</v>
      </c>
      <c r="AT116" s="85">
        <f t="shared" si="1"/>
        <v>0</v>
      </c>
      <c r="AU116" s="86">
        <f>'SO 02 - Přípojka vodovodu'!P123</f>
        <v>0</v>
      </c>
      <c r="AV116" s="85">
        <f>'SO 02 - Přípojka vodovodu'!J33</f>
        <v>0</v>
      </c>
      <c r="AW116" s="85">
        <f>'SO 02 - Přípojka vodovodu'!J34</f>
        <v>0</v>
      </c>
      <c r="AX116" s="85">
        <f>'SO 02 - Přípojka vodovodu'!J35</f>
        <v>0</v>
      </c>
      <c r="AY116" s="85">
        <f>'SO 02 - Přípojka vodovodu'!J36</f>
        <v>0</v>
      </c>
      <c r="AZ116" s="85">
        <f>'SO 02 - Přípojka vodovodu'!F33</f>
        <v>0</v>
      </c>
      <c r="BA116" s="85">
        <f>'SO 02 - Přípojka vodovodu'!F34</f>
        <v>0</v>
      </c>
      <c r="BB116" s="85">
        <f>'SO 02 - Přípojka vodovodu'!F35</f>
        <v>0</v>
      </c>
      <c r="BC116" s="85">
        <f>'SO 02 - Přípojka vodovodu'!F36</f>
        <v>0</v>
      </c>
      <c r="BD116" s="87">
        <f>'SO 02 - Přípojka vodovodu'!F37</f>
        <v>0</v>
      </c>
      <c r="BT116" s="88" t="s">
        <v>82</v>
      </c>
      <c r="BV116" s="88" t="s">
        <v>78</v>
      </c>
      <c r="BW116" s="88" t="s">
        <v>143</v>
      </c>
      <c r="BX116" s="88" t="s">
        <v>4</v>
      </c>
      <c r="CL116" s="88" t="s">
        <v>1</v>
      </c>
      <c r="CM116" s="88" t="s">
        <v>84</v>
      </c>
    </row>
    <row r="117" spans="1:91" s="7" customFormat="1" ht="24.75" customHeight="1">
      <c r="A117" s="89" t="s">
        <v>85</v>
      </c>
      <c r="B117" s="80"/>
      <c r="C117" s="81"/>
      <c r="D117" s="227" t="s">
        <v>144</v>
      </c>
      <c r="E117" s="227"/>
      <c r="F117" s="227"/>
      <c r="G117" s="227"/>
      <c r="H117" s="227"/>
      <c r="I117" s="82"/>
      <c r="J117" s="227" t="s">
        <v>145</v>
      </c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31">
        <f>'SO 03 a 04 - Přípojka kan...'!J30</f>
        <v>0</v>
      </c>
      <c r="AH117" s="232"/>
      <c r="AI117" s="232"/>
      <c r="AJ117" s="232"/>
      <c r="AK117" s="232"/>
      <c r="AL117" s="232"/>
      <c r="AM117" s="232"/>
      <c r="AN117" s="231">
        <f t="shared" si="0"/>
        <v>0</v>
      </c>
      <c r="AO117" s="232"/>
      <c r="AP117" s="232"/>
      <c r="AQ117" s="83" t="s">
        <v>81</v>
      </c>
      <c r="AR117" s="80"/>
      <c r="AS117" s="84">
        <v>0</v>
      </c>
      <c r="AT117" s="85">
        <f t="shared" si="1"/>
        <v>0</v>
      </c>
      <c r="AU117" s="86">
        <f>'SO 03 a 04 - Přípojka kan...'!P130</f>
        <v>0</v>
      </c>
      <c r="AV117" s="85">
        <f>'SO 03 a 04 - Přípojka kan...'!J33</f>
        <v>0</v>
      </c>
      <c r="AW117" s="85">
        <f>'SO 03 a 04 - Přípojka kan...'!J34</f>
        <v>0</v>
      </c>
      <c r="AX117" s="85">
        <f>'SO 03 a 04 - Přípojka kan...'!J35</f>
        <v>0</v>
      </c>
      <c r="AY117" s="85">
        <f>'SO 03 a 04 - Přípojka kan...'!J36</f>
        <v>0</v>
      </c>
      <c r="AZ117" s="85">
        <f>'SO 03 a 04 - Přípojka kan...'!F33</f>
        <v>0</v>
      </c>
      <c r="BA117" s="85">
        <f>'SO 03 a 04 - Přípojka kan...'!F34</f>
        <v>0</v>
      </c>
      <c r="BB117" s="85">
        <f>'SO 03 a 04 - Přípojka kan...'!F35</f>
        <v>0</v>
      </c>
      <c r="BC117" s="85">
        <f>'SO 03 a 04 - Přípojka kan...'!F36</f>
        <v>0</v>
      </c>
      <c r="BD117" s="87">
        <f>'SO 03 a 04 - Přípojka kan...'!F37</f>
        <v>0</v>
      </c>
      <c r="BT117" s="88" t="s">
        <v>82</v>
      </c>
      <c r="BV117" s="88" t="s">
        <v>78</v>
      </c>
      <c r="BW117" s="88" t="s">
        <v>146</v>
      </c>
      <c r="BX117" s="88" t="s">
        <v>4</v>
      </c>
      <c r="CL117" s="88" t="s">
        <v>1</v>
      </c>
      <c r="CM117" s="88" t="s">
        <v>84</v>
      </c>
    </row>
    <row r="118" spans="1:91" s="7" customFormat="1" ht="16.5" customHeight="1">
      <c r="A118" s="89" t="s">
        <v>85</v>
      </c>
      <c r="B118" s="80"/>
      <c r="C118" s="81"/>
      <c r="D118" s="227" t="s">
        <v>147</v>
      </c>
      <c r="E118" s="227"/>
      <c r="F118" s="227"/>
      <c r="G118" s="227"/>
      <c r="H118" s="227"/>
      <c r="I118" s="82"/>
      <c r="J118" s="227" t="s">
        <v>148</v>
      </c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31">
        <f>'SO 05 - Přípojka elektro'!J30</f>
        <v>0</v>
      </c>
      <c r="AH118" s="232"/>
      <c r="AI118" s="232"/>
      <c r="AJ118" s="232"/>
      <c r="AK118" s="232"/>
      <c r="AL118" s="232"/>
      <c r="AM118" s="232"/>
      <c r="AN118" s="231">
        <f t="shared" si="0"/>
        <v>0</v>
      </c>
      <c r="AO118" s="232"/>
      <c r="AP118" s="232"/>
      <c r="AQ118" s="83" t="s">
        <v>81</v>
      </c>
      <c r="AR118" s="80"/>
      <c r="AS118" s="84">
        <v>0</v>
      </c>
      <c r="AT118" s="85">
        <f t="shared" si="1"/>
        <v>0</v>
      </c>
      <c r="AU118" s="86">
        <f>'SO 05 - Přípojka elektro'!P117</f>
        <v>0</v>
      </c>
      <c r="AV118" s="85">
        <f>'SO 05 - Přípojka elektro'!J33</f>
        <v>0</v>
      </c>
      <c r="AW118" s="85">
        <f>'SO 05 - Přípojka elektro'!J34</f>
        <v>0</v>
      </c>
      <c r="AX118" s="85">
        <f>'SO 05 - Přípojka elektro'!J35</f>
        <v>0</v>
      </c>
      <c r="AY118" s="85">
        <f>'SO 05 - Přípojka elektro'!J36</f>
        <v>0</v>
      </c>
      <c r="AZ118" s="85">
        <f>'SO 05 - Přípojka elektro'!F33</f>
        <v>0</v>
      </c>
      <c r="BA118" s="85">
        <f>'SO 05 - Přípojka elektro'!F34</f>
        <v>0</v>
      </c>
      <c r="BB118" s="85">
        <f>'SO 05 - Přípojka elektro'!F35</f>
        <v>0</v>
      </c>
      <c r="BC118" s="85">
        <f>'SO 05 - Přípojka elektro'!F36</f>
        <v>0</v>
      </c>
      <c r="BD118" s="87">
        <f>'SO 05 - Přípojka elektro'!F37</f>
        <v>0</v>
      </c>
      <c r="BT118" s="88" t="s">
        <v>82</v>
      </c>
      <c r="BV118" s="88" t="s">
        <v>78</v>
      </c>
      <c r="BW118" s="88" t="s">
        <v>149</v>
      </c>
      <c r="BX118" s="88" t="s">
        <v>4</v>
      </c>
      <c r="CL118" s="88" t="s">
        <v>1</v>
      </c>
      <c r="CM118" s="88" t="s">
        <v>84</v>
      </c>
    </row>
    <row r="119" spans="1:91" s="7" customFormat="1" ht="16.5" customHeight="1">
      <c r="A119" s="89" t="s">
        <v>85</v>
      </c>
      <c r="B119" s="80"/>
      <c r="C119" s="81"/>
      <c r="D119" s="227" t="s">
        <v>150</v>
      </c>
      <c r="E119" s="227"/>
      <c r="F119" s="227"/>
      <c r="G119" s="227"/>
      <c r="H119" s="227"/>
      <c r="I119" s="82"/>
      <c r="J119" s="227" t="s">
        <v>151</v>
      </c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F119" s="227"/>
      <c r="AG119" s="231">
        <f>'SO 06 - Optická přípojka'!J30</f>
        <v>0</v>
      </c>
      <c r="AH119" s="232"/>
      <c r="AI119" s="232"/>
      <c r="AJ119" s="232"/>
      <c r="AK119" s="232"/>
      <c r="AL119" s="232"/>
      <c r="AM119" s="232"/>
      <c r="AN119" s="231">
        <f t="shared" si="0"/>
        <v>0</v>
      </c>
      <c r="AO119" s="232"/>
      <c r="AP119" s="232"/>
      <c r="AQ119" s="83" t="s">
        <v>81</v>
      </c>
      <c r="AR119" s="80"/>
      <c r="AS119" s="84">
        <v>0</v>
      </c>
      <c r="AT119" s="85">
        <f t="shared" si="1"/>
        <v>0</v>
      </c>
      <c r="AU119" s="86">
        <f>'SO 06 - Optická přípojka'!P118</f>
        <v>0</v>
      </c>
      <c r="AV119" s="85">
        <f>'SO 06 - Optická přípojka'!J33</f>
        <v>0</v>
      </c>
      <c r="AW119" s="85">
        <f>'SO 06 - Optická přípojka'!J34</f>
        <v>0</v>
      </c>
      <c r="AX119" s="85">
        <f>'SO 06 - Optická přípojka'!J35</f>
        <v>0</v>
      </c>
      <c r="AY119" s="85">
        <f>'SO 06 - Optická přípojka'!J36</f>
        <v>0</v>
      </c>
      <c r="AZ119" s="85">
        <f>'SO 06 - Optická přípojka'!F33</f>
        <v>0</v>
      </c>
      <c r="BA119" s="85">
        <f>'SO 06 - Optická přípojka'!F34</f>
        <v>0</v>
      </c>
      <c r="BB119" s="85">
        <f>'SO 06 - Optická přípojka'!F35</f>
        <v>0</v>
      </c>
      <c r="BC119" s="85">
        <f>'SO 06 - Optická přípojka'!F36</f>
        <v>0</v>
      </c>
      <c r="BD119" s="87">
        <f>'SO 06 - Optická přípojka'!F37</f>
        <v>0</v>
      </c>
      <c r="BT119" s="88" t="s">
        <v>82</v>
      </c>
      <c r="BV119" s="88" t="s">
        <v>78</v>
      </c>
      <c r="BW119" s="88" t="s">
        <v>152</v>
      </c>
      <c r="BX119" s="88" t="s">
        <v>4</v>
      </c>
      <c r="CL119" s="88" t="s">
        <v>1</v>
      </c>
      <c r="CM119" s="88" t="s">
        <v>84</v>
      </c>
    </row>
    <row r="120" spans="1:91" s="7" customFormat="1" ht="16.5" customHeight="1">
      <c r="A120" s="89" t="s">
        <v>85</v>
      </c>
      <c r="B120" s="80"/>
      <c r="C120" s="81"/>
      <c r="D120" s="227" t="s">
        <v>153</v>
      </c>
      <c r="E120" s="227"/>
      <c r="F120" s="227"/>
      <c r="G120" s="227"/>
      <c r="H120" s="227"/>
      <c r="I120" s="82"/>
      <c r="J120" s="227" t="s">
        <v>154</v>
      </c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F120" s="227"/>
      <c r="AG120" s="231">
        <f>'SO 07 - Zpevněné plochy a...'!J30</f>
        <v>0</v>
      </c>
      <c r="AH120" s="232"/>
      <c r="AI120" s="232"/>
      <c r="AJ120" s="232"/>
      <c r="AK120" s="232"/>
      <c r="AL120" s="232"/>
      <c r="AM120" s="232"/>
      <c r="AN120" s="231">
        <f t="shared" si="0"/>
        <v>0</v>
      </c>
      <c r="AO120" s="232"/>
      <c r="AP120" s="232"/>
      <c r="AQ120" s="83" t="s">
        <v>81</v>
      </c>
      <c r="AR120" s="80"/>
      <c r="AS120" s="84">
        <v>0</v>
      </c>
      <c r="AT120" s="85">
        <f t="shared" si="1"/>
        <v>0</v>
      </c>
      <c r="AU120" s="86">
        <f>'SO 07 - Zpevněné plochy a...'!P122</f>
        <v>0</v>
      </c>
      <c r="AV120" s="85">
        <f>'SO 07 - Zpevněné plochy a...'!J33</f>
        <v>0</v>
      </c>
      <c r="AW120" s="85">
        <f>'SO 07 - Zpevněné plochy a...'!J34</f>
        <v>0</v>
      </c>
      <c r="AX120" s="85">
        <f>'SO 07 - Zpevněné plochy a...'!J35</f>
        <v>0</v>
      </c>
      <c r="AY120" s="85">
        <f>'SO 07 - Zpevněné plochy a...'!J36</f>
        <v>0</v>
      </c>
      <c r="AZ120" s="85">
        <f>'SO 07 - Zpevněné plochy a...'!F33</f>
        <v>0</v>
      </c>
      <c r="BA120" s="85">
        <f>'SO 07 - Zpevněné plochy a...'!F34</f>
        <v>0</v>
      </c>
      <c r="BB120" s="85">
        <f>'SO 07 - Zpevněné plochy a...'!F35</f>
        <v>0</v>
      </c>
      <c r="BC120" s="85">
        <f>'SO 07 - Zpevněné plochy a...'!F36</f>
        <v>0</v>
      </c>
      <c r="BD120" s="87">
        <f>'SO 07 - Zpevněné plochy a...'!F37</f>
        <v>0</v>
      </c>
      <c r="BT120" s="88" t="s">
        <v>82</v>
      </c>
      <c r="BV120" s="88" t="s">
        <v>78</v>
      </c>
      <c r="BW120" s="88" t="s">
        <v>155</v>
      </c>
      <c r="BX120" s="88" t="s">
        <v>4</v>
      </c>
      <c r="CL120" s="88" t="s">
        <v>1</v>
      </c>
      <c r="CM120" s="88" t="s">
        <v>84</v>
      </c>
    </row>
    <row r="121" spans="1:91" s="7" customFormat="1" ht="16.5" customHeight="1">
      <c r="A121" s="89" t="s">
        <v>85</v>
      </c>
      <c r="B121" s="80"/>
      <c r="C121" s="81"/>
      <c r="D121" s="227" t="s">
        <v>156</v>
      </c>
      <c r="E121" s="227"/>
      <c r="F121" s="227"/>
      <c r="G121" s="227"/>
      <c r="H121" s="227"/>
      <c r="I121" s="82"/>
      <c r="J121" s="227" t="s">
        <v>157</v>
      </c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31">
        <f>'SO 08 - Krajínářské úpravy'!J30</f>
        <v>0</v>
      </c>
      <c r="AH121" s="232"/>
      <c r="AI121" s="232"/>
      <c r="AJ121" s="232"/>
      <c r="AK121" s="232"/>
      <c r="AL121" s="232"/>
      <c r="AM121" s="232"/>
      <c r="AN121" s="231">
        <f t="shared" si="0"/>
        <v>0</v>
      </c>
      <c r="AO121" s="232"/>
      <c r="AP121" s="232"/>
      <c r="AQ121" s="83" t="s">
        <v>81</v>
      </c>
      <c r="AR121" s="80"/>
      <c r="AS121" s="84">
        <v>0</v>
      </c>
      <c r="AT121" s="85">
        <f t="shared" si="1"/>
        <v>0</v>
      </c>
      <c r="AU121" s="86">
        <f>'SO 08 - Krajínářské úpravy'!P120</f>
        <v>0</v>
      </c>
      <c r="AV121" s="85">
        <f>'SO 08 - Krajínářské úpravy'!J33</f>
        <v>0</v>
      </c>
      <c r="AW121" s="85">
        <f>'SO 08 - Krajínářské úpravy'!J34</f>
        <v>0</v>
      </c>
      <c r="AX121" s="85">
        <f>'SO 08 - Krajínářské úpravy'!J35</f>
        <v>0</v>
      </c>
      <c r="AY121" s="85">
        <f>'SO 08 - Krajínářské úpravy'!J36</f>
        <v>0</v>
      </c>
      <c r="AZ121" s="85">
        <f>'SO 08 - Krajínářské úpravy'!F33</f>
        <v>0</v>
      </c>
      <c r="BA121" s="85">
        <f>'SO 08 - Krajínářské úpravy'!F34</f>
        <v>0</v>
      </c>
      <c r="BB121" s="85">
        <f>'SO 08 - Krajínářské úpravy'!F35</f>
        <v>0</v>
      </c>
      <c r="BC121" s="85">
        <f>'SO 08 - Krajínářské úpravy'!F36</f>
        <v>0</v>
      </c>
      <c r="BD121" s="87">
        <f>'SO 08 - Krajínářské úpravy'!F37</f>
        <v>0</v>
      </c>
      <c r="BT121" s="88" t="s">
        <v>82</v>
      </c>
      <c r="BV121" s="88" t="s">
        <v>78</v>
      </c>
      <c r="BW121" s="88" t="s">
        <v>158</v>
      </c>
      <c r="BX121" s="88" t="s">
        <v>4</v>
      </c>
      <c r="CL121" s="88" t="s">
        <v>1</v>
      </c>
      <c r="CM121" s="88" t="s">
        <v>84</v>
      </c>
    </row>
    <row r="122" spans="1:91" s="7" customFormat="1" ht="16.5" customHeight="1">
      <c r="A122" s="89" t="s">
        <v>85</v>
      </c>
      <c r="B122" s="80"/>
      <c r="C122" s="81"/>
      <c r="D122" s="227" t="s">
        <v>159</v>
      </c>
      <c r="E122" s="227"/>
      <c r="F122" s="227"/>
      <c r="G122" s="227"/>
      <c r="H122" s="227"/>
      <c r="I122" s="82"/>
      <c r="J122" s="227" t="s">
        <v>160</v>
      </c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  <c r="AA122" s="227"/>
      <c r="AB122" s="227"/>
      <c r="AC122" s="227"/>
      <c r="AD122" s="227"/>
      <c r="AE122" s="227"/>
      <c r="AF122" s="227"/>
      <c r="AG122" s="231">
        <f>'VRN - Vedlejší rozpočtové...'!J30</f>
        <v>0</v>
      </c>
      <c r="AH122" s="232"/>
      <c r="AI122" s="232"/>
      <c r="AJ122" s="232"/>
      <c r="AK122" s="232"/>
      <c r="AL122" s="232"/>
      <c r="AM122" s="232"/>
      <c r="AN122" s="231">
        <f t="shared" si="0"/>
        <v>0</v>
      </c>
      <c r="AO122" s="232"/>
      <c r="AP122" s="232"/>
      <c r="AQ122" s="83" t="s">
        <v>81</v>
      </c>
      <c r="AR122" s="80"/>
      <c r="AS122" s="95">
        <v>0</v>
      </c>
      <c r="AT122" s="96">
        <f t="shared" si="1"/>
        <v>0</v>
      </c>
      <c r="AU122" s="97">
        <f>'VRN - Vedlejší rozpočtové...'!P117</f>
        <v>0</v>
      </c>
      <c r="AV122" s="96">
        <f>'VRN - Vedlejší rozpočtové...'!J33</f>
        <v>0</v>
      </c>
      <c r="AW122" s="96">
        <f>'VRN - Vedlejší rozpočtové...'!J34</f>
        <v>0</v>
      </c>
      <c r="AX122" s="96">
        <f>'VRN - Vedlejší rozpočtové...'!J35</f>
        <v>0</v>
      </c>
      <c r="AY122" s="96">
        <f>'VRN - Vedlejší rozpočtové...'!J36</f>
        <v>0</v>
      </c>
      <c r="AZ122" s="96">
        <f>'VRN - Vedlejší rozpočtové...'!F33</f>
        <v>0</v>
      </c>
      <c r="BA122" s="96">
        <f>'VRN - Vedlejší rozpočtové...'!F34</f>
        <v>0</v>
      </c>
      <c r="BB122" s="96">
        <f>'VRN - Vedlejší rozpočtové...'!F35</f>
        <v>0</v>
      </c>
      <c r="BC122" s="96">
        <f>'VRN - Vedlejší rozpočtové...'!F36</f>
        <v>0</v>
      </c>
      <c r="BD122" s="98">
        <f>'VRN - Vedlejší rozpočtové...'!F37</f>
        <v>0</v>
      </c>
      <c r="BT122" s="88" t="s">
        <v>82</v>
      </c>
      <c r="BV122" s="88" t="s">
        <v>78</v>
      </c>
      <c r="BW122" s="88" t="s">
        <v>161</v>
      </c>
      <c r="BX122" s="88" t="s">
        <v>4</v>
      </c>
      <c r="CL122" s="88" t="s">
        <v>1</v>
      </c>
      <c r="CM122" s="88" t="s">
        <v>84</v>
      </c>
    </row>
    <row r="123" spans="1:91" s="2" customFormat="1" ht="30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4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</row>
    <row r="124" spans="1:91" s="2" customFormat="1" ht="6.95" customHeight="1">
      <c r="A124" s="33"/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34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</row>
  </sheetData>
  <mergeCells count="150">
    <mergeCell ref="AK35:AO35"/>
    <mergeCell ref="X35:AB35"/>
    <mergeCell ref="AR2:BE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S89:AT91"/>
    <mergeCell ref="AM90:AP90"/>
    <mergeCell ref="AG92:AM92"/>
    <mergeCell ref="AN92:AP92"/>
    <mergeCell ref="AN95:AP95"/>
    <mergeCell ref="AG95:AM95"/>
    <mergeCell ref="AG96:AM96"/>
    <mergeCell ref="AN96:AP96"/>
    <mergeCell ref="AG97:AM97"/>
    <mergeCell ref="AN97:AP97"/>
    <mergeCell ref="AG94:AM94"/>
    <mergeCell ref="AN94:AP94"/>
    <mergeCell ref="F99:J99"/>
    <mergeCell ref="L100:AF100"/>
    <mergeCell ref="F100:J100"/>
    <mergeCell ref="F101:J101"/>
    <mergeCell ref="L101:AF101"/>
    <mergeCell ref="L102:AF102"/>
    <mergeCell ref="F102:J102"/>
    <mergeCell ref="F103:J103"/>
    <mergeCell ref="L103:AF103"/>
    <mergeCell ref="C92:G92"/>
    <mergeCell ref="I92:AF92"/>
    <mergeCell ref="D95:H95"/>
    <mergeCell ref="J95:AF95"/>
    <mergeCell ref="K96:AF96"/>
    <mergeCell ref="E96:I96"/>
    <mergeCell ref="K97:AF97"/>
    <mergeCell ref="E97:I97"/>
    <mergeCell ref="E98:I98"/>
    <mergeCell ref="K98:AF9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L85:AO85"/>
    <mergeCell ref="L99:AF99"/>
    <mergeCell ref="AM87:AN87"/>
    <mergeCell ref="AM89:AP89"/>
    <mergeCell ref="AG98:AM98"/>
    <mergeCell ref="AN98:AP98"/>
    <mergeCell ref="AG99:AM99"/>
    <mergeCell ref="AN99:AP99"/>
    <mergeCell ref="AG100:AM100"/>
    <mergeCell ref="AN100:AP100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D119:H119"/>
    <mergeCell ref="J119:AF119"/>
    <mergeCell ref="D120:H120"/>
    <mergeCell ref="J120:AF120"/>
    <mergeCell ref="D121:H121"/>
    <mergeCell ref="J121:AF121"/>
    <mergeCell ref="D122:H122"/>
    <mergeCell ref="J122:AF122"/>
    <mergeCell ref="AN101:AP101"/>
    <mergeCell ref="AG101:AM101"/>
    <mergeCell ref="AG102:AM102"/>
    <mergeCell ref="AN102:AP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L114:AF114"/>
    <mergeCell ref="F114:J114"/>
    <mergeCell ref="F115:J115"/>
    <mergeCell ref="L115:AF115"/>
    <mergeCell ref="D116:H116"/>
    <mergeCell ref="J116:AF116"/>
    <mergeCell ref="D117:H117"/>
    <mergeCell ref="J117:AF117"/>
    <mergeCell ref="D118:H118"/>
    <mergeCell ref="J118:AF118"/>
    <mergeCell ref="L109:AF109"/>
    <mergeCell ref="F109:J109"/>
    <mergeCell ref="G110:K110"/>
    <mergeCell ref="M110:AF110"/>
    <mergeCell ref="G111:K111"/>
    <mergeCell ref="M111:AF111"/>
    <mergeCell ref="G112:K112"/>
    <mergeCell ref="M112:AF112"/>
    <mergeCell ref="M113:AF113"/>
    <mergeCell ref="G113:K113"/>
    <mergeCell ref="L104:AF104"/>
    <mergeCell ref="F104:J104"/>
    <mergeCell ref="F105:J105"/>
    <mergeCell ref="L105:AF105"/>
    <mergeCell ref="K106:AF106"/>
    <mergeCell ref="E106:I106"/>
    <mergeCell ref="L107:AF107"/>
    <mergeCell ref="F107:J107"/>
    <mergeCell ref="L108:AF108"/>
    <mergeCell ref="F108:J108"/>
  </mergeCells>
  <hyperlinks>
    <hyperlink ref="A96" location="'00 - Odstranění stavby'!C2" display="/"/>
    <hyperlink ref="A97" location="'01 - Architektonicko-stav...'!C2" display="/"/>
    <hyperlink ref="A99" location="'01 - Vnitřní otvory'!C2" display="/"/>
    <hyperlink ref="A100" location="'02 - Vnější otvory'!C2" display="/"/>
    <hyperlink ref="A101" location="'03 - Truhlářské prvky'!C2" display="/"/>
    <hyperlink ref="A102" location="'04 - Zámečnické prvky'!C2" display="/"/>
    <hyperlink ref="A103" location="'05 - Klempířské prvky'!C2" display="/"/>
    <hyperlink ref="A104" location="'06 - Kamenické prvky'!C2" display="/"/>
    <hyperlink ref="A105" location="'07 - Sanitární prvky'!C2" display="/"/>
    <hyperlink ref="A107" location="'01 - Zdravotní technika'!C2" display="/"/>
    <hyperlink ref="A108" location="'02 - Ústřední vytápění'!C2" display="/"/>
    <hyperlink ref="A110" location="'03.1 - Silnoproud'!C2" display="/"/>
    <hyperlink ref="A111" location="'03.2 - Slaboproud'!C2" display="/"/>
    <hyperlink ref="A112" location="'03.3 - Bleskosvod'!C2" display="/"/>
    <hyperlink ref="A113" location="'03.4 - FVE'!C2" display="/"/>
    <hyperlink ref="A114" location="'04 - Vzduchotechnika'!C2" display="/"/>
    <hyperlink ref="A115" location="'05 - Měření a regulace'!C2" display="/"/>
    <hyperlink ref="A116" location="'SO 02 - Přípojka vodovodu'!C2" display="/"/>
    <hyperlink ref="A117" location="'SO 03 a 04 - Přípojka kan...'!C2" display="/"/>
    <hyperlink ref="A118" location="'SO 05 - Přípojka elektro'!C2" display="/"/>
    <hyperlink ref="A119" location="'SO 06 - Optická přípojka'!C2" display="/"/>
    <hyperlink ref="A120" location="'SO 07 - Zpevněné plochy a...'!C2" display="/"/>
    <hyperlink ref="A121" location="'SO 08 - Krajínářské úpravy'!C2" display="/"/>
    <hyperlink ref="A122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89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162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0" t="str">
        <f>'Rekapitulace stavby'!K6</f>
        <v>Technikův pavilon</v>
      </c>
      <c r="F7" s="271"/>
      <c r="G7" s="271"/>
      <c r="H7" s="271"/>
      <c r="L7" s="21"/>
    </row>
    <row r="8" spans="1:46" s="1" customFormat="1" ht="12" customHeight="1">
      <c r="B8" s="21"/>
      <c r="D8" s="28" t="s">
        <v>163</v>
      </c>
      <c r="L8" s="21"/>
    </row>
    <row r="9" spans="1:46" s="2" customFormat="1" ht="16.5" customHeight="1">
      <c r="A9" s="33"/>
      <c r="B9" s="34"/>
      <c r="C9" s="33"/>
      <c r="D9" s="33"/>
      <c r="E9" s="270" t="s">
        <v>164</v>
      </c>
      <c r="F9" s="272"/>
      <c r="G9" s="272"/>
      <c r="H9" s="272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165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33" t="s">
        <v>166</v>
      </c>
      <c r="F11" s="272"/>
      <c r="G11" s="272"/>
      <c r="H11" s="272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167</v>
      </c>
      <c r="G14" s="33"/>
      <c r="H14" s="33"/>
      <c r="I14" s="28" t="s">
        <v>22</v>
      </c>
      <c r="J14" s="56" t="str">
        <f>'Rekapitulace stavby'!AN8</f>
        <v>21. 11. 2024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>Statutární město Liberec, nám.Dr.E.Beneše</v>
      </c>
      <c r="F17" s="33"/>
      <c r="G17" s="33"/>
      <c r="H17" s="33"/>
      <c r="I17" s="28" t="s">
        <v>27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28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3" t="str">
        <f>'Rekapitulace stavby'!E14</f>
        <v>Vyplň údaj</v>
      </c>
      <c r="F20" s="253"/>
      <c r="G20" s="253"/>
      <c r="H20" s="253"/>
      <c r="I20" s="28" t="s">
        <v>27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30</v>
      </c>
      <c r="E22" s="33"/>
      <c r="F22" s="33"/>
      <c r="G22" s="33"/>
      <c r="H22" s="33"/>
      <c r="I22" s="28" t="s">
        <v>25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>Kancelář architektury města, nám.Dr.E.Beneše</v>
      </c>
      <c r="F23" s="33"/>
      <c r="G23" s="33"/>
      <c r="H23" s="33"/>
      <c r="I23" s="28" t="s">
        <v>27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>PROPOS Liberec s.r.o.</v>
      </c>
      <c r="F26" s="33"/>
      <c r="G26" s="33"/>
      <c r="H26" s="33"/>
      <c r="I26" s="28" t="s">
        <v>27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58" t="s">
        <v>1</v>
      </c>
      <c r="F29" s="258"/>
      <c r="G29" s="258"/>
      <c r="H29" s="258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ROUND(J133,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ROUND((SUM(BE133:BE207)),  2)</f>
        <v>0</v>
      </c>
      <c r="G35" s="33"/>
      <c r="H35" s="33"/>
      <c r="I35" s="106">
        <v>0.21</v>
      </c>
      <c r="J35" s="105">
        <f>ROUND(((SUM(BE133:BE207))*I35),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ROUND((SUM(BF133:BF207)),  2)</f>
        <v>0</v>
      </c>
      <c r="G36" s="33"/>
      <c r="H36" s="33"/>
      <c r="I36" s="106">
        <v>0.12</v>
      </c>
      <c r="J36" s="105">
        <f>ROUND(((SUM(BF133:BF207))*I36),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ROUND((SUM(BG133:BG207)),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ROUND((SUM(BH133:BH207)),  2)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ROUND((SUM(BI133:BI207)),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0" t="str">
        <f>E7</f>
        <v>Technikův pavilon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163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164</v>
      </c>
      <c r="F87" s="272"/>
      <c r="G87" s="272"/>
      <c r="H87" s="272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165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3" t="str">
        <f>E11</f>
        <v>00 - Odstranění stavby</v>
      </c>
      <c r="F89" s="272"/>
      <c r="G89" s="272"/>
      <c r="H89" s="272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21. 11. 2024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15" customHeight="1">
      <c r="A93" s="33"/>
      <c r="B93" s="34"/>
      <c r="C93" s="28" t="s">
        <v>24</v>
      </c>
      <c r="D93" s="33"/>
      <c r="E93" s="33"/>
      <c r="F93" s="26" t="str">
        <f>E17</f>
        <v>Statutární město Liberec, nám.Dr.E.Beneše</v>
      </c>
      <c r="G93" s="33"/>
      <c r="H93" s="33"/>
      <c r="I93" s="28" t="s">
        <v>30</v>
      </c>
      <c r="J93" s="31" t="str">
        <f>E23</f>
        <v>Kancelář architektury města, nám.Dr.E.Beneše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5.7" customHeight="1">
      <c r="A94" s="33"/>
      <c r="B94" s="34"/>
      <c r="C94" s="28" t="s">
        <v>28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PROPOS Liberec s.r.o.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169</v>
      </c>
      <c r="D96" s="107"/>
      <c r="E96" s="107"/>
      <c r="F96" s="107"/>
      <c r="G96" s="107"/>
      <c r="H96" s="107"/>
      <c r="I96" s="107"/>
      <c r="J96" s="116" t="s">
        <v>170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171</v>
      </c>
      <c r="D98" s="33"/>
      <c r="E98" s="33"/>
      <c r="F98" s="33"/>
      <c r="G98" s="33"/>
      <c r="H98" s="33"/>
      <c r="I98" s="33"/>
      <c r="J98" s="72">
        <f>J133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172</v>
      </c>
    </row>
    <row r="99" spans="1:47" s="9" customFormat="1" ht="24.95" customHeight="1">
      <c r="B99" s="118"/>
      <c r="D99" s="119" t="s">
        <v>173</v>
      </c>
      <c r="E99" s="120"/>
      <c r="F99" s="120"/>
      <c r="G99" s="120"/>
      <c r="H99" s="120"/>
      <c r="I99" s="120"/>
      <c r="J99" s="121">
        <f>J134</f>
        <v>0</v>
      </c>
      <c r="L99" s="118"/>
    </row>
    <row r="100" spans="1:47" s="10" customFormat="1" ht="19.899999999999999" customHeight="1">
      <c r="B100" s="122"/>
      <c r="D100" s="123" t="s">
        <v>174</v>
      </c>
      <c r="E100" s="124"/>
      <c r="F100" s="124"/>
      <c r="G100" s="124"/>
      <c r="H100" s="124"/>
      <c r="I100" s="124"/>
      <c r="J100" s="125">
        <f>J135</f>
        <v>0</v>
      </c>
      <c r="L100" s="122"/>
    </row>
    <row r="101" spans="1:47" s="10" customFormat="1" ht="19.899999999999999" customHeight="1">
      <c r="B101" s="122"/>
      <c r="D101" s="123" t="s">
        <v>175</v>
      </c>
      <c r="E101" s="124"/>
      <c r="F101" s="124"/>
      <c r="G101" s="124"/>
      <c r="H101" s="124"/>
      <c r="I101" s="124"/>
      <c r="J101" s="125">
        <f>J144</f>
        <v>0</v>
      </c>
      <c r="L101" s="122"/>
    </row>
    <row r="102" spans="1:47" s="10" customFormat="1" ht="19.899999999999999" customHeight="1">
      <c r="B102" s="122"/>
      <c r="D102" s="123" t="s">
        <v>176</v>
      </c>
      <c r="E102" s="124"/>
      <c r="F102" s="124"/>
      <c r="G102" s="124"/>
      <c r="H102" s="124"/>
      <c r="I102" s="124"/>
      <c r="J102" s="125">
        <f>J153</f>
        <v>0</v>
      </c>
      <c r="L102" s="122"/>
    </row>
    <row r="103" spans="1:47" s="10" customFormat="1" ht="19.899999999999999" customHeight="1">
      <c r="B103" s="122"/>
      <c r="D103" s="123" t="s">
        <v>177</v>
      </c>
      <c r="E103" s="124"/>
      <c r="F103" s="124"/>
      <c r="G103" s="124"/>
      <c r="H103" s="124"/>
      <c r="I103" s="124"/>
      <c r="J103" s="125">
        <f>J163</f>
        <v>0</v>
      </c>
      <c r="L103" s="122"/>
    </row>
    <row r="104" spans="1:47" s="9" customFormat="1" ht="24.95" customHeight="1">
      <c r="B104" s="118"/>
      <c r="D104" s="119" t="s">
        <v>178</v>
      </c>
      <c r="E104" s="120"/>
      <c r="F104" s="120"/>
      <c r="G104" s="120"/>
      <c r="H104" s="120"/>
      <c r="I104" s="120"/>
      <c r="J104" s="121">
        <f>J174</f>
        <v>0</v>
      </c>
      <c r="L104" s="118"/>
    </row>
    <row r="105" spans="1:47" s="10" customFormat="1" ht="19.899999999999999" customHeight="1">
      <c r="B105" s="122"/>
      <c r="D105" s="123" t="s">
        <v>179</v>
      </c>
      <c r="E105" s="124"/>
      <c r="F105" s="124"/>
      <c r="G105" s="124"/>
      <c r="H105" s="124"/>
      <c r="I105" s="124"/>
      <c r="J105" s="125">
        <f>J175</f>
        <v>0</v>
      </c>
      <c r="L105" s="122"/>
    </row>
    <row r="106" spans="1:47" s="9" customFormat="1" ht="24.95" customHeight="1">
      <c r="B106" s="118"/>
      <c r="D106" s="119" t="s">
        <v>180</v>
      </c>
      <c r="E106" s="120"/>
      <c r="F106" s="120"/>
      <c r="G106" s="120"/>
      <c r="H106" s="120"/>
      <c r="I106" s="120"/>
      <c r="J106" s="121">
        <f>J180</f>
        <v>0</v>
      </c>
      <c r="L106" s="118"/>
    </row>
    <row r="107" spans="1:47" s="10" customFormat="1" ht="19.899999999999999" customHeight="1">
      <c r="B107" s="122"/>
      <c r="D107" s="123" t="s">
        <v>181</v>
      </c>
      <c r="E107" s="124"/>
      <c r="F107" s="124"/>
      <c r="G107" s="124"/>
      <c r="H107" s="124"/>
      <c r="I107" s="124"/>
      <c r="J107" s="125">
        <f>J181</f>
        <v>0</v>
      </c>
      <c r="L107" s="122"/>
    </row>
    <row r="108" spans="1:47" s="10" customFormat="1" ht="19.899999999999999" customHeight="1">
      <c r="B108" s="122"/>
      <c r="D108" s="123" t="s">
        <v>182</v>
      </c>
      <c r="E108" s="124"/>
      <c r="F108" s="124"/>
      <c r="G108" s="124"/>
      <c r="H108" s="124"/>
      <c r="I108" s="124"/>
      <c r="J108" s="125">
        <f>J186</f>
        <v>0</v>
      </c>
      <c r="L108" s="122"/>
    </row>
    <row r="109" spans="1:47" s="10" customFormat="1" ht="19.899999999999999" customHeight="1">
      <c r="B109" s="122"/>
      <c r="D109" s="123" t="s">
        <v>183</v>
      </c>
      <c r="E109" s="124"/>
      <c r="F109" s="124"/>
      <c r="G109" s="124"/>
      <c r="H109" s="124"/>
      <c r="I109" s="124"/>
      <c r="J109" s="125">
        <f>J192</f>
        <v>0</v>
      </c>
      <c r="L109" s="122"/>
    </row>
    <row r="110" spans="1:47" s="10" customFormat="1" ht="19.899999999999999" customHeight="1">
      <c r="B110" s="122"/>
      <c r="D110" s="123" t="s">
        <v>184</v>
      </c>
      <c r="E110" s="124"/>
      <c r="F110" s="124"/>
      <c r="G110" s="124"/>
      <c r="H110" s="124"/>
      <c r="I110" s="124"/>
      <c r="J110" s="125">
        <f>J197</f>
        <v>0</v>
      </c>
      <c r="L110" s="122"/>
    </row>
    <row r="111" spans="1:47" s="10" customFormat="1" ht="19.899999999999999" customHeight="1">
      <c r="B111" s="122"/>
      <c r="D111" s="123" t="s">
        <v>185</v>
      </c>
      <c r="E111" s="124"/>
      <c r="F111" s="124"/>
      <c r="G111" s="124"/>
      <c r="H111" s="124"/>
      <c r="I111" s="124"/>
      <c r="J111" s="125">
        <f>J202</f>
        <v>0</v>
      </c>
      <c r="L111" s="122"/>
    </row>
    <row r="112" spans="1:47" s="2" customFormat="1" ht="21.7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5" customHeight="1">
      <c r="A113" s="33"/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pans="1:31" s="2" customFormat="1" ht="6.95" customHeight="1">
      <c r="A117" s="33"/>
      <c r="B117" s="50"/>
      <c r="C117" s="51"/>
      <c r="D117" s="51"/>
      <c r="E117" s="51"/>
      <c r="F117" s="51"/>
      <c r="G117" s="51"/>
      <c r="H117" s="51"/>
      <c r="I117" s="51"/>
      <c r="J117" s="51"/>
      <c r="K117" s="51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4.95" customHeight="1">
      <c r="A118" s="33"/>
      <c r="B118" s="34"/>
      <c r="C118" s="22" t="s">
        <v>186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16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70" t="str">
        <f>E7</f>
        <v>Technikův pavilon</v>
      </c>
      <c r="F121" s="271"/>
      <c r="G121" s="271"/>
      <c r="H121" s="271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1" customFormat="1" ht="12" customHeight="1">
      <c r="B122" s="21"/>
      <c r="C122" s="28" t="s">
        <v>163</v>
      </c>
      <c r="L122" s="21"/>
    </row>
    <row r="123" spans="1:31" s="2" customFormat="1" ht="16.5" customHeight="1">
      <c r="A123" s="33"/>
      <c r="B123" s="34"/>
      <c r="C123" s="33"/>
      <c r="D123" s="33"/>
      <c r="E123" s="270" t="s">
        <v>164</v>
      </c>
      <c r="F123" s="272"/>
      <c r="G123" s="272"/>
      <c r="H123" s="272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165</v>
      </c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6.5" customHeight="1">
      <c r="A125" s="33"/>
      <c r="B125" s="34"/>
      <c r="C125" s="33"/>
      <c r="D125" s="33"/>
      <c r="E125" s="233" t="str">
        <f>E11</f>
        <v>00 - Odstranění stavby</v>
      </c>
      <c r="F125" s="272"/>
      <c r="G125" s="272"/>
      <c r="H125" s="272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20</v>
      </c>
      <c r="D127" s="33"/>
      <c r="E127" s="33"/>
      <c r="F127" s="26" t="str">
        <f>F14</f>
        <v xml:space="preserve"> </v>
      </c>
      <c r="G127" s="33"/>
      <c r="H127" s="33"/>
      <c r="I127" s="28" t="s">
        <v>22</v>
      </c>
      <c r="J127" s="56" t="str">
        <f>IF(J14="","",J14)</f>
        <v>21. 11. 2024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40.15" customHeight="1">
      <c r="A129" s="33"/>
      <c r="B129" s="34"/>
      <c r="C129" s="28" t="s">
        <v>24</v>
      </c>
      <c r="D129" s="33"/>
      <c r="E129" s="33"/>
      <c r="F129" s="26" t="str">
        <f>E17</f>
        <v>Statutární město Liberec, nám.Dr.E.Beneše</v>
      </c>
      <c r="G129" s="33"/>
      <c r="H129" s="33"/>
      <c r="I129" s="28" t="s">
        <v>30</v>
      </c>
      <c r="J129" s="31" t="str">
        <f>E23</f>
        <v>Kancelář architektury města, nám.Dr.E.Beneše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25.7" customHeight="1">
      <c r="A130" s="33"/>
      <c r="B130" s="34"/>
      <c r="C130" s="28" t="s">
        <v>28</v>
      </c>
      <c r="D130" s="33"/>
      <c r="E130" s="33"/>
      <c r="F130" s="26" t="str">
        <f>IF(E20="","",E20)</f>
        <v>Vyplň údaj</v>
      </c>
      <c r="G130" s="33"/>
      <c r="H130" s="33"/>
      <c r="I130" s="28" t="s">
        <v>33</v>
      </c>
      <c r="J130" s="31" t="str">
        <f>E26</f>
        <v>PROPOS Liberec s.r.o.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>
      <c r="A131" s="33"/>
      <c r="B131" s="34"/>
      <c r="C131" s="33"/>
      <c r="D131" s="33"/>
      <c r="E131" s="33"/>
      <c r="F131" s="33"/>
      <c r="G131" s="33"/>
      <c r="H131" s="33"/>
      <c r="I131" s="3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>
      <c r="A132" s="126"/>
      <c r="B132" s="127"/>
      <c r="C132" s="128" t="s">
        <v>187</v>
      </c>
      <c r="D132" s="129" t="s">
        <v>61</v>
      </c>
      <c r="E132" s="129" t="s">
        <v>57</v>
      </c>
      <c r="F132" s="129" t="s">
        <v>58</v>
      </c>
      <c r="G132" s="129" t="s">
        <v>188</v>
      </c>
      <c r="H132" s="129" t="s">
        <v>189</v>
      </c>
      <c r="I132" s="129" t="s">
        <v>190</v>
      </c>
      <c r="J132" s="129" t="s">
        <v>170</v>
      </c>
      <c r="K132" s="130" t="s">
        <v>191</v>
      </c>
      <c r="L132" s="131"/>
      <c r="M132" s="63" t="s">
        <v>1</v>
      </c>
      <c r="N132" s="64" t="s">
        <v>40</v>
      </c>
      <c r="O132" s="64" t="s">
        <v>192</v>
      </c>
      <c r="P132" s="64" t="s">
        <v>193</v>
      </c>
      <c r="Q132" s="64" t="s">
        <v>194</v>
      </c>
      <c r="R132" s="64" t="s">
        <v>195</v>
      </c>
      <c r="S132" s="64" t="s">
        <v>196</v>
      </c>
      <c r="T132" s="65" t="s">
        <v>197</v>
      </c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</row>
    <row r="133" spans="1:65" s="2" customFormat="1" ht="22.9" customHeight="1">
      <c r="A133" s="33"/>
      <c r="B133" s="34"/>
      <c r="C133" s="70" t="s">
        <v>198</v>
      </c>
      <c r="D133" s="33"/>
      <c r="E133" s="33"/>
      <c r="F133" s="33"/>
      <c r="G133" s="33"/>
      <c r="H133" s="33"/>
      <c r="I133" s="33"/>
      <c r="J133" s="132">
        <f>BK133</f>
        <v>0</v>
      </c>
      <c r="K133" s="33"/>
      <c r="L133" s="34"/>
      <c r="M133" s="66"/>
      <c r="N133" s="57"/>
      <c r="O133" s="67"/>
      <c r="P133" s="133">
        <f>P134+P174+P180</f>
        <v>0</v>
      </c>
      <c r="Q133" s="67"/>
      <c r="R133" s="133">
        <f>R134+R174+R180</f>
        <v>0</v>
      </c>
      <c r="S133" s="67"/>
      <c r="T133" s="134">
        <f>T134+T174+T180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75</v>
      </c>
      <c r="AU133" s="18" t="s">
        <v>172</v>
      </c>
      <c r="BK133" s="135">
        <f>BK134+BK174+BK180</f>
        <v>0</v>
      </c>
    </row>
    <row r="134" spans="1:65" s="12" customFormat="1" ht="25.9" customHeight="1">
      <c r="B134" s="136"/>
      <c r="D134" s="137" t="s">
        <v>75</v>
      </c>
      <c r="E134" s="138" t="s">
        <v>199</v>
      </c>
      <c r="F134" s="138" t="s">
        <v>200</v>
      </c>
      <c r="I134" s="139"/>
      <c r="J134" s="140">
        <f>BK134</f>
        <v>0</v>
      </c>
      <c r="L134" s="136"/>
      <c r="M134" s="141"/>
      <c r="N134" s="142"/>
      <c r="O134" s="142"/>
      <c r="P134" s="143">
        <f>P135+P144+P153+P163</f>
        <v>0</v>
      </c>
      <c r="Q134" s="142"/>
      <c r="R134" s="143">
        <f>R135+R144+R153+R163</f>
        <v>0</v>
      </c>
      <c r="S134" s="142"/>
      <c r="T134" s="144">
        <f>T135+T144+T153+T163</f>
        <v>0</v>
      </c>
      <c r="AR134" s="137" t="s">
        <v>82</v>
      </c>
      <c r="AT134" s="145" t="s">
        <v>75</v>
      </c>
      <c r="AU134" s="145" t="s">
        <v>76</v>
      </c>
      <c r="AY134" s="137" t="s">
        <v>201</v>
      </c>
      <c r="BK134" s="146">
        <f>BK135+BK144+BK153+BK163</f>
        <v>0</v>
      </c>
    </row>
    <row r="135" spans="1:65" s="12" customFormat="1" ht="22.9" customHeight="1">
      <c r="B135" s="136"/>
      <c r="D135" s="137" t="s">
        <v>75</v>
      </c>
      <c r="E135" s="147" t="s">
        <v>82</v>
      </c>
      <c r="F135" s="147" t="s">
        <v>202</v>
      </c>
      <c r="I135" s="139"/>
      <c r="J135" s="148">
        <f>BK135</f>
        <v>0</v>
      </c>
      <c r="L135" s="136"/>
      <c r="M135" s="141"/>
      <c r="N135" s="142"/>
      <c r="O135" s="142"/>
      <c r="P135" s="143">
        <f>SUM(P136:P143)</f>
        <v>0</v>
      </c>
      <c r="Q135" s="142"/>
      <c r="R135" s="143">
        <f>SUM(R136:R143)</f>
        <v>0</v>
      </c>
      <c r="S135" s="142"/>
      <c r="T135" s="144">
        <f>SUM(T136:T143)</f>
        <v>0</v>
      </c>
      <c r="AR135" s="137" t="s">
        <v>82</v>
      </c>
      <c r="AT135" s="145" t="s">
        <v>75</v>
      </c>
      <c r="AU135" s="145" t="s">
        <v>82</v>
      </c>
      <c r="AY135" s="137" t="s">
        <v>201</v>
      </c>
      <c r="BK135" s="146">
        <f>SUM(BK136:BK143)</f>
        <v>0</v>
      </c>
    </row>
    <row r="136" spans="1:65" s="2" customFormat="1" ht="16.5" customHeight="1">
      <c r="A136" s="33"/>
      <c r="B136" s="149"/>
      <c r="C136" s="150" t="s">
        <v>82</v>
      </c>
      <c r="D136" s="150" t="s">
        <v>203</v>
      </c>
      <c r="E136" s="151" t="s">
        <v>204</v>
      </c>
      <c r="F136" s="152" t="s">
        <v>205</v>
      </c>
      <c r="G136" s="153" t="s">
        <v>206</v>
      </c>
      <c r="H136" s="154">
        <v>237.32499999999999</v>
      </c>
      <c r="I136" s="155"/>
      <c r="J136" s="156">
        <f>ROUND(I136*H136,2)</f>
        <v>0</v>
      </c>
      <c r="K136" s="152" t="s">
        <v>1</v>
      </c>
      <c r="L136" s="34"/>
      <c r="M136" s="157" t="s">
        <v>1</v>
      </c>
      <c r="N136" s="158" t="s">
        <v>41</v>
      </c>
      <c r="O136" s="59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126</v>
      </c>
      <c r="AT136" s="161" t="s">
        <v>203</v>
      </c>
      <c r="AU136" s="161" t="s">
        <v>84</v>
      </c>
      <c r="AY136" s="18" t="s">
        <v>201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8" t="s">
        <v>82</v>
      </c>
      <c r="BK136" s="162">
        <f>ROUND(I136*H136,2)</f>
        <v>0</v>
      </c>
      <c r="BL136" s="18" t="s">
        <v>126</v>
      </c>
      <c r="BM136" s="161" t="s">
        <v>84</v>
      </c>
    </row>
    <row r="137" spans="1:65" s="13" customFormat="1" ht="11.25">
      <c r="B137" s="163"/>
      <c r="D137" s="164" t="s">
        <v>207</v>
      </c>
      <c r="E137" s="165" t="s">
        <v>1</v>
      </c>
      <c r="F137" s="166" t="s">
        <v>208</v>
      </c>
      <c r="H137" s="165" t="s">
        <v>1</v>
      </c>
      <c r="I137" s="167"/>
      <c r="L137" s="163"/>
      <c r="M137" s="168"/>
      <c r="N137" s="169"/>
      <c r="O137" s="169"/>
      <c r="P137" s="169"/>
      <c r="Q137" s="169"/>
      <c r="R137" s="169"/>
      <c r="S137" s="169"/>
      <c r="T137" s="170"/>
      <c r="AT137" s="165" t="s">
        <v>207</v>
      </c>
      <c r="AU137" s="165" t="s">
        <v>84</v>
      </c>
      <c r="AV137" s="13" t="s">
        <v>82</v>
      </c>
      <c r="AW137" s="13" t="s">
        <v>32</v>
      </c>
      <c r="AX137" s="13" t="s">
        <v>76</v>
      </c>
      <c r="AY137" s="165" t="s">
        <v>201</v>
      </c>
    </row>
    <row r="138" spans="1:65" s="13" customFormat="1" ht="11.25">
      <c r="B138" s="163"/>
      <c r="D138" s="164" t="s">
        <v>207</v>
      </c>
      <c r="E138" s="165" t="s">
        <v>1</v>
      </c>
      <c r="F138" s="166" t="s">
        <v>209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207</v>
      </c>
      <c r="AU138" s="165" t="s">
        <v>84</v>
      </c>
      <c r="AV138" s="13" t="s">
        <v>82</v>
      </c>
      <c r="AW138" s="13" t="s">
        <v>32</v>
      </c>
      <c r="AX138" s="13" t="s">
        <v>76</v>
      </c>
      <c r="AY138" s="165" t="s">
        <v>201</v>
      </c>
    </row>
    <row r="139" spans="1:65" s="14" customFormat="1" ht="11.25">
      <c r="B139" s="171"/>
      <c r="D139" s="164" t="s">
        <v>207</v>
      </c>
      <c r="E139" s="172" t="s">
        <v>1</v>
      </c>
      <c r="F139" s="173" t="s">
        <v>210</v>
      </c>
      <c r="H139" s="174">
        <v>237.32499999999999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207</v>
      </c>
      <c r="AU139" s="172" t="s">
        <v>84</v>
      </c>
      <c r="AV139" s="14" t="s">
        <v>84</v>
      </c>
      <c r="AW139" s="14" t="s">
        <v>32</v>
      </c>
      <c r="AX139" s="14" t="s">
        <v>76</v>
      </c>
      <c r="AY139" s="172" t="s">
        <v>201</v>
      </c>
    </row>
    <row r="140" spans="1:65" s="15" customFormat="1" ht="11.25">
      <c r="B140" s="179"/>
      <c r="D140" s="164" t="s">
        <v>207</v>
      </c>
      <c r="E140" s="180" t="s">
        <v>1</v>
      </c>
      <c r="F140" s="181" t="s">
        <v>211</v>
      </c>
      <c r="H140" s="182">
        <v>237.32499999999999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207</v>
      </c>
      <c r="AU140" s="180" t="s">
        <v>84</v>
      </c>
      <c r="AV140" s="15" t="s">
        <v>126</v>
      </c>
      <c r="AW140" s="15" t="s">
        <v>32</v>
      </c>
      <c r="AX140" s="15" t="s">
        <v>82</v>
      </c>
      <c r="AY140" s="180" t="s">
        <v>201</v>
      </c>
    </row>
    <row r="141" spans="1:65" s="2" customFormat="1" ht="16.5" customHeight="1">
      <c r="A141" s="33"/>
      <c r="B141" s="149"/>
      <c r="C141" s="187" t="s">
        <v>84</v>
      </c>
      <c r="D141" s="187" t="s">
        <v>212</v>
      </c>
      <c r="E141" s="188" t="s">
        <v>213</v>
      </c>
      <c r="F141" s="189" t="s">
        <v>214</v>
      </c>
      <c r="G141" s="190" t="s">
        <v>215</v>
      </c>
      <c r="H141" s="191">
        <v>415.161</v>
      </c>
      <c r="I141" s="192"/>
      <c r="J141" s="193">
        <f>ROUND(I141*H141,2)</f>
        <v>0</v>
      </c>
      <c r="K141" s="189" t="s">
        <v>1</v>
      </c>
      <c r="L141" s="194"/>
      <c r="M141" s="195" t="s">
        <v>1</v>
      </c>
      <c r="N141" s="196" t="s">
        <v>41</v>
      </c>
      <c r="O141" s="59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216</v>
      </c>
      <c r="AT141" s="161" t="s">
        <v>212</v>
      </c>
      <c r="AU141" s="161" t="s">
        <v>84</v>
      </c>
      <c r="AY141" s="18" t="s">
        <v>201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8" t="s">
        <v>82</v>
      </c>
      <c r="BK141" s="162">
        <f>ROUND(I141*H141,2)</f>
        <v>0</v>
      </c>
      <c r="BL141" s="18" t="s">
        <v>126</v>
      </c>
      <c r="BM141" s="161" t="s">
        <v>126</v>
      </c>
    </row>
    <row r="142" spans="1:65" s="14" customFormat="1" ht="11.25">
      <c r="B142" s="171"/>
      <c r="D142" s="164" t="s">
        <v>207</v>
      </c>
      <c r="E142" s="172" t="s">
        <v>1</v>
      </c>
      <c r="F142" s="173" t="s">
        <v>217</v>
      </c>
      <c r="H142" s="174">
        <v>415.161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207</v>
      </c>
      <c r="AU142" s="172" t="s">
        <v>84</v>
      </c>
      <c r="AV142" s="14" t="s">
        <v>84</v>
      </c>
      <c r="AW142" s="14" t="s">
        <v>32</v>
      </c>
      <c r="AX142" s="14" t="s">
        <v>76</v>
      </c>
      <c r="AY142" s="172" t="s">
        <v>201</v>
      </c>
    </row>
    <row r="143" spans="1:65" s="15" customFormat="1" ht="11.25">
      <c r="B143" s="179"/>
      <c r="D143" s="164" t="s">
        <v>207</v>
      </c>
      <c r="E143" s="180" t="s">
        <v>1</v>
      </c>
      <c r="F143" s="181" t="s">
        <v>211</v>
      </c>
      <c r="H143" s="182">
        <v>415.161</v>
      </c>
      <c r="I143" s="183"/>
      <c r="L143" s="179"/>
      <c r="M143" s="184"/>
      <c r="N143" s="185"/>
      <c r="O143" s="185"/>
      <c r="P143" s="185"/>
      <c r="Q143" s="185"/>
      <c r="R143" s="185"/>
      <c r="S143" s="185"/>
      <c r="T143" s="186"/>
      <c r="AT143" s="180" t="s">
        <v>207</v>
      </c>
      <c r="AU143" s="180" t="s">
        <v>84</v>
      </c>
      <c r="AV143" s="15" t="s">
        <v>126</v>
      </c>
      <c r="AW143" s="15" t="s">
        <v>32</v>
      </c>
      <c r="AX143" s="15" t="s">
        <v>82</v>
      </c>
      <c r="AY143" s="180" t="s">
        <v>201</v>
      </c>
    </row>
    <row r="144" spans="1:65" s="12" customFormat="1" ht="22.9" customHeight="1">
      <c r="B144" s="136"/>
      <c r="D144" s="137" t="s">
        <v>75</v>
      </c>
      <c r="E144" s="147" t="s">
        <v>216</v>
      </c>
      <c r="F144" s="147" t="s">
        <v>218</v>
      </c>
      <c r="I144" s="139"/>
      <c r="J144" s="148">
        <f>BK144</f>
        <v>0</v>
      </c>
      <c r="L144" s="136"/>
      <c r="M144" s="141"/>
      <c r="N144" s="142"/>
      <c r="O144" s="142"/>
      <c r="P144" s="143">
        <f>SUM(P145:P152)</f>
        <v>0</v>
      </c>
      <c r="Q144" s="142"/>
      <c r="R144" s="143">
        <f>SUM(R145:R152)</f>
        <v>0</v>
      </c>
      <c r="S144" s="142"/>
      <c r="T144" s="144">
        <f>SUM(T145:T152)</f>
        <v>0</v>
      </c>
      <c r="AR144" s="137" t="s">
        <v>82</v>
      </c>
      <c r="AT144" s="145" t="s">
        <v>75</v>
      </c>
      <c r="AU144" s="145" t="s">
        <v>82</v>
      </c>
      <c r="AY144" s="137" t="s">
        <v>201</v>
      </c>
      <c r="BK144" s="146">
        <f>SUM(BK145:BK152)</f>
        <v>0</v>
      </c>
    </row>
    <row r="145" spans="1:65" s="2" customFormat="1" ht="24.2" customHeight="1">
      <c r="A145" s="33"/>
      <c r="B145" s="149"/>
      <c r="C145" s="150" t="s">
        <v>97</v>
      </c>
      <c r="D145" s="150" t="s">
        <v>203</v>
      </c>
      <c r="E145" s="151" t="s">
        <v>219</v>
      </c>
      <c r="F145" s="152" t="s">
        <v>220</v>
      </c>
      <c r="G145" s="153" t="s">
        <v>221</v>
      </c>
      <c r="H145" s="154">
        <v>1</v>
      </c>
      <c r="I145" s="155"/>
      <c r="J145" s="156">
        <f>ROUND(I145*H145,2)</f>
        <v>0</v>
      </c>
      <c r="K145" s="152" t="s">
        <v>1</v>
      </c>
      <c r="L145" s="34"/>
      <c r="M145" s="157" t="s">
        <v>1</v>
      </c>
      <c r="N145" s="158" t="s">
        <v>41</v>
      </c>
      <c r="O145" s="59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126</v>
      </c>
      <c r="AT145" s="161" t="s">
        <v>203</v>
      </c>
      <c r="AU145" s="161" t="s">
        <v>84</v>
      </c>
      <c r="AY145" s="18" t="s">
        <v>201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8" t="s">
        <v>82</v>
      </c>
      <c r="BK145" s="162">
        <f>ROUND(I145*H145,2)</f>
        <v>0</v>
      </c>
      <c r="BL145" s="18" t="s">
        <v>126</v>
      </c>
      <c r="BM145" s="161" t="s">
        <v>222</v>
      </c>
    </row>
    <row r="146" spans="1:65" s="13" customFormat="1" ht="11.25">
      <c r="B146" s="163"/>
      <c r="D146" s="164" t="s">
        <v>207</v>
      </c>
      <c r="E146" s="165" t="s">
        <v>1</v>
      </c>
      <c r="F146" s="166" t="s">
        <v>223</v>
      </c>
      <c r="H146" s="165" t="s">
        <v>1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207</v>
      </c>
      <c r="AU146" s="165" t="s">
        <v>84</v>
      </c>
      <c r="AV146" s="13" t="s">
        <v>82</v>
      </c>
      <c r="AW146" s="13" t="s">
        <v>32</v>
      </c>
      <c r="AX146" s="13" t="s">
        <v>76</v>
      </c>
      <c r="AY146" s="165" t="s">
        <v>201</v>
      </c>
    </row>
    <row r="147" spans="1:65" s="14" customFormat="1" ht="11.25">
      <c r="B147" s="171"/>
      <c r="D147" s="164" t="s">
        <v>207</v>
      </c>
      <c r="E147" s="172" t="s">
        <v>1</v>
      </c>
      <c r="F147" s="173" t="s">
        <v>82</v>
      </c>
      <c r="H147" s="174">
        <v>1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207</v>
      </c>
      <c r="AU147" s="172" t="s">
        <v>84</v>
      </c>
      <c r="AV147" s="14" t="s">
        <v>84</v>
      </c>
      <c r="AW147" s="14" t="s">
        <v>32</v>
      </c>
      <c r="AX147" s="14" t="s">
        <v>76</v>
      </c>
      <c r="AY147" s="172" t="s">
        <v>201</v>
      </c>
    </row>
    <row r="148" spans="1:65" s="15" customFormat="1" ht="11.25">
      <c r="B148" s="179"/>
      <c r="D148" s="164" t="s">
        <v>207</v>
      </c>
      <c r="E148" s="180" t="s">
        <v>1</v>
      </c>
      <c r="F148" s="181" t="s">
        <v>211</v>
      </c>
      <c r="H148" s="182">
        <v>1</v>
      </c>
      <c r="I148" s="183"/>
      <c r="L148" s="179"/>
      <c r="M148" s="184"/>
      <c r="N148" s="185"/>
      <c r="O148" s="185"/>
      <c r="P148" s="185"/>
      <c r="Q148" s="185"/>
      <c r="R148" s="185"/>
      <c r="S148" s="185"/>
      <c r="T148" s="186"/>
      <c r="AT148" s="180" t="s">
        <v>207</v>
      </c>
      <c r="AU148" s="180" t="s">
        <v>84</v>
      </c>
      <c r="AV148" s="15" t="s">
        <v>126</v>
      </c>
      <c r="AW148" s="15" t="s">
        <v>32</v>
      </c>
      <c r="AX148" s="15" t="s">
        <v>82</v>
      </c>
      <c r="AY148" s="180" t="s">
        <v>201</v>
      </c>
    </row>
    <row r="149" spans="1:65" s="2" customFormat="1" ht="24.2" customHeight="1">
      <c r="A149" s="33"/>
      <c r="B149" s="149"/>
      <c r="C149" s="150" t="s">
        <v>126</v>
      </c>
      <c r="D149" s="150" t="s">
        <v>203</v>
      </c>
      <c r="E149" s="151" t="s">
        <v>224</v>
      </c>
      <c r="F149" s="152" t="s">
        <v>225</v>
      </c>
      <c r="G149" s="153" t="s">
        <v>221</v>
      </c>
      <c r="H149" s="154">
        <v>1</v>
      </c>
      <c r="I149" s="155"/>
      <c r="J149" s="156">
        <f>ROUND(I149*H149,2)</f>
        <v>0</v>
      </c>
      <c r="K149" s="152" t="s">
        <v>1</v>
      </c>
      <c r="L149" s="34"/>
      <c r="M149" s="157" t="s">
        <v>1</v>
      </c>
      <c r="N149" s="158" t="s">
        <v>41</v>
      </c>
      <c r="O149" s="59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126</v>
      </c>
      <c r="AT149" s="161" t="s">
        <v>203</v>
      </c>
      <c r="AU149" s="161" t="s">
        <v>84</v>
      </c>
      <c r="AY149" s="18" t="s">
        <v>201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8" t="s">
        <v>82</v>
      </c>
      <c r="BK149" s="162">
        <f>ROUND(I149*H149,2)</f>
        <v>0</v>
      </c>
      <c r="BL149" s="18" t="s">
        <v>126</v>
      </c>
      <c r="BM149" s="161" t="s">
        <v>216</v>
      </c>
    </row>
    <row r="150" spans="1:65" s="13" customFormat="1" ht="11.25">
      <c r="B150" s="163"/>
      <c r="D150" s="164" t="s">
        <v>207</v>
      </c>
      <c r="E150" s="165" t="s">
        <v>1</v>
      </c>
      <c r="F150" s="166" t="s">
        <v>226</v>
      </c>
      <c r="H150" s="165" t="s">
        <v>1</v>
      </c>
      <c r="I150" s="167"/>
      <c r="L150" s="163"/>
      <c r="M150" s="168"/>
      <c r="N150" s="169"/>
      <c r="O150" s="169"/>
      <c r="P150" s="169"/>
      <c r="Q150" s="169"/>
      <c r="R150" s="169"/>
      <c r="S150" s="169"/>
      <c r="T150" s="170"/>
      <c r="AT150" s="165" t="s">
        <v>207</v>
      </c>
      <c r="AU150" s="165" t="s">
        <v>84</v>
      </c>
      <c r="AV150" s="13" t="s">
        <v>82</v>
      </c>
      <c r="AW150" s="13" t="s">
        <v>32</v>
      </c>
      <c r="AX150" s="13" t="s">
        <v>76</v>
      </c>
      <c r="AY150" s="165" t="s">
        <v>201</v>
      </c>
    </row>
    <row r="151" spans="1:65" s="14" customFormat="1" ht="11.25">
      <c r="B151" s="171"/>
      <c r="D151" s="164" t="s">
        <v>207</v>
      </c>
      <c r="E151" s="172" t="s">
        <v>1</v>
      </c>
      <c r="F151" s="173" t="s">
        <v>82</v>
      </c>
      <c r="H151" s="174">
        <v>1</v>
      </c>
      <c r="I151" s="175"/>
      <c r="L151" s="171"/>
      <c r="M151" s="176"/>
      <c r="N151" s="177"/>
      <c r="O151" s="177"/>
      <c r="P151" s="177"/>
      <c r="Q151" s="177"/>
      <c r="R151" s="177"/>
      <c r="S151" s="177"/>
      <c r="T151" s="178"/>
      <c r="AT151" s="172" t="s">
        <v>207</v>
      </c>
      <c r="AU151" s="172" t="s">
        <v>84</v>
      </c>
      <c r="AV151" s="14" t="s">
        <v>84</v>
      </c>
      <c r="AW151" s="14" t="s">
        <v>32</v>
      </c>
      <c r="AX151" s="14" t="s">
        <v>76</v>
      </c>
      <c r="AY151" s="172" t="s">
        <v>201</v>
      </c>
    </row>
    <row r="152" spans="1:65" s="15" customFormat="1" ht="11.25">
      <c r="B152" s="179"/>
      <c r="D152" s="164" t="s">
        <v>207</v>
      </c>
      <c r="E152" s="180" t="s">
        <v>1</v>
      </c>
      <c r="F152" s="181" t="s">
        <v>211</v>
      </c>
      <c r="H152" s="182">
        <v>1</v>
      </c>
      <c r="I152" s="183"/>
      <c r="L152" s="179"/>
      <c r="M152" s="184"/>
      <c r="N152" s="185"/>
      <c r="O152" s="185"/>
      <c r="P152" s="185"/>
      <c r="Q152" s="185"/>
      <c r="R152" s="185"/>
      <c r="S152" s="185"/>
      <c r="T152" s="186"/>
      <c r="AT152" s="180" t="s">
        <v>207</v>
      </c>
      <c r="AU152" s="180" t="s">
        <v>84</v>
      </c>
      <c r="AV152" s="15" t="s">
        <v>126</v>
      </c>
      <c r="AW152" s="15" t="s">
        <v>32</v>
      </c>
      <c r="AX152" s="15" t="s">
        <v>82</v>
      </c>
      <c r="AY152" s="180" t="s">
        <v>201</v>
      </c>
    </row>
    <row r="153" spans="1:65" s="12" customFormat="1" ht="22.9" customHeight="1">
      <c r="B153" s="136"/>
      <c r="D153" s="137" t="s">
        <v>75</v>
      </c>
      <c r="E153" s="147" t="s">
        <v>227</v>
      </c>
      <c r="F153" s="147" t="s">
        <v>228</v>
      </c>
      <c r="I153" s="139"/>
      <c r="J153" s="148">
        <f>BK153</f>
        <v>0</v>
      </c>
      <c r="L153" s="136"/>
      <c r="M153" s="141"/>
      <c r="N153" s="142"/>
      <c r="O153" s="142"/>
      <c r="P153" s="143">
        <f>SUM(P154:P162)</f>
        <v>0</v>
      </c>
      <c r="Q153" s="142"/>
      <c r="R153" s="143">
        <f>SUM(R154:R162)</f>
        <v>0</v>
      </c>
      <c r="S153" s="142"/>
      <c r="T153" s="144">
        <f>SUM(T154:T162)</f>
        <v>0</v>
      </c>
      <c r="AR153" s="137" t="s">
        <v>82</v>
      </c>
      <c r="AT153" s="145" t="s">
        <v>75</v>
      </c>
      <c r="AU153" s="145" t="s">
        <v>82</v>
      </c>
      <c r="AY153" s="137" t="s">
        <v>201</v>
      </c>
      <c r="BK153" s="146">
        <f>SUM(BK154:BK162)</f>
        <v>0</v>
      </c>
    </row>
    <row r="154" spans="1:65" s="2" customFormat="1" ht="16.5" customHeight="1">
      <c r="A154" s="33"/>
      <c r="B154" s="149"/>
      <c r="C154" s="150" t="s">
        <v>229</v>
      </c>
      <c r="D154" s="150" t="s">
        <v>203</v>
      </c>
      <c r="E154" s="151" t="s">
        <v>230</v>
      </c>
      <c r="F154" s="152" t="s">
        <v>231</v>
      </c>
      <c r="G154" s="153" t="s">
        <v>232</v>
      </c>
      <c r="H154" s="154">
        <v>1</v>
      </c>
      <c r="I154" s="155"/>
      <c r="J154" s="156">
        <f>ROUND(I154*H154,2)</f>
        <v>0</v>
      </c>
      <c r="K154" s="152" t="s">
        <v>1</v>
      </c>
      <c r="L154" s="34"/>
      <c r="M154" s="157" t="s">
        <v>1</v>
      </c>
      <c r="N154" s="158" t="s">
        <v>41</v>
      </c>
      <c r="O154" s="59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126</v>
      </c>
      <c r="AT154" s="161" t="s">
        <v>203</v>
      </c>
      <c r="AU154" s="161" t="s">
        <v>84</v>
      </c>
      <c r="AY154" s="18" t="s">
        <v>201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8" t="s">
        <v>82</v>
      </c>
      <c r="BK154" s="162">
        <f>ROUND(I154*H154,2)</f>
        <v>0</v>
      </c>
      <c r="BL154" s="18" t="s">
        <v>126</v>
      </c>
      <c r="BM154" s="161" t="s">
        <v>233</v>
      </c>
    </row>
    <row r="155" spans="1:65" s="2" customFormat="1" ht="16.5" customHeight="1">
      <c r="A155" s="33"/>
      <c r="B155" s="149"/>
      <c r="C155" s="150" t="s">
        <v>222</v>
      </c>
      <c r="D155" s="150" t="s">
        <v>203</v>
      </c>
      <c r="E155" s="151" t="s">
        <v>234</v>
      </c>
      <c r="F155" s="152" t="s">
        <v>235</v>
      </c>
      <c r="G155" s="153" t="s">
        <v>206</v>
      </c>
      <c r="H155" s="154">
        <v>3137.9560000000001</v>
      </c>
      <c r="I155" s="155"/>
      <c r="J155" s="156">
        <f>ROUND(I155*H155,2)</f>
        <v>0</v>
      </c>
      <c r="K155" s="152" t="s">
        <v>1</v>
      </c>
      <c r="L155" s="34"/>
      <c r="M155" s="157" t="s">
        <v>1</v>
      </c>
      <c r="N155" s="158" t="s">
        <v>41</v>
      </c>
      <c r="O155" s="59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126</v>
      </c>
      <c r="AT155" s="161" t="s">
        <v>203</v>
      </c>
      <c r="AU155" s="161" t="s">
        <v>84</v>
      </c>
      <c r="AY155" s="18" t="s">
        <v>201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8" t="s">
        <v>82</v>
      </c>
      <c r="BK155" s="162">
        <f>ROUND(I155*H155,2)</f>
        <v>0</v>
      </c>
      <c r="BL155" s="18" t="s">
        <v>126</v>
      </c>
      <c r="BM155" s="161" t="s">
        <v>8</v>
      </c>
    </row>
    <row r="156" spans="1:65" s="13" customFormat="1" ht="22.5">
      <c r="B156" s="163"/>
      <c r="D156" s="164" t="s">
        <v>207</v>
      </c>
      <c r="E156" s="165" t="s">
        <v>1</v>
      </c>
      <c r="F156" s="166" t="s">
        <v>236</v>
      </c>
      <c r="H156" s="165" t="s">
        <v>1</v>
      </c>
      <c r="I156" s="167"/>
      <c r="L156" s="163"/>
      <c r="M156" s="168"/>
      <c r="N156" s="169"/>
      <c r="O156" s="169"/>
      <c r="P156" s="169"/>
      <c r="Q156" s="169"/>
      <c r="R156" s="169"/>
      <c r="S156" s="169"/>
      <c r="T156" s="170"/>
      <c r="AT156" s="165" t="s">
        <v>207</v>
      </c>
      <c r="AU156" s="165" t="s">
        <v>84</v>
      </c>
      <c r="AV156" s="13" t="s">
        <v>82</v>
      </c>
      <c r="AW156" s="13" t="s">
        <v>32</v>
      </c>
      <c r="AX156" s="13" t="s">
        <v>76</v>
      </c>
      <c r="AY156" s="165" t="s">
        <v>201</v>
      </c>
    </row>
    <row r="157" spans="1:65" s="14" customFormat="1" ht="11.25">
      <c r="B157" s="171"/>
      <c r="D157" s="164" t="s">
        <v>207</v>
      </c>
      <c r="E157" s="172" t="s">
        <v>1</v>
      </c>
      <c r="F157" s="173" t="s">
        <v>237</v>
      </c>
      <c r="H157" s="174">
        <v>2444.4479999999999</v>
      </c>
      <c r="I157" s="175"/>
      <c r="L157" s="171"/>
      <c r="M157" s="176"/>
      <c r="N157" s="177"/>
      <c r="O157" s="177"/>
      <c r="P157" s="177"/>
      <c r="Q157" s="177"/>
      <c r="R157" s="177"/>
      <c r="S157" s="177"/>
      <c r="T157" s="178"/>
      <c r="AT157" s="172" t="s">
        <v>207</v>
      </c>
      <c r="AU157" s="172" t="s">
        <v>84</v>
      </c>
      <c r="AV157" s="14" t="s">
        <v>84</v>
      </c>
      <c r="AW157" s="14" t="s">
        <v>32</v>
      </c>
      <c r="AX157" s="14" t="s">
        <v>76</v>
      </c>
      <c r="AY157" s="172" t="s">
        <v>201</v>
      </c>
    </row>
    <row r="158" spans="1:65" s="13" customFormat="1" ht="11.25">
      <c r="B158" s="163"/>
      <c r="D158" s="164" t="s">
        <v>207</v>
      </c>
      <c r="E158" s="165" t="s">
        <v>1</v>
      </c>
      <c r="F158" s="166" t="s">
        <v>238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207</v>
      </c>
      <c r="AU158" s="165" t="s">
        <v>84</v>
      </c>
      <c r="AV158" s="13" t="s">
        <v>82</v>
      </c>
      <c r="AW158" s="13" t="s">
        <v>32</v>
      </c>
      <c r="AX158" s="13" t="s">
        <v>76</v>
      </c>
      <c r="AY158" s="165" t="s">
        <v>201</v>
      </c>
    </row>
    <row r="159" spans="1:65" s="14" customFormat="1" ht="11.25">
      <c r="B159" s="171"/>
      <c r="D159" s="164" t="s">
        <v>207</v>
      </c>
      <c r="E159" s="172" t="s">
        <v>1</v>
      </c>
      <c r="F159" s="173" t="s">
        <v>239</v>
      </c>
      <c r="H159" s="174">
        <v>229.81200000000001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207</v>
      </c>
      <c r="AU159" s="172" t="s">
        <v>84</v>
      </c>
      <c r="AV159" s="14" t="s">
        <v>84</v>
      </c>
      <c r="AW159" s="14" t="s">
        <v>32</v>
      </c>
      <c r="AX159" s="14" t="s">
        <v>76</v>
      </c>
      <c r="AY159" s="172" t="s">
        <v>201</v>
      </c>
    </row>
    <row r="160" spans="1:65" s="13" customFormat="1" ht="11.25">
      <c r="B160" s="163"/>
      <c r="D160" s="164" t="s">
        <v>207</v>
      </c>
      <c r="E160" s="165" t="s">
        <v>1</v>
      </c>
      <c r="F160" s="166" t="s">
        <v>240</v>
      </c>
      <c r="H160" s="165" t="s">
        <v>1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5" t="s">
        <v>207</v>
      </c>
      <c r="AU160" s="165" t="s">
        <v>84</v>
      </c>
      <c r="AV160" s="13" t="s">
        <v>82</v>
      </c>
      <c r="AW160" s="13" t="s">
        <v>32</v>
      </c>
      <c r="AX160" s="13" t="s">
        <v>76</v>
      </c>
      <c r="AY160" s="165" t="s">
        <v>201</v>
      </c>
    </row>
    <row r="161" spans="1:65" s="14" customFormat="1" ht="11.25">
      <c r="B161" s="171"/>
      <c r="D161" s="164" t="s">
        <v>207</v>
      </c>
      <c r="E161" s="172" t="s">
        <v>1</v>
      </c>
      <c r="F161" s="173" t="s">
        <v>241</v>
      </c>
      <c r="H161" s="174">
        <v>463.69600000000003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207</v>
      </c>
      <c r="AU161" s="172" t="s">
        <v>84</v>
      </c>
      <c r="AV161" s="14" t="s">
        <v>84</v>
      </c>
      <c r="AW161" s="14" t="s">
        <v>32</v>
      </c>
      <c r="AX161" s="14" t="s">
        <v>76</v>
      </c>
      <c r="AY161" s="172" t="s">
        <v>201</v>
      </c>
    </row>
    <row r="162" spans="1:65" s="15" customFormat="1" ht="11.25">
      <c r="B162" s="179"/>
      <c r="D162" s="164" t="s">
        <v>207</v>
      </c>
      <c r="E162" s="180" t="s">
        <v>1</v>
      </c>
      <c r="F162" s="181" t="s">
        <v>211</v>
      </c>
      <c r="H162" s="182">
        <v>3137.9559999999997</v>
      </c>
      <c r="I162" s="183"/>
      <c r="L162" s="179"/>
      <c r="M162" s="184"/>
      <c r="N162" s="185"/>
      <c r="O162" s="185"/>
      <c r="P162" s="185"/>
      <c r="Q162" s="185"/>
      <c r="R162" s="185"/>
      <c r="S162" s="185"/>
      <c r="T162" s="186"/>
      <c r="AT162" s="180" t="s">
        <v>207</v>
      </c>
      <c r="AU162" s="180" t="s">
        <v>84</v>
      </c>
      <c r="AV162" s="15" t="s">
        <v>126</v>
      </c>
      <c r="AW162" s="15" t="s">
        <v>32</v>
      </c>
      <c r="AX162" s="15" t="s">
        <v>82</v>
      </c>
      <c r="AY162" s="180" t="s">
        <v>201</v>
      </c>
    </row>
    <row r="163" spans="1:65" s="12" customFormat="1" ht="22.9" customHeight="1">
      <c r="B163" s="136"/>
      <c r="D163" s="137" t="s">
        <v>75</v>
      </c>
      <c r="E163" s="147" t="s">
        <v>242</v>
      </c>
      <c r="F163" s="147" t="s">
        <v>243</v>
      </c>
      <c r="I163" s="139"/>
      <c r="J163" s="148">
        <f>BK163</f>
        <v>0</v>
      </c>
      <c r="L163" s="136"/>
      <c r="M163" s="141"/>
      <c r="N163" s="142"/>
      <c r="O163" s="142"/>
      <c r="P163" s="143">
        <f>SUM(P164:P173)</f>
        <v>0</v>
      </c>
      <c r="Q163" s="142"/>
      <c r="R163" s="143">
        <f>SUM(R164:R173)</f>
        <v>0</v>
      </c>
      <c r="S163" s="142"/>
      <c r="T163" s="144">
        <f>SUM(T164:T173)</f>
        <v>0</v>
      </c>
      <c r="AR163" s="137" t="s">
        <v>82</v>
      </c>
      <c r="AT163" s="145" t="s">
        <v>75</v>
      </c>
      <c r="AU163" s="145" t="s">
        <v>82</v>
      </c>
      <c r="AY163" s="137" t="s">
        <v>201</v>
      </c>
      <c r="BK163" s="146">
        <f>SUM(BK164:BK173)</f>
        <v>0</v>
      </c>
    </row>
    <row r="164" spans="1:65" s="2" customFormat="1" ht="16.5" customHeight="1">
      <c r="A164" s="33"/>
      <c r="B164" s="149"/>
      <c r="C164" s="150" t="s">
        <v>244</v>
      </c>
      <c r="D164" s="150" t="s">
        <v>203</v>
      </c>
      <c r="E164" s="151" t="s">
        <v>245</v>
      </c>
      <c r="F164" s="152" t="s">
        <v>246</v>
      </c>
      <c r="G164" s="153" t="s">
        <v>215</v>
      </c>
      <c r="H164" s="154">
        <v>753.10900000000004</v>
      </c>
      <c r="I164" s="155"/>
      <c r="J164" s="156">
        <f>ROUND(I164*H164,2)</f>
        <v>0</v>
      </c>
      <c r="K164" s="152" t="s">
        <v>1</v>
      </c>
      <c r="L164" s="34"/>
      <c r="M164" s="157" t="s">
        <v>1</v>
      </c>
      <c r="N164" s="158" t="s">
        <v>41</v>
      </c>
      <c r="O164" s="59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126</v>
      </c>
      <c r="AT164" s="161" t="s">
        <v>203</v>
      </c>
      <c r="AU164" s="161" t="s">
        <v>84</v>
      </c>
      <c r="AY164" s="18" t="s">
        <v>201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8" t="s">
        <v>82</v>
      </c>
      <c r="BK164" s="162">
        <f>ROUND(I164*H164,2)</f>
        <v>0</v>
      </c>
      <c r="BL164" s="18" t="s">
        <v>126</v>
      </c>
      <c r="BM164" s="161" t="s">
        <v>247</v>
      </c>
    </row>
    <row r="165" spans="1:65" s="2" customFormat="1" ht="16.5" customHeight="1">
      <c r="A165" s="33"/>
      <c r="B165" s="149"/>
      <c r="C165" s="150" t="s">
        <v>216</v>
      </c>
      <c r="D165" s="150" t="s">
        <v>203</v>
      </c>
      <c r="E165" s="151" t="s">
        <v>248</v>
      </c>
      <c r="F165" s="152" t="s">
        <v>249</v>
      </c>
      <c r="G165" s="153" t="s">
        <v>215</v>
      </c>
      <c r="H165" s="154">
        <v>6777.9809999999998</v>
      </c>
      <c r="I165" s="155"/>
      <c r="J165" s="156">
        <f>ROUND(I165*H165,2)</f>
        <v>0</v>
      </c>
      <c r="K165" s="152" t="s">
        <v>1</v>
      </c>
      <c r="L165" s="34"/>
      <c r="M165" s="157" t="s">
        <v>1</v>
      </c>
      <c r="N165" s="158" t="s">
        <v>41</v>
      </c>
      <c r="O165" s="59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1" t="s">
        <v>126</v>
      </c>
      <c r="AT165" s="161" t="s">
        <v>203</v>
      </c>
      <c r="AU165" s="161" t="s">
        <v>84</v>
      </c>
      <c r="AY165" s="18" t="s">
        <v>201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8" t="s">
        <v>82</v>
      </c>
      <c r="BK165" s="162">
        <f>ROUND(I165*H165,2)</f>
        <v>0</v>
      </c>
      <c r="BL165" s="18" t="s">
        <v>126</v>
      </c>
      <c r="BM165" s="161" t="s">
        <v>250</v>
      </c>
    </row>
    <row r="166" spans="1:65" s="14" customFormat="1" ht="11.25">
      <c r="B166" s="171"/>
      <c r="D166" s="164" t="s">
        <v>207</v>
      </c>
      <c r="E166" s="172" t="s">
        <v>1</v>
      </c>
      <c r="F166" s="173" t="s">
        <v>251</v>
      </c>
      <c r="H166" s="174">
        <v>6777.9809999999998</v>
      </c>
      <c r="I166" s="175"/>
      <c r="L166" s="171"/>
      <c r="M166" s="176"/>
      <c r="N166" s="177"/>
      <c r="O166" s="177"/>
      <c r="P166" s="177"/>
      <c r="Q166" s="177"/>
      <c r="R166" s="177"/>
      <c r="S166" s="177"/>
      <c r="T166" s="178"/>
      <c r="AT166" s="172" t="s">
        <v>207</v>
      </c>
      <c r="AU166" s="172" t="s">
        <v>84</v>
      </c>
      <c r="AV166" s="14" t="s">
        <v>84</v>
      </c>
      <c r="AW166" s="14" t="s">
        <v>32</v>
      </c>
      <c r="AX166" s="14" t="s">
        <v>76</v>
      </c>
      <c r="AY166" s="172" t="s">
        <v>201</v>
      </c>
    </row>
    <row r="167" spans="1:65" s="15" customFormat="1" ht="11.25">
      <c r="B167" s="179"/>
      <c r="D167" s="164" t="s">
        <v>207</v>
      </c>
      <c r="E167" s="180" t="s">
        <v>1</v>
      </c>
      <c r="F167" s="181" t="s">
        <v>211</v>
      </c>
      <c r="H167" s="182">
        <v>6777.9809999999998</v>
      </c>
      <c r="I167" s="183"/>
      <c r="L167" s="179"/>
      <c r="M167" s="184"/>
      <c r="N167" s="185"/>
      <c r="O167" s="185"/>
      <c r="P167" s="185"/>
      <c r="Q167" s="185"/>
      <c r="R167" s="185"/>
      <c r="S167" s="185"/>
      <c r="T167" s="186"/>
      <c r="AT167" s="180" t="s">
        <v>207</v>
      </c>
      <c r="AU167" s="180" t="s">
        <v>84</v>
      </c>
      <c r="AV167" s="15" t="s">
        <v>126</v>
      </c>
      <c r="AW167" s="15" t="s">
        <v>32</v>
      </c>
      <c r="AX167" s="15" t="s">
        <v>82</v>
      </c>
      <c r="AY167" s="180" t="s">
        <v>201</v>
      </c>
    </row>
    <row r="168" spans="1:65" s="2" customFormat="1" ht="21.75" customHeight="1">
      <c r="A168" s="33"/>
      <c r="B168" s="149"/>
      <c r="C168" s="150" t="s">
        <v>227</v>
      </c>
      <c r="D168" s="150" t="s">
        <v>203</v>
      </c>
      <c r="E168" s="151" t="s">
        <v>252</v>
      </c>
      <c r="F168" s="152" t="s">
        <v>253</v>
      </c>
      <c r="G168" s="153" t="s">
        <v>215</v>
      </c>
      <c r="H168" s="154">
        <v>225.93299999999999</v>
      </c>
      <c r="I168" s="155"/>
      <c r="J168" s="156">
        <f>ROUND(I168*H168,2)</f>
        <v>0</v>
      </c>
      <c r="K168" s="152" t="s">
        <v>1</v>
      </c>
      <c r="L168" s="34"/>
      <c r="M168" s="157" t="s">
        <v>1</v>
      </c>
      <c r="N168" s="158" t="s">
        <v>41</v>
      </c>
      <c r="O168" s="59"/>
      <c r="P168" s="159">
        <f>O168*H168</f>
        <v>0</v>
      </c>
      <c r="Q168" s="159">
        <v>0</v>
      </c>
      <c r="R168" s="159">
        <f>Q168*H168</f>
        <v>0</v>
      </c>
      <c r="S168" s="159">
        <v>0</v>
      </c>
      <c r="T168" s="160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1" t="s">
        <v>126</v>
      </c>
      <c r="AT168" s="161" t="s">
        <v>203</v>
      </c>
      <c r="AU168" s="161" t="s">
        <v>84</v>
      </c>
      <c r="AY168" s="18" t="s">
        <v>201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8" t="s">
        <v>82</v>
      </c>
      <c r="BK168" s="162">
        <f>ROUND(I168*H168,2)</f>
        <v>0</v>
      </c>
      <c r="BL168" s="18" t="s">
        <v>126</v>
      </c>
      <c r="BM168" s="161" t="s">
        <v>254</v>
      </c>
    </row>
    <row r="169" spans="1:65" s="14" customFormat="1" ht="11.25">
      <c r="B169" s="171"/>
      <c r="D169" s="164" t="s">
        <v>207</v>
      </c>
      <c r="E169" s="172" t="s">
        <v>1</v>
      </c>
      <c r="F169" s="173" t="s">
        <v>255</v>
      </c>
      <c r="H169" s="174">
        <v>225.93299999999999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207</v>
      </c>
      <c r="AU169" s="172" t="s">
        <v>84</v>
      </c>
      <c r="AV169" s="14" t="s">
        <v>84</v>
      </c>
      <c r="AW169" s="14" t="s">
        <v>32</v>
      </c>
      <c r="AX169" s="14" t="s">
        <v>76</v>
      </c>
      <c r="AY169" s="172" t="s">
        <v>201</v>
      </c>
    </row>
    <row r="170" spans="1:65" s="15" customFormat="1" ht="11.25">
      <c r="B170" s="179"/>
      <c r="D170" s="164" t="s">
        <v>207</v>
      </c>
      <c r="E170" s="180" t="s">
        <v>1</v>
      </c>
      <c r="F170" s="181" t="s">
        <v>211</v>
      </c>
      <c r="H170" s="182">
        <v>225.93299999999999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207</v>
      </c>
      <c r="AU170" s="180" t="s">
        <v>84</v>
      </c>
      <c r="AV170" s="15" t="s">
        <v>126</v>
      </c>
      <c r="AW170" s="15" t="s">
        <v>32</v>
      </c>
      <c r="AX170" s="15" t="s">
        <v>82</v>
      </c>
      <c r="AY170" s="180" t="s">
        <v>201</v>
      </c>
    </row>
    <row r="171" spans="1:65" s="2" customFormat="1" ht="24.2" customHeight="1">
      <c r="A171" s="33"/>
      <c r="B171" s="149"/>
      <c r="C171" s="150" t="s">
        <v>233</v>
      </c>
      <c r="D171" s="150" t="s">
        <v>203</v>
      </c>
      <c r="E171" s="151" t="s">
        <v>256</v>
      </c>
      <c r="F171" s="152" t="s">
        <v>257</v>
      </c>
      <c r="G171" s="153" t="s">
        <v>215</v>
      </c>
      <c r="H171" s="154">
        <v>527.17600000000004</v>
      </c>
      <c r="I171" s="155"/>
      <c r="J171" s="156">
        <f>ROUND(I171*H171,2)</f>
        <v>0</v>
      </c>
      <c r="K171" s="152" t="s">
        <v>1</v>
      </c>
      <c r="L171" s="34"/>
      <c r="M171" s="157" t="s">
        <v>1</v>
      </c>
      <c r="N171" s="158" t="s">
        <v>41</v>
      </c>
      <c r="O171" s="59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1" t="s">
        <v>126</v>
      </c>
      <c r="AT171" s="161" t="s">
        <v>203</v>
      </c>
      <c r="AU171" s="161" t="s">
        <v>84</v>
      </c>
      <c r="AY171" s="18" t="s">
        <v>201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8" t="s">
        <v>82</v>
      </c>
      <c r="BK171" s="162">
        <f>ROUND(I171*H171,2)</f>
        <v>0</v>
      </c>
      <c r="BL171" s="18" t="s">
        <v>126</v>
      </c>
      <c r="BM171" s="161" t="s">
        <v>258</v>
      </c>
    </row>
    <row r="172" spans="1:65" s="14" customFormat="1" ht="11.25">
      <c r="B172" s="171"/>
      <c r="D172" s="164" t="s">
        <v>207</v>
      </c>
      <c r="E172" s="172" t="s">
        <v>1</v>
      </c>
      <c r="F172" s="173" t="s">
        <v>259</v>
      </c>
      <c r="H172" s="174">
        <v>527.17600000000004</v>
      </c>
      <c r="I172" s="175"/>
      <c r="L172" s="171"/>
      <c r="M172" s="176"/>
      <c r="N172" s="177"/>
      <c r="O172" s="177"/>
      <c r="P172" s="177"/>
      <c r="Q172" s="177"/>
      <c r="R172" s="177"/>
      <c r="S172" s="177"/>
      <c r="T172" s="178"/>
      <c r="AT172" s="172" t="s">
        <v>207</v>
      </c>
      <c r="AU172" s="172" t="s">
        <v>84</v>
      </c>
      <c r="AV172" s="14" t="s">
        <v>84</v>
      </c>
      <c r="AW172" s="14" t="s">
        <v>32</v>
      </c>
      <c r="AX172" s="14" t="s">
        <v>76</v>
      </c>
      <c r="AY172" s="172" t="s">
        <v>201</v>
      </c>
    </row>
    <row r="173" spans="1:65" s="15" customFormat="1" ht="11.25">
      <c r="B173" s="179"/>
      <c r="D173" s="164" t="s">
        <v>207</v>
      </c>
      <c r="E173" s="180" t="s">
        <v>1</v>
      </c>
      <c r="F173" s="181" t="s">
        <v>211</v>
      </c>
      <c r="H173" s="182">
        <v>527.17600000000004</v>
      </c>
      <c r="I173" s="183"/>
      <c r="L173" s="179"/>
      <c r="M173" s="184"/>
      <c r="N173" s="185"/>
      <c r="O173" s="185"/>
      <c r="P173" s="185"/>
      <c r="Q173" s="185"/>
      <c r="R173" s="185"/>
      <c r="S173" s="185"/>
      <c r="T173" s="186"/>
      <c r="AT173" s="180" t="s">
        <v>207</v>
      </c>
      <c r="AU173" s="180" t="s">
        <v>84</v>
      </c>
      <c r="AV173" s="15" t="s">
        <v>126</v>
      </c>
      <c r="AW173" s="15" t="s">
        <v>32</v>
      </c>
      <c r="AX173" s="15" t="s">
        <v>82</v>
      </c>
      <c r="AY173" s="180" t="s">
        <v>201</v>
      </c>
    </row>
    <row r="174" spans="1:65" s="12" customFormat="1" ht="25.9" customHeight="1">
      <c r="B174" s="136"/>
      <c r="D174" s="137" t="s">
        <v>75</v>
      </c>
      <c r="E174" s="138" t="s">
        <v>260</v>
      </c>
      <c r="F174" s="138" t="s">
        <v>261</v>
      </c>
      <c r="I174" s="139"/>
      <c r="J174" s="140">
        <f>BK174</f>
        <v>0</v>
      </c>
      <c r="L174" s="136"/>
      <c r="M174" s="141"/>
      <c r="N174" s="142"/>
      <c r="O174" s="142"/>
      <c r="P174" s="143">
        <f>P175</f>
        <v>0</v>
      </c>
      <c r="Q174" s="142"/>
      <c r="R174" s="143">
        <f>R175</f>
        <v>0</v>
      </c>
      <c r="S174" s="142"/>
      <c r="T174" s="144">
        <f>T175</f>
        <v>0</v>
      </c>
      <c r="AR174" s="137" t="s">
        <v>84</v>
      </c>
      <c r="AT174" s="145" t="s">
        <v>75</v>
      </c>
      <c r="AU174" s="145" t="s">
        <v>76</v>
      </c>
      <c r="AY174" s="137" t="s">
        <v>201</v>
      </c>
      <c r="BK174" s="146">
        <f>BK175</f>
        <v>0</v>
      </c>
    </row>
    <row r="175" spans="1:65" s="12" customFormat="1" ht="22.9" customHeight="1">
      <c r="B175" s="136"/>
      <c r="D175" s="137" t="s">
        <v>75</v>
      </c>
      <c r="E175" s="147" t="s">
        <v>262</v>
      </c>
      <c r="F175" s="147" t="s">
        <v>263</v>
      </c>
      <c r="I175" s="139"/>
      <c r="J175" s="148">
        <f>BK175</f>
        <v>0</v>
      </c>
      <c r="L175" s="136"/>
      <c r="M175" s="141"/>
      <c r="N175" s="142"/>
      <c r="O175" s="142"/>
      <c r="P175" s="143">
        <f>SUM(P176:P179)</f>
        <v>0</v>
      </c>
      <c r="Q175" s="142"/>
      <c r="R175" s="143">
        <f>SUM(R176:R179)</f>
        <v>0</v>
      </c>
      <c r="S175" s="142"/>
      <c r="T175" s="144">
        <f>SUM(T176:T179)</f>
        <v>0</v>
      </c>
      <c r="AR175" s="137" t="s">
        <v>84</v>
      </c>
      <c r="AT175" s="145" t="s">
        <v>75</v>
      </c>
      <c r="AU175" s="145" t="s">
        <v>82</v>
      </c>
      <c r="AY175" s="137" t="s">
        <v>201</v>
      </c>
      <c r="BK175" s="146">
        <f>SUM(BK176:BK179)</f>
        <v>0</v>
      </c>
    </row>
    <row r="176" spans="1:65" s="2" customFormat="1" ht="24.2" customHeight="1">
      <c r="A176" s="33"/>
      <c r="B176" s="149"/>
      <c r="C176" s="150" t="s">
        <v>264</v>
      </c>
      <c r="D176" s="150" t="s">
        <v>203</v>
      </c>
      <c r="E176" s="151" t="s">
        <v>265</v>
      </c>
      <c r="F176" s="152" t="s">
        <v>266</v>
      </c>
      <c r="G176" s="153" t="s">
        <v>221</v>
      </c>
      <c r="H176" s="154">
        <v>1</v>
      </c>
      <c r="I176" s="155"/>
      <c r="J176" s="156">
        <f>ROUND(I176*H176,2)</f>
        <v>0</v>
      </c>
      <c r="K176" s="152" t="s">
        <v>1</v>
      </c>
      <c r="L176" s="34"/>
      <c r="M176" s="157" t="s">
        <v>1</v>
      </c>
      <c r="N176" s="158" t="s">
        <v>41</v>
      </c>
      <c r="O176" s="59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1" t="s">
        <v>250</v>
      </c>
      <c r="AT176" s="161" t="s">
        <v>203</v>
      </c>
      <c r="AU176" s="161" t="s">
        <v>84</v>
      </c>
      <c r="AY176" s="18" t="s">
        <v>201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8" t="s">
        <v>82</v>
      </c>
      <c r="BK176" s="162">
        <f>ROUND(I176*H176,2)</f>
        <v>0</v>
      </c>
      <c r="BL176" s="18" t="s">
        <v>250</v>
      </c>
      <c r="BM176" s="161" t="s">
        <v>267</v>
      </c>
    </row>
    <row r="177" spans="1:65" s="13" customFormat="1" ht="22.5">
      <c r="B177" s="163"/>
      <c r="D177" s="164" t="s">
        <v>207</v>
      </c>
      <c r="E177" s="165" t="s">
        <v>1</v>
      </c>
      <c r="F177" s="166" t="s">
        <v>268</v>
      </c>
      <c r="H177" s="165" t="s">
        <v>1</v>
      </c>
      <c r="I177" s="167"/>
      <c r="L177" s="163"/>
      <c r="M177" s="168"/>
      <c r="N177" s="169"/>
      <c r="O177" s="169"/>
      <c r="P177" s="169"/>
      <c r="Q177" s="169"/>
      <c r="R177" s="169"/>
      <c r="S177" s="169"/>
      <c r="T177" s="170"/>
      <c r="AT177" s="165" t="s">
        <v>207</v>
      </c>
      <c r="AU177" s="165" t="s">
        <v>84</v>
      </c>
      <c r="AV177" s="13" t="s">
        <v>82</v>
      </c>
      <c r="AW177" s="13" t="s">
        <v>32</v>
      </c>
      <c r="AX177" s="13" t="s">
        <v>76</v>
      </c>
      <c r="AY177" s="165" t="s">
        <v>201</v>
      </c>
    </row>
    <row r="178" spans="1:65" s="14" customFormat="1" ht="11.25">
      <c r="B178" s="171"/>
      <c r="D178" s="164" t="s">
        <v>207</v>
      </c>
      <c r="E178" s="172" t="s">
        <v>1</v>
      </c>
      <c r="F178" s="173" t="s">
        <v>82</v>
      </c>
      <c r="H178" s="174">
        <v>1</v>
      </c>
      <c r="I178" s="175"/>
      <c r="L178" s="171"/>
      <c r="M178" s="176"/>
      <c r="N178" s="177"/>
      <c r="O178" s="177"/>
      <c r="P178" s="177"/>
      <c r="Q178" s="177"/>
      <c r="R178" s="177"/>
      <c r="S178" s="177"/>
      <c r="T178" s="178"/>
      <c r="AT178" s="172" t="s">
        <v>207</v>
      </c>
      <c r="AU178" s="172" t="s">
        <v>84</v>
      </c>
      <c r="AV178" s="14" t="s">
        <v>84</v>
      </c>
      <c r="AW178" s="14" t="s">
        <v>32</v>
      </c>
      <c r="AX178" s="14" t="s">
        <v>76</v>
      </c>
      <c r="AY178" s="172" t="s">
        <v>201</v>
      </c>
    </row>
    <row r="179" spans="1:65" s="15" customFormat="1" ht="11.25">
      <c r="B179" s="179"/>
      <c r="D179" s="164" t="s">
        <v>207</v>
      </c>
      <c r="E179" s="180" t="s">
        <v>1</v>
      </c>
      <c r="F179" s="181" t="s">
        <v>211</v>
      </c>
      <c r="H179" s="182">
        <v>1</v>
      </c>
      <c r="I179" s="183"/>
      <c r="L179" s="179"/>
      <c r="M179" s="184"/>
      <c r="N179" s="185"/>
      <c r="O179" s="185"/>
      <c r="P179" s="185"/>
      <c r="Q179" s="185"/>
      <c r="R179" s="185"/>
      <c r="S179" s="185"/>
      <c r="T179" s="186"/>
      <c r="AT179" s="180" t="s">
        <v>207</v>
      </c>
      <c r="AU179" s="180" t="s">
        <v>84</v>
      </c>
      <c r="AV179" s="15" t="s">
        <v>126</v>
      </c>
      <c r="AW179" s="15" t="s">
        <v>32</v>
      </c>
      <c r="AX179" s="15" t="s">
        <v>82</v>
      </c>
      <c r="AY179" s="180" t="s">
        <v>201</v>
      </c>
    </row>
    <row r="180" spans="1:65" s="12" customFormat="1" ht="25.9" customHeight="1">
      <c r="B180" s="136"/>
      <c r="D180" s="137" t="s">
        <v>75</v>
      </c>
      <c r="E180" s="138" t="s">
        <v>159</v>
      </c>
      <c r="F180" s="138" t="s">
        <v>160</v>
      </c>
      <c r="I180" s="139"/>
      <c r="J180" s="140">
        <f>BK180</f>
        <v>0</v>
      </c>
      <c r="L180" s="136"/>
      <c r="M180" s="141"/>
      <c r="N180" s="142"/>
      <c r="O180" s="142"/>
      <c r="P180" s="143">
        <f>P181+P186+P192+P197+P202</f>
        <v>0</v>
      </c>
      <c r="Q180" s="142"/>
      <c r="R180" s="143">
        <f>R181+R186+R192+R197+R202</f>
        <v>0</v>
      </c>
      <c r="S180" s="142"/>
      <c r="T180" s="144">
        <f>T181+T186+T192+T197+T202</f>
        <v>0</v>
      </c>
      <c r="AR180" s="137" t="s">
        <v>229</v>
      </c>
      <c r="AT180" s="145" t="s">
        <v>75</v>
      </c>
      <c r="AU180" s="145" t="s">
        <v>76</v>
      </c>
      <c r="AY180" s="137" t="s">
        <v>201</v>
      </c>
      <c r="BK180" s="146">
        <f>BK181+BK186+BK192+BK197+BK202</f>
        <v>0</v>
      </c>
    </row>
    <row r="181" spans="1:65" s="12" customFormat="1" ht="22.9" customHeight="1">
      <c r="B181" s="136"/>
      <c r="D181" s="137" t="s">
        <v>75</v>
      </c>
      <c r="E181" s="147" t="s">
        <v>269</v>
      </c>
      <c r="F181" s="147" t="s">
        <v>270</v>
      </c>
      <c r="I181" s="139"/>
      <c r="J181" s="148">
        <f>BK181</f>
        <v>0</v>
      </c>
      <c r="L181" s="136"/>
      <c r="M181" s="141"/>
      <c r="N181" s="142"/>
      <c r="O181" s="142"/>
      <c r="P181" s="143">
        <f>SUM(P182:P185)</f>
        <v>0</v>
      </c>
      <c r="Q181" s="142"/>
      <c r="R181" s="143">
        <f>SUM(R182:R185)</f>
        <v>0</v>
      </c>
      <c r="S181" s="142"/>
      <c r="T181" s="144">
        <f>SUM(T182:T185)</f>
        <v>0</v>
      </c>
      <c r="AR181" s="137" t="s">
        <v>229</v>
      </c>
      <c r="AT181" s="145" t="s">
        <v>75</v>
      </c>
      <c r="AU181" s="145" t="s">
        <v>82</v>
      </c>
      <c r="AY181" s="137" t="s">
        <v>201</v>
      </c>
      <c r="BK181" s="146">
        <f>SUM(BK182:BK185)</f>
        <v>0</v>
      </c>
    </row>
    <row r="182" spans="1:65" s="2" customFormat="1" ht="16.5" customHeight="1">
      <c r="A182" s="33"/>
      <c r="B182" s="149"/>
      <c r="C182" s="150" t="s">
        <v>8</v>
      </c>
      <c r="D182" s="150" t="s">
        <v>203</v>
      </c>
      <c r="E182" s="151" t="s">
        <v>271</v>
      </c>
      <c r="F182" s="152" t="s">
        <v>272</v>
      </c>
      <c r="G182" s="153" t="s">
        <v>232</v>
      </c>
      <c r="H182" s="154">
        <v>1</v>
      </c>
      <c r="I182" s="155"/>
      <c r="J182" s="156">
        <f>ROUND(I182*H182,2)</f>
        <v>0</v>
      </c>
      <c r="K182" s="152" t="s">
        <v>1</v>
      </c>
      <c r="L182" s="34"/>
      <c r="M182" s="157" t="s">
        <v>1</v>
      </c>
      <c r="N182" s="158" t="s">
        <v>41</v>
      </c>
      <c r="O182" s="59"/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1" t="s">
        <v>126</v>
      </c>
      <c r="AT182" s="161" t="s">
        <v>203</v>
      </c>
      <c r="AU182" s="161" t="s">
        <v>84</v>
      </c>
      <c r="AY182" s="18" t="s">
        <v>201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8" t="s">
        <v>82</v>
      </c>
      <c r="BK182" s="162">
        <f>ROUND(I182*H182,2)</f>
        <v>0</v>
      </c>
      <c r="BL182" s="18" t="s">
        <v>126</v>
      </c>
      <c r="BM182" s="161" t="s">
        <v>273</v>
      </c>
    </row>
    <row r="183" spans="1:65" s="13" customFormat="1" ht="11.25">
      <c r="B183" s="163"/>
      <c r="D183" s="164" t="s">
        <v>207</v>
      </c>
      <c r="E183" s="165" t="s">
        <v>1</v>
      </c>
      <c r="F183" s="166" t="s">
        <v>274</v>
      </c>
      <c r="H183" s="165" t="s">
        <v>1</v>
      </c>
      <c r="I183" s="167"/>
      <c r="L183" s="163"/>
      <c r="M183" s="168"/>
      <c r="N183" s="169"/>
      <c r="O183" s="169"/>
      <c r="P183" s="169"/>
      <c r="Q183" s="169"/>
      <c r="R183" s="169"/>
      <c r="S183" s="169"/>
      <c r="T183" s="170"/>
      <c r="AT183" s="165" t="s">
        <v>207</v>
      </c>
      <c r="AU183" s="165" t="s">
        <v>84</v>
      </c>
      <c r="AV183" s="13" t="s">
        <v>82</v>
      </c>
      <c r="AW183" s="13" t="s">
        <v>32</v>
      </c>
      <c r="AX183" s="13" t="s">
        <v>76</v>
      </c>
      <c r="AY183" s="165" t="s">
        <v>201</v>
      </c>
    </row>
    <row r="184" spans="1:65" s="14" customFormat="1" ht="11.25">
      <c r="B184" s="171"/>
      <c r="D184" s="164" t="s">
        <v>207</v>
      </c>
      <c r="E184" s="172" t="s">
        <v>1</v>
      </c>
      <c r="F184" s="173" t="s">
        <v>82</v>
      </c>
      <c r="H184" s="174">
        <v>1</v>
      </c>
      <c r="I184" s="175"/>
      <c r="L184" s="171"/>
      <c r="M184" s="176"/>
      <c r="N184" s="177"/>
      <c r="O184" s="177"/>
      <c r="P184" s="177"/>
      <c r="Q184" s="177"/>
      <c r="R184" s="177"/>
      <c r="S184" s="177"/>
      <c r="T184" s="178"/>
      <c r="AT184" s="172" t="s">
        <v>207</v>
      </c>
      <c r="AU184" s="172" t="s">
        <v>84</v>
      </c>
      <c r="AV184" s="14" t="s">
        <v>84</v>
      </c>
      <c r="AW184" s="14" t="s">
        <v>32</v>
      </c>
      <c r="AX184" s="14" t="s">
        <v>76</v>
      </c>
      <c r="AY184" s="172" t="s">
        <v>201</v>
      </c>
    </row>
    <row r="185" spans="1:65" s="15" customFormat="1" ht="11.25">
      <c r="B185" s="179"/>
      <c r="D185" s="164" t="s">
        <v>207</v>
      </c>
      <c r="E185" s="180" t="s">
        <v>1</v>
      </c>
      <c r="F185" s="181" t="s">
        <v>211</v>
      </c>
      <c r="H185" s="182">
        <v>1</v>
      </c>
      <c r="I185" s="183"/>
      <c r="L185" s="179"/>
      <c r="M185" s="184"/>
      <c r="N185" s="185"/>
      <c r="O185" s="185"/>
      <c r="P185" s="185"/>
      <c r="Q185" s="185"/>
      <c r="R185" s="185"/>
      <c r="S185" s="185"/>
      <c r="T185" s="186"/>
      <c r="AT185" s="180" t="s">
        <v>207</v>
      </c>
      <c r="AU185" s="180" t="s">
        <v>84</v>
      </c>
      <c r="AV185" s="15" t="s">
        <v>126</v>
      </c>
      <c r="AW185" s="15" t="s">
        <v>32</v>
      </c>
      <c r="AX185" s="15" t="s">
        <v>82</v>
      </c>
      <c r="AY185" s="180" t="s">
        <v>201</v>
      </c>
    </row>
    <row r="186" spans="1:65" s="12" customFormat="1" ht="22.9" customHeight="1">
      <c r="B186" s="136"/>
      <c r="D186" s="137" t="s">
        <v>75</v>
      </c>
      <c r="E186" s="147" t="s">
        <v>275</v>
      </c>
      <c r="F186" s="147" t="s">
        <v>276</v>
      </c>
      <c r="I186" s="139"/>
      <c r="J186" s="148">
        <f>BK186</f>
        <v>0</v>
      </c>
      <c r="L186" s="136"/>
      <c r="M186" s="141"/>
      <c r="N186" s="142"/>
      <c r="O186" s="142"/>
      <c r="P186" s="143">
        <f>SUM(P187:P191)</f>
        <v>0</v>
      </c>
      <c r="Q186" s="142"/>
      <c r="R186" s="143">
        <f>SUM(R187:R191)</f>
        <v>0</v>
      </c>
      <c r="S186" s="142"/>
      <c r="T186" s="144">
        <f>SUM(T187:T191)</f>
        <v>0</v>
      </c>
      <c r="AR186" s="137" t="s">
        <v>229</v>
      </c>
      <c r="AT186" s="145" t="s">
        <v>75</v>
      </c>
      <c r="AU186" s="145" t="s">
        <v>82</v>
      </c>
      <c r="AY186" s="137" t="s">
        <v>201</v>
      </c>
      <c r="BK186" s="146">
        <f>SUM(BK187:BK191)</f>
        <v>0</v>
      </c>
    </row>
    <row r="187" spans="1:65" s="2" customFormat="1" ht="16.5" customHeight="1">
      <c r="A187" s="33"/>
      <c r="B187" s="149"/>
      <c r="C187" s="150" t="s">
        <v>277</v>
      </c>
      <c r="D187" s="150" t="s">
        <v>203</v>
      </c>
      <c r="E187" s="151" t="s">
        <v>278</v>
      </c>
      <c r="F187" s="152" t="s">
        <v>276</v>
      </c>
      <c r="G187" s="153" t="s">
        <v>232</v>
      </c>
      <c r="H187" s="154">
        <v>1</v>
      </c>
      <c r="I187" s="155"/>
      <c r="J187" s="156">
        <f>ROUND(I187*H187,2)</f>
        <v>0</v>
      </c>
      <c r="K187" s="152" t="s">
        <v>1</v>
      </c>
      <c r="L187" s="34"/>
      <c r="M187" s="157" t="s">
        <v>1</v>
      </c>
      <c r="N187" s="158" t="s">
        <v>41</v>
      </c>
      <c r="O187" s="59"/>
      <c r="P187" s="159">
        <f>O187*H187</f>
        <v>0</v>
      </c>
      <c r="Q187" s="159">
        <v>0</v>
      </c>
      <c r="R187" s="159">
        <f>Q187*H187</f>
        <v>0</v>
      </c>
      <c r="S187" s="159">
        <v>0</v>
      </c>
      <c r="T187" s="160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1" t="s">
        <v>126</v>
      </c>
      <c r="AT187" s="161" t="s">
        <v>203</v>
      </c>
      <c r="AU187" s="161" t="s">
        <v>84</v>
      </c>
      <c r="AY187" s="18" t="s">
        <v>201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8" t="s">
        <v>82</v>
      </c>
      <c r="BK187" s="162">
        <f>ROUND(I187*H187,2)</f>
        <v>0</v>
      </c>
      <c r="BL187" s="18" t="s">
        <v>126</v>
      </c>
      <c r="BM187" s="161" t="s">
        <v>279</v>
      </c>
    </row>
    <row r="188" spans="1:65" s="13" customFormat="1" ht="11.25">
      <c r="B188" s="163"/>
      <c r="D188" s="164" t="s">
        <v>207</v>
      </c>
      <c r="E188" s="165" t="s">
        <v>1</v>
      </c>
      <c r="F188" s="166" t="s">
        <v>280</v>
      </c>
      <c r="H188" s="165" t="s">
        <v>1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207</v>
      </c>
      <c r="AU188" s="165" t="s">
        <v>84</v>
      </c>
      <c r="AV188" s="13" t="s">
        <v>82</v>
      </c>
      <c r="AW188" s="13" t="s">
        <v>32</v>
      </c>
      <c r="AX188" s="13" t="s">
        <v>76</v>
      </c>
      <c r="AY188" s="165" t="s">
        <v>201</v>
      </c>
    </row>
    <row r="189" spans="1:65" s="13" customFormat="1" ht="11.25">
      <c r="B189" s="163"/>
      <c r="D189" s="164" t="s">
        <v>207</v>
      </c>
      <c r="E189" s="165" t="s">
        <v>1</v>
      </c>
      <c r="F189" s="166" t="s">
        <v>281</v>
      </c>
      <c r="H189" s="165" t="s">
        <v>1</v>
      </c>
      <c r="I189" s="167"/>
      <c r="L189" s="163"/>
      <c r="M189" s="168"/>
      <c r="N189" s="169"/>
      <c r="O189" s="169"/>
      <c r="P189" s="169"/>
      <c r="Q189" s="169"/>
      <c r="R189" s="169"/>
      <c r="S189" s="169"/>
      <c r="T189" s="170"/>
      <c r="AT189" s="165" t="s">
        <v>207</v>
      </c>
      <c r="AU189" s="165" t="s">
        <v>84</v>
      </c>
      <c r="AV189" s="13" t="s">
        <v>82</v>
      </c>
      <c r="AW189" s="13" t="s">
        <v>32</v>
      </c>
      <c r="AX189" s="13" t="s">
        <v>76</v>
      </c>
      <c r="AY189" s="165" t="s">
        <v>201</v>
      </c>
    </row>
    <row r="190" spans="1:65" s="14" customFormat="1" ht="11.25">
      <c r="B190" s="171"/>
      <c r="D190" s="164" t="s">
        <v>207</v>
      </c>
      <c r="E190" s="172" t="s">
        <v>1</v>
      </c>
      <c r="F190" s="173" t="s">
        <v>82</v>
      </c>
      <c r="H190" s="174">
        <v>1</v>
      </c>
      <c r="I190" s="175"/>
      <c r="L190" s="171"/>
      <c r="M190" s="176"/>
      <c r="N190" s="177"/>
      <c r="O190" s="177"/>
      <c r="P190" s="177"/>
      <c r="Q190" s="177"/>
      <c r="R190" s="177"/>
      <c r="S190" s="177"/>
      <c r="T190" s="178"/>
      <c r="AT190" s="172" t="s">
        <v>207</v>
      </c>
      <c r="AU190" s="172" t="s">
        <v>84</v>
      </c>
      <c r="AV190" s="14" t="s">
        <v>84</v>
      </c>
      <c r="AW190" s="14" t="s">
        <v>32</v>
      </c>
      <c r="AX190" s="14" t="s">
        <v>76</v>
      </c>
      <c r="AY190" s="172" t="s">
        <v>201</v>
      </c>
    </row>
    <row r="191" spans="1:65" s="15" customFormat="1" ht="11.25">
      <c r="B191" s="179"/>
      <c r="D191" s="164" t="s">
        <v>207</v>
      </c>
      <c r="E191" s="180" t="s">
        <v>1</v>
      </c>
      <c r="F191" s="181" t="s">
        <v>211</v>
      </c>
      <c r="H191" s="182">
        <v>1</v>
      </c>
      <c r="I191" s="183"/>
      <c r="L191" s="179"/>
      <c r="M191" s="184"/>
      <c r="N191" s="185"/>
      <c r="O191" s="185"/>
      <c r="P191" s="185"/>
      <c r="Q191" s="185"/>
      <c r="R191" s="185"/>
      <c r="S191" s="185"/>
      <c r="T191" s="186"/>
      <c r="AT191" s="180" t="s">
        <v>207</v>
      </c>
      <c r="AU191" s="180" t="s">
        <v>84</v>
      </c>
      <c r="AV191" s="15" t="s">
        <v>126</v>
      </c>
      <c r="AW191" s="15" t="s">
        <v>32</v>
      </c>
      <c r="AX191" s="15" t="s">
        <v>82</v>
      </c>
      <c r="AY191" s="180" t="s">
        <v>201</v>
      </c>
    </row>
    <row r="192" spans="1:65" s="12" customFormat="1" ht="22.9" customHeight="1">
      <c r="B192" s="136"/>
      <c r="D192" s="137" t="s">
        <v>75</v>
      </c>
      <c r="E192" s="147" t="s">
        <v>282</v>
      </c>
      <c r="F192" s="147" t="s">
        <v>283</v>
      </c>
      <c r="I192" s="139"/>
      <c r="J192" s="148">
        <f>BK192</f>
        <v>0</v>
      </c>
      <c r="L192" s="136"/>
      <c r="M192" s="141"/>
      <c r="N192" s="142"/>
      <c r="O192" s="142"/>
      <c r="P192" s="143">
        <f>SUM(P193:P196)</f>
        <v>0</v>
      </c>
      <c r="Q192" s="142"/>
      <c r="R192" s="143">
        <f>SUM(R193:R196)</f>
        <v>0</v>
      </c>
      <c r="S192" s="142"/>
      <c r="T192" s="144">
        <f>SUM(T193:T196)</f>
        <v>0</v>
      </c>
      <c r="AR192" s="137" t="s">
        <v>229</v>
      </c>
      <c r="AT192" s="145" t="s">
        <v>75</v>
      </c>
      <c r="AU192" s="145" t="s">
        <v>82</v>
      </c>
      <c r="AY192" s="137" t="s">
        <v>201</v>
      </c>
      <c r="BK192" s="146">
        <f>SUM(BK193:BK196)</f>
        <v>0</v>
      </c>
    </row>
    <row r="193" spans="1:65" s="2" customFormat="1" ht="16.5" customHeight="1">
      <c r="A193" s="33"/>
      <c r="B193" s="149"/>
      <c r="C193" s="150" t="s">
        <v>247</v>
      </c>
      <c r="D193" s="150" t="s">
        <v>203</v>
      </c>
      <c r="E193" s="151" t="s">
        <v>284</v>
      </c>
      <c r="F193" s="152" t="s">
        <v>285</v>
      </c>
      <c r="G193" s="153" t="s">
        <v>232</v>
      </c>
      <c r="H193" s="154">
        <v>1</v>
      </c>
      <c r="I193" s="155"/>
      <c r="J193" s="156">
        <f>ROUND(I193*H193,2)</f>
        <v>0</v>
      </c>
      <c r="K193" s="152" t="s">
        <v>1</v>
      </c>
      <c r="L193" s="34"/>
      <c r="M193" s="157" t="s">
        <v>1</v>
      </c>
      <c r="N193" s="158" t="s">
        <v>41</v>
      </c>
      <c r="O193" s="59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1" t="s">
        <v>126</v>
      </c>
      <c r="AT193" s="161" t="s">
        <v>203</v>
      </c>
      <c r="AU193" s="161" t="s">
        <v>84</v>
      </c>
      <c r="AY193" s="18" t="s">
        <v>201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8" t="s">
        <v>82</v>
      </c>
      <c r="BK193" s="162">
        <f>ROUND(I193*H193,2)</f>
        <v>0</v>
      </c>
      <c r="BL193" s="18" t="s">
        <v>126</v>
      </c>
      <c r="BM193" s="161" t="s">
        <v>286</v>
      </c>
    </row>
    <row r="194" spans="1:65" s="13" customFormat="1" ht="11.25">
      <c r="B194" s="163"/>
      <c r="D194" s="164" t="s">
        <v>207</v>
      </c>
      <c r="E194" s="165" t="s">
        <v>1</v>
      </c>
      <c r="F194" s="166" t="s">
        <v>287</v>
      </c>
      <c r="H194" s="165" t="s">
        <v>1</v>
      </c>
      <c r="I194" s="167"/>
      <c r="L194" s="163"/>
      <c r="M194" s="168"/>
      <c r="N194" s="169"/>
      <c r="O194" s="169"/>
      <c r="P194" s="169"/>
      <c r="Q194" s="169"/>
      <c r="R194" s="169"/>
      <c r="S194" s="169"/>
      <c r="T194" s="170"/>
      <c r="AT194" s="165" t="s">
        <v>207</v>
      </c>
      <c r="AU194" s="165" t="s">
        <v>84</v>
      </c>
      <c r="AV194" s="13" t="s">
        <v>82</v>
      </c>
      <c r="AW194" s="13" t="s">
        <v>32</v>
      </c>
      <c r="AX194" s="13" t="s">
        <v>76</v>
      </c>
      <c r="AY194" s="165" t="s">
        <v>201</v>
      </c>
    </row>
    <row r="195" spans="1:65" s="14" customFormat="1" ht="11.25">
      <c r="B195" s="171"/>
      <c r="D195" s="164" t="s">
        <v>207</v>
      </c>
      <c r="E195" s="172" t="s">
        <v>1</v>
      </c>
      <c r="F195" s="173" t="s">
        <v>82</v>
      </c>
      <c r="H195" s="174">
        <v>1</v>
      </c>
      <c r="I195" s="175"/>
      <c r="L195" s="171"/>
      <c r="M195" s="176"/>
      <c r="N195" s="177"/>
      <c r="O195" s="177"/>
      <c r="P195" s="177"/>
      <c r="Q195" s="177"/>
      <c r="R195" s="177"/>
      <c r="S195" s="177"/>
      <c r="T195" s="178"/>
      <c r="AT195" s="172" t="s">
        <v>207</v>
      </c>
      <c r="AU195" s="172" t="s">
        <v>84</v>
      </c>
      <c r="AV195" s="14" t="s">
        <v>84</v>
      </c>
      <c r="AW195" s="14" t="s">
        <v>32</v>
      </c>
      <c r="AX195" s="14" t="s">
        <v>76</v>
      </c>
      <c r="AY195" s="172" t="s">
        <v>201</v>
      </c>
    </row>
    <row r="196" spans="1:65" s="15" customFormat="1" ht="11.25">
      <c r="B196" s="179"/>
      <c r="D196" s="164" t="s">
        <v>207</v>
      </c>
      <c r="E196" s="180" t="s">
        <v>1</v>
      </c>
      <c r="F196" s="181" t="s">
        <v>211</v>
      </c>
      <c r="H196" s="182">
        <v>1</v>
      </c>
      <c r="I196" s="183"/>
      <c r="L196" s="179"/>
      <c r="M196" s="184"/>
      <c r="N196" s="185"/>
      <c r="O196" s="185"/>
      <c r="P196" s="185"/>
      <c r="Q196" s="185"/>
      <c r="R196" s="185"/>
      <c r="S196" s="185"/>
      <c r="T196" s="186"/>
      <c r="AT196" s="180" t="s">
        <v>207</v>
      </c>
      <c r="AU196" s="180" t="s">
        <v>84</v>
      </c>
      <c r="AV196" s="15" t="s">
        <v>126</v>
      </c>
      <c r="AW196" s="15" t="s">
        <v>32</v>
      </c>
      <c r="AX196" s="15" t="s">
        <v>82</v>
      </c>
      <c r="AY196" s="180" t="s">
        <v>201</v>
      </c>
    </row>
    <row r="197" spans="1:65" s="12" customFormat="1" ht="22.9" customHeight="1">
      <c r="B197" s="136"/>
      <c r="D197" s="137" t="s">
        <v>75</v>
      </c>
      <c r="E197" s="147" t="s">
        <v>288</v>
      </c>
      <c r="F197" s="147" t="s">
        <v>289</v>
      </c>
      <c r="I197" s="139"/>
      <c r="J197" s="148">
        <f>BK197</f>
        <v>0</v>
      </c>
      <c r="L197" s="136"/>
      <c r="M197" s="141"/>
      <c r="N197" s="142"/>
      <c r="O197" s="142"/>
      <c r="P197" s="143">
        <f>SUM(P198:P201)</f>
        <v>0</v>
      </c>
      <c r="Q197" s="142"/>
      <c r="R197" s="143">
        <f>SUM(R198:R201)</f>
        <v>0</v>
      </c>
      <c r="S197" s="142"/>
      <c r="T197" s="144">
        <f>SUM(T198:T201)</f>
        <v>0</v>
      </c>
      <c r="AR197" s="137" t="s">
        <v>229</v>
      </c>
      <c r="AT197" s="145" t="s">
        <v>75</v>
      </c>
      <c r="AU197" s="145" t="s">
        <v>82</v>
      </c>
      <c r="AY197" s="137" t="s">
        <v>201</v>
      </c>
      <c r="BK197" s="146">
        <f>SUM(BK198:BK201)</f>
        <v>0</v>
      </c>
    </row>
    <row r="198" spans="1:65" s="2" customFormat="1" ht="16.5" customHeight="1">
      <c r="A198" s="33"/>
      <c r="B198" s="149"/>
      <c r="C198" s="150" t="s">
        <v>290</v>
      </c>
      <c r="D198" s="150" t="s">
        <v>203</v>
      </c>
      <c r="E198" s="151" t="s">
        <v>291</v>
      </c>
      <c r="F198" s="152" t="s">
        <v>289</v>
      </c>
      <c r="G198" s="153" t="s">
        <v>232</v>
      </c>
      <c r="H198" s="154">
        <v>1</v>
      </c>
      <c r="I198" s="155"/>
      <c r="J198" s="156">
        <f>ROUND(I198*H198,2)</f>
        <v>0</v>
      </c>
      <c r="K198" s="152" t="s">
        <v>1</v>
      </c>
      <c r="L198" s="34"/>
      <c r="M198" s="157" t="s">
        <v>1</v>
      </c>
      <c r="N198" s="158" t="s">
        <v>41</v>
      </c>
      <c r="O198" s="59"/>
      <c r="P198" s="159">
        <f>O198*H198</f>
        <v>0</v>
      </c>
      <c r="Q198" s="159">
        <v>0</v>
      </c>
      <c r="R198" s="159">
        <f>Q198*H198</f>
        <v>0</v>
      </c>
      <c r="S198" s="159">
        <v>0</v>
      </c>
      <c r="T198" s="160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1" t="s">
        <v>126</v>
      </c>
      <c r="AT198" s="161" t="s">
        <v>203</v>
      </c>
      <c r="AU198" s="161" t="s">
        <v>84</v>
      </c>
      <c r="AY198" s="18" t="s">
        <v>201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18" t="s">
        <v>82</v>
      </c>
      <c r="BK198" s="162">
        <f>ROUND(I198*H198,2)</f>
        <v>0</v>
      </c>
      <c r="BL198" s="18" t="s">
        <v>126</v>
      </c>
      <c r="BM198" s="161" t="s">
        <v>292</v>
      </c>
    </row>
    <row r="199" spans="1:65" s="13" customFormat="1" ht="11.25">
      <c r="B199" s="163"/>
      <c r="D199" s="164" t="s">
        <v>207</v>
      </c>
      <c r="E199" s="165" t="s">
        <v>1</v>
      </c>
      <c r="F199" s="166" t="s">
        <v>293</v>
      </c>
      <c r="H199" s="165" t="s">
        <v>1</v>
      </c>
      <c r="I199" s="167"/>
      <c r="L199" s="163"/>
      <c r="M199" s="168"/>
      <c r="N199" s="169"/>
      <c r="O199" s="169"/>
      <c r="P199" s="169"/>
      <c r="Q199" s="169"/>
      <c r="R199" s="169"/>
      <c r="S199" s="169"/>
      <c r="T199" s="170"/>
      <c r="AT199" s="165" t="s">
        <v>207</v>
      </c>
      <c r="AU199" s="165" t="s">
        <v>84</v>
      </c>
      <c r="AV199" s="13" t="s">
        <v>82</v>
      </c>
      <c r="AW199" s="13" t="s">
        <v>32</v>
      </c>
      <c r="AX199" s="13" t="s">
        <v>76</v>
      </c>
      <c r="AY199" s="165" t="s">
        <v>201</v>
      </c>
    </row>
    <row r="200" spans="1:65" s="14" customFormat="1" ht="11.25">
      <c r="B200" s="171"/>
      <c r="D200" s="164" t="s">
        <v>207</v>
      </c>
      <c r="E200" s="172" t="s">
        <v>1</v>
      </c>
      <c r="F200" s="173" t="s">
        <v>82</v>
      </c>
      <c r="H200" s="174">
        <v>1</v>
      </c>
      <c r="I200" s="175"/>
      <c r="L200" s="171"/>
      <c r="M200" s="176"/>
      <c r="N200" s="177"/>
      <c r="O200" s="177"/>
      <c r="P200" s="177"/>
      <c r="Q200" s="177"/>
      <c r="R200" s="177"/>
      <c r="S200" s="177"/>
      <c r="T200" s="178"/>
      <c r="AT200" s="172" t="s">
        <v>207</v>
      </c>
      <c r="AU200" s="172" t="s">
        <v>84</v>
      </c>
      <c r="AV200" s="14" t="s">
        <v>84</v>
      </c>
      <c r="AW200" s="14" t="s">
        <v>32</v>
      </c>
      <c r="AX200" s="14" t="s">
        <v>76</v>
      </c>
      <c r="AY200" s="172" t="s">
        <v>201</v>
      </c>
    </row>
    <row r="201" spans="1:65" s="15" customFormat="1" ht="11.25">
      <c r="B201" s="179"/>
      <c r="D201" s="164" t="s">
        <v>207</v>
      </c>
      <c r="E201" s="180" t="s">
        <v>1</v>
      </c>
      <c r="F201" s="181" t="s">
        <v>211</v>
      </c>
      <c r="H201" s="182">
        <v>1</v>
      </c>
      <c r="I201" s="183"/>
      <c r="L201" s="179"/>
      <c r="M201" s="184"/>
      <c r="N201" s="185"/>
      <c r="O201" s="185"/>
      <c r="P201" s="185"/>
      <c r="Q201" s="185"/>
      <c r="R201" s="185"/>
      <c r="S201" s="185"/>
      <c r="T201" s="186"/>
      <c r="AT201" s="180" t="s">
        <v>207</v>
      </c>
      <c r="AU201" s="180" t="s">
        <v>84</v>
      </c>
      <c r="AV201" s="15" t="s">
        <v>126</v>
      </c>
      <c r="AW201" s="15" t="s">
        <v>32</v>
      </c>
      <c r="AX201" s="15" t="s">
        <v>82</v>
      </c>
      <c r="AY201" s="180" t="s">
        <v>201</v>
      </c>
    </row>
    <row r="202" spans="1:65" s="12" customFormat="1" ht="22.9" customHeight="1">
      <c r="B202" s="136"/>
      <c r="D202" s="137" t="s">
        <v>75</v>
      </c>
      <c r="E202" s="147" t="s">
        <v>294</v>
      </c>
      <c r="F202" s="147" t="s">
        <v>295</v>
      </c>
      <c r="I202" s="139"/>
      <c r="J202" s="148">
        <f>BK202</f>
        <v>0</v>
      </c>
      <c r="L202" s="136"/>
      <c r="M202" s="141"/>
      <c r="N202" s="142"/>
      <c r="O202" s="142"/>
      <c r="P202" s="143">
        <f>SUM(P203:P207)</f>
        <v>0</v>
      </c>
      <c r="Q202" s="142"/>
      <c r="R202" s="143">
        <f>SUM(R203:R207)</f>
        <v>0</v>
      </c>
      <c r="S202" s="142"/>
      <c r="T202" s="144">
        <f>SUM(T203:T207)</f>
        <v>0</v>
      </c>
      <c r="AR202" s="137" t="s">
        <v>229</v>
      </c>
      <c r="AT202" s="145" t="s">
        <v>75</v>
      </c>
      <c r="AU202" s="145" t="s">
        <v>82</v>
      </c>
      <c r="AY202" s="137" t="s">
        <v>201</v>
      </c>
      <c r="BK202" s="146">
        <f>SUM(BK203:BK207)</f>
        <v>0</v>
      </c>
    </row>
    <row r="203" spans="1:65" s="2" customFormat="1" ht="16.5" customHeight="1">
      <c r="A203" s="33"/>
      <c r="B203" s="149"/>
      <c r="C203" s="150" t="s">
        <v>250</v>
      </c>
      <c r="D203" s="150" t="s">
        <v>203</v>
      </c>
      <c r="E203" s="151" t="s">
        <v>296</v>
      </c>
      <c r="F203" s="152" t="s">
        <v>295</v>
      </c>
      <c r="G203" s="153" t="s">
        <v>232</v>
      </c>
      <c r="H203" s="154">
        <v>1</v>
      </c>
      <c r="I203" s="155"/>
      <c r="J203" s="156">
        <f>ROUND(I203*H203,2)</f>
        <v>0</v>
      </c>
      <c r="K203" s="152" t="s">
        <v>1</v>
      </c>
      <c r="L203" s="34"/>
      <c r="M203" s="157" t="s">
        <v>1</v>
      </c>
      <c r="N203" s="158" t="s">
        <v>41</v>
      </c>
      <c r="O203" s="59"/>
      <c r="P203" s="159">
        <f>O203*H203</f>
        <v>0</v>
      </c>
      <c r="Q203" s="159">
        <v>0</v>
      </c>
      <c r="R203" s="159">
        <f>Q203*H203</f>
        <v>0</v>
      </c>
      <c r="S203" s="159">
        <v>0</v>
      </c>
      <c r="T203" s="160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1" t="s">
        <v>126</v>
      </c>
      <c r="AT203" s="161" t="s">
        <v>203</v>
      </c>
      <c r="AU203" s="161" t="s">
        <v>84</v>
      </c>
      <c r="AY203" s="18" t="s">
        <v>201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18" t="s">
        <v>82</v>
      </c>
      <c r="BK203" s="162">
        <f>ROUND(I203*H203,2)</f>
        <v>0</v>
      </c>
      <c r="BL203" s="18" t="s">
        <v>126</v>
      </c>
      <c r="BM203" s="161" t="s">
        <v>297</v>
      </c>
    </row>
    <row r="204" spans="1:65" s="13" customFormat="1" ht="11.25">
      <c r="B204" s="163"/>
      <c r="D204" s="164" t="s">
        <v>207</v>
      </c>
      <c r="E204" s="165" t="s">
        <v>1</v>
      </c>
      <c r="F204" s="166" t="s">
        <v>298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207</v>
      </c>
      <c r="AU204" s="165" t="s">
        <v>84</v>
      </c>
      <c r="AV204" s="13" t="s">
        <v>82</v>
      </c>
      <c r="AW204" s="13" t="s">
        <v>32</v>
      </c>
      <c r="AX204" s="13" t="s">
        <v>76</v>
      </c>
      <c r="AY204" s="165" t="s">
        <v>201</v>
      </c>
    </row>
    <row r="205" spans="1:65" s="13" customFormat="1" ht="11.25">
      <c r="B205" s="163"/>
      <c r="D205" s="164" t="s">
        <v>207</v>
      </c>
      <c r="E205" s="165" t="s">
        <v>1</v>
      </c>
      <c r="F205" s="166" t="s">
        <v>299</v>
      </c>
      <c r="H205" s="165" t="s">
        <v>1</v>
      </c>
      <c r="I205" s="167"/>
      <c r="L205" s="163"/>
      <c r="M205" s="168"/>
      <c r="N205" s="169"/>
      <c r="O205" s="169"/>
      <c r="P205" s="169"/>
      <c r="Q205" s="169"/>
      <c r="R205" s="169"/>
      <c r="S205" s="169"/>
      <c r="T205" s="170"/>
      <c r="AT205" s="165" t="s">
        <v>207</v>
      </c>
      <c r="AU205" s="165" t="s">
        <v>84</v>
      </c>
      <c r="AV205" s="13" t="s">
        <v>82</v>
      </c>
      <c r="AW205" s="13" t="s">
        <v>32</v>
      </c>
      <c r="AX205" s="13" t="s">
        <v>76</v>
      </c>
      <c r="AY205" s="165" t="s">
        <v>201</v>
      </c>
    </row>
    <row r="206" spans="1:65" s="14" customFormat="1" ht="11.25">
      <c r="B206" s="171"/>
      <c r="D206" s="164" t="s">
        <v>207</v>
      </c>
      <c r="E206" s="172" t="s">
        <v>1</v>
      </c>
      <c r="F206" s="173" t="s">
        <v>82</v>
      </c>
      <c r="H206" s="174">
        <v>1</v>
      </c>
      <c r="I206" s="175"/>
      <c r="L206" s="171"/>
      <c r="M206" s="176"/>
      <c r="N206" s="177"/>
      <c r="O206" s="177"/>
      <c r="P206" s="177"/>
      <c r="Q206" s="177"/>
      <c r="R206" s="177"/>
      <c r="S206" s="177"/>
      <c r="T206" s="178"/>
      <c r="AT206" s="172" t="s">
        <v>207</v>
      </c>
      <c r="AU206" s="172" t="s">
        <v>84</v>
      </c>
      <c r="AV206" s="14" t="s">
        <v>84</v>
      </c>
      <c r="AW206" s="14" t="s">
        <v>32</v>
      </c>
      <c r="AX206" s="14" t="s">
        <v>76</v>
      </c>
      <c r="AY206" s="172" t="s">
        <v>201</v>
      </c>
    </row>
    <row r="207" spans="1:65" s="15" customFormat="1" ht="11.25">
      <c r="B207" s="179"/>
      <c r="D207" s="164" t="s">
        <v>207</v>
      </c>
      <c r="E207" s="180" t="s">
        <v>1</v>
      </c>
      <c r="F207" s="181" t="s">
        <v>211</v>
      </c>
      <c r="H207" s="182">
        <v>1</v>
      </c>
      <c r="I207" s="183"/>
      <c r="L207" s="179"/>
      <c r="M207" s="197"/>
      <c r="N207" s="198"/>
      <c r="O207" s="198"/>
      <c r="P207" s="198"/>
      <c r="Q207" s="198"/>
      <c r="R207" s="198"/>
      <c r="S207" s="198"/>
      <c r="T207" s="199"/>
      <c r="AT207" s="180" t="s">
        <v>207</v>
      </c>
      <c r="AU207" s="180" t="s">
        <v>84</v>
      </c>
      <c r="AV207" s="15" t="s">
        <v>126</v>
      </c>
      <c r="AW207" s="15" t="s">
        <v>32</v>
      </c>
      <c r="AX207" s="15" t="s">
        <v>82</v>
      </c>
      <c r="AY207" s="180" t="s">
        <v>201</v>
      </c>
    </row>
    <row r="208" spans="1:65" s="2" customFormat="1" ht="6.95" customHeight="1">
      <c r="A208" s="33"/>
      <c r="B208" s="48"/>
      <c r="C208" s="49"/>
      <c r="D208" s="49"/>
      <c r="E208" s="49"/>
      <c r="F208" s="49"/>
      <c r="G208" s="49"/>
      <c r="H208" s="49"/>
      <c r="I208" s="49"/>
      <c r="J208" s="49"/>
      <c r="K208" s="49"/>
      <c r="L208" s="34"/>
      <c r="M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</row>
  </sheetData>
  <autoFilter ref="C132:K207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7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69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92</v>
      </c>
      <c r="AZ2" s="200" t="s">
        <v>300</v>
      </c>
      <c r="BA2" s="200" t="s">
        <v>1</v>
      </c>
      <c r="BB2" s="200" t="s">
        <v>1</v>
      </c>
      <c r="BC2" s="200" t="s">
        <v>301</v>
      </c>
      <c r="BD2" s="200" t="s">
        <v>84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  <c r="AZ3" s="200" t="s">
        <v>302</v>
      </c>
      <c r="BA3" s="200" t="s">
        <v>1</v>
      </c>
      <c r="BB3" s="200" t="s">
        <v>1</v>
      </c>
      <c r="BC3" s="200" t="s">
        <v>303</v>
      </c>
      <c r="BD3" s="200" t="s">
        <v>84</v>
      </c>
    </row>
    <row r="4" spans="1:56" s="1" customFormat="1" ht="24.95" customHeight="1">
      <c r="B4" s="21"/>
      <c r="D4" s="22" t="s">
        <v>162</v>
      </c>
      <c r="L4" s="21"/>
      <c r="M4" s="99" t="s">
        <v>10</v>
      </c>
      <c r="AT4" s="18" t="s">
        <v>3</v>
      </c>
      <c r="AZ4" s="200" t="s">
        <v>304</v>
      </c>
      <c r="BA4" s="200" t="s">
        <v>1</v>
      </c>
      <c r="BB4" s="200" t="s">
        <v>1</v>
      </c>
      <c r="BC4" s="200" t="s">
        <v>305</v>
      </c>
      <c r="BD4" s="200" t="s">
        <v>84</v>
      </c>
    </row>
    <row r="5" spans="1:56" s="1" customFormat="1" ht="6.95" customHeight="1">
      <c r="B5" s="21"/>
      <c r="L5" s="21"/>
      <c r="AZ5" s="200" t="s">
        <v>306</v>
      </c>
      <c r="BA5" s="200" t="s">
        <v>1</v>
      </c>
      <c r="BB5" s="200" t="s">
        <v>1</v>
      </c>
      <c r="BC5" s="200" t="s">
        <v>307</v>
      </c>
      <c r="BD5" s="200" t="s">
        <v>84</v>
      </c>
    </row>
    <row r="6" spans="1:56" s="1" customFormat="1" ht="12" customHeight="1">
      <c r="B6" s="21"/>
      <c r="D6" s="28" t="s">
        <v>16</v>
      </c>
      <c r="L6" s="21"/>
      <c r="AZ6" s="200" t="s">
        <v>308</v>
      </c>
      <c r="BA6" s="200" t="s">
        <v>1</v>
      </c>
      <c r="BB6" s="200" t="s">
        <v>1</v>
      </c>
      <c r="BC6" s="200" t="s">
        <v>309</v>
      </c>
      <c r="BD6" s="200" t="s">
        <v>84</v>
      </c>
    </row>
    <row r="7" spans="1:56" s="1" customFormat="1" ht="16.5" customHeight="1">
      <c r="B7" s="21"/>
      <c r="E7" s="270" t="str">
        <f>'Rekapitulace stavby'!K6</f>
        <v>Technikův pavilon</v>
      </c>
      <c r="F7" s="271"/>
      <c r="G7" s="271"/>
      <c r="H7" s="271"/>
      <c r="L7" s="21"/>
      <c r="AZ7" s="200" t="s">
        <v>310</v>
      </c>
      <c r="BA7" s="200" t="s">
        <v>1</v>
      </c>
      <c r="BB7" s="200" t="s">
        <v>1</v>
      </c>
      <c r="BC7" s="200" t="s">
        <v>311</v>
      </c>
      <c r="BD7" s="200" t="s">
        <v>84</v>
      </c>
    </row>
    <row r="8" spans="1:56" s="1" customFormat="1" ht="12" customHeight="1">
      <c r="B8" s="21"/>
      <c r="D8" s="28" t="s">
        <v>163</v>
      </c>
      <c r="L8" s="21"/>
      <c r="AZ8" s="200" t="s">
        <v>312</v>
      </c>
      <c r="BA8" s="200" t="s">
        <v>1</v>
      </c>
      <c r="BB8" s="200" t="s">
        <v>1</v>
      </c>
      <c r="BC8" s="200" t="s">
        <v>313</v>
      </c>
      <c r="BD8" s="200" t="s">
        <v>84</v>
      </c>
    </row>
    <row r="9" spans="1:56" s="2" customFormat="1" ht="16.5" customHeight="1">
      <c r="A9" s="33"/>
      <c r="B9" s="34"/>
      <c r="C9" s="33"/>
      <c r="D9" s="33"/>
      <c r="E9" s="270" t="s">
        <v>164</v>
      </c>
      <c r="F9" s="272"/>
      <c r="G9" s="272"/>
      <c r="H9" s="272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200" t="s">
        <v>314</v>
      </c>
      <c r="BA9" s="200" t="s">
        <v>1</v>
      </c>
      <c r="BB9" s="200" t="s">
        <v>1</v>
      </c>
      <c r="BC9" s="200" t="s">
        <v>315</v>
      </c>
      <c r="BD9" s="200" t="s">
        <v>84</v>
      </c>
    </row>
    <row r="10" spans="1:56" s="2" customFormat="1" ht="12" customHeight="1">
      <c r="A10" s="33"/>
      <c r="B10" s="34"/>
      <c r="C10" s="33"/>
      <c r="D10" s="28" t="s">
        <v>165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>
      <c r="A11" s="33"/>
      <c r="B11" s="34"/>
      <c r="C11" s="33"/>
      <c r="D11" s="33"/>
      <c r="E11" s="233" t="s">
        <v>316</v>
      </c>
      <c r="F11" s="272"/>
      <c r="G11" s="272"/>
      <c r="H11" s="272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20</v>
      </c>
      <c r="E14" s="33"/>
      <c r="F14" s="26" t="s">
        <v>167</v>
      </c>
      <c r="G14" s="33"/>
      <c r="H14" s="33"/>
      <c r="I14" s="28" t="s">
        <v>22</v>
      </c>
      <c r="J14" s="56" t="str">
        <f>'Rekapitulace stavby'!AN8</f>
        <v>21. 11. 2024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>Statutární město Liberec, nám.Dr.E.Beneše</v>
      </c>
      <c r="F17" s="33"/>
      <c r="G17" s="33"/>
      <c r="H17" s="33"/>
      <c r="I17" s="28" t="s">
        <v>27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28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3" t="str">
        <f>'Rekapitulace stavby'!E14</f>
        <v>Vyplň údaj</v>
      </c>
      <c r="F20" s="253"/>
      <c r="G20" s="253"/>
      <c r="H20" s="253"/>
      <c r="I20" s="28" t="s">
        <v>27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30</v>
      </c>
      <c r="E22" s="33"/>
      <c r="F22" s="33"/>
      <c r="G22" s="33"/>
      <c r="H22" s="33"/>
      <c r="I22" s="28" t="s">
        <v>25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>Kancelář architektury města, nám.Dr.E.Beneše</v>
      </c>
      <c r="F23" s="33"/>
      <c r="G23" s="33"/>
      <c r="H23" s="33"/>
      <c r="I23" s="28" t="s">
        <v>27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>PROPOS Liberec s.r.o.</v>
      </c>
      <c r="F26" s="33"/>
      <c r="G26" s="33"/>
      <c r="H26" s="33"/>
      <c r="I26" s="28" t="s">
        <v>27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58" t="s">
        <v>1</v>
      </c>
      <c r="F29" s="258"/>
      <c r="G29" s="258"/>
      <c r="H29" s="258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ROUND(J141,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ROUND((SUM(BE141:BE1974)),  2)</f>
        <v>0</v>
      </c>
      <c r="G35" s="33"/>
      <c r="H35" s="33"/>
      <c r="I35" s="106">
        <v>0.21</v>
      </c>
      <c r="J35" s="105">
        <f>ROUND(((SUM(BE141:BE1974))*I35),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ROUND((SUM(BF141:BF1974)),  2)</f>
        <v>0</v>
      </c>
      <c r="G36" s="33"/>
      <c r="H36" s="33"/>
      <c r="I36" s="106">
        <v>0.12</v>
      </c>
      <c r="J36" s="105">
        <f>ROUND(((SUM(BF141:BF1974))*I36),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ROUND((SUM(BG141:BG1974)),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ROUND((SUM(BH141:BH1974)),  2)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ROUND((SUM(BI141:BI1974)),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0" t="str">
        <f>E7</f>
        <v>Technikův pavilon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163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164</v>
      </c>
      <c r="F87" s="272"/>
      <c r="G87" s="272"/>
      <c r="H87" s="272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165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3" t="str">
        <f>E11</f>
        <v>01 - Architektonicko-stavební část</v>
      </c>
      <c r="F89" s="272"/>
      <c r="G89" s="272"/>
      <c r="H89" s="272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21. 11. 2024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15" customHeight="1">
      <c r="A93" s="33"/>
      <c r="B93" s="34"/>
      <c r="C93" s="28" t="s">
        <v>24</v>
      </c>
      <c r="D93" s="33"/>
      <c r="E93" s="33"/>
      <c r="F93" s="26" t="str">
        <f>E17</f>
        <v>Statutární město Liberec, nám.Dr.E.Beneše</v>
      </c>
      <c r="G93" s="33"/>
      <c r="H93" s="33"/>
      <c r="I93" s="28" t="s">
        <v>30</v>
      </c>
      <c r="J93" s="31" t="str">
        <f>E23</f>
        <v>Kancelář architektury města, nám.Dr.E.Beneše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5.7" customHeight="1">
      <c r="A94" s="33"/>
      <c r="B94" s="34"/>
      <c r="C94" s="28" t="s">
        <v>28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PROPOS Liberec s.r.o.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169</v>
      </c>
      <c r="D96" s="107"/>
      <c r="E96" s="107"/>
      <c r="F96" s="107"/>
      <c r="G96" s="107"/>
      <c r="H96" s="107"/>
      <c r="I96" s="107"/>
      <c r="J96" s="116" t="s">
        <v>170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171</v>
      </c>
      <c r="D98" s="33"/>
      <c r="E98" s="33"/>
      <c r="F98" s="33"/>
      <c r="G98" s="33"/>
      <c r="H98" s="33"/>
      <c r="I98" s="33"/>
      <c r="J98" s="72">
        <f>J141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172</v>
      </c>
    </row>
    <row r="99" spans="1:47" s="9" customFormat="1" ht="24.95" customHeight="1">
      <c r="B99" s="118"/>
      <c r="D99" s="119" t="s">
        <v>173</v>
      </c>
      <c r="E99" s="120"/>
      <c r="F99" s="120"/>
      <c r="G99" s="120"/>
      <c r="H99" s="120"/>
      <c r="I99" s="120"/>
      <c r="J99" s="121">
        <f>J142</f>
        <v>0</v>
      </c>
      <c r="L99" s="118"/>
    </row>
    <row r="100" spans="1:47" s="10" customFormat="1" ht="19.899999999999999" customHeight="1">
      <c r="B100" s="122"/>
      <c r="D100" s="123" t="s">
        <v>174</v>
      </c>
      <c r="E100" s="124"/>
      <c r="F100" s="124"/>
      <c r="G100" s="124"/>
      <c r="H100" s="124"/>
      <c r="I100" s="124"/>
      <c r="J100" s="125">
        <f>J143</f>
        <v>0</v>
      </c>
      <c r="L100" s="122"/>
    </row>
    <row r="101" spans="1:47" s="10" customFormat="1" ht="19.899999999999999" customHeight="1">
      <c r="B101" s="122"/>
      <c r="D101" s="123" t="s">
        <v>317</v>
      </c>
      <c r="E101" s="124"/>
      <c r="F101" s="124"/>
      <c r="G101" s="124"/>
      <c r="H101" s="124"/>
      <c r="I101" s="124"/>
      <c r="J101" s="125">
        <f>J182</f>
        <v>0</v>
      </c>
      <c r="L101" s="122"/>
    </row>
    <row r="102" spans="1:47" s="10" customFormat="1" ht="19.899999999999999" customHeight="1">
      <c r="B102" s="122"/>
      <c r="D102" s="123" t="s">
        <v>318</v>
      </c>
      <c r="E102" s="124"/>
      <c r="F102" s="124"/>
      <c r="G102" s="124"/>
      <c r="H102" s="124"/>
      <c r="I102" s="124"/>
      <c r="J102" s="125">
        <f>J237</f>
        <v>0</v>
      </c>
      <c r="L102" s="122"/>
    </row>
    <row r="103" spans="1:47" s="10" customFormat="1" ht="19.899999999999999" customHeight="1">
      <c r="B103" s="122"/>
      <c r="D103" s="123" t="s">
        <v>319</v>
      </c>
      <c r="E103" s="124"/>
      <c r="F103" s="124"/>
      <c r="G103" s="124"/>
      <c r="H103" s="124"/>
      <c r="I103" s="124"/>
      <c r="J103" s="125">
        <f>J249</f>
        <v>0</v>
      </c>
      <c r="L103" s="122"/>
    </row>
    <row r="104" spans="1:47" s="10" customFormat="1" ht="19.899999999999999" customHeight="1">
      <c r="B104" s="122"/>
      <c r="D104" s="123" t="s">
        <v>320</v>
      </c>
      <c r="E104" s="124"/>
      <c r="F104" s="124"/>
      <c r="G104" s="124"/>
      <c r="H104" s="124"/>
      <c r="I104" s="124"/>
      <c r="J104" s="125">
        <f>J293</f>
        <v>0</v>
      </c>
      <c r="L104" s="122"/>
    </row>
    <row r="105" spans="1:47" s="10" customFormat="1" ht="19.899999999999999" customHeight="1">
      <c r="B105" s="122"/>
      <c r="D105" s="123" t="s">
        <v>176</v>
      </c>
      <c r="E105" s="124"/>
      <c r="F105" s="124"/>
      <c r="G105" s="124"/>
      <c r="H105" s="124"/>
      <c r="I105" s="124"/>
      <c r="J105" s="125">
        <f>J381</f>
        <v>0</v>
      </c>
      <c r="L105" s="122"/>
    </row>
    <row r="106" spans="1:47" s="10" customFormat="1" ht="19.899999999999999" customHeight="1">
      <c r="B106" s="122"/>
      <c r="D106" s="123" t="s">
        <v>177</v>
      </c>
      <c r="E106" s="124"/>
      <c r="F106" s="124"/>
      <c r="G106" s="124"/>
      <c r="H106" s="124"/>
      <c r="I106" s="124"/>
      <c r="J106" s="125">
        <f>J428</f>
        <v>0</v>
      </c>
      <c r="L106" s="122"/>
    </row>
    <row r="107" spans="1:47" s="9" customFormat="1" ht="24.95" customHeight="1">
      <c r="B107" s="118"/>
      <c r="D107" s="119" t="s">
        <v>178</v>
      </c>
      <c r="E107" s="120"/>
      <c r="F107" s="120"/>
      <c r="G107" s="120"/>
      <c r="H107" s="120"/>
      <c r="I107" s="120"/>
      <c r="J107" s="121">
        <f>J434</f>
        <v>0</v>
      </c>
      <c r="L107" s="118"/>
    </row>
    <row r="108" spans="1:47" s="10" customFormat="1" ht="19.899999999999999" customHeight="1">
      <c r="B108" s="122"/>
      <c r="D108" s="123" t="s">
        <v>321</v>
      </c>
      <c r="E108" s="124"/>
      <c r="F108" s="124"/>
      <c r="G108" s="124"/>
      <c r="H108" s="124"/>
      <c r="I108" s="124"/>
      <c r="J108" s="125">
        <f>J435</f>
        <v>0</v>
      </c>
      <c r="L108" s="122"/>
    </row>
    <row r="109" spans="1:47" s="10" customFormat="1" ht="19.899999999999999" customHeight="1">
      <c r="B109" s="122"/>
      <c r="D109" s="123" t="s">
        <v>322</v>
      </c>
      <c r="E109" s="124"/>
      <c r="F109" s="124"/>
      <c r="G109" s="124"/>
      <c r="H109" s="124"/>
      <c r="I109" s="124"/>
      <c r="J109" s="125">
        <f>J470</f>
        <v>0</v>
      </c>
      <c r="L109" s="122"/>
    </row>
    <row r="110" spans="1:47" s="10" customFormat="1" ht="19.899999999999999" customHeight="1">
      <c r="B110" s="122"/>
      <c r="D110" s="123" t="s">
        <v>323</v>
      </c>
      <c r="E110" s="124"/>
      <c r="F110" s="124"/>
      <c r="G110" s="124"/>
      <c r="H110" s="124"/>
      <c r="I110" s="124"/>
      <c r="J110" s="125">
        <f>J512</f>
        <v>0</v>
      </c>
      <c r="L110" s="122"/>
    </row>
    <row r="111" spans="1:47" s="10" customFormat="1" ht="19.899999999999999" customHeight="1">
      <c r="B111" s="122"/>
      <c r="D111" s="123" t="s">
        <v>324</v>
      </c>
      <c r="E111" s="124"/>
      <c r="F111" s="124"/>
      <c r="G111" s="124"/>
      <c r="H111" s="124"/>
      <c r="I111" s="124"/>
      <c r="J111" s="125">
        <f>J571</f>
        <v>0</v>
      </c>
      <c r="L111" s="122"/>
    </row>
    <row r="112" spans="1:47" s="10" customFormat="1" ht="19.899999999999999" customHeight="1">
      <c r="B112" s="122"/>
      <c r="D112" s="123" t="s">
        <v>325</v>
      </c>
      <c r="E112" s="124"/>
      <c r="F112" s="124"/>
      <c r="G112" s="124"/>
      <c r="H112" s="124"/>
      <c r="I112" s="124"/>
      <c r="J112" s="125">
        <f>J1705</f>
        <v>0</v>
      </c>
      <c r="L112" s="122"/>
    </row>
    <row r="113" spans="1:31" s="10" customFormat="1" ht="19.899999999999999" customHeight="1">
      <c r="B113" s="122"/>
      <c r="D113" s="123" t="s">
        <v>326</v>
      </c>
      <c r="E113" s="124"/>
      <c r="F113" s="124"/>
      <c r="G113" s="124"/>
      <c r="H113" s="124"/>
      <c r="I113" s="124"/>
      <c r="J113" s="125">
        <f>J1825</f>
        <v>0</v>
      </c>
      <c r="L113" s="122"/>
    </row>
    <row r="114" spans="1:31" s="10" customFormat="1" ht="19.899999999999999" customHeight="1">
      <c r="B114" s="122"/>
      <c r="D114" s="123" t="s">
        <v>327</v>
      </c>
      <c r="E114" s="124"/>
      <c r="F114" s="124"/>
      <c r="G114" s="124"/>
      <c r="H114" s="124"/>
      <c r="I114" s="124"/>
      <c r="J114" s="125">
        <f>J1828</f>
        <v>0</v>
      </c>
      <c r="L114" s="122"/>
    </row>
    <row r="115" spans="1:31" s="10" customFormat="1" ht="19.899999999999999" customHeight="1">
      <c r="B115" s="122"/>
      <c r="D115" s="123" t="s">
        <v>328</v>
      </c>
      <c r="E115" s="124"/>
      <c r="F115" s="124"/>
      <c r="G115" s="124"/>
      <c r="H115" s="124"/>
      <c r="I115" s="124"/>
      <c r="J115" s="125">
        <f>J1860</f>
        <v>0</v>
      </c>
      <c r="L115" s="122"/>
    </row>
    <row r="116" spans="1:31" s="10" customFormat="1" ht="19.899999999999999" customHeight="1">
      <c r="B116" s="122"/>
      <c r="D116" s="123" t="s">
        <v>329</v>
      </c>
      <c r="E116" s="124"/>
      <c r="F116" s="124"/>
      <c r="G116" s="124"/>
      <c r="H116" s="124"/>
      <c r="I116" s="124"/>
      <c r="J116" s="125">
        <f>J1868</f>
        <v>0</v>
      </c>
      <c r="L116" s="122"/>
    </row>
    <row r="117" spans="1:31" s="10" customFormat="1" ht="19.899999999999999" customHeight="1">
      <c r="B117" s="122"/>
      <c r="D117" s="123" t="s">
        <v>330</v>
      </c>
      <c r="E117" s="124"/>
      <c r="F117" s="124"/>
      <c r="G117" s="124"/>
      <c r="H117" s="124"/>
      <c r="I117" s="124"/>
      <c r="J117" s="125">
        <f>J1878</f>
        <v>0</v>
      </c>
      <c r="L117" s="122"/>
    </row>
    <row r="118" spans="1:31" s="10" customFormat="1" ht="19.899999999999999" customHeight="1">
      <c r="B118" s="122"/>
      <c r="D118" s="123" t="s">
        <v>331</v>
      </c>
      <c r="E118" s="124"/>
      <c r="F118" s="124"/>
      <c r="G118" s="124"/>
      <c r="H118" s="124"/>
      <c r="I118" s="124"/>
      <c r="J118" s="125">
        <f>J1944</f>
        <v>0</v>
      </c>
      <c r="L118" s="122"/>
    </row>
    <row r="119" spans="1:31" s="10" customFormat="1" ht="19.899999999999999" customHeight="1">
      <c r="B119" s="122"/>
      <c r="D119" s="123" t="s">
        <v>332</v>
      </c>
      <c r="E119" s="124"/>
      <c r="F119" s="124"/>
      <c r="G119" s="124"/>
      <c r="H119" s="124"/>
      <c r="I119" s="124"/>
      <c r="J119" s="125">
        <f>J1961</f>
        <v>0</v>
      </c>
      <c r="L119" s="122"/>
    </row>
    <row r="120" spans="1:31" s="2" customFormat="1" ht="21.7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6.95" customHeight="1">
      <c r="A121" s="33"/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5" spans="1:31" s="2" customFormat="1" ht="6.95" customHeight="1">
      <c r="A125" s="33"/>
      <c r="B125" s="50"/>
      <c r="C125" s="51"/>
      <c r="D125" s="51"/>
      <c r="E125" s="51"/>
      <c r="F125" s="51"/>
      <c r="G125" s="51"/>
      <c r="H125" s="51"/>
      <c r="I125" s="51"/>
      <c r="J125" s="51"/>
      <c r="K125" s="51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24.95" customHeight="1">
      <c r="A126" s="33"/>
      <c r="B126" s="34"/>
      <c r="C126" s="22" t="s">
        <v>186</v>
      </c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" customHeight="1">
      <c r="A128" s="33"/>
      <c r="B128" s="34"/>
      <c r="C128" s="28" t="s">
        <v>16</v>
      </c>
      <c r="D128" s="33"/>
      <c r="E128" s="33"/>
      <c r="F128" s="33"/>
      <c r="G128" s="33"/>
      <c r="H128" s="33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6.5" customHeight="1">
      <c r="A129" s="33"/>
      <c r="B129" s="34"/>
      <c r="C129" s="33"/>
      <c r="D129" s="33"/>
      <c r="E129" s="270" t="str">
        <f>E7</f>
        <v>Technikův pavilon</v>
      </c>
      <c r="F129" s="271"/>
      <c r="G129" s="271"/>
      <c r="H129" s="271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" customFormat="1" ht="12" customHeight="1">
      <c r="B130" s="21"/>
      <c r="C130" s="28" t="s">
        <v>163</v>
      </c>
      <c r="L130" s="21"/>
    </row>
    <row r="131" spans="1:65" s="2" customFormat="1" ht="16.5" customHeight="1">
      <c r="A131" s="33"/>
      <c r="B131" s="34"/>
      <c r="C131" s="33"/>
      <c r="D131" s="33"/>
      <c r="E131" s="270" t="s">
        <v>164</v>
      </c>
      <c r="F131" s="272"/>
      <c r="G131" s="272"/>
      <c r="H131" s="272"/>
      <c r="I131" s="3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2" customHeight="1">
      <c r="A132" s="33"/>
      <c r="B132" s="34"/>
      <c r="C132" s="28" t="s">
        <v>165</v>
      </c>
      <c r="D132" s="33"/>
      <c r="E132" s="33"/>
      <c r="F132" s="33"/>
      <c r="G132" s="33"/>
      <c r="H132" s="33"/>
      <c r="I132" s="3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6.5" customHeight="1">
      <c r="A133" s="33"/>
      <c r="B133" s="34"/>
      <c r="C133" s="33"/>
      <c r="D133" s="33"/>
      <c r="E133" s="233" t="str">
        <f>E11</f>
        <v>01 - Architektonicko-stavební část</v>
      </c>
      <c r="F133" s="272"/>
      <c r="G133" s="272"/>
      <c r="H133" s="272"/>
      <c r="I133" s="3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6.95" customHeight="1">
      <c r="A134" s="33"/>
      <c r="B134" s="34"/>
      <c r="C134" s="33"/>
      <c r="D134" s="33"/>
      <c r="E134" s="33"/>
      <c r="F134" s="33"/>
      <c r="G134" s="33"/>
      <c r="H134" s="33"/>
      <c r="I134" s="33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2" customHeight="1">
      <c r="A135" s="33"/>
      <c r="B135" s="34"/>
      <c r="C135" s="28" t="s">
        <v>20</v>
      </c>
      <c r="D135" s="33"/>
      <c r="E135" s="33"/>
      <c r="F135" s="26" t="str">
        <f>F14</f>
        <v xml:space="preserve"> </v>
      </c>
      <c r="G135" s="33"/>
      <c r="H135" s="33"/>
      <c r="I135" s="28" t="s">
        <v>22</v>
      </c>
      <c r="J135" s="56" t="str">
        <f>IF(J14="","",J14)</f>
        <v>21. 11. 2024</v>
      </c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6.95" customHeight="1">
      <c r="A136" s="33"/>
      <c r="B136" s="34"/>
      <c r="C136" s="33"/>
      <c r="D136" s="33"/>
      <c r="E136" s="33"/>
      <c r="F136" s="33"/>
      <c r="G136" s="33"/>
      <c r="H136" s="33"/>
      <c r="I136" s="33"/>
      <c r="J136" s="33"/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 ht="40.15" customHeight="1">
      <c r="A137" s="33"/>
      <c r="B137" s="34"/>
      <c r="C137" s="28" t="s">
        <v>24</v>
      </c>
      <c r="D137" s="33"/>
      <c r="E137" s="33"/>
      <c r="F137" s="26" t="str">
        <f>E17</f>
        <v>Statutární město Liberec, nám.Dr.E.Beneše</v>
      </c>
      <c r="G137" s="33"/>
      <c r="H137" s="33"/>
      <c r="I137" s="28" t="s">
        <v>30</v>
      </c>
      <c r="J137" s="31" t="str">
        <f>E23</f>
        <v>Kancelář architektury města, nám.Dr.E.Beneše</v>
      </c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2" customFormat="1" ht="25.7" customHeight="1">
      <c r="A138" s="33"/>
      <c r="B138" s="34"/>
      <c r="C138" s="28" t="s">
        <v>28</v>
      </c>
      <c r="D138" s="33"/>
      <c r="E138" s="33"/>
      <c r="F138" s="26" t="str">
        <f>IF(E20="","",E20)</f>
        <v>Vyplň údaj</v>
      </c>
      <c r="G138" s="33"/>
      <c r="H138" s="33"/>
      <c r="I138" s="28" t="s">
        <v>33</v>
      </c>
      <c r="J138" s="31" t="str">
        <f>E26</f>
        <v>PROPOS Liberec s.r.o.</v>
      </c>
      <c r="K138" s="33"/>
      <c r="L138" s="4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5" s="2" customFormat="1" ht="10.35" customHeight="1">
      <c r="A139" s="33"/>
      <c r="B139" s="34"/>
      <c r="C139" s="33"/>
      <c r="D139" s="33"/>
      <c r="E139" s="33"/>
      <c r="F139" s="33"/>
      <c r="G139" s="33"/>
      <c r="H139" s="33"/>
      <c r="I139" s="33"/>
      <c r="J139" s="33"/>
      <c r="K139" s="33"/>
      <c r="L139" s="4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65" s="11" customFormat="1" ht="29.25" customHeight="1">
      <c r="A140" s="126"/>
      <c r="B140" s="127"/>
      <c r="C140" s="128" t="s">
        <v>187</v>
      </c>
      <c r="D140" s="129" t="s">
        <v>61</v>
      </c>
      <c r="E140" s="129" t="s">
        <v>57</v>
      </c>
      <c r="F140" s="129" t="s">
        <v>58</v>
      </c>
      <c r="G140" s="129" t="s">
        <v>188</v>
      </c>
      <c r="H140" s="129" t="s">
        <v>189</v>
      </c>
      <c r="I140" s="129" t="s">
        <v>190</v>
      </c>
      <c r="J140" s="129" t="s">
        <v>170</v>
      </c>
      <c r="K140" s="130" t="s">
        <v>191</v>
      </c>
      <c r="L140" s="131"/>
      <c r="M140" s="63" t="s">
        <v>1</v>
      </c>
      <c r="N140" s="64" t="s">
        <v>40</v>
      </c>
      <c r="O140" s="64" t="s">
        <v>192</v>
      </c>
      <c r="P140" s="64" t="s">
        <v>193</v>
      </c>
      <c r="Q140" s="64" t="s">
        <v>194</v>
      </c>
      <c r="R140" s="64" t="s">
        <v>195</v>
      </c>
      <c r="S140" s="64" t="s">
        <v>196</v>
      </c>
      <c r="T140" s="65" t="s">
        <v>197</v>
      </c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</row>
    <row r="141" spans="1:65" s="2" customFormat="1" ht="22.9" customHeight="1">
      <c r="A141" s="33"/>
      <c r="B141" s="34"/>
      <c r="C141" s="70" t="s">
        <v>198</v>
      </c>
      <c r="D141" s="33"/>
      <c r="E141" s="33"/>
      <c r="F141" s="33"/>
      <c r="G141" s="33"/>
      <c r="H141" s="33"/>
      <c r="I141" s="33"/>
      <c r="J141" s="132">
        <f>BK141</f>
        <v>0</v>
      </c>
      <c r="K141" s="33"/>
      <c r="L141" s="34"/>
      <c r="M141" s="66"/>
      <c r="N141" s="57"/>
      <c r="O141" s="67"/>
      <c r="P141" s="133">
        <f>P142+P434</f>
        <v>0</v>
      </c>
      <c r="Q141" s="67"/>
      <c r="R141" s="133">
        <f>R142+R434</f>
        <v>572.94588274</v>
      </c>
      <c r="S141" s="67"/>
      <c r="T141" s="134">
        <f>T142+T434</f>
        <v>65.597000000000008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75</v>
      </c>
      <c r="AU141" s="18" t="s">
        <v>172</v>
      </c>
      <c r="BK141" s="135">
        <f>BK142+BK434</f>
        <v>0</v>
      </c>
    </row>
    <row r="142" spans="1:65" s="12" customFormat="1" ht="25.9" customHeight="1">
      <c r="B142" s="136"/>
      <c r="D142" s="137" t="s">
        <v>75</v>
      </c>
      <c r="E142" s="138" t="s">
        <v>199</v>
      </c>
      <c r="F142" s="138" t="s">
        <v>200</v>
      </c>
      <c r="I142" s="139"/>
      <c r="J142" s="140">
        <f>BK142</f>
        <v>0</v>
      </c>
      <c r="L142" s="136"/>
      <c r="M142" s="141"/>
      <c r="N142" s="142"/>
      <c r="O142" s="142"/>
      <c r="P142" s="143">
        <f>P143+P182+P237+P249+P293+P381+P428</f>
        <v>0</v>
      </c>
      <c r="Q142" s="142"/>
      <c r="R142" s="143">
        <f>R143+R182+R237+R249+R293+R381+R428</f>
        <v>408.30218135000001</v>
      </c>
      <c r="S142" s="142"/>
      <c r="T142" s="144">
        <f>T143+T182+T237+T249+T293+T381+T428</f>
        <v>65.597000000000008</v>
      </c>
      <c r="AR142" s="137" t="s">
        <v>82</v>
      </c>
      <c r="AT142" s="145" t="s">
        <v>75</v>
      </c>
      <c r="AU142" s="145" t="s">
        <v>76</v>
      </c>
      <c r="AY142" s="137" t="s">
        <v>201</v>
      </c>
      <c r="BK142" s="146">
        <f>BK143+BK182+BK237+BK249+BK293+BK381+BK428</f>
        <v>0</v>
      </c>
    </row>
    <row r="143" spans="1:65" s="12" customFormat="1" ht="22.9" customHeight="1">
      <c r="B143" s="136"/>
      <c r="D143" s="137" t="s">
        <v>75</v>
      </c>
      <c r="E143" s="147" t="s">
        <v>82</v>
      </c>
      <c r="F143" s="147" t="s">
        <v>202</v>
      </c>
      <c r="I143" s="139"/>
      <c r="J143" s="148">
        <f>BK143</f>
        <v>0</v>
      </c>
      <c r="L143" s="136"/>
      <c r="M143" s="141"/>
      <c r="N143" s="142"/>
      <c r="O143" s="142"/>
      <c r="P143" s="143">
        <f>SUM(P144:P181)</f>
        <v>0</v>
      </c>
      <c r="Q143" s="142"/>
      <c r="R143" s="143">
        <f>SUM(R144:R181)</f>
        <v>0</v>
      </c>
      <c r="S143" s="142"/>
      <c r="T143" s="144">
        <f>SUM(T144:T181)</f>
        <v>0</v>
      </c>
      <c r="AR143" s="137" t="s">
        <v>82</v>
      </c>
      <c r="AT143" s="145" t="s">
        <v>75</v>
      </c>
      <c r="AU143" s="145" t="s">
        <v>82</v>
      </c>
      <c r="AY143" s="137" t="s">
        <v>201</v>
      </c>
      <c r="BK143" s="146">
        <f>SUM(BK144:BK181)</f>
        <v>0</v>
      </c>
    </row>
    <row r="144" spans="1:65" s="2" customFormat="1" ht="16.5" customHeight="1">
      <c r="A144" s="33"/>
      <c r="B144" s="149"/>
      <c r="C144" s="150" t="s">
        <v>82</v>
      </c>
      <c r="D144" s="150" t="s">
        <v>203</v>
      </c>
      <c r="E144" s="151" t="s">
        <v>333</v>
      </c>
      <c r="F144" s="152" t="s">
        <v>334</v>
      </c>
      <c r="G144" s="153" t="s">
        <v>206</v>
      </c>
      <c r="H144" s="154">
        <v>221.85</v>
      </c>
      <c r="I144" s="155"/>
      <c r="J144" s="156">
        <f>ROUND(I144*H144,2)</f>
        <v>0</v>
      </c>
      <c r="K144" s="152" t="s">
        <v>335</v>
      </c>
      <c r="L144" s="34"/>
      <c r="M144" s="157" t="s">
        <v>1</v>
      </c>
      <c r="N144" s="158" t="s">
        <v>41</v>
      </c>
      <c r="O144" s="59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126</v>
      </c>
      <c r="AT144" s="161" t="s">
        <v>203</v>
      </c>
      <c r="AU144" s="161" t="s">
        <v>84</v>
      </c>
      <c r="AY144" s="18" t="s">
        <v>201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8" t="s">
        <v>82</v>
      </c>
      <c r="BK144" s="162">
        <f>ROUND(I144*H144,2)</f>
        <v>0</v>
      </c>
      <c r="BL144" s="18" t="s">
        <v>126</v>
      </c>
      <c r="BM144" s="161" t="s">
        <v>336</v>
      </c>
    </row>
    <row r="145" spans="1:65" s="14" customFormat="1" ht="11.25">
      <c r="B145" s="171"/>
      <c r="D145" s="164" t="s">
        <v>207</v>
      </c>
      <c r="E145" s="172" t="s">
        <v>1</v>
      </c>
      <c r="F145" s="173" t="s">
        <v>337</v>
      </c>
      <c r="H145" s="174">
        <v>221.85</v>
      </c>
      <c r="I145" s="175"/>
      <c r="L145" s="171"/>
      <c r="M145" s="176"/>
      <c r="N145" s="177"/>
      <c r="O145" s="177"/>
      <c r="P145" s="177"/>
      <c r="Q145" s="177"/>
      <c r="R145" s="177"/>
      <c r="S145" s="177"/>
      <c r="T145" s="178"/>
      <c r="AT145" s="172" t="s">
        <v>207</v>
      </c>
      <c r="AU145" s="172" t="s">
        <v>84</v>
      </c>
      <c r="AV145" s="14" t="s">
        <v>84</v>
      </c>
      <c r="AW145" s="14" t="s">
        <v>32</v>
      </c>
      <c r="AX145" s="14" t="s">
        <v>82</v>
      </c>
      <c r="AY145" s="172" t="s">
        <v>201</v>
      </c>
    </row>
    <row r="146" spans="1:65" s="2" customFormat="1" ht="21.75" customHeight="1">
      <c r="A146" s="33"/>
      <c r="B146" s="149"/>
      <c r="C146" s="150" t="s">
        <v>84</v>
      </c>
      <c r="D146" s="150" t="s">
        <v>203</v>
      </c>
      <c r="E146" s="151" t="s">
        <v>338</v>
      </c>
      <c r="F146" s="152" t="s">
        <v>339</v>
      </c>
      <c r="G146" s="153" t="s">
        <v>206</v>
      </c>
      <c r="H146" s="154">
        <v>312.428</v>
      </c>
      <c r="I146" s="155"/>
      <c r="J146" s="156">
        <f>ROUND(I146*H146,2)</f>
        <v>0</v>
      </c>
      <c r="K146" s="152" t="s">
        <v>335</v>
      </c>
      <c r="L146" s="34"/>
      <c r="M146" s="157" t="s">
        <v>1</v>
      </c>
      <c r="N146" s="158" t="s">
        <v>41</v>
      </c>
      <c r="O146" s="59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126</v>
      </c>
      <c r="AT146" s="161" t="s">
        <v>203</v>
      </c>
      <c r="AU146" s="161" t="s">
        <v>84</v>
      </c>
      <c r="AY146" s="18" t="s">
        <v>201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8" t="s">
        <v>82</v>
      </c>
      <c r="BK146" s="162">
        <f>ROUND(I146*H146,2)</f>
        <v>0</v>
      </c>
      <c r="BL146" s="18" t="s">
        <v>126</v>
      </c>
      <c r="BM146" s="161" t="s">
        <v>340</v>
      </c>
    </row>
    <row r="147" spans="1:65" s="13" customFormat="1" ht="11.25">
      <c r="B147" s="163"/>
      <c r="D147" s="164" t="s">
        <v>207</v>
      </c>
      <c r="E147" s="165" t="s">
        <v>1</v>
      </c>
      <c r="F147" s="166" t="s">
        <v>341</v>
      </c>
      <c r="H147" s="165" t="s">
        <v>1</v>
      </c>
      <c r="I147" s="167"/>
      <c r="L147" s="163"/>
      <c r="M147" s="168"/>
      <c r="N147" s="169"/>
      <c r="O147" s="169"/>
      <c r="P147" s="169"/>
      <c r="Q147" s="169"/>
      <c r="R147" s="169"/>
      <c r="S147" s="169"/>
      <c r="T147" s="170"/>
      <c r="AT147" s="165" t="s">
        <v>207</v>
      </c>
      <c r="AU147" s="165" t="s">
        <v>84</v>
      </c>
      <c r="AV147" s="13" t="s">
        <v>82</v>
      </c>
      <c r="AW147" s="13" t="s">
        <v>32</v>
      </c>
      <c r="AX147" s="13" t="s">
        <v>76</v>
      </c>
      <c r="AY147" s="165" t="s">
        <v>201</v>
      </c>
    </row>
    <row r="148" spans="1:65" s="14" customFormat="1" ht="11.25">
      <c r="B148" s="171"/>
      <c r="D148" s="164" t="s">
        <v>207</v>
      </c>
      <c r="E148" s="172" t="s">
        <v>1</v>
      </c>
      <c r="F148" s="173" t="s">
        <v>342</v>
      </c>
      <c r="H148" s="174">
        <v>62.704000000000001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207</v>
      </c>
      <c r="AU148" s="172" t="s">
        <v>84</v>
      </c>
      <c r="AV148" s="14" t="s">
        <v>84</v>
      </c>
      <c r="AW148" s="14" t="s">
        <v>32</v>
      </c>
      <c r="AX148" s="14" t="s">
        <v>76</v>
      </c>
      <c r="AY148" s="172" t="s">
        <v>201</v>
      </c>
    </row>
    <row r="149" spans="1:65" s="14" customFormat="1" ht="11.25">
      <c r="B149" s="171"/>
      <c r="D149" s="164" t="s">
        <v>207</v>
      </c>
      <c r="E149" s="172" t="s">
        <v>1</v>
      </c>
      <c r="F149" s="173" t="s">
        <v>343</v>
      </c>
      <c r="H149" s="174">
        <v>15.676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207</v>
      </c>
      <c r="AU149" s="172" t="s">
        <v>84</v>
      </c>
      <c r="AV149" s="14" t="s">
        <v>84</v>
      </c>
      <c r="AW149" s="14" t="s">
        <v>32</v>
      </c>
      <c r="AX149" s="14" t="s">
        <v>76</v>
      </c>
      <c r="AY149" s="172" t="s">
        <v>201</v>
      </c>
    </row>
    <row r="150" spans="1:65" s="13" customFormat="1" ht="11.25">
      <c r="B150" s="163"/>
      <c r="D150" s="164" t="s">
        <v>207</v>
      </c>
      <c r="E150" s="165" t="s">
        <v>1</v>
      </c>
      <c r="F150" s="166" t="s">
        <v>344</v>
      </c>
      <c r="H150" s="165" t="s">
        <v>1</v>
      </c>
      <c r="I150" s="167"/>
      <c r="L150" s="163"/>
      <c r="M150" s="168"/>
      <c r="N150" s="169"/>
      <c r="O150" s="169"/>
      <c r="P150" s="169"/>
      <c r="Q150" s="169"/>
      <c r="R150" s="169"/>
      <c r="S150" s="169"/>
      <c r="T150" s="170"/>
      <c r="AT150" s="165" t="s">
        <v>207</v>
      </c>
      <c r="AU150" s="165" t="s">
        <v>84</v>
      </c>
      <c r="AV150" s="13" t="s">
        <v>82</v>
      </c>
      <c r="AW150" s="13" t="s">
        <v>32</v>
      </c>
      <c r="AX150" s="13" t="s">
        <v>76</v>
      </c>
      <c r="AY150" s="165" t="s">
        <v>201</v>
      </c>
    </row>
    <row r="151" spans="1:65" s="14" customFormat="1" ht="11.25">
      <c r="B151" s="171"/>
      <c r="D151" s="164" t="s">
        <v>207</v>
      </c>
      <c r="E151" s="172" t="s">
        <v>1</v>
      </c>
      <c r="F151" s="173" t="s">
        <v>345</v>
      </c>
      <c r="H151" s="174">
        <v>234.048</v>
      </c>
      <c r="I151" s="175"/>
      <c r="L151" s="171"/>
      <c r="M151" s="176"/>
      <c r="N151" s="177"/>
      <c r="O151" s="177"/>
      <c r="P151" s="177"/>
      <c r="Q151" s="177"/>
      <c r="R151" s="177"/>
      <c r="S151" s="177"/>
      <c r="T151" s="178"/>
      <c r="AT151" s="172" t="s">
        <v>207</v>
      </c>
      <c r="AU151" s="172" t="s">
        <v>84</v>
      </c>
      <c r="AV151" s="14" t="s">
        <v>84</v>
      </c>
      <c r="AW151" s="14" t="s">
        <v>32</v>
      </c>
      <c r="AX151" s="14" t="s">
        <v>76</v>
      </c>
      <c r="AY151" s="172" t="s">
        <v>201</v>
      </c>
    </row>
    <row r="152" spans="1:65" s="15" customFormat="1" ht="11.25">
      <c r="B152" s="179"/>
      <c r="D152" s="164" t="s">
        <v>207</v>
      </c>
      <c r="E152" s="180" t="s">
        <v>1</v>
      </c>
      <c r="F152" s="181" t="s">
        <v>211</v>
      </c>
      <c r="H152" s="182">
        <v>312.428</v>
      </c>
      <c r="I152" s="183"/>
      <c r="L152" s="179"/>
      <c r="M152" s="184"/>
      <c r="N152" s="185"/>
      <c r="O152" s="185"/>
      <c r="P152" s="185"/>
      <c r="Q152" s="185"/>
      <c r="R152" s="185"/>
      <c r="S152" s="185"/>
      <c r="T152" s="186"/>
      <c r="AT152" s="180" t="s">
        <v>207</v>
      </c>
      <c r="AU152" s="180" t="s">
        <v>84</v>
      </c>
      <c r="AV152" s="15" t="s">
        <v>126</v>
      </c>
      <c r="AW152" s="15" t="s">
        <v>32</v>
      </c>
      <c r="AX152" s="15" t="s">
        <v>82</v>
      </c>
      <c r="AY152" s="180" t="s">
        <v>201</v>
      </c>
    </row>
    <row r="153" spans="1:65" s="2" customFormat="1" ht="16.5" customHeight="1">
      <c r="A153" s="33"/>
      <c r="B153" s="149"/>
      <c r="C153" s="150" t="s">
        <v>97</v>
      </c>
      <c r="D153" s="150" t="s">
        <v>203</v>
      </c>
      <c r="E153" s="151" t="s">
        <v>346</v>
      </c>
      <c r="F153" s="152" t="s">
        <v>347</v>
      </c>
      <c r="G153" s="153" t="s">
        <v>206</v>
      </c>
      <c r="H153" s="154">
        <v>7.25</v>
      </c>
      <c r="I153" s="155"/>
      <c r="J153" s="156">
        <f>ROUND(I153*H153,2)</f>
        <v>0</v>
      </c>
      <c r="K153" s="152" t="s">
        <v>335</v>
      </c>
      <c r="L153" s="34"/>
      <c r="M153" s="157" t="s">
        <v>1</v>
      </c>
      <c r="N153" s="158" t="s">
        <v>41</v>
      </c>
      <c r="O153" s="59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126</v>
      </c>
      <c r="AT153" s="161" t="s">
        <v>203</v>
      </c>
      <c r="AU153" s="161" t="s">
        <v>84</v>
      </c>
      <c r="AY153" s="18" t="s">
        <v>201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8" t="s">
        <v>82</v>
      </c>
      <c r="BK153" s="162">
        <f>ROUND(I153*H153,2)</f>
        <v>0</v>
      </c>
      <c r="BL153" s="18" t="s">
        <v>126</v>
      </c>
      <c r="BM153" s="161" t="s">
        <v>348</v>
      </c>
    </row>
    <row r="154" spans="1:65" s="14" customFormat="1" ht="11.25">
      <c r="B154" s="171"/>
      <c r="D154" s="164" t="s">
        <v>207</v>
      </c>
      <c r="E154" s="172" t="s">
        <v>1</v>
      </c>
      <c r="F154" s="173" t="s">
        <v>349</v>
      </c>
      <c r="H154" s="174">
        <v>7.25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207</v>
      </c>
      <c r="AU154" s="172" t="s">
        <v>84</v>
      </c>
      <c r="AV154" s="14" t="s">
        <v>84</v>
      </c>
      <c r="AW154" s="14" t="s">
        <v>32</v>
      </c>
      <c r="AX154" s="14" t="s">
        <v>82</v>
      </c>
      <c r="AY154" s="172" t="s">
        <v>201</v>
      </c>
    </row>
    <row r="155" spans="1:65" s="2" customFormat="1" ht="21.75" customHeight="1">
      <c r="A155" s="33"/>
      <c r="B155" s="149"/>
      <c r="C155" s="150" t="s">
        <v>126</v>
      </c>
      <c r="D155" s="150" t="s">
        <v>203</v>
      </c>
      <c r="E155" s="151" t="s">
        <v>350</v>
      </c>
      <c r="F155" s="152" t="s">
        <v>351</v>
      </c>
      <c r="G155" s="153" t="s">
        <v>206</v>
      </c>
      <c r="H155" s="154">
        <v>960.46500000000003</v>
      </c>
      <c r="I155" s="155"/>
      <c r="J155" s="156">
        <f>ROUND(I155*H155,2)</f>
        <v>0</v>
      </c>
      <c r="K155" s="152" t="s">
        <v>335</v>
      </c>
      <c r="L155" s="34"/>
      <c r="M155" s="157" t="s">
        <v>1</v>
      </c>
      <c r="N155" s="158" t="s">
        <v>41</v>
      </c>
      <c r="O155" s="59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126</v>
      </c>
      <c r="AT155" s="161" t="s">
        <v>203</v>
      </c>
      <c r="AU155" s="161" t="s">
        <v>84</v>
      </c>
      <c r="AY155" s="18" t="s">
        <v>201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8" t="s">
        <v>82</v>
      </c>
      <c r="BK155" s="162">
        <f>ROUND(I155*H155,2)</f>
        <v>0</v>
      </c>
      <c r="BL155" s="18" t="s">
        <v>126</v>
      </c>
      <c r="BM155" s="161" t="s">
        <v>352</v>
      </c>
    </row>
    <row r="156" spans="1:65" s="13" customFormat="1" ht="11.25">
      <c r="B156" s="163"/>
      <c r="D156" s="164" t="s">
        <v>207</v>
      </c>
      <c r="E156" s="165" t="s">
        <v>1</v>
      </c>
      <c r="F156" s="166" t="s">
        <v>353</v>
      </c>
      <c r="H156" s="165" t="s">
        <v>1</v>
      </c>
      <c r="I156" s="167"/>
      <c r="L156" s="163"/>
      <c r="M156" s="168"/>
      <c r="N156" s="169"/>
      <c r="O156" s="169"/>
      <c r="P156" s="169"/>
      <c r="Q156" s="169"/>
      <c r="R156" s="169"/>
      <c r="S156" s="169"/>
      <c r="T156" s="170"/>
      <c r="AT156" s="165" t="s">
        <v>207</v>
      </c>
      <c r="AU156" s="165" t="s">
        <v>84</v>
      </c>
      <c r="AV156" s="13" t="s">
        <v>82</v>
      </c>
      <c r="AW156" s="13" t="s">
        <v>32</v>
      </c>
      <c r="AX156" s="13" t="s">
        <v>76</v>
      </c>
      <c r="AY156" s="165" t="s">
        <v>201</v>
      </c>
    </row>
    <row r="157" spans="1:65" s="14" customFormat="1" ht="11.25">
      <c r="B157" s="171"/>
      <c r="D157" s="164" t="s">
        <v>207</v>
      </c>
      <c r="E157" s="172" t="s">
        <v>1</v>
      </c>
      <c r="F157" s="173" t="s">
        <v>354</v>
      </c>
      <c r="H157" s="174">
        <v>541.52800000000002</v>
      </c>
      <c r="I157" s="175"/>
      <c r="L157" s="171"/>
      <c r="M157" s="176"/>
      <c r="N157" s="177"/>
      <c r="O157" s="177"/>
      <c r="P157" s="177"/>
      <c r="Q157" s="177"/>
      <c r="R157" s="177"/>
      <c r="S157" s="177"/>
      <c r="T157" s="178"/>
      <c r="AT157" s="172" t="s">
        <v>207</v>
      </c>
      <c r="AU157" s="172" t="s">
        <v>84</v>
      </c>
      <c r="AV157" s="14" t="s">
        <v>84</v>
      </c>
      <c r="AW157" s="14" t="s">
        <v>32</v>
      </c>
      <c r="AX157" s="14" t="s">
        <v>76</v>
      </c>
      <c r="AY157" s="172" t="s">
        <v>201</v>
      </c>
    </row>
    <row r="158" spans="1:65" s="13" customFormat="1" ht="11.25">
      <c r="B158" s="163"/>
      <c r="D158" s="164" t="s">
        <v>207</v>
      </c>
      <c r="E158" s="165" t="s">
        <v>1</v>
      </c>
      <c r="F158" s="166" t="s">
        <v>355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207</v>
      </c>
      <c r="AU158" s="165" t="s">
        <v>84</v>
      </c>
      <c r="AV158" s="13" t="s">
        <v>82</v>
      </c>
      <c r="AW158" s="13" t="s">
        <v>32</v>
      </c>
      <c r="AX158" s="13" t="s">
        <v>76</v>
      </c>
      <c r="AY158" s="165" t="s">
        <v>201</v>
      </c>
    </row>
    <row r="159" spans="1:65" s="14" customFormat="1" ht="11.25">
      <c r="B159" s="171"/>
      <c r="D159" s="164" t="s">
        <v>207</v>
      </c>
      <c r="E159" s="172" t="s">
        <v>1</v>
      </c>
      <c r="F159" s="173" t="s">
        <v>356</v>
      </c>
      <c r="H159" s="174">
        <v>418.93700000000001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207</v>
      </c>
      <c r="AU159" s="172" t="s">
        <v>84</v>
      </c>
      <c r="AV159" s="14" t="s">
        <v>84</v>
      </c>
      <c r="AW159" s="14" t="s">
        <v>32</v>
      </c>
      <c r="AX159" s="14" t="s">
        <v>76</v>
      </c>
      <c r="AY159" s="172" t="s">
        <v>201</v>
      </c>
    </row>
    <row r="160" spans="1:65" s="15" customFormat="1" ht="11.25">
      <c r="B160" s="179"/>
      <c r="D160" s="164" t="s">
        <v>207</v>
      </c>
      <c r="E160" s="180" t="s">
        <v>1</v>
      </c>
      <c r="F160" s="181" t="s">
        <v>211</v>
      </c>
      <c r="H160" s="182">
        <v>960.46500000000003</v>
      </c>
      <c r="I160" s="183"/>
      <c r="L160" s="179"/>
      <c r="M160" s="184"/>
      <c r="N160" s="185"/>
      <c r="O160" s="185"/>
      <c r="P160" s="185"/>
      <c r="Q160" s="185"/>
      <c r="R160" s="185"/>
      <c r="S160" s="185"/>
      <c r="T160" s="186"/>
      <c r="AT160" s="180" t="s">
        <v>207</v>
      </c>
      <c r="AU160" s="180" t="s">
        <v>84</v>
      </c>
      <c r="AV160" s="15" t="s">
        <v>126</v>
      </c>
      <c r="AW160" s="15" t="s">
        <v>32</v>
      </c>
      <c r="AX160" s="15" t="s">
        <v>82</v>
      </c>
      <c r="AY160" s="180" t="s">
        <v>201</v>
      </c>
    </row>
    <row r="161" spans="1:65" s="2" customFormat="1" ht="21.75" customHeight="1">
      <c r="A161" s="33"/>
      <c r="B161" s="149"/>
      <c r="C161" s="150" t="s">
        <v>229</v>
      </c>
      <c r="D161" s="150" t="s">
        <v>203</v>
      </c>
      <c r="E161" s="151" t="s">
        <v>357</v>
      </c>
      <c r="F161" s="152" t="s">
        <v>358</v>
      </c>
      <c r="G161" s="153" t="s">
        <v>206</v>
      </c>
      <c r="H161" s="154">
        <v>122.59099999999999</v>
      </c>
      <c r="I161" s="155"/>
      <c r="J161" s="156">
        <f>ROUND(I161*H161,2)</f>
        <v>0</v>
      </c>
      <c r="K161" s="152" t="s">
        <v>335</v>
      </c>
      <c r="L161" s="34"/>
      <c r="M161" s="157" t="s">
        <v>1</v>
      </c>
      <c r="N161" s="158" t="s">
        <v>41</v>
      </c>
      <c r="O161" s="59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126</v>
      </c>
      <c r="AT161" s="161" t="s">
        <v>203</v>
      </c>
      <c r="AU161" s="161" t="s">
        <v>84</v>
      </c>
      <c r="AY161" s="18" t="s">
        <v>201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8" t="s">
        <v>82</v>
      </c>
      <c r="BK161" s="162">
        <f>ROUND(I161*H161,2)</f>
        <v>0</v>
      </c>
      <c r="BL161" s="18" t="s">
        <v>126</v>
      </c>
      <c r="BM161" s="161" t="s">
        <v>359</v>
      </c>
    </row>
    <row r="162" spans="1:65" s="13" customFormat="1" ht="11.25">
      <c r="B162" s="163"/>
      <c r="D162" s="164" t="s">
        <v>207</v>
      </c>
      <c r="E162" s="165" t="s">
        <v>1</v>
      </c>
      <c r="F162" s="166" t="s">
        <v>360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207</v>
      </c>
      <c r="AU162" s="165" t="s">
        <v>84</v>
      </c>
      <c r="AV162" s="13" t="s">
        <v>82</v>
      </c>
      <c r="AW162" s="13" t="s">
        <v>32</v>
      </c>
      <c r="AX162" s="13" t="s">
        <v>76</v>
      </c>
      <c r="AY162" s="165" t="s">
        <v>201</v>
      </c>
    </row>
    <row r="163" spans="1:65" s="14" customFormat="1" ht="11.25">
      <c r="B163" s="171"/>
      <c r="D163" s="164" t="s">
        <v>207</v>
      </c>
      <c r="E163" s="172" t="s">
        <v>1</v>
      </c>
      <c r="F163" s="173" t="s">
        <v>361</v>
      </c>
      <c r="H163" s="174">
        <v>122.59099999999999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207</v>
      </c>
      <c r="AU163" s="172" t="s">
        <v>84</v>
      </c>
      <c r="AV163" s="14" t="s">
        <v>84</v>
      </c>
      <c r="AW163" s="14" t="s">
        <v>32</v>
      </c>
      <c r="AX163" s="14" t="s">
        <v>82</v>
      </c>
      <c r="AY163" s="172" t="s">
        <v>201</v>
      </c>
    </row>
    <row r="164" spans="1:65" s="2" customFormat="1" ht="24.2" customHeight="1">
      <c r="A164" s="33"/>
      <c r="B164" s="149"/>
      <c r="C164" s="150" t="s">
        <v>222</v>
      </c>
      <c r="D164" s="150" t="s">
        <v>203</v>
      </c>
      <c r="E164" s="151" t="s">
        <v>362</v>
      </c>
      <c r="F164" s="152" t="s">
        <v>363</v>
      </c>
      <c r="G164" s="153" t="s">
        <v>206</v>
      </c>
      <c r="H164" s="154">
        <v>122.59099999999999</v>
      </c>
      <c r="I164" s="155"/>
      <c r="J164" s="156">
        <f>ROUND(I164*H164,2)</f>
        <v>0</v>
      </c>
      <c r="K164" s="152" t="s">
        <v>335</v>
      </c>
      <c r="L164" s="34"/>
      <c r="M164" s="157" t="s">
        <v>1</v>
      </c>
      <c r="N164" s="158" t="s">
        <v>41</v>
      </c>
      <c r="O164" s="59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126</v>
      </c>
      <c r="AT164" s="161" t="s">
        <v>203</v>
      </c>
      <c r="AU164" s="161" t="s">
        <v>84</v>
      </c>
      <c r="AY164" s="18" t="s">
        <v>201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8" t="s">
        <v>82</v>
      </c>
      <c r="BK164" s="162">
        <f>ROUND(I164*H164,2)</f>
        <v>0</v>
      </c>
      <c r="BL164" s="18" t="s">
        <v>126</v>
      </c>
      <c r="BM164" s="161" t="s">
        <v>364</v>
      </c>
    </row>
    <row r="165" spans="1:65" s="14" customFormat="1" ht="11.25">
      <c r="B165" s="171"/>
      <c r="D165" s="164" t="s">
        <v>207</v>
      </c>
      <c r="E165" s="172" t="s">
        <v>1</v>
      </c>
      <c r="F165" s="173" t="s">
        <v>365</v>
      </c>
      <c r="H165" s="174">
        <v>122.59099999999999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207</v>
      </c>
      <c r="AU165" s="172" t="s">
        <v>84</v>
      </c>
      <c r="AV165" s="14" t="s">
        <v>84</v>
      </c>
      <c r="AW165" s="14" t="s">
        <v>32</v>
      </c>
      <c r="AX165" s="14" t="s">
        <v>82</v>
      </c>
      <c r="AY165" s="172" t="s">
        <v>201</v>
      </c>
    </row>
    <row r="166" spans="1:65" s="2" customFormat="1" ht="16.5" customHeight="1">
      <c r="A166" s="33"/>
      <c r="B166" s="149"/>
      <c r="C166" s="150" t="s">
        <v>244</v>
      </c>
      <c r="D166" s="150" t="s">
        <v>203</v>
      </c>
      <c r="E166" s="151" t="s">
        <v>366</v>
      </c>
      <c r="F166" s="152" t="s">
        <v>367</v>
      </c>
      <c r="G166" s="153" t="s">
        <v>206</v>
      </c>
      <c r="H166" s="154">
        <v>541.52800000000002</v>
      </c>
      <c r="I166" s="155"/>
      <c r="J166" s="156">
        <f>ROUND(I166*H166,2)</f>
        <v>0</v>
      </c>
      <c r="K166" s="152" t="s">
        <v>335</v>
      </c>
      <c r="L166" s="34"/>
      <c r="M166" s="157" t="s">
        <v>1</v>
      </c>
      <c r="N166" s="158" t="s">
        <v>41</v>
      </c>
      <c r="O166" s="59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1" t="s">
        <v>126</v>
      </c>
      <c r="AT166" s="161" t="s">
        <v>203</v>
      </c>
      <c r="AU166" s="161" t="s">
        <v>84</v>
      </c>
      <c r="AY166" s="18" t="s">
        <v>201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8" t="s">
        <v>82</v>
      </c>
      <c r="BK166" s="162">
        <f>ROUND(I166*H166,2)</f>
        <v>0</v>
      </c>
      <c r="BL166" s="18" t="s">
        <v>126</v>
      </c>
      <c r="BM166" s="161" t="s">
        <v>368</v>
      </c>
    </row>
    <row r="167" spans="1:65" s="13" customFormat="1" ht="11.25">
      <c r="B167" s="163"/>
      <c r="D167" s="164" t="s">
        <v>207</v>
      </c>
      <c r="E167" s="165" t="s">
        <v>1</v>
      </c>
      <c r="F167" s="166" t="s">
        <v>369</v>
      </c>
      <c r="H167" s="165" t="s">
        <v>1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207</v>
      </c>
      <c r="AU167" s="165" t="s">
        <v>84</v>
      </c>
      <c r="AV167" s="13" t="s">
        <v>82</v>
      </c>
      <c r="AW167" s="13" t="s">
        <v>32</v>
      </c>
      <c r="AX167" s="13" t="s">
        <v>76</v>
      </c>
      <c r="AY167" s="165" t="s">
        <v>201</v>
      </c>
    </row>
    <row r="168" spans="1:65" s="14" customFormat="1" ht="11.25">
      <c r="B168" s="171"/>
      <c r="D168" s="164" t="s">
        <v>207</v>
      </c>
      <c r="E168" s="172" t="s">
        <v>1</v>
      </c>
      <c r="F168" s="173" t="s">
        <v>356</v>
      </c>
      <c r="H168" s="174">
        <v>418.93700000000001</v>
      </c>
      <c r="I168" s="175"/>
      <c r="L168" s="171"/>
      <c r="M168" s="176"/>
      <c r="N168" s="177"/>
      <c r="O168" s="177"/>
      <c r="P168" s="177"/>
      <c r="Q168" s="177"/>
      <c r="R168" s="177"/>
      <c r="S168" s="177"/>
      <c r="T168" s="178"/>
      <c r="AT168" s="172" t="s">
        <v>207</v>
      </c>
      <c r="AU168" s="172" t="s">
        <v>84</v>
      </c>
      <c r="AV168" s="14" t="s">
        <v>84</v>
      </c>
      <c r="AW168" s="14" t="s">
        <v>32</v>
      </c>
      <c r="AX168" s="14" t="s">
        <v>76</v>
      </c>
      <c r="AY168" s="172" t="s">
        <v>201</v>
      </c>
    </row>
    <row r="169" spans="1:65" s="13" customFormat="1" ht="11.25">
      <c r="B169" s="163"/>
      <c r="D169" s="164" t="s">
        <v>207</v>
      </c>
      <c r="E169" s="165" t="s">
        <v>1</v>
      </c>
      <c r="F169" s="166" t="s">
        <v>370</v>
      </c>
      <c r="H169" s="165" t="s">
        <v>1</v>
      </c>
      <c r="I169" s="167"/>
      <c r="L169" s="163"/>
      <c r="M169" s="168"/>
      <c r="N169" s="169"/>
      <c r="O169" s="169"/>
      <c r="P169" s="169"/>
      <c r="Q169" s="169"/>
      <c r="R169" s="169"/>
      <c r="S169" s="169"/>
      <c r="T169" s="170"/>
      <c r="AT169" s="165" t="s">
        <v>207</v>
      </c>
      <c r="AU169" s="165" t="s">
        <v>84</v>
      </c>
      <c r="AV169" s="13" t="s">
        <v>82</v>
      </c>
      <c r="AW169" s="13" t="s">
        <v>32</v>
      </c>
      <c r="AX169" s="13" t="s">
        <v>76</v>
      </c>
      <c r="AY169" s="165" t="s">
        <v>201</v>
      </c>
    </row>
    <row r="170" spans="1:65" s="14" customFormat="1" ht="11.25">
      <c r="B170" s="171"/>
      <c r="D170" s="164" t="s">
        <v>207</v>
      </c>
      <c r="E170" s="172" t="s">
        <v>1</v>
      </c>
      <c r="F170" s="173" t="s">
        <v>361</v>
      </c>
      <c r="H170" s="174">
        <v>122.59099999999999</v>
      </c>
      <c r="I170" s="175"/>
      <c r="L170" s="171"/>
      <c r="M170" s="176"/>
      <c r="N170" s="177"/>
      <c r="O170" s="177"/>
      <c r="P170" s="177"/>
      <c r="Q170" s="177"/>
      <c r="R170" s="177"/>
      <c r="S170" s="177"/>
      <c r="T170" s="178"/>
      <c r="AT170" s="172" t="s">
        <v>207</v>
      </c>
      <c r="AU170" s="172" t="s">
        <v>84</v>
      </c>
      <c r="AV170" s="14" t="s">
        <v>84</v>
      </c>
      <c r="AW170" s="14" t="s">
        <v>32</v>
      </c>
      <c r="AX170" s="14" t="s">
        <v>76</v>
      </c>
      <c r="AY170" s="172" t="s">
        <v>201</v>
      </c>
    </row>
    <row r="171" spans="1:65" s="15" customFormat="1" ht="11.25">
      <c r="B171" s="179"/>
      <c r="D171" s="164" t="s">
        <v>207</v>
      </c>
      <c r="E171" s="180" t="s">
        <v>1</v>
      </c>
      <c r="F171" s="181" t="s">
        <v>211</v>
      </c>
      <c r="H171" s="182">
        <v>541.52800000000002</v>
      </c>
      <c r="I171" s="183"/>
      <c r="L171" s="179"/>
      <c r="M171" s="184"/>
      <c r="N171" s="185"/>
      <c r="O171" s="185"/>
      <c r="P171" s="185"/>
      <c r="Q171" s="185"/>
      <c r="R171" s="185"/>
      <c r="S171" s="185"/>
      <c r="T171" s="186"/>
      <c r="AT171" s="180" t="s">
        <v>207</v>
      </c>
      <c r="AU171" s="180" t="s">
        <v>84</v>
      </c>
      <c r="AV171" s="15" t="s">
        <v>126</v>
      </c>
      <c r="AW171" s="15" t="s">
        <v>32</v>
      </c>
      <c r="AX171" s="15" t="s">
        <v>82</v>
      </c>
      <c r="AY171" s="180" t="s">
        <v>201</v>
      </c>
    </row>
    <row r="172" spans="1:65" s="2" customFormat="1" ht="16.5" customHeight="1">
      <c r="A172" s="33"/>
      <c r="B172" s="149"/>
      <c r="C172" s="150" t="s">
        <v>216</v>
      </c>
      <c r="D172" s="150" t="s">
        <v>203</v>
      </c>
      <c r="E172" s="151" t="s">
        <v>371</v>
      </c>
      <c r="F172" s="152" t="s">
        <v>372</v>
      </c>
      <c r="G172" s="153" t="s">
        <v>206</v>
      </c>
      <c r="H172" s="154">
        <v>122.59099999999999</v>
      </c>
      <c r="I172" s="155"/>
      <c r="J172" s="156">
        <f>ROUND(I172*H172,2)</f>
        <v>0</v>
      </c>
      <c r="K172" s="152" t="s">
        <v>335</v>
      </c>
      <c r="L172" s="34"/>
      <c r="M172" s="157" t="s">
        <v>1</v>
      </c>
      <c r="N172" s="158" t="s">
        <v>41</v>
      </c>
      <c r="O172" s="59"/>
      <c r="P172" s="159">
        <f>O172*H172</f>
        <v>0</v>
      </c>
      <c r="Q172" s="159">
        <v>0</v>
      </c>
      <c r="R172" s="159">
        <f>Q172*H172</f>
        <v>0</v>
      </c>
      <c r="S172" s="159">
        <v>0</v>
      </c>
      <c r="T172" s="160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1" t="s">
        <v>126</v>
      </c>
      <c r="AT172" s="161" t="s">
        <v>203</v>
      </c>
      <c r="AU172" s="161" t="s">
        <v>84</v>
      </c>
      <c r="AY172" s="18" t="s">
        <v>201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8" t="s">
        <v>82</v>
      </c>
      <c r="BK172" s="162">
        <f>ROUND(I172*H172,2)</f>
        <v>0</v>
      </c>
      <c r="BL172" s="18" t="s">
        <v>126</v>
      </c>
      <c r="BM172" s="161" t="s">
        <v>373</v>
      </c>
    </row>
    <row r="173" spans="1:65" s="14" customFormat="1" ht="11.25">
      <c r="B173" s="171"/>
      <c r="D173" s="164" t="s">
        <v>207</v>
      </c>
      <c r="E173" s="172" t="s">
        <v>1</v>
      </c>
      <c r="F173" s="173" t="s">
        <v>365</v>
      </c>
      <c r="H173" s="174">
        <v>122.59099999999999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207</v>
      </c>
      <c r="AU173" s="172" t="s">
        <v>84</v>
      </c>
      <c r="AV173" s="14" t="s">
        <v>84</v>
      </c>
      <c r="AW173" s="14" t="s">
        <v>32</v>
      </c>
      <c r="AX173" s="14" t="s">
        <v>82</v>
      </c>
      <c r="AY173" s="172" t="s">
        <v>201</v>
      </c>
    </row>
    <row r="174" spans="1:65" s="2" customFormat="1" ht="16.5" customHeight="1">
      <c r="A174" s="33"/>
      <c r="B174" s="149"/>
      <c r="C174" s="150" t="s">
        <v>227</v>
      </c>
      <c r="D174" s="150" t="s">
        <v>203</v>
      </c>
      <c r="E174" s="151" t="s">
        <v>374</v>
      </c>
      <c r="F174" s="152" t="s">
        <v>375</v>
      </c>
      <c r="G174" s="153" t="s">
        <v>215</v>
      </c>
      <c r="H174" s="154">
        <v>220.66399999999999</v>
      </c>
      <c r="I174" s="155"/>
      <c r="J174" s="156">
        <f>ROUND(I174*H174,2)</f>
        <v>0</v>
      </c>
      <c r="K174" s="152" t="s">
        <v>335</v>
      </c>
      <c r="L174" s="34"/>
      <c r="M174" s="157" t="s">
        <v>1</v>
      </c>
      <c r="N174" s="158" t="s">
        <v>41</v>
      </c>
      <c r="O174" s="59"/>
      <c r="P174" s="159">
        <f>O174*H174</f>
        <v>0</v>
      </c>
      <c r="Q174" s="159">
        <v>0</v>
      </c>
      <c r="R174" s="159">
        <f>Q174*H174</f>
        <v>0</v>
      </c>
      <c r="S174" s="159">
        <v>0</v>
      </c>
      <c r="T174" s="160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1" t="s">
        <v>126</v>
      </c>
      <c r="AT174" s="161" t="s">
        <v>203</v>
      </c>
      <c r="AU174" s="161" t="s">
        <v>84</v>
      </c>
      <c r="AY174" s="18" t="s">
        <v>201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8" t="s">
        <v>82</v>
      </c>
      <c r="BK174" s="162">
        <f>ROUND(I174*H174,2)</f>
        <v>0</v>
      </c>
      <c r="BL174" s="18" t="s">
        <v>126</v>
      </c>
      <c r="BM174" s="161" t="s">
        <v>376</v>
      </c>
    </row>
    <row r="175" spans="1:65" s="14" customFormat="1" ht="11.25">
      <c r="B175" s="171"/>
      <c r="D175" s="164" t="s">
        <v>207</v>
      </c>
      <c r="E175" s="172" t="s">
        <v>1</v>
      </c>
      <c r="F175" s="173" t="s">
        <v>377</v>
      </c>
      <c r="H175" s="174">
        <v>220.66399999999999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207</v>
      </c>
      <c r="AU175" s="172" t="s">
        <v>84</v>
      </c>
      <c r="AV175" s="14" t="s">
        <v>84</v>
      </c>
      <c r="AW175" s="14" t="s">
        <v>32</v>
      </c>
      <c r="AX175" s="14" t="s">
        <v>82</v>
      </c>
      <c r="AY175" s="172" t="s">
        <v>201</v>
      </c>
    </row>
    <row r="176" spans="1:65" s="2" customFormat="1" ht="16.5" customHeight="1">
      <c r="A176" s="33"/>
      <c r="B176" s="149"/>
      <c r="C176" s="150" t="s">
        <v>233</v>
      </c>
      <c r="D176" s="150" t="s">
        <v>203</v>
      </c>
      <c r="E176" s="151" t="s">
        <v>204</v>
      </c>
      <c r="F176" s="152" t="s">
        <v>205</v>
      </c>
      <c r="G176" s="153" t="s">
        <v>206</v>
      </c>
      <c r="H176" s="154">
        <v>418.93700000000001</v>
      </c>
      <c r="I176" s="155"/>
      <c r="J176" s="156">
        <f>ROUND(I176*H176,2)</f>
        <v>0</v>
      </c>
      <c r="K176" s="152" t="s">
        <v>335</v>
      </c>
      <c r="L176" s="34"/>
      <c r="M176" s="157" t="s">
        <v>1</v>
      </c>
      <c r="N176" s="158" t="s">
        <v>41</v>
      </c>
      <c r="O176" s="59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1" t="s">
        <v>126</v>
      </c>
      <c r="AT176" s="161" t="s">
        <v>203</v>
      </c>
      <c r="AU176" s="161" t="s">
        <v>84</v>
      </c>
      <c r="AY176" s="18" t="s">
        <v>201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8" t="s">
        <v>82</v>
      </c>
      <c r="BK176" s="162">
        <f>ROUND(I176*H176,2)</f>
        <v>0</v>
      </c>
      <c r="BL176" s="18" t="s">
        <v>126</v>
      </c>
      <c r="BM176" s="161" t="s">
        <v>378</v>
      </c>
    </row>
    <row r="177" spans="1:65" s="13" customFormat="1" ht="11.25">
      <c r="B177" s="163"/>
      <c r="D177" s="164" t="s">
        <v>207</v>
      </c>
      <c r="E177" s="165" t="s">
        <v>1</v>
      </c>
      <c r="F177" s="166" t="s">
        <v>379</v>
      </c>
      <c r="H177" s="165" t="s">
        <v>1</v>
      </c>
      <c r="I177" s="167"/>
      <c r="L177" s="163"/>
      <c r="M177" s="168"/>
      <c r="N177" s="169"/>
      <c r="O177" s="169"/>
      <c r="P177" s="169"/>
      <c r="Q177" s="169"/>
      <c r="R177" s="169"/>
      <c r="S177" s="169"/>
      <c r="T177" s="170"/>
      <c r="AT177" s="165" t="s">
        <v>207</v>
      </c>
      <c r="AU177" s="165" t="s">
        <v>84</v>
      </c>
      <c r="AV177" s="13" t="s">
        <v>82</v>
      </c>
      <c r="AW177" s="13" t="s">
        <v>32</v>
      </c>
      <c r="AX177" s="13" t="s">
        <v>76</v>
      </c>
      <c r="AY177" s="165" t="s">
        <v>201</v>
      </c>
    </row>
    <row r="178" spans="1:65" s="14" customFormat="1" ht="11.25">
      <c r="B178" s="171"/>
      <c r="D178" s="164" t="s">
        <v>207</v>
      </c>
      <c r="E178" s="172" t="s">
        <v>1</v>
      </c>
      <c r="F178" s="173" t="s">
        <v>345</v>
      </c>
      <c r="H178" s="174">
        <v>234.048</v>
      </c>
      <c r="I178" s="175"/>
      <c r="L178" s="171"/>
      <c r="M178" s="176"/>
      <c r="N178" s="177"/>
      <c r="O178" s="177"/>
      <c r="P178" s="177"/>
      <c r="Q178" s="177"/>
      <c r="R178" s="177"/>
      <c r="S178" s="177"/>
      <c r="T178" s="178"/>
      <c r="AT178" s="172" t="s">
        <v>207</v>
      </c>
      <c r="AU178" s="172" t="s">
        <v>84</v>
      </c>
      <c r="AV178" s="14" t="s">
        <v>84</v>
      </c>
      <c r="AW178" s="14" t="s">
        <v>32</v>
      </c>
      <c r="AX178" s="14" t="s">
        <v>76</v>
      </c>
      <c r="AY178" s="172" t="s">
        <v>201</v>
      </c>
    </row>
    <row r="179" spans="1:65" s="13" customFormat="1" ht="11.25">
      <c r="B179" s="163"/>
      <c r="D179" s="164" t="s">
        <v>207</v>
      </c>
      <c r="E179" s="165" t="s">
        <v>1</v>
      </c>
      <c r="F179" s="166" t="s">
        <v>380</v>
      </c>
      <c r="H179" s="165" t="s">
        <v>1</v>
      </c>
      <c r="I179" s="167"/>
      <c r="L179" s="163"/>
      <c r="M179" s="168"/>
      <c r="N179" s="169"/>
      <c r="O179" s="169"/>
      <c r="P179" s="169"/>
      <c r="Q179" s="169"/>
      <c r="R179" s="169"/>
      <c r="S179" s="169"/>
      <c r="T179" s="170"/>
      <c r="AT179" s="165" t="s">
        <v>207</v>
      </c>
      <c r="AU179" s="165" t="s">
        <v>84</v>
      </c>
      <c r="AV179" s="13" t="s">
        <v>82</v>
      </c>
      <c r="AW179" s="13" t="s">
        <v>32</v>
      </c>
      <c r="AX179" s="13" t="s">
        <v>76</v>
      </c>
      <c r="AY179" s="165" t="s">
        <v>201</v>
      </c>
    </row>
    <row r="180" spans="1:65" s="14" customFormat="1" ht="11.25">
      <c r="B180" s="171"/>
      <c r="D180" s="164" t="s">
        <v>207</v>
      </c>
      <c r="E180" s="172" t="s">
        <v>1</v>
      </c>
      <c r="F180" s="173" t="s">
        <v>381</v>
      </c>
      <c r="H180" s="174">
        <v>184.88900000000001</v>
      </c>
      <c r="I180" s="175"/>
      <c r="L180" s="171"/>
      <c r="M180" s="176"/>
      <c r="N180" s="177"/>
      <c r="O180" s="177"/>
      <c r="P180" s="177"/>
      <c r="Q180" s="177"/>
      <c r="R180" s="177"/>
      <c r="S180" s="177"/>
      <c r="T180" s="178"/>
      <c r="AT180" s="172" t="s">
        <v>207</v>
      </c>
      <c r="AU180" s="172" t="s">
        <v>84</v>
      </c>
      <c r="AV180" s="14" t="s">
        <v>84</v>
      </c>
      <c r="AW180" s="14" t="s">
        <v>32</v>
      </c>
      <c r="AX180" s="14" t="s">
        <v>76</v>
      </c>
      <c r="AY180" s="172" t="s">
        <v>201</v>
      </c>
    </row>
    <row r="181" spans="1:65" s="15" customFormat="1" ht="11.25">
      <c r="B181" s="179"/>
      <c r="D181" s="164" t="s">
        <v>207</v>
      </c>
      <c r="E181" s="180" t="s">
        <v>1</v>
      </c>
      <c r="F181" s="181" t="s">
        <v>211</v>
      </c>
      <c r="H181" s="182">
        <v>418.93700000000001</v>
      </c>
      <c r="I181" s="183"/>
      <c r="L181" s="179"/>
      <c r="M181" s="184"/>
      <c r="N181" s="185"/>
      <c r="O181" s="185"/>
      <c r="P181" s="185"/>
      <c r="Q181" s="185"/>
      <c r="R181" s="185"/>
      <c r="S181" s="185"/>
      <c r="T181" s="186"/>
      <c r="AT181" s="180" t="s">
        <v>207</v>
      </c>
      <c r="AU181" s="180" t="s">
        <v>84</v>
      </c>
      <c r="AV181" s="15" t="s">
        <v>126</v>
      </c>
      <c r="AW181" s="15" t="s">
        <v>32</v>
      </c>
      <c r="AX181" s="15" t="s">
        <v>82</v>
      </c>
      <c r="AY181" s="180" t="s">
        <v>201</v>
      </c>
    </row>
    <row r="182" spans="1:65" s="12" customFormat="1" ht="22.9" customHeight="1">
      <c r="B182" s="136"/>
      <c r="D182" s="137" t="s">
        <v>75</v>
      </c>
      <c r="E182" s="147" t="s">
        <v>84</v>
      </c>
      <c r="F182" s="147" t="s">
        <v>382</v>
      </c>
      <c r="I182" s="139"/>
      <c r="J182" s="148">
        <f>BK182</f>
        <v>0</v>
      </c>
      <c r="L182" s="136"/>
      <c r="M182" s="141"/>
      <c r="N182" s="142"/>
      <c r="O182" s="142"/>
      <c r="P182" s="143">
        <f>SUM(P183:P236)</f>
        <v>0</v>
      </c>
      <c r="Q182" s="142"/>
      <c r="R182" s="143">
        <f>SUM(R183:R236)</f>
        <v>295.40103513000003</v>
      </c>
      <c r="S182" s="142"/>
      <c r="T182" s="144">
        <f>SUM(T183:T236)</f>
        <v>0</v>
      </c>
      <c r="AR182" s="137" t="s">
        <v>82</v>
      </c>
      <c r="AT182" s="145" t="s">
        <v>75</v>
      </c>
      <c r="AU182" s="145" t="s">
        <v>82</v>
      </c>
      <c r="AY182" s="137" t="s">
        <v>201</v>
      </c>
      <c r="BK182" s="146">
        <f>SUM(BK183:BK236)</f>
        <v>0</v>
      </c>
    </row>
    <row r="183" spans="1:65" s="2" customFormat="1" ht="16.5" customHeight="1">
      <c r="A183" s="33"/>
      <c r="B183" s="149"/>
      <c r="C183" s="150" t="s">
        <v>264</v>
      </c>
      <c r="D183" s="150" t="s">
        <v>203</v>
      </c>
      <c r="E183" s="151" t="s">
        <v>383</v>
      </c>
      <c r="F183" s="152" t="s">
        <v>384</v>
      </c>
      <c r="G183" s="153" t="s">
        <v>206</v>
      </c>
      <c r="H183" s="154">
        <v>21.702999999999999</v>
      </c>
      <c r="I183" s="155"/>
      <c r="J183" s="156">
        <f>ROUND(I183*H183,2)</f>
        <v>0</v>
      </c>
      <c r="K183" s="152" t="s">
        <v>335</v>
      </c>
      <c r="L183" s="34"/>
      <c r="M183" s="157" t="s">
        <v>1</v>
      </c>
      <c r="N183" s="158" t="s">
        <v>41</v>
      </c>
      <c r="O183" s="59"/>
      <c r="P183" s="159">
        <f>O183*H183</f>
        <v>0</v>
      </c>
      <c r="Q183" s="159">
        <v>2.16</v>
      </c>
      <c r="R183" s="159">
        <f>Q183*H183</f>
        <v>46.878480000000003</v>
      </c>
      <c r="S183" s="159">
        <v>0</v>
      </c>
      <c r="T183" s="160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1" t="s">
        <v>126</v>
      </c>
      <c r="AT183" s="161" t="s">
        <v>203</v>
      </c>
      <c r="AU183" s="161" t="s">
        <v>84</v>
      </c>
      <c r="AY183" s="18" t="s">
        <v>201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8" t="s">
        <v>82</v>
      </c>
      <c r="BK183" s="162">
        <f>ROUND(I183*H183,2)</f>
        <v>0</v>
      </c>
      <c r="BL183" s="18" t="s">
        <v>126</v>
      </c>
      <c r="BM183" s="161" t="s">
        <v>385</v>
      </c>
    </row>
    <row r="184" spans="1:65" s="13" customFormat="1" ht="11.25">
      <c r="B184" s="163"/>
      <c r="D184" s="164" t="s">
        <v>207</v>
      </c>
      <c r="E184" s="165" t="s">
        <v>1</v>
      </c>
      <c r="F184" s="166" t="s">
        <v>386</v>
      </c>
      <c r="H184" s="165" t="s">
        <v>1</v>
      </c>
      <c r="I184" s="167"/>
      <c r="L184" s="163"/>
      <c r="M184" s="168"/>
      <c r="N184" s="169"/>
      <c r="O184" s="169"/>
      <c r="P184" s="169"/>
      <c r="Q184" s="169"/>
      <c r="R184" s="169"/>
      <c r="S184" s="169"/>
      <c r="T184" s="170"/>
      <c r="AT184" s="165" t="s">
        <v>207</v>
      </c>
      <c r="AU184" s="165" t="s">
        <v>84</v>
      </c>
      <c r="AV184" s="13" t="s">
        <v>82</v>
      </c>
      <c r="AW184" s="13" t="s">
        <v>32</v>
      </c>
      <c r="AX184" s="13" t="s">
        <v>76</v>
      </c>
      <c r="AY184" s="165" t="s">
        <v>201</v>
      </c>
    </row>
    <row r="185" spans="1:65" s="14" customFormat="1" ht="11.25">
      <c r="B185" s="171"/>
      <c r="D185" s="164" t="s">
        <v>207</v>
      </c>
      <c r="E185" s="172" t="s">
        <v>1</v>
      </c>
      <c r="F185" s="173" t="s">
        <v>387</v>
      </c>
      <c r="H185" s="174">
        <v>13.163</v>
      </c>
      <c r="I185" s="175"/>
      <c r="L185" s="171"/>
      <c r="M185" s="176"/>
      <c r="N185" s="177"/>
      <c r="O185" s="177"/>
      <c r="P185" s="177"/>
      <c r="Q185" s="177"/>
      <c r="R185" s="177"/>
      <c r="S185" s="177"/>
      <c r="T185" s="178"/>
      <c r="AT185" s="172" t="s">
        <v>207</v>
      </c>
      <c r="AU185" s="172" t="s">
        <v>84</v>
      </c>
      <c r="AV185" s="14" t="s">
        <v>84</v>
      </c>
      <c r="AW185" s="14" t="s">
        <v>32</v>
      </c>
      <c r="AX185" s="14" t="s">
        <v>76</v>
      </c>
      <c r="AY185" s="172" t="s">
        <v>201</v>
      </c>
    </row>
    <row r="186" spans="1:65" s="13" customFormat="1" ht="11.25">
      <c r="B186" s="163"/>
      <c r="D186" s="164" t="s">
        <v>207</v>
      </c>
      <c r="E186" s="165" t="s">
        <v>1</v>
      </c>
      <c r="F186" s="166" t="s">
        <v>386</v>
      </c>
      <c r="H186" s="165" t="s">
        <v>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207</v>
      </c>
      <c r="AU186" s="165" t="s">
        <v>84</v>
      </c>
      <c r="AV186" s="13" t="s">
        <v>82</v>
      </c>
      <c r="AW186" s="13" t="s">
        <v>32</v>
      </c>
      <c r="AX186" s="13" t="s">
        <v>76</v>
      </c>
      <c r="AY186" s="165" t="s">
        <v>201</v>
      </c>
    </row>
    <row r="187" spans="1:65" s="14" customFormat="1" ht="11.25">
      <c r="B187" s="171"/>
      <c r="D187" s="164" t="s">
        <v>207</v>
      </c>
      <c r="E187" s="172" t="s">
        <v>1</v>
      </c>
      <c r="F187" s="173" t="s">
        <v>388</v>
      </c>
      <c r="H187" s="174">
        <v>8.5399999999999991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207</v>
      </c>
      <c r="AU187" s="172" t="s">
        <v>84</v>
      </c>
      <c r="AV187" s="14" t="s">
        <v>84</v>
      </c>
      <c r="AW187" s="14" t="s">
        <v>32</v>
      </c>
      <c r="AX187" s="14" t="s">
        <v>76</v>
      </c>
      <c r="AY187" s="172" t="s">
        <v>201</v>
      </c>
    </row>
    <row r="188" spans="1:65" s="15" customFormat="1" ht="11.25">
      <c r="B188" s="179"/>
      <c r="D188" s="164" t="s">
        <v>207</v>
      </c>
      <c r="E188" s="180" t="s">
        <v>1</v>
      </c>
      <c r="F188" s="181" t="s">
        <v>211</v>
      </c>
      <c r="H188" s="182">
        <v>21.702999999999999</v>
      </c>
      <c r="I188" s="183"/>
      <c r="L188" s="179"/>
      <c r="M188" s="184"/>
      <c r="N188" s="185"/>
      <c r="O188" s="185"/>
      <c r="P188" s="185"/>
      <c r="Q188" s="185"/>
      <c r="R188" s="185"/>
      <c r="S188" s="185"/>
      <c r="T188" s="186"/>
      <c r="AT188" s="180" t="s">
        <v>207</v>
      </c>
      <c r="AU188" s="180" t="s">
        <v>84</v>
      </c>
      <c r="AV188" s="15" t="s">
        <v>126</v>
      </c>
      <c r="AW188" s="15" t="s">
        <v>32</v>
      </c>
      <c r="AX188" s="15" t="s">
        <v>82</v>
      </c>
      <c r="AY188" s="180" t="s">
        <v>201</v>
      </c>
    </row>
    <row r="189" spans="1:65" s="2" customFormat="1" ht="16.5" customHeight="1">
      <c r="A189" s="33"/>
      <c r="B189" s="149"/>
      <c r="C189" s="150" t="s">
        <v>8</v>
      </c>
      <c r="D189" s="150" t="s">
        <v>203</v>
      </c>
      <c r="E189" s="151" t="s">
        <v>389</v>
      </c>
      <c r="F189" s="152" t="s">
        <v>390</v>
      </c>
      <c r="G189" s="153" t="s">
        <v>206</v>
      </c>
      <c r="H189" s="154">
        <v>3.97</v>
      </c>
      <c r="I189" s="155"/>
      <c r="J189" s="156">
        <f>ROUND(I189*H189,2)</f>
        <v>0</v>
      </c>
      <c r="K189" s="152" t="s">
        <v>1</v>
      </c>
      <c r="L189" s="34"/>
      <c r="M189" s="157" t="s">
        <v>1</v>
      </c>
      <c r="N189" s="158" t="s">
        <v>41</v>
      </c>
      <c r="O189" s="59"/>
      <c r="P189" s="159">
        <f>O189*H189</f>
        <v>0</v>
      </c>
      <c r="Q189" s="159">
        <v>2.16</v>
      </c>
      <c r="R189" s="159">
        <f>Q189*H189</f>
        <v>8.5752000000000006</v>
      </c>
      <c r="S189" s="159">
        <v>0</v>
      </c>
      <c r="T189" s="160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1" t="s">
        <v>126</v>
      </c>
      <c r="AT189" s="161" t="s">
        <v>203</v>
      </c>
      <c r="AU189" s="161" t="s">
        <v>84</v>
      </c>
      <c r="AY189" s="18" t="s">
        <v>201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8" t="s">
        <v>82</v>
      </c>
      <c r="BK189" s="162">
        <f>ROUND(I189*H189,2)</f>
        <v>0</v>
      </c>
      <c r="BL189" s="18" t="s">
        <v>126</v>
      </c>
      <c r="BM189" s="161" t="s">
        <v>391</v>
      </c>
    </row>
    <row r="190" spans="1:65" s="14" customFormat="1" ht="11.25">
      <c r="B190" s="171"/>
      <c r="D190" s="164" t="s">
        <v>207</v>
      </c>
      <c r="E190" s="172" t="s">
        <v>1</v>
      </c>
      <c r="F190" s="173" t="s">
        <v>392</v>
      </c>
      <c r="H190" s="174">
        <v>3.97</v>
      </c>
      <c r="I190" s="175"/>
      <c r="L190" s="171"/>
      <c r="M190" s="176"/>
      <c r="N190" s="177"/>
      <c r="O190" s="177"/>
      <c r="P190" s="177"/>
      <c r="Q190" s="177"/>
      <c r="R190" s="177"/>
      <c r="S190" s="177"/>
      <c r="T190" s="178"/>
      <c r="AT190" s="172" t="s">
        <v>207</v>
      </c>
      <c r="AU190" s="172" t="s">
        <v>84</v>
      </c>
      <c r="AV190" s="14" t="s">
        <v>84</v>
      </c>
      <c r="AW190" s="14" t="s">
        <v>32</v>
      </c>
      <c r="AX190" s="14" t="s">
        <v>82</v>
      </c>
      <c r="AY190" s="172" t="s">
        <v>201</v>
      </c>
    </row>
    <row r="191" spans="1:65" s="2" customFormat="1" ht="16.5" customHeight="1">
      <c r="A191" s="33"/>
      <c r="B191" s="149"/>
      <c r="C191" s="150" t="s">
        <v>277</v>
      </c>
      <c r="D191" s="150" t="s">
        <v>203</v>
      </c>
      <c r="E191" s="151" t="s">
        <v>393</v>
      </c>
      <c r="F191" s="152" t="s">
        <v>394</v>
      </c>
      <c r="G191" s="153" t="s">
        <v>206</v>
      </c>
      <c r="H191" s="154">
        <v>10.852</v>
      </c>
      <c r="I191" s="155"/>
      <c r="J191" s="156">
        <f>ROUND(I191*H191,2)</f>
        <v>0</v>
      </c>
      <c r="K191" s="152" t="s">
        <v>335</v>
      </c>
      <c r="L191" s="34"/>
      <c r="M191" s="157" t="s">
        <v>1</v>
      </c>
      <c r="N191" s="158" t="s">
        <v>41</v>
      </c>
      <c r="O191" s="59"/>
      <c r="P191" s="159">
        <f>O191*H191</f>
        <v>0</v>
      </c>
      <c r="Q191" s="159">
        <v>2.16</v>
      </c>
      <c r="R191" s="159">
        <f>Q191*H191</f>
        <v>23.440320000000003</v>
      </c>
      <c r="S191" s="159">
        <v>0</v>
      </c>
      <c r="T191" s="160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1" t="s">
        <v>126</v>
      </c>
      <c r="AT191" s="161" t="s">
        <v>203</v>
      </c>
      <c r="AU191" s="161" t="s">
        <v>84</v>
      </c>
      <c r="AY191" s="18" t="s">
        <v>201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8" t="s">
        <v>82</v>
      </c>
      <c r="BK191" s="162">
        <f>ROUND(I191*H191,2)</f>
        <v>0</v>
      </c>
      <c r="BL191" s="18" t="s">
        <v>126</v>
      </c>
      <c r="BM191" s="161" t="s">
        <v>395</v>
      </c>
    </row>
    <row r="192" spans="1:65" s="13" customFormat="1" ht="11.25">
      <c r="B192" s="163"/>
      <c r="D192" s="164" t="s">
        <v>207</v>
      </c>
      <c r="E192" s="165" t="s">
        <v>1</v>
      </c>
      <c r="F192" s="166" t="s">
        <v>386</v>
      </c>
      <c r="H192" s="165" t="s">
        <v>1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5" t="s">
        <v>207</v>
      </c>
      <c r="AU192" s="165" t="s">
        <v>84</v>
      </c>
      <c r="AV192" s="13" t="s">
        <v>82</v>
      </c>
      <c r="AW192" s="13" t="s">
        <v>32</v>
      </c>
      <c r="AX192" s="13" t="s">
        <v>76</v>
      </c>
      <c r="AY192" s="165" t="s">
        <v>201</v>
      </c>
    </row>
    <row r="193" spans="1:65" s="14" customFormat="1" ht="11.25">
      <c r="B193" s="171"/>
      <c r="D193" s="164" t="s">
        <v>207</v>
      </c>
      <c r="E193" s="172" t="s">
        <v>1</v>
      </c>
      <c r="F193" s="173" t="s">
        <v>396</v>
      </c>
      <c r="H193" s="174">
        <v>6.5819999999999999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207</v>
      </c>
      <c r="AU193" s="172" t="s">
        <v>84</v>
      </c>
      <c r="AV193" s="14" t="s">
        <v>84</v>
      </c>
      <c r="AW193" s="14" t="s">
        <v>32</v>
      </c>
      <c r="AX193" s="14" t="s">
        <v>76</v>
      </c>
      <c r="AY193" s="172" t="s">
        <v>201</v>
      </c>
    </row>
    <row r="194" spans="1:65" s="13" customFormat="1" ht="11.25">
      <c r="B194" s="163"/>
      <c r="D194" s="164" t="s">
        <v>207</v>
      </c>
      <c r="E194" s="165" t="s">
        <v>1</v>
      </c>
      <c r="F194" s="166" t="s">
        <v>386</v>
      </c>
      <c r="H194" s="165" t="s">
        <v>1</v>
      </c>
      <c r="I194" s="167"/>
      <c r="L194" s="163"/>
      <c r="M194" s="168"/>
      <c r="N194" s="169"/>
      <c r="O194" s="169"/>
      <c r="P194" s="169"/>
      <c r="Q194" s="169"/>
      <c r="R194" s="169"/>
      <c r="S194" s="169"/>
      <c r="T194" s="170"/>
      <c r="AT194" s="165" t="s">
        <v>207</v>
      </c>
      <c r="AU194" s="165" t="s">
        <v>84</v>
      </c>
      <c r="AV194" s="13" t="s">
        <v>82</v>
      </c>
      <c r="AW194" s="13" t="s">
        <v>32</v>
      </c>
      <c r="AX194" s="13" t="s">
        <v>76</v>
      </c>
      <c r="AY194" s="165" t="s">
        <v>201</v>
      </c>
    </row>
    <row r="195" spans="1:65" s="14" customFormat="1" ht="11.25">
      <c r="B195" s="171"/>
      <c r="D195" s="164" t="s">
        <v>207</v>
      </c>
      <c r="E195" s="172" t="s">
        <v>1</v>
      </c>
      <c r="F195" s="173" t="s">
        <v>397</v>
      </c>
      <c r="H195" s="174">
        <v>4.2699999999999996</v>
      </c>
      <c r="I195" s="175"/>
      <c r="L195" s="171"/>
      <c r="M195" s="176"/>
      <c r="N195" s="177"/>
      <c r="O195" s="177"/>
      <c r="P195" s="177"/>
      <c r="Q195" s="177"/>
      <c r="R195" s="177"/>
      <c r="S195" s="177"/>
      <c r="T195" s="178"/>
      <c r="AT195" s="172" t="s">
        <v>207</v>
      </c>
      <c r="AU195" s="172" t="s">
        <v>84</v>
      </c>
      <c r="AV195" s="14" t="s">
        <v>84</v>
      </c>
      <c r="AW195" s="14" t="s">
        <v>32</v>
      </c>
      <c r="AX195" s="14" t="s">
        <v>76</v>
      </c>
      <c r="AY195" s="172" t="s">
        <v>201</v>
      </c>
    </row>
    <row r="196" spans="1:65" s="15" customFormat="1" ht="11.25">
      <c r="B196" s="179"/>
      <c r="D196" s="164" t="s">
        <v>207</v>
      </c>
      <c r="E196" s="180" t="s">
        <v>1</v>
      </c>
      <c r="F196" s="181" t="s">
        <v>211</v>
      </c>
      <c r="H196" s="182">
        <v>10.852</v>
      </c>
      <c r="I196" s="183"/>
      <c r="L196" s="179"/>
      <c r="M196" s="184"/>
      <c r="N196" s="185"/>
      <c r="O196" s="185"/>
      <c r="P196" s="185"/>
      <c r="Q196" s="185"/>
      <c r="R196" s="185"/>
      <c r="S196" s="185"/>
      <c r="T196" s="186"/>
      <c r="AT196" s="180" t="s">
        <v>207</v>
      </c>
      <c r="AU196" s="180" t="s">
        <v>84</v>
      </c>
      <c r="AV196" s="15" t="s">
        <v>126</v>
      </c>
      <c r="AW196" s="15" t="s">
        <v>32</v>
      </c>
      <c r="AX196" s="15" t="s">
        <v>82</v>
      </c>
      <c r="AY196" s="180" t="s">
        <v>201</v>
      </c>
    </row>
    <row r="197" spans="1:65" s="2" customFormat="1" ht="16.5" customHeight="1">
      <c r="A197" s="33"/>
      <c r="B197" s="149"/>
      <c r="C197" s="150" t="s">
        <v>247</v>
      </c>
      <c r="D197" s="150" t="s">
        <v>203</v>
      </c>
      <c r="E197" s="151" t="s">
        <v>398</v>
      </c>
      <c r="F197" s="152" t="s">
        <v>399</v>
      </c>
      <c r="G197" s="153" t="s">
        <v>206</v>
      </c>
      <c r="H197" s="154">
        <v>45.718000000000004</v>
      </c>
      <c r="I197" s="155"/>
      <c r="J197" s="156">
        <f>ROUND(I197*H197,2)</f>
        <v>0</v>
      </c>
      <c r="K197" s="152" t="s">
        <v>335</v>
      </c>
      <c r="L197" s="34"/>
      <c r="M197" s="157" t="s">
        <v>1</v>
      </c>
      <c r="N197" s="158" t="s">
        <v>41</v>
      </c>
      <c r="O197" s="59"/>
      <c r="P197" s="159">
        <f>O197*H197</f>
        <v>0</v>
      </c>
      <c r="Q197" s="159">
        <v>2.5018699999999998</v>
      </c>
      <c r="R197" s="159">
        <f>Q197*H197</f>
        <v>114.38049266</v>
      </c>
      <c r="S197" s="159">
        <v>0</v>
      </c>
      <c r="T197" s="160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1" t="s">
        <v>126</v>
      </c>
      <c r="AT197" s="161" t="s">
        <v>203</v>
      </c>
      <c r="AU197" s="161" t="s">
        <v>84</v>
      </c>
      <c r="AY197" s="18" t="s">
        <v>201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8" t="s">
        <v>82</v>
      </c>
      <c r="BK197" s="162">
        <f>ROUND(I197*H197,2)</f>
        <v>0</v>
      </c>
      <c r="BL197" s="18" t="s">
        <v>126</v>
      </c>
      <c r="BM197" s="161" t="s">
        <v>400</v>
      </c>
    </row>
    <row r="198" spans="1:65" s="13" customFormat="1" ht="11.25">
      <c r="B198" s="163"/>
      <c r="D198" s="164" t="s">
        <v>207</v>
      </c>
      <c r="E198" s="165" t="s">
        <v>1</v>
      </c>
      <c r="F198" s="166" t="s">
        <v>386</v>
      </c>
      <c r="H198" s="165" t="s">
        <v>1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207</v>
      </c>
      <c r="AU198" s="165" t="s">
        <v>84</v>
      </c>
      <c r="AV198" s="13" t="s">
        <v>82</v>
      </c>
      <c r="AW198" s="13" t="s">
        <v>32</v>
      </c>
      <c r="AX198" s="13" t="s">
        <v>76</v>
      </c>
      <c r="AY198" s="165" t="s">
        <v>201</v>
      </c>
    </row>
    <row r="199" spans="1:65" s="14" customFormat="1" ht="11.25">
      <c r="B199" s="171"/>
      <c r="D199" s="164" t="s">
        <v>207</v>
      </c>
      <c r="E199" s="172" t="s">
        <v>1</v>
      </c>
      <c r="F199" s="173" t="s">
        <v>401</v>
      </c>
      <c r="H199" s="174">
        <v>32.908000000000001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2" t="s">
        <v>207</v>
      </c>
      <c r="AU199" s="172" t="s">
        <v>84</v>
      </c>
      <c r="AV199" s="14" t="s">
        <v>84</v>
      </c>
      <c r="AW199" s="14" t="s">
        <v>32</v>
      </c>
      <c r="AX199" s="14" t="s">
        <v>76</v>
      </c>
      <c r="AY199" s="172" t="s">
        <v>201</v>
      </c>
    </row>
    <row r="200" spans="1:65" s="13" customFormat="1" ht="11.25">
      <c r="B200" s="163"/>
      <c r="D200" s="164" t="s">
        <v>207</v>
      </c>
      <c r="E200" s="165" t="s">
        <v>1</v>
      </c>
      <c r="F200" s="166" t="s">
        <v>386</v>
      </c>
      <c r="H200" s="165" t="s">
        <v>1</v>
      </c>
      <c r="I200" s="167"/>
      <c r="L200" s="163"/>
      <c r="M200" s="168"/>
      <c r="N200" s="169"/>
      <c r="O200" s="169"/>
      <c r="P200" s="169"/>
      <c r="Q200" s="169"/>
      <c r="R200" s="169"/>
      <c r="S200" s="169"/>
      <c r="T200" s="170"/>
      <c r="AT200" s="165" t="s">
        <v>207</v>
      </c>
      <c r="AU200" s="165" t="s">
        <v>84</v>
      </c>
      <c r="AV200" s="13" t="s">
        <v>82</v>
      </c>
      <c r="AW200" s="13" t="s">
        <v>32</v>
      </c>
      <c r="AX200" s="13" t="s">
        <v>76</v>
      </c>
      <c r="AY200" s="165" t="s">
        <v>201</v>
      </c>
    </row>
    <row r="201" spans="1:65" s="14" customFormat="1" ht="11.25">
      <c r="B201" s="171"/>
      <c r="D201" s="164" t="s">
        <v>207</v>
      </c>
      <c r="E201" s="172" t="s">
        <v>1</v>
      </c>
      <c r="F201" s="173" t="s">
        <v>402</v>
      </c>
      <c r="H201" s="174">
        <v>12.81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207</v>
      </c>
      <c r="AU201" s="172" t="s">
        <v>84</v>
      </c>
      <c r="AV201" s="14" t="s">
        <v>84</v>
      </c>
      <c r="AW201" s="14" t="s">
        <v>32</v>
      </c>
      <c r="AX201" s="14" t="s">
        <v>76</v>
      </c>
      <c r="AY201" s="172" t="s">
        <v>201</v>
      </c>
    </row>
    <row r="202" spans="1:65" s="15" customFormat="1" ht="11.25">
      <c r="B202" s="179"/>
      <c r="D202" s="164" t="s">
        <v>207</v>
      </c>
      <c r="E202" s="180" t="s">
        <v>1</v>
      </c>
      <c r="F202" s="181" t="s">
        <v>211</v>
      </c>
      <c r="H202" s="182">
        <v>45.718000000000004</v>
      </c>
      <c r="I202" s="183"/>
      <c r="L202" s="179"/>
      <c r="M202" s="184"/>
      <c r="N202" s="185"/>
      <c r="O202" s="185"/>
      <c r="P202" s="185"/>
      <c r="Q202" s="185"/>
      <c r="R202" s="185"/>
      <c r="S202" s="185"/>
      <c r="T202" s="186"/>
      <c r="AT202" s="180" t="s">
        <v>207</v>
      </c>
      <c r="AU202" s="180" t="s">
        <v>84</v>
      </c>
      <c r="AV202" s="15" t="s">
        <v>126</v>
      </c>
      <c r="AW202" s="15" t="s">
        <v>32</v>
      </c>
      <c r="AX202" s="15" t="s">
        <v>82</v>
      </c>
      <c r="AY202" s="180" t="s">
        <v>201</v>
      </c>
    </row>
    <row r="203" spans="1:65" s="2" customFormat="1" ht="16.5" customHeight="1">
      <c r="A203" s="33"/>
      <c r="B203" s="149"/>
      <c r="C203" s="150" t="s">
        <v>290</v>
      </c>
      <c r="D203" s="150" t="s">
        <v>203</v>
      </c>
      <c r="E203" s="151" t="s">
        <v>403</v>
      </c>
      <c r="F203" s="152" t="s">
        <v>404</v>
      </c>
      <c r="G203" s="153" t="s">
        <v>405</v>
      </c>
      <c r="H203" s="154">
        <v>16.605</v>
      </c>
      <c r="I203" s="155"/>
      <c r="J203" s="156">
        <f>ROUND(I203*H203,2)</f>
        <v>0</v>
      </c>
      <c r="K203" s="152" t="s">
        <v>335</v>
      </c>
      <c r="L203" s="34"/>
      <c r="M203" s="157" t="s">
        <v>1</v>
      </c>
      <c r="N203" s="158" t="s">
        <v>41</v>
      </c>
      <c r="O203" s="59"/>
      <c r="P203" s="159">
        <f>O203*H203</f>
        <v>0</v>
      </c>
      <c r="Q203" s="159">
        <v>2.9399999999999999E-3</v>
      </c>
      <c r="R203" s="159">
        <f>Q203*H203</f>
        <v>4.88187E-2</v>
      </c>
      <c r="S203" s="159">
        <v>0</v>
      </c>
      <c r="T203" s="160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1" t="s">
        <v>126</v>
      </c>
      <c r="AT203" s="161" t="s">
        <v>203</v>
      </c>
      <c r="AU203" s="161" t="s">
        <v>84</v>
      </c>
      <c r="AY203" s="18" t="s">
        <v>201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18" t="s">
        <v>82</v>
      </c>
      <c r="BK203" s="162">
        <f>ROUND(I203*H203,2)</f>
        <v>0</v>
      </c>
      <c r="BL203" s="18" t="s">
        <v>126</v>
      </c>
      <c r="BM203" s="161" t="s">
        <v>406</v>
      </c>
    </row>
    <row r="204" spans="1:65" s="13" customFormat="1" ht="11.25">
      <c r="B204" s="163"/>
      <c r="D204" s="164" t="s">
        <v>207</v>
      </c>
      <c r="E204" s="165" t="s">
        <v>1</v>
      </c>
      <c r="F204" s="166" t="s">
        <v>386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207</v>
      </c>
      <c r="AU204" s="165" t="s">
        <v>84</v>
      </c>
      <c r="AV204" s="13" t="s">
        <v>82</v>
      </c>
      <c r="AW204" s="13" t="s">
        <v>32</v>
      </c>
      <c r="AX204" s="13" t="s">
        <v>76</v>
      </c>
      <c r="AY204" s="165" t="s">
        <v>201</v>
      </c>
    </row>
    <row r="205" spans="1:65" s="14" customFormat="1" ht="11.25">
      <c r="B205" s="171"/>
      <c r="D205" s="164" t="s">
        <v>207</v>
      </c>
      <c r="E205" s="172" t="s">
        <v>1</v>
      </c>
      <c r="F205" s="173" t="s">
        <v>407</v>
      </c>
      <c r="H205" s="174">
        <v>12.345000000000001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207</v>
      </c>
      <c r="AU205" s="172" t="s">
        <v>84</v>
      </c>
      <c r="AV205" s="14" t="s">
        <v>84</v>
      </c>
      <c r="AW205" s="14" t="s">
        <v>32</v>
      </c>
      <c r="AX205" s="14" t="s">
        <v>76</v>
      </c>
      <c r="AY205" s="172" t="s">
        <v>201</v>
      </c>
    </row>
    <row r="206" spans="1:65" s="13" customFormat="1" ht="11.25">
      <c r="B206" s="163"/>
      <c r="D206" s="164" t="s">
        <v>207</v>
      </c>
      <c r="E206" s="165" t="s">
        <v>1</v>
      </c>
      <c r="F206" s="166" t="s">
        <v>386</v>
      </c>
      <c r="H206" s="165" t="s">
        <v>1</v>
      </c>
      <c r="I206" s="167"/>
      <c r="L206" s="163"/>
      <c r="M206" s="168"/>
      <c r="N206" s="169"/>
      <c r="O206" s="169"/>
      <c r="P206" s="169"/>
      <c r="Q206" s="169"/>
      <c r="R206" s="169"/>
      <c r="S206" s="169"/>
      <c r="T206" s="170"/>
      <c r="AT206" s="165" t="s">
        <v>207</v>
      </c>
      <c r="AU206" s="165" t="s">
        <v>84</v>
      </c>
      <c r="AV206" s="13" t="s">
        <v>82</v>
      </c>
      <c r="AW206" s="13" t="s">
        <v>32</v>
      </c>
      <c r="AX206" s="13" t="s">
        <v>76</v>
      </c>
      <c r="AY206" s="165" t="s">
        <v>201</v>
      </c>
    </row>
    <row r="207" spans="1:65" s="14" customFormat="1" ht="11.25">
      <c r="B207" s="171"/>
      <c r="D207" s="164" t="s">
        <v>207</v>
      </c>
      <c r="E207" s="172" t="s">
        <v>1</v>
      </c>
      <c r="F207" s="173" t="s">
        <v>408</v>
      </c>
      <c r="H207" s="174">
        <v>4.26</v>
      </c>
      <c r="I207" s="175"/>
      <c r="L207" s="171"/>
      <c r="M207" s="176"/>
      <c r="N207" s="177"/>
      <c r="O207" s="177"/>
      <c r="P207" s="177"/>
      <c r="Q207" s="177"/>
      <c r="R207" s="177"/>
      <c r="S207" s="177"/>
      <c r="T207" s="178"/>
      <c r="AT207" s="172" t="s">
        <v>207</v>
      </c>
      <c r="AU207" s="172" t="s">
        <v>84</v>
      </c>
      <c r="AV207" s="14" t="s">
        <v>84</v>
      </c>
      <c r="AW207" s="14" t="s">
        <v>32</v>
      </c>
      <c r="AX207" s="14" t="s">
        <v>76</v>
      </c>
      <c r="AY207" s="172" t="s">
        <v>201</v>
      </c>
    </row>
    <row r="208" spans="1:65" s="15" customFormat="1" ht="11.25">
      <c r="B208" s="179"/>
      <c r="D208" s="164" t="s">
        <v>207</v>
      </c>
      <c r="E208" s="180" t="s">
        <v>1</v>
      </c>
      <c r="F208" s="181" t="s">
        <v>211</v>
      </c>
      <c r="H208" s="182">
        <v>16.605</v>
      </c>
      <c r="I208" s="183"/>
      <c r="L208" s="179"/>
      <c r="M208" s="184"/>
      <c r="N208" s="185"/>
      <c r="O208" s="185"/>
      <c r="P208" s="185"/>
      <c r="Q208" s="185"/>
      <c r="R208" s="185"/>
      <c r="S208" s="185"/>
      <c r="T208" s="186"/>
      <c r="AT208" s="180" t="s">
        <v>207</v>
      </c>
      <c r="AU208" s="180" t="s">
        <v>84</v>
      </c>
      <c r="AV208" s="15" t="s">
        <v>126</v>
      </c>
      <c r="AW208" s="15" t="s">
        <v>32</v>
      </c>
      <c r="AX208" s="15" t="s">
        <v>82</v>
      </c>
      <c r="AY208" s="180" t="s">
        <v>201</v>
      </c>
    </row>
    <row r="209" spans="1:65" s="2" customFormat="1" ht="16.5" customHeight="1">
      <c r="A209" s="33"/>
      <c r="B209" s="149"/>
      <c r="C209" s="150" t="s">
        <v>250</v>
      </c>
      <c r="D209" s="150" t="s">
        <v>203</v>
      </c>
      <c r="E209" s="151" t="s">
        <v>409</v>
      </c>
      <c r="F209" s="152" t="s">
        <v>410</v>
      </c>
      <c r="G209" s="153" t="s">
        <v>405</v>
      </c>
      <c r="H209" s="154">
        <v>16.605</v>
      </c>
      <c r="I209" s="155"/>
      <c r="J209" s="156">
        <f>ROUND(I209*H209,2)</f>
        <v>0</v>
      </c>
      <c r="K209" s="152" t="s">
        <v>335</v>
      </c>
      <c r="L209" s="34"/>
      <c r="M209" s="157" t="s">
        <v>1</v>
      </c>
      <c r="N209" s="158" t="s">
        <v>41</v>
      </c>
      <c r="O209" s="59"/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1" t="s">
        <v>126</v>
      </c>
      <c r="AT209" s="161" t="s">
        <v>203</v>
      </c>
      <c r="AU209" s="161" t="s">
        <v>84</v>
      </c>
      <c r="AY209" s="18" t="s">
        <v>201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8" t="s">
        <v>82</v>
      </c>
      <c r="BK209" s="162">
        <f>ROUND(I209*H209,2)</f>
        <v>0</v>
      </c>
      <c r="BL209" s="18" t="s">
        <v>126</v>
      </c>
      <c r="BM209" s="161" t="s">
        <v>411</v>
      </c>
    </row>
    <row r="210" spans="1:65" s="2" customFormat="1" ht="16.5" customHeight="1">
      <c r="A210" s="33"/>
      <c r="B210" s="149"/>
      <c r="C210" s="150" t="s">
        <v>412</v>
      </c>
      <c r="D210" s="150" t="s">
        <v>203</v>
      </c>
      <c r="E210" s="151" t="s">
        <v>413</v>
      </c>
      <c r="F210" s="152" t="s">
        <v>414</v>
      </c>
      <c r="G210" s="153" t="s">
        <v>215</v>
      </c>
      <c r="H210" s="154">
        <v>2.286</v>
      </c>
      <c r="I210" s="155"/>
      <c r="J210" s="156">
        <f>ROUND(I210*H210,2)</f>
        <v>0</v>
      </c>
      <c r="K210" s="152" t="s">
        <v>335</v>
      </c>
      <c r="L210" s="34"/>
      <c r="M210" s="157" t="s">
        <v>1</v>
      </c>
      <c r="N210" s="158" t="s">
        <v>41</v>
      </c>
      <c r="O210" s="59"/>
      <c r="P210" s="159">
        <f>O210*H210</f>
        <v>0</v>
      </c>
      <c r="Q210" s="159">
        <v>1.0606199999999999</v>
      </c>
      <c r="R210" s="159">
        <f>Q210*H210</f>
        <v>2.4245773199999996</v>
      </c>
      <c r="S210" s="159">
        <v>0</v>
      </c>
      <c r="T210" s="160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1" t="s">
        <v>126</v>
      </c>
      <c r="AT210" s="161" t="s">
        <v>203</v>
      </c>
      <c r="AU210" s="161" t="s">
        <v>84</v>
      </c>
      <c r="AY210" s="18" t="s">
        <v>201</v>
      </c>
      <c r="BE210" s="162">
        <f>IF(N210="základní",J210,0)</f>
        <v>0</v>
      </c>
      <c r="BF210" s="162">
        <f>IF(N210="snížená",J210,0)</f>
        <v>0</v>
      </c>
      <c r="BG210" s="162">
        <f>IF(N210="zákl. přenesená",J210,0)</f>
        <v>0</v>
      </c>
      <c r="BH210" s="162">
        <f>IF(N210="sníž. přenesená",J210,0)</f>
        <v>0</v>
      </c>
      <c r="BI210" s="162">
        <f>IF(N210="nulová",J210,0)</f>
        <v>0</v>
      </c>
      <c r="BJ210" s="18" t="s">
        <v>82</v>
      </c>
      <c r="BK210" s="162">
        <f>ROUND(I210*H210,2)</f>
        <v>0</v>
      </c>
      <c r="BL210" s="18" t="s">
        <v>126</v>
      </c>
      <c r="BM210" s="161" t="s">
        <v>415</v>
      </c>
    </row>
    <row r="211" spans="1:65" s="13" customFormat="1" ht="11.25">
      <c r="B211" s="163"/>
      <c r="D211" s="164" t="s">
        <v>207</v>
      </c>
      <c r="E211" s="165" t="s">
        <v>1</v>
      </c>
      <c r="F211" s="166" t="s">
        <v>416</v>
      </c>
      <c r="H211" s="165" t="s">
        <v>1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5" t="s">
        <v>207</v>
      </c>
      <c r="AU211" s="165" t="s">
        <v>84</v>
      </c>
      <c r="AV211" s="13" t="s">
        <v>82</v>
      </c>
      <c r="AW211" s="13" t="s">
        <v>32</v>
      </c>
      <c r="AX211" s="13" t="s">
        <v>76</v>
      </c>
      <c r="AY211" s="165" t="s">
        <v>201</v>
      </c>
    </row>
    <row r="212" spans="1:65" s="14" customFormat="1" ht="11.25">
      <c r="B212" s="171"/>
      <c r="D212" s="164" t="s">
        <v>207</v>
      </c>
      <c r="E212" s="172" t="s">
        <v>1</v>
      </c>
      <c r="F212" s="173" t="s">
        <v>417</v>
      </c>
      <c r="H212" s="174">
        <v>2.286</v>
      </c>
      <c r="I212" s="175"/>
      <c r="L212" s="171"/>
      <c r="M212" s="176"/>
      <c r="N212" s="177"/>
      <c r="O212" s="177"/>
      <c r="P212" s="177"/>
      <c r="Q212" s="177"/>
      <c r="R212" s="177"/>
      <c r="S212" s="177"/>
      <c r="T212" s="178"/>
      <c r="AT212" s="172" t="s">
        <v>207</v>
      </c>
      <c r="AU212" s="172" t="s">
        <v>84</v>
      </c>
      <c r="AV212" s="14" t="s">
        <v>84</v>
      </c>
      <c r="AW212" s="14" t="s">
        <v>32</v>
      </c>
      <c r="AX212" s="14" t="s">
        <v>82</v>
      </c>
      <c r="AY212" s="172" t="s">
        <v>201</v>
      </c>
    </row>
    <row r="213" spans="1:65" s="2" customFormat="1" ht="16.5" customHeight="1">
      <c r="A213" s="33"/>
      <c r="B213" s="149"/>
      <c r="C213" s="150" t="s">
        <v>254</v>
      </c>
      <c r="D213" s="150" t="s">
        <v>203</v>
      </c>
      <c r="E213" s="151" t="s">
        <v>418</v>
      </c>
      <c r="F213" s="152" t="s">
        <v>419</v>
      </c>
      <c r="G213" s="153" t="s">
        <v>206</v>
      </c>
      <c r="H213" s="154">
        <v>15.676</v>
      </c>
      <c r="I213" s="155"/>
      <c r="J213" s="156">
        <f>ROUND(I213*H213,2)</f>
        <v>0</v>
      </c>
      <c r="K213" s="152" t="s">
        <v>335</v>
      </c>
      <c r="L213" s="34"/>
      <c r="M213" s="157" t="s">
        <v>1</v>
      </c>
      <c r="N213" s="158" t="s">
        <v>41</v>
      </c>
      <c r="O213" s="59"/>
      <c r="P213" s="159">
        <f>O213*H213</f>
        <v>0</v>
      </c>
      <c r="Q213" s="159">
        <v>2.3010199999999998</v>
      </c>
      <c r="R213" s="159">
        <f>Q213*H213</f>
        <v>36.070789519999998</v>
      </c>
      <c r="S213" s="159">
        <v>0</v>
      </c>
      <c r="T213" s="160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1" t="s">
        <v>126</v>
      </c>
      <c r="AT213" s="161" t="s">
        <v>203</v>
      </c>
      <c r="AU213" s="161" t="s">
        <v>84</v>
      </c>
      <c r="AY213" s="18" t="s">
        <v>201</v>
      </c>
      <c r="BE213" s="162">
        <f>IF(N213="základní",J213,0)</f>
        <v>0</v>
      </c>
      <c r="BF213" s="162">
        <f>IF(N213="snížená",J213,0)</f>
        <v>0</v>
      </c>
      <c r="BG213" s="162">
        <f>IF(N213="zákl. přenesená",J213,0)</f>
        <v>0</v>
      </c>
      <c r="BH213" s="162">
        <f>IF(N213="sníž. přenesená",J213,0)</f>
        <v>0</v>
      </c>
      <c r="BI213" s="162">
        <f>IF(N213="nulová",J213,0)</f>
        <v>0</v>
      </c>
      <c r="BJ213" s="18" t="s">
        <v>82</v>
      </c>
      <c r="BK213" s="162">
        <f>ROUND(I213*H213,2)</f>
        <v>0</v>
      </c>
      <c r="BL213" s="18" t="s">
        <v>126</v>
      </c>
      <c r="BM213" s="161" t="s">
        <v>420</v>
      </c>
    </row>
    <row r="214" spans="1:65" s="14" customFormat="1" ht="11.25">
      <c r="B214" s="171"/>
      <c r="D214" s="164" t="s">
        <v>207</v>
      </c>
      <c r="E214" s="172" t="s">
        <v>1</v>
      </c>
      <c r="F214" s="173" t="s">
        <v>343</v>
      </c>
      <c r="H214" s="174">
        <v>15.676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207</v>
      </c>
      <c r="AU214" s="172" t="s">
        <v>84</v>
      </c>
      <c r="AV214" s="14" t="s">
        <v>84</v>
      </c>
      <c r="AW214" s="14" t="s">
        <v>32</v>
      </c>
      <c r="AX214" s="14" t="s">
        <v>82</v>
      </c>
      <c r="AY214" s="172" t="s">
        <v>201</v>
      </c>
    </row>
    <row r="215" spans="1:65" s="2" customFormat="1" ht="16.5" customHeight="1">
      <c r="A215" s="33"/>
      <c r="B215" s="149"/>
      <c r="C215" s="150" t="s">
        <v>421</v>
      </c>
      <c r="D215" s="150" t="s">
        <v>203</v>
      </c>
      <c r="E215" s="151" t="s">
        <v>422</v>
      </c>
      <c r="F215" s="152" t="s">
        <v>423</v>
      </c>
      <c r="G215" s="153" t="s">
        <v>405</v>
      </c>
      <c r="H215" s="154">
        <v>62.704000000000001</v>
      </c>
      <c r="I215" s="155"/>
      <c r="J215" s="156">
        <f>ROUND(I215*H215,2)</f>
        <v>0</v>
      </c>
      <c r="K215" s="152" t="s">
        <v>335</v>
      </c>
      <c r="L215" s="34"/>
      <c r="M215" s="157" t="s">
        <v>1</v>
      </c>
      <c r="N215" s="158" t="s">
        <v>41</v>
      </c>
      <c r="O215" s="59"/>
      <c r="P215" s="159">
        <f>O215*H215</f>
        <v>0</v>
      </c>
      <c r="Q215" s="159">
        <v>2.6900000000000001E-3</v>
      </c>
      <c r="R215" s="159">
        <f>Q215*H215</f>
        <v>0.16867376000000001</v>
      </c>
      <c r="S215" s="159">
        <v>0</v>
      </c>
      <c r="T215" s="160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1" t="s">
        <v>126</v>
      </c>
      <c r="AT215" s="161" t="s">
        <v>203</v>
      </c>
      <c r="AU215" s="161" t="s">
        <v>84</v>
      </c>
      <c r="AY215" s="18" t="s">
        <v>201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8" t="s">
        <v>82</v>
      </c>
      <c r="BK215" s="162">
        <f>ROUND(I215*H215,2)</f>
        <v>0</v>
      </c>
      <c r="BL215" s="18" t="s">
        <v>126</v>
      </c>
      <c r="BM215" s="161" t="s">
        <v>424</v>
      </c>
    </row>
    <row r="216" spans="1:65" s="14" customFormat="1" ht="11.25">
      <c r="B216" s="171"/>
      <c r="D216" s="164" t="s">
        <v>207</v>
      </c>
      <c r="E216" s="172" t="s">
        <v>1</v>
      </c>
      <c r="F216" s="173" t="s">
        <v>425</v>
      </c>
      <c r="H216" s="174">
        <v>62.704000000000001</v>
      </c>
      <c r="I216" s="175"/>
      <c r="L216" s="171"/>
      <c r="M216" s="176"/>
      <c r="N216" s="177"/>
      <c r="O216" s="177"/>
      <c r="P216" s="177"/>
      <c r="Q216" s="177"/>
      <c r="R216" s="177"/>
      <c r="S216" s="177"/>
      <c r="T216" s="178"/>
      <c r="AT216" s="172" t="s">
        <v>207</v>
      </c>
      <c r="AU216" s="172" t="s">
        <v>84</v>
      </c>
      <c r="AV216" s="14" t="s">
        <v>84</v>
      </c>
      <c r="AW216" s="14" t="s">
        <v>32</v>
      </c>
      <c r="AX216" s="14" t="s">
        <v>82</v>
      </c>
      <c r="AY216" s="172" t="s">
        <v>201</v>
      </c>
    </row>
    <row r="217" spans="1:65" s="2" customFormat="1" ht="16.5" customHeight="1">
      <c r="A217" s="33"/>
      <c r="B217" s="149"/>
      <c r="C217" s="150" t="s">
        <v>258</v>
      </c>
      <c r="D217" s="150" t="s">
        <v>203</v>
      </c>
      <c r="E217" s="151" t="s">
        <v>426</v>
      </c>
      <c r="F217" s="152" t="s">
        <v>427</v>
      </c>
      <c r="G217" s="153" t="s">
        <v>405</v>
      </c>
      <c r="H217" s="154">
        <v>62.704000000000001</v>
      </c>
      <c r="I217" s="155"/>
      <c r="J217" s="156">
        <f>ROUND(I217*H217,2)</f>
        <v>0</v>
      </c>
      <c r="K217" s="152" t="s">
        <v>335</v>
      </c>
      <c r="L217" s="34"/>
      <c r="M217" s="157" t="s">
        <v>1</v>
      </c>
      <c r="N217" s="158" t="s">
        <v>41</v>
      </c>
      <c r="O217" s="59"/>
      <c r="P217" s="159">
        <f>O217*H217</f>
        <v>0</v>
      </c>
      <c r="Q217" s="159">
        <v>0</v>
      </c>
      <c r="R217" s="159">
        <f>Q217*H217</f>
        <v>0</v>
      </c>
      <c r="S217" s="159">
        <v>0</v>
      </c>
      <c r="T217" s="160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1" t="s">
        <v>126</v>
      </c>
      <c r="AT217" s="161" t="s">
        <v>203</v>
      </c>
      <c r="AU217" s="161" t="s">
        <v>84</v>
      </c>
      <c r="AY217" s="18" t="s">
        <v>201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8" t="s">
        <v>82</v>
      </c>
      <c r="BK217" s="162">
        <f>ROUND(I217*H217,2)</f>
        <v>0</v>
      </c>
      <c r="BL217" s="18" t="s">
        <v>126</v>
      </c>
      <c r="BM217" s="161" t="s">
        <v>428</v>
      </c>
    </row>
    <row r="218" spans="1:65" s="2" customFormat="1" ht="16.5" customHeight="1">
      <c r="A218" s="33"/>
      <c r="B218" s="149"/>
      <c r="C218" s="150" t="s">
        <v>7</v>
      </c>
      <c r="D218" s="150" t="s">
        <v>203</v>
      </c>
      <c r="E218" s="151" t="s">
        <v>429</v>
      </c>
      <c r="F218" s="152" t="s">
        <v>430</v>
      </c>
      <c r="G218" s="153" t="s">
        <v>215</v>
      </c>
      <c r="H218" s="154">
        <v>1.411</v>
      </c>
      <c r="I218" s="155"/>
      <c r="J218" s="156">
        <f>ROUND(I218*H218,2)</f>
        <v>0</v>
      </c>
      <c r="K218" s="152" t="s">
        <v>335</v>
      </c>
      <c r="L218" s="34"/>
      <c r="M218" s="157" t="s">
        <v>1</v>
      </c>
      <c r="N218" s="158" t="s">
        <v>41</v>
      </c>
      <c r="O218" s="59"/>
      <c r="P218" s="159">
        <f>O218*H218</f>
        <v>0</v>
      </c>
      <c r="Q218" s="159">
        <v>1.0606199999999999</v>
      </c>
      <c r="R218" s="159">
        <f>Q218*H218</f>
        <v>1.4965348199999999</v>
      </c>
      <c r="S218" s="159">
        <v>0</v>
      </c>
      <c r="T218" s="160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1" t="s">
        <v>126</v>
      </c>
      <c r="AT218" s="161" t="s">
        <v>203</v>
      </c>
      <c r="AU218" s="161" t="s">
        <v>84</v>
      </c>
      <c r="AY218" s="18" t="s">
        <v>201</v>
      </c>
      <c r="BE218" s="162">
        <f>IF(N218="základní",J218,0)</f>
        <v>0</v>
      </c>
      <c r="BF218" s="162">
        <f>IF(N218="snížená",J218,0)</f>
        <v>0</v>
      </c>
      <c r="BG218" s="162">
        <f>IF(N218="zákl. přenesená",J218,0)</f>
        <v>0</v>
      </c>
      <c r="BH218" s="162">
        <f>IF(N218="sníž. přenesená",J218,0)</f>
        <v>0</v>
      </c>
      <c r="BI218" s="162">
        <f>IF(N218="nulová",J218,0)</f>
        <v>0</v>
      </c>
      <c r="BJ218" s="18" t="s">
        <v>82</v>
      </c>
      <c r="BK218" s="162">
        <f>ROUND(I218*H218,2)</f>
        <v>0</v>
      </c>
      <c r="BL218" s="18" t="s">
        <v>126</v>
      </c>
      <c r="BM218" s="161" t="s">
        <v>431</v>
      </c>
    </row>
    <row r="219" spans="1:65" s="13" customFormat="1" ht="11.25">
      <c r="B219" s="163"/>
      <c r="D219" s="164" t="s">
        <v>207</v>
      </c>
      <c r="E219" s="165" t="s">
        <v>1</v>
      </c>
      <c r="F219" s="166" t="s">
        <v>432</v>
      </c>
      <c r="H219" s="165" t="s">
        <v>1</v>
      </c>
      <c r="I219" s="167"/>
      <c r="L219" s="163"/>
      <c r="M219" s="168"/>
      <c r="N219" s="169"/>
      <c r="O219" s="169"/>
      <c r="P219" s="169"/>
      <c r="Q219" s="169"/>
      <c r="R219" s="169"/>
      <c r="S219" s="169"/>
      <c r="T219" s="170"/>
      <c r="AT219" s="165" t="s">
        <v>207</v>
      </c>
      <c r="AU219" s="165" t="s">
        <v>84</v>
      </c>
      <c r="AV219" s="13" t="s">
        <v>82</v>
      </c>
      <c r="AW219" s="13" t="s">
        <v>32</v>
      </c>
      <c r="AX219" s="13" t="s">
        <v>76</v>
      </c>
      <c r="AY219" s="165" t="s">
        <v>201</v>
      </c>
    </row>
    <row r="220" spans="1:65" s="14" customFormat="1" ht="11.25">
      <c r="B220" s="171"/>
      <c r="D220" s="164" t="s">
        <v>207</v>
      </c>
      <c r="E220" s="172" t="s">
        <v>1</v>
      </c>
      <c r="F220" s="173" t="s">
        <v>433</v>
      </c>
      <c r="H220" s="174">
        <v>1.411</v>
      </c>
      <c r="I220" s="175"/>
      <c r="L220" s="171"/>
      <c r="M220" s="176"/>
      <c r="N220" s="177"/>
      <c r="O220" s="177"/>
      <c r="P220" s="177"/>
      <c r="Q220" s="177"/>
      <c r="R220" s="177"/>
      <c r="S220" s="177"/>
      <c r="T220" s="178"/>
      <c r="AT220" s="172" t="s">
        <v>207</v>
      </c>
      <c r="AU220" s="172" t="s">
        <v>84</v>
      </c>
      <c r="AV220" s="14" t="s">
        <v>84</v>
      </c>
      <c r="AW220" s="14" t="s">
        <v>32</v>
      </c>
      <c r="AX220" s="14" t="s">
        <v>82</v>
      </c>
      <c r="AY220" s="172" t="s">
        <v>201</v>
      </c>
    </row>
    <row r="221" spans="1:65" s="2" customFormat="1" ht="21.75" customHeight="1">
      <c r="A221" s="33"/>
      <c r="B221" s="149"/>
      <c r="C221" s="150" t="s">
        <v>267</v>
      </c>
      <c r="D221" s="150" t="s">
        <v>203</v>
      </c>
      <c r="E221" s="151" t="s">
        <v>434</v>
      </c>
      <c r="F221" s="152" t="s">
        <v>435</v>
      </c>
      <c r="G221" s="153" t="s">
        <v>405</v>
      </c>
      <c r="H221" s="154">
        <v>82.241</v>
      </c>
      <c r="I221" s="155"/>
      <c r="J221" s="156">
        <f>ROUND(I221*H221,2)</f>
        <v>0</v>
      </c>
      <c r="K221" s="152" t="s">
        <v>335</v>
      </c>
      <c r="L221" s="34"/>
      <c r="M221" s="157" t="s">
        <v>1</v>
      </c>
      <c r="N221" s="158" t="s">
        <v>41</v>
      </c>
      <c r="O221" s="59"/>
      <c r="P221" s="159">
        <f>O221*H221</f>
        <v>0</v>
      </c>
      <c r="Q221" s="159">
        <v>0.73558000000000001</v>
      </c>
      <c r="R221" s="159">
        <f>Q221*H221</f>
        <v>60.494834779999998</v>
      </c>
      <c r="S221" s="159">
        <v>0</v>
      </c>
      <c r="T221" s="160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1" t="s">
        <v>126</v>
      </c>
      <c r="AT221" s="161" t="s">
        <v>203</v>
      </c>
      <c r="AU221" s="161" t="s">
        <v>84</v>
      </c>
      <c r="AY221" s="18" t="s">
        <v>201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8" t="s">
        <v>82</v>
      </c>
      <c r="BK221" s="162">
        <f>ROUND(I221*H221,2)</f>
        <v>0</v>
      </c>
      <c r="BL221" s="18" t="s">
        <v>126</v>
      </c>
      <c r="BM221" s="161" t="s">
        <v>436</v>
      </c>
    </row>
    <row r="222" spans="1:65" s="13" customFormat="1" ht="11.25">
      <c r="B222" s="163"/>
      <c r="D222" s="164" t="s">
        <v>207</v>
      </c>
      <c r="E222" s="165" t="s">
        <v>1</v>
      </c>
      <c r="F222" s="166" t="s">
        <v>437</v>
      </c>
      <c r="H222" s="165" t="s">
        <v>1</v>
      </c>
      <c r="I222" s="167"/>
      <c r="L222" s="163"/>
      <c r="M222" s="168"/>
      <c r="N222" s="169"/>
      <c r="O222" s="169"/>
      <c r="P222" s="169"/>
      <c r="Q222" s="169"/>
      <c r="R222" s="169"/>
      <c r="S222" s="169"/>
      <c r="T222" s="170"/>
      <c r="AT222" s="165" t="s">
        <v>207</v>
      </c>
      <c r="AU222" s="165" t="s">
        <v>84</v>
      </c>
      <c r="AV222" s="13" t="s">
        <v>82</v>
      </c>
      <c r="AW222" s="13" t="s">
        <v>32</v>
      </c>
      <c r="AX222" s="13" t="s">
        <v>76</v>
      </c>
      <c r="AY222" s="165" t="s">
        <v>201</v>
      </c>
    </row>
    <row r="223" spans="1:65" s="14" customFormat="1" ht="11.25">
      <c r="B223" s="171"/>
      <c r="D223" s="164" t="s">
        <v>207</v>
      </c>
      <c r="E223" s="172" t="s">
        <v>1</v>
      </c>
      <c r="F223" s="173" t="s">
        <v>438</v>
      </c>
      <c r="H223" s="174">
        <v>78.38</v>
      </c>
      <c r="I223" s="175"/>
      <c r="L223" s="171"/>
      <c r="M223" s="176"/>
      <c r="N223" s="177"/>
      <c r="O223" s="177"/>
      <c r="P223" s="177"/>
      <c r="Q223" s="177"/>
      <c r="R223" s="177"/>
      <c r="S223" s="177"/>
      <c r="T223" s="178"/>
      <c r="AT223" s="172" t="s">
        <v>207</v>
      </c>
      <c r="AU223" s="172" t="s">
        <v>84</v>
      </c>
      <c r="AV223" s="14" t="s">
        <v>84</v>
      </c>
      <c r="AW223" s="14" t="s">
        <v>32</v>
      </c>
      <c r="AX223" s="14" t="s">
        <v>76</v>
      </c>
      <c r="AY223" s="172" t="s">
        <v>201</v>
      </c>
    </row>
    <row r="224" spans="1:65" s="13" customFormat="1" ht="11.25">
      <c r="B224" s="163"/>
      <c r="D224" s="164" t="s">
        <v>207</v>
      </c>
      <c r="E224" s="165" t="s">
        <v>1</v>
      </c>
      <c r="F224" s="166" t="s">
        <v>439</v>
      </c>
      <c r="H224" s="165" t="s">
        <v>1</v>
      </c>
      <c r="I224" s="167"/>
      <c r="L224" s="163"/>
      <c r="M224" s="168"/>
      <c r="N224" s="169"/>
      <c r="O224" s="169"/>
      <c r="P224" s="169"/>
      <c r="Q224" s="169"/>
      <c r="R224" s="169"/>
      <c r="S224" s="169"/>
      <c r="T224" s="170"/>
      <c r="AT224" s="165" t="s">
        <v>207</v>
      </c>
      <c r="AU224" s="165" t="s">
        <v>84</v>
      </c>
      <c r="AV224" s="13" t="s">
        <v>82</v>
      </c>
      <c r="AW224" s="13" t="s">
        <v>32</v>
      </c>
      <c r="AX224" s="13" t="s">
        <v>76</v>
      </c>
      <c r="AY224" s="165" t="s">
        <v>201</v>
      </c>
    </row>
    <row r="225" spans="1:65" s="14" customFormat="1" ht="11.25">
      <c r="B225" s="171"/>
      <c r="D225" s="164" t="s">
        <v>207</v>
      </c>
      <c r="E225" s="172" t="s">
        <v>1</v>
      </c>
      <c r="F225" s="173" t="s">
        <v>440</v>
      </c>
      <c r="H225" s="174">
        <v>3.8610000000000002</v>
      </c>
      <c r="I225" s="175"/>
      <c r="L225" s="171"/>
      <c r="M225" s="176"/>
      <c r="N225" s="177"/>
      <c r="O225" s="177"/>
      <c r="P225" s="177"/>
      <c r="Q225" s="177"/>
      <c r="R225" s="177"/>
      <c r="S225" s="177"/>
      <c r="T225" s="178"/>
      <c r="AT225" s="172" t="s">
        <v>207</v>
      </c>
      <c r="AU225" s="172" t="s">
        <v>84</v>
      </c>
      <c r="AV225" s="14" t="s">
        <v>84</v>
      </c>
      <c r="AW225" s="14" t="s">
        <v>32</v>
      </c>
      <c r="AX225" s="14" t="s">
        <v>76</v>
      </c>
      <c r="AY225" s="172" t="s">
        <v>201</v>
      </c>
    </row>
    <row r="226" spans="1:65" s="15" customFormat="1" ht="11.25">
      <c r="B226" s="179"/>
      <c r="D226" s="164" t="s">
        <v>207</v>
      </c>
      <c r="E226" s="180" t="s">
        <v>1</v>
      </c>
      <c r="F226" s="181" t="s">
        <v>211</v>
      </c>
      <c r="H226" s="182">
        <v>82.241</v>
      </c>
      <c r="I226" s="183"/>
      <c r="L226" s="179"/>
      <c r="M226" s="184"/>
      <c r="N226" s="185"/>
      <c r="O226" s="185"/>
      <c r="P226" s="185"/>
      <c r="Q226" s="185"/>
      <c r="R226" s="185"/>
      <c r="S226" s="185"/>
      <c r="T226" s="186"/>
      <c r="AT226" s="180" t="s">
        <v>207</v>
      </c>
      <c r="AU226" s="180" t="s">
        <v>84</v>
      </c>
      <c r="AV226" s="15" t="s">
        <v>126</v>
      </c>
      <c r="AW226" s="15" t="s">
        <v>32</v>
      </c>
      <c r="AX226" s="15" t="s">
        <v>82</v>
      </c>
      <c r="AY226" s="180" t="s">
        <v>201</v>
      </c>
    </row>
    <row r="227" spans="1:65" s="2" customFormat="1" ht="16.5" customHeight="1">
      <c r="A227" s="33"/>
      <c r="B227" s="149"/>
      <c r="C227" s="150" t="s">
        <v>441</v>
      </c>
      <c r="D227" s="150" t="s">
        <v>203</v>
      </c>
      <c r="E227" s="151" t="s">
        <v>442</v>
      </c>
      <c r="F227" s="152" t="s">
        <v>443</v>
      </c>
      <c r="G227" s="153" t="s">
        <v>206</v>
      </c>
      <c r="H227" s="154">
        <v>0.55100000000000005</v>
      </c>
      <c r="I227" s="155"/>
      <c r="J227" s="156">
        <f>ROUND(I227*H227,2)</f>
        <v>0</v>
      </c>
      <c r="K227" s="152" t="s">
        <v>335</v>
      </c>
      <c r="L227" s="34"/>
      <c r="M227" s="157" t="s">
        <v>1</v>
      </c>
      <c r="N227" s="158" t="s">
        <v>41</v>
      </c>
      <c r="O227" s="59"/>
      <c r="P227" s="159">
        <f>O227*H227</f>
        <v>0</v>
      </c>
      <c r="Q227" s="159">
        <v>2.5018699999999998</v>
      </c>
      <c r="R227" s="159">
        <f>Q227*H227</f>
        <v>1.37853037</v>
      </c>
      <c r="S227" s="159">
        <v>0</v>
      </c>
      <c r="T227" s="160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1" t="s">
        <v>126</v>
      </c>
      <c r="AT227" s="161" t="s">
        <v>203</v>
      </c>
      <c r="AU227" s="161" t="s">
        <v>84</v>
      </c>
      <c r="AY227" s="18" t="s">
        <v>201</v>
      </c>
      <c r="BE227" s="162">
        <f>IF(N227="základní",J227,0)</f>
        <v>0</v>
      </c>
      <c r="BF227" s="162">
        <f>IF(N227="snížená",J227,0)</f>
        <v>0</v>
      </c>
      <c r="BG227" s="162">
        <f>IF(N227="zákl. přenesená",J227,0)</f>
        <v>0</v>
      </c>
      <c r="BH227" s="162">
        <f>IF(N227="sníž. přenesená",J227,0)</f>
        <v>0</v>
      </c>
      <c r="BI227" s="162">
        <f>IF(N227="nulová",J227,0)</f>
        <v>0</v>
      </c>
      <c r="BJ227" s="18" t="s">
        <v>82</v>
      </c>
      <c r="BK227" s="162">
        <f>ROUND(I227*H227,2)</f>
        <v>0</v>
      </c>
      <c r="BL227" s="18" t="s">
        <v>126</v>
      </c>
      <c r="BM227" s="161" t="s">
        <v>444</v>
      </c>
    </row>
    <row r="228" spans="1:65" s="13" customFormat="1" ht="11.25">
      <c r="B228" s="163"/>
      <c r="D228" s="164" t="s">
        <v>207</v>
      </c>
      <c r="E228" s="165" t="s">
        <v>1</v>
      </c>
      <c r="F228" s="166" t="s">
        <v>445</v>
      </c>
      <c r="H228" s="165" t="s">
        <v>1</v>
      </c>
      <c r="I228" s="167"/>
      <c r="L228" s="163"/>
      <c r="M228" s="168"/>
      <c r="N228" s="169"/>
      <c r="O228" s="169"/>
      <c r="P228" s="169"/>
      <c r="Q228" s="169"/>
      <c r="R228" s="169"/>
      <c r="S228" s="169"/>
      <c r="T228" s="170"/>
      <c r="AT228" s="165" t="s">
        <v>207</v>
      </c>
      <c r="AU228" s="165" t="s">
        <v>84</v>
      </c>
      <c r="AV228" s="13" t="s">
        <v>82</v>
      </c>
      <c r="AW228" s="13" t="s">
        <v>32</v>
      </c>
      <c r="AX228" s="13" t="s">
        <v>76</v>
      </c>
      <c r="AY228" s="165" t="s">
        <v>201</v>
      </c>
    </row>
    <row r="229" spans="1:65" s="14" customFormat="1" ht="11.25">
      <c r="B229" s="171"/>
      <c r="D229" s="164" t="s">
        <v>207</v>
      </c>
      <c r="E229" s="172" t="s">
        <v>1</v>
      </c>
      <c r="F229" s="173" t="s">
        <v>446</v>
      </c>
      <c r="H229" s="174">
        <v>0.55100000000000005</v>
      </c>
      <c r="I229" s="175"/>
      <c r="L229" s="171"/>
      <c r="M229" s="176"/>
      <c r="N229" s="177"/>
      <c r="O229" s="177"/>
      <c r="P229" s="177"/>
      <c r="Q229" s="177"/>
      <c r="R229" s="177"/>
      <c r="S229" s="177"/>
      <c r="T229" s="178"/>
      <c r="AT229" s="172" t="s">
        <v>207</v>
      </c>
      <c r="AU229" s="172" t="s">
        <v>84</v>
      </c>
      <c r="AV229" s="14" t="s">
        <v>84</v>
      </c>
      <c r="AW229" s="14" t="s">
        <v>32</v>
      </c>
      <c r="AX229" s="14" t="s">
        <v>82</v>
      </c>
      <c r="AY229" s="172" t="s">
        <v>201</v>
      </c>
    </row>
    <row r="230" spans="1:65" s="2" customFormat="1" ht="16.5" customHeight="1">
      <c r="A230" s="33"/>
      <c r="B230" s="149"/>
      <c r="C230" s="150" t="s">
        <v>273</v>
      </c>
      <c r="D230" s="150" t="s">
        <v>203</v>
      </c>
      <c r="E230" s="151" t="s">
        <v>447</v>
      </c>
      <c r="F230" s="152" t="s">
        <v>448</v>
      </c>
      <c r="G230" s="153" t="s">
        <v>405</v>
      </c>
      <c r="H230" s="154">
        <v>2.5499999999999998</v>
      </c>
      <c r="I230" s="155"/>
      <c r="J230" s="156">
        <f>ROUND(I230*H230,2)</f>
        <v>0</v>
      </c>
      <c r="K230" s="152" t="s">
        <v>335</v>
      </c>
      <c r="L230" s="34"/>
      <c r="M230" s="157" t="s">
        <v>1</v>
      </c>
      <c r="N230" s="158" t="s">
        <v>41</v>
      </c>
      <c r="O230" s="59"/>
      <c r="P230" s="159">
        <f>O230*H230</f>
        <v>0</v>
      </c>
      <c r="Q230" s="159">
        <v>3.46E-3</v>
      </c>
      <c r="R230" s="159">
        <f>Q230*H230</f>
        <v>8.8229999999999992E-3</v>
      </c>
      <c r="S230" s="159">
        <v>0</v>
      </c>
      <c r="T230" s="160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1" t="s">
        <v>126</v>
      </c>
      <c r="AT230" s="161" t="s">
        <v>203</v>
      </c>
      <c r="AU230" s="161" t="s">
        <v>84</v>
      </c>
      <c r="AY230" s="18" t="s">
        <v>201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8" t="s">
        <v>82</v>
      </c>
      <c r="BK230" s="162">
        <f>ROUND(I230*H230,2)</f>
        <v>0</v>
      </c>
      <c r="BL230" s="18" t="s">
        <v>126</v>
      </c>
      <c r="BM230" s="161" t="s">
        <v>449</v>
      </c>
    </row>
    <row r="231" spans="1:65" s="13" customFormat="1" ht="11.25">
      <c r="B231" s="163"/>
      <c r="D231" s="164" t="s">
        <v>207</v>
      </c>
      <c r="E231" s="165" t="s">
        <v>1</v>
      </c>
      <c r="F231" s="166" t="s">
        <v>445</v>
      </c>
      <c r="H231" s="165" t="s">
        <v>1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5" t="s">
        <v>207</v>
      </c>
      <c r="AU231" s="165" t="s">
        <v>84</v>
      </c>
      <c r="AV231" s="13" t="s">
        <v>82</v>
      </c>
      <c r="AW231" s="13" t="s">
        <v>32</v>
      </c>
      <c r="AX231" s="13" t="s">
        <v>76</v>
      </c>
      <c r="AY231" s="165" t="s">
        <v>201</v>
      </c>
    </row>
    <row r="232" spans="1:65" s="14" customFormat="1" ht="11.25">
      <c r="B232" s="171"/>
      <c r="D232" s="164" t="s">
        <v>207</v>
      </c>
      <c r="E232" s="172" t="s">
        <v>1</v>
      </c>
      <c r="F232" s="173" t="s">
        <v>450</v>
      </c>
      <c r="H232" s="174">
        <v>2.5499999999999998</v>
      </c>
      <c r="I232" s="175"/>
      <c r="L232" s="171"/>
      <c r="M232" s="176"/>
      <c r="N232" s="177"/>
      <c r="O232" s="177"/>
      <c r="P232" s="177"/>
      <c r="Q232" s="177"/>
      <c r="R232" s="177"/>
      <c r="S232" s="177"/>
      <c r="T232" s="178"/>
      <c r="AT232" s="172" t="s">
        <v>207</v>
      </c>
      <c r="AU232" s="172" t="s">
        <v>84</v>
      </c>
      <c r="AV232" s="14" t="s">
        <v>84</v>
      </c>
      <c r="AW232" s="14" t="s">
        <v>32</v>
      </c>
      <c r="AX232" s="14" t="s">
        <v>82</v>
      </c>
      <c r="AY232" s="172" t="s">
        <v>201</v>
      </c>
    </row>
    <row r="233" spans="1:65" s="2" customFormat="1" ht="16.5" customHeight="1">
      <c r="A233" s="33"/>
      <c r="B233" s="149"/>
      <c r="C233" s="150" t="s">
        <v>451</v>
      </c>
      <c r="D233" s="150" t="s">
        <v>203</v>
      </c>
      <c r="E233" s="151" t="s">
        <v>452</v>
      </c>
      <c r="F233" s="152" t="s">
        <v>453</v>
      </c>
      <c r="G233" s="153" t="s">
        <v>405</v>
      </c>
      <c r="H233" s="154">
        <v>2.5499999999999998</v>
      </c>
      <c r="I233" s="155"/>
      <c r="J233" s="156">
        <f>ROUND(I233*H233,2)</f>
        <v>0</v>
      </c>
      <c r="K233" s="152" t="s">
        <v>335</v>
      </c>
      <c r="L233" s="34"/>
      <c r="M233" s="157" t="s">
        <v>1</v>
      </c>
      <c r="N233" s="158" t="s">
        <v>41</v>
      </c>
      <c r="O233" s="59"/>
      <c r="P233" s="159">
        <f>O233*H233</f>
        <v>0</v>
      </c>
      <c r="Q233" s="159">
        <v>0</v>
      </c>
      <c r="R233" s="159">
        <f>Q233*H233</f>
        <v>0</v>
      </c>
      <c r="S233" s="159">
        <v>0</v>
      </c>
      <c r="T233" s="160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1" t="s">
        <v>126</v>
      </c>
      <c r="AT233" s="161" t="s">
        <v>203</v>
      </c>
      <c r="AU233" s="161" t="s">
        <v>84</v>
      </c>
      <c r="AY233" s="18" t="s">
        <v>201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8" t="s">
        <v>82</v>
      </c>
      <c r="BK233" s="162">
        <f>ROUND(I233*H233,2)</f>
        <v>0</v>
      </c>
      <c r="BL233" s="18" t="s">
        <v>126</v>
      </c>
      <c r="BM233" s="161" t="s">
        <v>454</v>
      </c>
    </row>
    <row r="234" spans="1:65" s="2" customFormat="1" ht="16.5" customHeight="1">
      <c r="A234" s="33"/>
      <c r="B234" s="149"/>
      <c r="C234" s="150" t="s">
        <v>279</v>
      </c>
      <c r="D234" s="150" t="s">
        <v>203</v>
      </c>
      <c r="E234" s="151" t="s">
        <v>455</v>
      </c>
      <c r="F234" s="152" t="s">
        <v>456</v>
      </c>
      <c r="G234" s="153" t="s">
        <v>215</v>
      </c>
      <c r="H234" s="154">
        <v>3.3000000000000002E-2</v>
      </c>
      <c r="I234" s="155"/>
      <c r="J234" s="156">
        <f>ROUND(I234*H234,2)</f>
        <v>0</v>
      </c>
      <c r="K234" s="152" t="s">
        <v>335</v>
      </c>
      <c r="L234" s="34"/>
      <c r="M234" s="157" t="s">
        <v>1</v>
      </c>
      <c r="N234" s="158" t="s">
        <v>41</v>
      </c>
      <c r="O234" s="59"/>
      <c r="P234" s="159">
        <f>O234*H234</f>
        <v>0</v>
      </c>
      <c r="Q234" s="159">
        <v>1.0593999999999999</v>
      </c>
      <c r="R234" s="159">
        <f>Q234*H234</f>
        <v>3.4960199999999997E-2</v>
      </c>
      <c r="S234" s="159">
        <v>0</v>
      </c>
      <c r="T234" s="160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1" t="s">
        <v>126</v>
      </c>
      <c r="AT234" s="161" t="s">
        <v>203</v>
      </c>
      <c r="AU234" s="161" t="s">
        <v>84</v>
      </c>
      <c r="AY234" s="18" t="s">
        <v>201</v>
      </c>
      <c r="BE234" s="162">
        <f>IF(N234="základní",J234,0)</f>
        <v>0</v>
      </c>
      <c r="BF234" s="162">
        <f>IF(N234="snížená",J234,0)</f>
        <v>0</v>
      </c>
      <c r="BG234" s="162">
        <f>IF(N234="zákl. přenesená",J234,0)</f>
        <v>0</v>
      </c>
      <c r="BH234" s="162">
        <f>IF(N234="sníž. přenesená",J234,0)</f>
        <v>0</v>
      </c>
      <c r="BI234" s="162">
        <f>IF(N234="nulová",J234,0)</f>
        <v>0</v>
      </c>
      <c r="BJ234" s="18" t="s">
        <v>82</v>
      </c>
      <c r="BK234" s="162">
        <f>ROUND(I234*H234,2)</f>
        <v>0</v>
      </c>
      <c r="BL234" s="18" t="s">
        <v>126</v>
      </c>
      <c r="BM234" s="161" t="s">
        <v>457</v>
      </c>
    </row>
    <row r="235" spans="1:65" s="13" customFormat="1" ht="11.25">
      <c r="B235" s="163"/>
      <c r="D235" s="164" t="s">
        <v>207</v>
      </c>
      <c r="E235" s="165" t="s">
        <v>1</v>
      </c>
      <c r="F235" s="166" t="s">
        <v>458</v>
      </c>
      <c r="H235" s="165" t="s">
        <v>1</v>
      </c>
      <c r="I235" s="167"/>
      <c r="L235" s="163"/>
      <c r="M235" s="168"/>
      <c r="N235" s="169"/>
      <c r="O235" s="169"/>
      <c r="P235" s="169"/>
      <c r="Q235" s="169"/>
      <c r="R235" s="169"/>
      <c r="S235" s="169"/>
      <c r="T235" s="170"/>
      <c r="AT235" s="165" t="s">
        <v>207</v>
      </c>
      <c r="AU235" s="165" t="s">
        <v>84</v>
      </c>
      <c r="AV235" s="13" t="s">
        <v>82</v>
      </c>
      <c r="AW235" s="13" t="s">
        <v>32</v>
      </c>
      <c r="AX235" s="13" t="s">
        <v>76</v>
      </c>
      <c r="AY235" s="165" t="s">
        <v>201</v>
      </c>
    </row>
    <row r="236" spans="1:65" s="14" customFormat="1" ht="11.25">
      <c r="B236" s="171"/>
      <c r="D236" s="164" t="s">
        <v>207</v>
      </c>
      <c r="E236" s="172" t="s">
        <v>1</v>
      </c>
      <c r="F236" s="173" t="s">
        <v>459</v>
      </c>
      <c r="H236" s="174">
        <v>3.3000000000000002E-2</v>
      </c>
      <c r="I236" s="175"/>
      <c r="L236" s="171"/>
      <c r="M236" s="176"/>
      <c r="N236" s="177"/>
      <c r="O236" s="177"/>
      <c r="P236" s="177"/>
      <c r="Q236" s="177"/>
      <c r="R236" s="177"/>
      <c r="S236" s="177"/>
      <c r="T236" s="178"/>
      <c r="AT236" s="172" t="s">
        <v>207</v>
      </c>
      <c r="AU236" s="172" t="s">
        <v>84</v>
      </c>
      <c r="AV236" s="14" t="s">
        <v>84</v>
      </c>
      <c r="AW236" s="14" t="s">
        <v>32</v>
      </c>
      <c r="AX236" s="14" t="s">
        <v>82</v>
      </c>
      <c r="AY236" s="172" t="s">
        <v>201</v>
      </c>
    </row>
    <row r="237" spans="1:65" s="12" customFormat="1" ht="22.9" customHeight="1">
      <c r="B237" s="136"/>
      <c r="D237" s="137" t="s">
        <v>75</v>
      </c>
      <c r="E237" s="147" t="s">
        <v>97</v>
      </c>
      <c r="F237" s="147" t="s">
        <v>460</v>
      </c>
      <c r="I237" s="139"/>
      <c r="J237" s="148">
        <f>BK237</f>
        <v>0</v>
      </c>
      <c r="L237" s="136"/>
      <c r="M237" s="141"/>
      <c r="N237" s="142"/>
      <c r="O237" s="142"/>
      <c r="P237" s="143">
        <f>SUM(P238:P248)</f>
        <v>0</v>
      </c>
      <c r="Q237" s="142"/>
      <c r="R237" s="143">
        <f>SUM(R238:R248)</f>
        <v>11.538495319999999</v>
      </c>
      <c r="S237" s="142"/>
      <c r="T237" s="144">
        <f>SUM(T238:T248)</f>
        <v>0</v>
      </c>
      <c r="AR237" s="137" t="s">
        <v>82</v>
      </c>
      <c r="AT237" s="145" t="s">
        <v>75</v>
      </c>
      <c r="AU237" s="145" t="s">
        <v>82</v>
      </c>
      <c r="AY237" s="137" t="s">
        <v>201</v>
      </c>
      <c r="BK237" s="146">
        <f>SUM(BK238:BK248)</f>
        <v>0</v>
      </c>
    </row>
    <row r="238" spans="1:65" s="2" customFormat="1" ht="16.5" customHeight="1">
      <c r="A238" s="33"/>
      <c r="B238" s="149"/>
      <c r="C238" s="150" t="s">
        <v>461</v>
      </c>
      <c r="D238" s="150" t="s">
        <v>203</v>
      </c>
      <c r="E238" s="151" t="s">
        <v>462</v>
      </c>
      <c r="F238" s="152" t="s">
        <v>463</v>
      </c>
      <c r="G238" s="153" t="s">
        <v>206</v>
      </c>
      <c r="H238" s="154">
        <v>4.46</v>
      </c>
      <c r="I238" s="155"/>
      <c r="J238" s="156">
        <f>ROUND(I238*H238,2)</f>
        <v>0</v>
      </c>
      <c r="K238" s="152" t="s">
        <v>335</v>
      </c>
      <c r="L238" s="34"/>
      <c r="M238" s="157" t="s">
        <v>1</v>
      </c>
      <c r="N238" s="158" t="s">
        <v>41</v>
      </c>
      <c r="O238" s="59"/>
      <c r="P238" s="159">
        <f>O238*H238</f>
        <v>0</v>
      </c>
      <c r="Q238" s="159">
        <v>1.7863599999999999</v>
      </c>
      <c r="R238" s="159">
        <f>Q238*H238</f>
        <v>7.9671655999999995</v>
      </c>
      <c r="S238" s="159">
        <v>0</v>
      </c>
      <c r="T238" s="160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1" t="s">
        <v>126</v>
      </c>
      <c r="AT238" s="161" t="s">
        <v>203</v>
      </c>
      <c r="AU238" s="161" t="s">
        <v>84</v>
      </c>
      <c r="AY238" s="18" t="s">
        <v>201</v>
      </c>
      <c r="BE238" s="162">
        <f>IF(N238="základní",J238,0)</f>
        <v>0</v>
      </c>
      <c r="BF238" s="162">
        <f>IF(N238="snížená",J238,0)</f>
        <v>0</v>
      </c>
      <c r="BG238" s="162">
        <f>IF(N238="zákl. přenesená",J238,0)</f>
        <v>0</v>
      </c>
      <c r="BH238" s="162">
        <f>IF(N238="sníž. přenesená",J238,0)</f>
        <v>0</v>
      </c>
      <c r="BI238" s="162">
        <f>IF(N238="nulová",J238,0)</f>
        <v>0</v>
      </c>
      <c r="BJ238" s="18" t="s">
        <v>82</v>
      </c>
      <c r="BK238" s="162">
        <f>ROUND(I238*H238,2)</f>
        <v>0</v>
      </c>
      <c r="BL238" s="18" t="s">
        <v>126</v>
      </c>
      <c r="BM238" s="161" t="s">
        <v>464</v>
      </c>
    </row>
    <row r="239" spans="1:65" s="13" customFormat="1" ht="11.25">
      <c r="B239" s="163"/>
      <c r="D239" s="164" t="s">
        <v>207</v>
      </c>
      <c r="E239" s="165" t="s">
        <v>1</v>
      </c>
      <c r="F239" s="166" t="s">
        <v>465</v>
      </c>
      <c r="H239" s="165" t="s">
        <v>1</v>
      </c>
      <c r="I239" s="167"/>
      <c r="L239" s="163"/>
      <c r="M239" s="168"/>
      <c r="N239" s="169"/>
      <c r="O239" s="169"/>
      <c r="P239" s="169"/>
      <c r="Q239" s="169"/>
      <c r="R239" s="169"/>
      <c r="S239" s="169"/>
      <c r="T239" s="170"/>
      <c r="AT239" s="165" t="s">
        <v>207</v>
      </c>
      <c r="AU239" s="165" t="s">
        <v>84</v>
      </c>
      <c r="AV239" s="13" t="s">
        <v>82</v>
      </c>
      <c r="AW239" s="13" t="s">
        <v>32</v>
      </c>
      <c r="AX239" s="13" t="s">
        <v>76</v>
      </c>
      <c r="AY239" s="165" t="s">
        <v>201</v>
      </c>
    </row>
    <row r="240" spans="1:65" s="14" customFormat="1" ht="11.25">
      <c r="B240" s="171"/>
      <c r="D240" s="164" t="s">
        <v>207</v>
      </c>
      <c r="E240" s="172" t="s">
        <v>1</v>
      </c>
      <c r="F240" s="173" t="s">
        <v>466</v>
      </c>
      <c r="H240" s="174">
        <v>4.46</v>
      </c>
      <c r="I240" s="175"/>
      <c r="L240" s="171"/>
      <c r="M240" s="176"/>
      <c r="N240" s="177"/>
      <c r="O240" s="177"/>
      <c r="P240" s="177"/>
      <c r="Q240" s="177"/>
      <c r="R240" s="177"/>
      <c r="S240" s="177"/>
      <c r="T240" s="178"/>
      <c r="AT240" s="172" t="s">
        <v>207</v>
      </c>
      <c r="AU240" s="172" t="s">
        <v>84</v>
      </c>
      <c r="AV240" s="14" t="s">
        <v>84</v>
      </c>
      <c r="AW240" s="14" t="s">
        <v>32</v>
      </c>
      <c r="AX240" s="14" t="s">
        <v>82</v>
      </c>
      <c r="AY240" s="172" t="s">
        <v>201</v>
      </c>
    </row>
    <row r="241" spans="1:65" s="2" customFormat="1" ht="16.5" customHeight="1">
      <c r="A241" s="33"/>
      <c r="B241" s="149"/>
      <c r="C241" s="150" t="s">
        <v>286</v>
      </c>
      <c r="D241" s="150" t="s">
        <v>203</v>
      </c>
      <c r="E241" s="151" t="s">
        <v>467</v>
      </c>
      <c r="F241" s="152" t="s">
        <v>468</v>
      </c>
      <c r="G241" s="153" t="s">
        <v>405</v>
      </c>
      <c r="H241" s="154">
        <v>9.3239999999999998</v>
      </c>
      <c r="I241" s="155"/>
      <c r="J241" s="156">
        <f>ROUND(I241*H241,2)</f>
        <v>0</v>
      </c>
      <c r="K241" s="152" t="s">
        <v>1</v>
      </c>
      <c r="L241" s="34"/>
      <c r="M241" s="157" t="s">
        <v>1</v>
      </c>
      <c r="N241" s="158" t="s">
        <v>41</v>
      </c>
      <c r="O241" s="59"/>
      <c r="P241" s="159">
        <f>O241*H241</f>
        <v>0</v>
      </c>
      <c r="Q241" s="159">
        <v>0.34627999999999998</v>
      </c>
      <c r="R241" s="159">
        <f>Q241*H241</f>
        <v>3.2287147199999997</v>
      </c>
      <c r="S241" s="159">
        <v>0</v>
      </c>
      <c r="T241" s="160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1" t="s">
        <v>126</v>
      </c>
      <c r="AT241" s="161" t="s">
        <v>203</v>
      </c>
      <c r="AU241" s="161" t="s">
        <v>84</v>
      </c>
      <c r="AY241" s="18" t="s">
        <v>201</v>
      </c>
      <c r="BE241" s="162">
        <f>IF(N241="základní",J241,0)</f>
        <v>0</v>
      </c>
      <c r="BF241" s="162">
        <f>IF(N241="snížená",J241,0)</f>
        <v>0</v>
      </c>
      <c r="BG241" s="162">
        <f>IF(N241="zákl. přenesená",J241,0)</f>
        <v>0</v>
      </c>
      <c r="BH241" s="162">
        <f>IF(N241="sníž. přenesená",J241,0)</f>
        <v>0</v>
      </c>
      <c r="BI241" s="162">
        <f>IF(N241="nulová",J241,0)</f>
        <v>0</v>
      </c>
      <c r="BJ241" s="18" t="s">
        <v>82</v>
      </c>
      <c r="BK241" s="162">
        <f>ROUND(I241*H241,2)</f>
        <v>0</v>
      </c>
      <c r="BL241" s="18" t="s">
        <v>126</v>
      </c>
      <c r="BM241" s="161" t="s">
        <v>469</v>
      </c>
    </row>
    <row r="242" spans="1:65" s="13" customFormat="1" ht="11.25">
      <c r="B242" s="163"/>
      <c r="D242" s="164" t="s">
        <v>207</v>
      </c>
      <c r="E242" s="165" t="s">
        <v>1</v>
      </c>
      <c r="F242" s="166" t="s">
        <v>470</v>
      </c>
      <c r="H242" s="165" t="s">
        <v>1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5" t="s">
        <v>207</v>
      </c>
      <c r="AU242" s="165" t="s">
        <v>84</v>
      </c>
      <c r="AV242" s="13" t="s">
        <v>82</v>
      </c>
      <c r="AW242" s="13" t="s">
        <v>32</v>
      </c>
      <c r="AX242" s="13" t="s">
        <v>76</v>
      </c>
      <c r="AY242" s="165" t="s">
        <v>201</v>
      </c>
    </row>
    <row r="243" spans="1:65" s="14" customFormat="1" ht="11.25">
      <c r="B243" s="171"/>
      <c r="D243" s="164" t="s">
        <v>207</v>
      </c>
      <c r="E243" s="172" t="s">
        <v>1</v>
      </c>
      <c r="F243" s="173" t="s">
        <v>471</v>
      </c>
      <c r="H243" s="174">
        <v>9.3239999999999998</v>
      </c>
      <c r="I243" s="175"/>
      <c r="L243" s="171"/>
      <c r="M243" s="176"/>
      <c r="N243" s="177"/>
      <c r="O243" s="177"/>
      <c r="P243" s="177"/>
      <c r="Q243" s="177"/>
      <c r="R243" s="177"/>
      <c r="S243" s="177"/>
      <c r="T243" s="178"/>
      <c r="AT243" s="172" t="s">
        <v>207</v>
      </c>
      <c r="AU243" s="172" t="s">
        <v>84</v>
      </c>
      <c r="AV243" s="14" t="s">
        <v>84</v>
      </c>
      <c r="AW243" s="14" t="s">
        <v>32</v>
      </c>
      <c r="AX243" s="14" t="s">
        <v>82</v>
      </c>
      <c r="AY243" s="172" t="s">
        <v>201</v>
      </c>
    </row>
    <row r="244" spans="1:65" s="2" customFormat="1" ht="16.5" customHeight="1">
      <c r="A244" s="33"/>
      <c r="B244" s="149"/>
      <c r="C244" s="150" t="s">
        <v>472</v>
      </c>
      <c r="D244" s="150" t="s">
        <v>203</v>
      </c>
      <c r="E244" s="151" t="s">
        <v>473</v>
      </c>
      <c r="F244" s="152" t="s">
        <v>474</v>
      </c>
      <c r="G244" s="153" t="s">
        <v>405</v>
      </c>
      <c r="H244" s="154">
        <v>6.5259999999999998</v>
      </c>
      <c r="I244" s="155"/>
      <c r="J244" s="156">
        <f>ROUND(I244*H244,2)</f>
        <v>0</v>
      </c>
      <c r="K244" s="152" t="s">
        <v>335</v>
      </c>
      <c r="L244" s="34"/>
      <c r="M244" s="157" t="s">
        <v>1</v>
      </c>
      <c r="N244" s="158" t="s">
        <v>41</v>
      </c>
      <c r="O244" s="59"/>
      <c r="P244" s="159">
        <f>O244*H244</f>
        <v>0</v>
      </c>
      <c r="Q244" s="159">
        <v>5.2499999999999998E-2</v>
      </c>
      <c r="R244" s="159">
        <f>Q244*H244</f>
        <v>0.342615</v>
      </c>
      <c r="S244" s="159">
        <v>0</v>
      </c>
      <c r="T244" s="160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1" t="s">
        <v>126</v>
      </c>
      <c r="AT244" s="161" t="s">
        <v>203</v>
      </c>
      <c r="AU244" s="161" t="s">
        <v>84</v>
      </c>
      <c r="AY244" s="18" t="s">
        <v>201</v>
      </c>
      <c r="BE244" s="162">
        <f>IF(N244="základní",J244,0)</f>
        <v>0</v>
      </c>
      <c r="BF244" s="162">
        <f>IF(N244="snížená",J244,0)</f>
        <v>0</v>
      </c>
      <c r="BG244" s="162">
        <f>IF(N244="zákl. přenesená",J244,0)</f>
        <v>0</v>
      </c>
      <c r="BH244" s="162">
        <f>IF(N244="sníž. přenesená",J244,0)</f>
        <v>0</v>
      </c>
      <c r="BI244" s="162">
        <f>IF(N244="nulová",J244,0)</f>
        <v>0</v>
      </c>
      <c r="BJ244" s="18" t="s">
        <v>82</v>
      </c>
      <c r="BK244" s="162">
        <f>ROUND(I244*H244,2)</f>
        <v>0</v>
      </c>
      <c r="BL244" s="18" t="s">
        <v>126</v>
      </c>
      <c r="BM244" s="161" t="s">
        <v>475</v>
      </c>
    </row>
    <row r="245" spans="1:65" s="13" customFormat="1" ht="11.25">
      <c r="B245" s="163"/>
      <c r="D245" s="164" t="s">
        <v>207</v>
      </c>
      <c r="E245" s="165" t="s">
        <v>1</v>
      </c>
      <c r="F245" s="166" t="s">
        <v>476</v>
      </c>
      <c r="H245" s="165" t="s">
        <v>1</v>
      </c>
      <c r="I245" s="167"/>
      <c r="L245" s="163"/>
      <c r="M245" s="168"/>
      <c r="N245" s="169"/>
      <c r="O245" s="169"/>
      <c r="P245" s="169"/>
      <c r="Q245" s="169"/>
      <c r="R245" s="169"/>
      <c r="S245" s="169"/>
      <c r="T245" s="170"/>
      <c r="AT245" s="165" t="s">
        <v>207</v>
      </c>
      <c r="AU245" s="165" t="s">
        <v>84</v>
      </c>
      <c r="AV245" s="13" t="s">
        <v>82</v>
      </c>
      <c r="AW245" s="13" t="s">
        <v>32</v>
      </c>
      <c r="AX245" s="13" t="s">
        <v>76</v>
      </c>
      <c r="AY245" s="165" t="s">
        <v>201</v>
      </c>
    </row>
    <row r="246" spans="1:65" s="14" customFormat="1" ht="11.25">
      <c r="B246" s="171"/>
      <c r="D246" s="164" t="s">
        <v>207</v>
      </c>
      <c r="E246" s="172" t="s">
        <v>1</v>
      </c>
      <c r="F246" s="173" t="s">
        <v>477</v>
      </c>
      <c r="H246" s="174">
        <v>8.2059999999999995</v>
      </c>
      <c r="I246" s="175"/>
      <c r="L246" s="171"/>
      <c r="M246" s="176"/>
      <c r="N246" s="177"/>
      <c r="O246" s="177"/>
      <c r="P246" s="177"/>
      <c r="Q246" s="177"/>
      <c r="R246" s="177"/>
      <c r="S246" s="177"/>
      <c r="T246" s="178"/>
      <c r="AT246" s="172" t="s">
        <v>207</v>
      </c>
      <c r="AU246" s="172" t="s">
        <v>84</v>
      </c>
      <c r="AV246" s="14" t="s">
        <v>84</v>
      </c>
      <c r="AW246" s="14" t="s">
        <v>32</v>
      </c>
      <c r="AX246" s="14" t="s">
        <v>76</v>
      </c>
      <c r="AY246" s="172" t="s">
        <v>201</v>
      </c>
    </row>
    <row r="247" spans="1:65" s="14" customFormat="1" ht="11.25">
      <c r="B247" s="171"/>
      <c r="D247" s="164" t="s">
        <v>207</v>
      </c>
      <c r="E247" s="172" t="s">
        <v>1</v>
      </c>
      <c r="F247" s="173" t="s">
        <v>478</v>
      </c>
      <c r="H247" s="174">
        <v>-1.68</v>
      </c>
      <c r="I247" s="175"/>
      <c r="L247" s="171"/>
      <c r="M247" s="176"/>
      <c r="N247" s="177"/>
      <c r="O247" s="177"/>
      <c r="P247" s="177"/>
      <c r="Q247" s="177"/>
      <c r="R247" s="177"/>
      <c r="S247" s="177"/>
      <c r="T247" s="178"/>
      <c r="AT247" s="172" t="s">
        <v>207</v>
      </c>
      <c r="AU247" s="172" t="s">
        <v>84</v>
      </c>
      <c r="AV247" s="14" t="s">
        <v>84</v>
      </c>
      <c r="AW247" s="14" t="s">
        <v>32</v>
      </c>
      <c r="AX247" s="14" t="s">
        <v>76</v>
      </c>
      <c r="AY247" s="172" t="s">
        <v>201</v>
      </c>
    </row>
    <row r="248" spans="1:65" s="15" customFormat="1" ht="11.25">
      <c r="B248" s="179"/>
      <c r="D248" s="164" t="s">
        <v>207</v>
      </c>
      <c r="E248" s="180" t="s">
        <v>1</v>
      </c>
      <c r="F248" s="181" t="s">
        <v>211</v>
      </c>
      <c r="H248" s="182">
        <v>6.5259999999999998</v>
      </c>
      <c r="I248" s="183"/>
      <c r="L248" s="179"/>
      <c r="M248" s="184"/>
      <c r="N248" s="185"/>
      <c r="O248" s="185"/>
      <c r="P248" s="185"/>
      <c r="Q248" s="185"/>
      <c r="R248" s="185"/>
      <c r="S248" s="185"/>
      <c r="T248" s="186"/>
      <c r="AT248" s="180" t="s">
        <v>207</v>
      </c>
      <c r="AU248" s="180" t="s">
        <v>84</v>
      </c>
      <c r="AV248" s="15" t="s">
        <v>126</v>
      </c>
      <c r="AW248" s="15" t="s">
        <v>32</v>
      </c>
      <c r="AX248" s="15" t="s">
        <v>82</v>
      </c>
      <c r="AY248" s="180" t="s">
        <v>201</v>
      </c>
    </row>
    <row r="249" spans="1:65" s="12" customFormat="1" ht="22.9" customHeight="1">
      <c r="B249" s="136"/>
      <c r="D249" s="137" t="s">
        <v>75</v>
      </c>
      <c r="E249" s="147" t="s">
        <v>126</v>
      </c>
      <c r="F249" s="147" t="s">
        <v>479</v>
      </c>
      <c r="I249" s="139"/>
      <c r="J249" s="148">
        <f>BK249</f>
        <v>0</v>
      </c>
      <c r="L249" s="136"/>
      <c r="M249" s="141"/>
      <c r="N249" s="142"/>
      <c r="O249" s="142"/>
      <c r="P249" s="143">
        <f>SUM(P250:P292)</f>
        <v>0</v>
      </c>
      <c r="Q249" s="142"/>
      <c r="R249" s="143">
        <f>SUM(R250:R292)</f>
        <v>42.410526600000004</v>
      </c>
      <c r="S249" s="142"/>
      <c r="T249" s="144">
        <f>SUM(T250:T292)</f>
        <v>0</v>
      </c>
      <c r="AR249" s="137" t="s">
        <v>82</v>
      </c>
      <c r="AT249" s="145" t="s">
        <v>75</v>
      </c>
      <c r="AU249" s="145" t="s">
        <v>82</v>
      </c>
      <c r="AY249" s="137" t="s">
        <v>201</v>
      </c>
      <c r="BK249" s="146">
        <f>SUM(BK250:BK292)</f>
        <v>0</v>
      </c>
    </row>
    <row r="250" spans="1:65" s="2" customFormat="1" ht="16.5" customHeight="1">
      <c r="A250" s="33"/>
      <c r="B250" s="149"/>
      <c r="C250" s="150" t="s">
        <v>292</v>
      </c>
      <c r="D250" s="150" t="s">
        <v>203</v>
      </c>
      <c r="E250" s="151" t="s">
        <v>480</v>
      </c>
      <c r="F250" s="152" t="s">
        <v>481</v>
      </c>
      <c r="G250" s="153" t="s">
        <v>206</v>
      </c>
      <c r="H250" s="154">
        <v>13.272</v>
      </c>
      <c r="I250" s="155"/>
      <c r="J250" s="156">
        <f>ROUND(I250*H250,2)</f>
        <v>0</v>
      </c>
      <c r="K250" s="152" t="s">
        <v>335</v>
      </c>
      <c r="L250" s="34"/>
      <c r="M250" s="157" t="s">
        <v>1</v>
      </c>
      <c r="N250" s="158" t="s">
        <v>41</v>
      </c>
      <c r="O250" s="59"/>
      <c r="P250" s="159">
        <f>O250*H250</f>
        <v>0</v>
      </c>
      <c r="Q250" s="159">
        <v>2.5020099999999998</v>
      </c>
      <c r="R250" s="159">
        <f>Q250*H250</f>
        <v>33.206676719999997</v>
      </c>
      <c r="S250" s="159">
        <v>0</v>
      </c>
      <c r="T250" s="160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1" t="s">
        <v>126</v>
      </c>
      <c r="AT250" s="161" t="s">
        <v>203</v>
      </c>
      <c r="AU250" s="161" t="s">
        <v>84</v>
      </c>
      <c r="AY250" s="18" t="s">
        <v>201</v>
      </c>
      <c r="BE250" s="162">
        <f>IF(N250="základní",J250,0)</f>
        <v>0</v>
      </c>
      <c r="BF250" s="162">
        <f>IF(N250="snížená",J250,0)</f>
        <v>0</v>
      </c>
      <c r="BG250" s="162">
        <f>IF(N250="zákl. přenesená",J250,0)</f>
        <v>0</v>
      </c>
      <c r="BH250" s="162">
        <f>IF(N250="sníž. přenesená",J250,0)</f>
        <v>0</v>
      </c>
      <c r="BI250" s="162">
        <f>IF(N250="nulová",J250,0)</f>
        <v>0</v>
      </c>
      <c r="BJ250" s="18" t="s">
        <v>82</v>
      </c>
      <c r="BK250" s="162">
        <f>ROUND(I250*H250,2)</f>
        <v>0</v>
      </c>
      <c r="BL250" s="18" t="s">
        <v>126</v>
      </c>
      <c r="BM250" s="161" t="s">
        <v>482</v>
      </c>
    </row>
    <row r="251" spans="1:65" s="14" customFormat="1" ht="11.25">
      <c r="B251" s="171"/>
      <c r="D251" s="164" t="s">
        <v>207</v>
      </c>
      <c r="E251" s="172" t="s">
        <v>1</v>
      </c>
      <c r="F251" s="173" t="s">
        <v>483</v>
      </c>
      <c r="H251" s="174">
        <v>14.734999999999999</v>
      </c>
      <c r="I251" s="175"/>
      <c r="L251" s="171"/>
      <c r="M251" s="176"/>
      <c r="N251" s="177"/>
      <c r="O251" s="177"/>
      <c r="P251" s="177"/>
      <c r="Q251" s="177"/>
      <c r="R251" s="177"/>
      <c r="S251" s="177"/>
      <c r="T251" s="178"/>
      <c r="AT251" s="172" t="s">
        <v>207</v>
      </c>
      <c r="AU251" s="172" t="s">
        <v>84</v>
      </c>
      <c r="AV251" s="14" t="s">
        <v>84</v>
      </c>
      <c r="AW251" s="14" t="s">
        <v>32</v>
      </c>
      <c r="AX251" s="14" t="s">
        <v>76</v>
      </c>
      <c r="AY251" s="172" t="s">
        <v>201</v>
      </c>
    </row>
    <row r="252" spans="1:65" s="14" customFormat="1" ht="11.25">
      <c r="B252" s="171"/>
      <c r="D252" s="164" t="s">
        <v>207</v>
      </c>
      <c r="E252" s="172" t="s">
        <v>1</v>
      </c>
      <c r="F252" s="173" t="s">
        <v>484</v>
      </c>
      <c r="H252" s="174">
        <v>-1.4630000000000001</v>
      </c>
      <c r="I252" s="175"/>
      <c r="L252" s="171"/>
      <c r="M252" s="176"/>
      <c r="N252" s="177"/>
      <c r="O252" s="177"/>
      <c r="P252" s="177"/>
      <c r="Q252" s="177"/>
      <c r="R252" s="177"/>
      <c r="S252" s="177"/>
      <c r="T252" s="178"/>
      <c r="AT252" s="172" t="s">
        <v>207</v>
      </c>
      <c r="AU252" s="172" t="s">
        <v>84</v>
      </c>
      <c r="AV252" s="14" t="s">
        <v>84</v>
      </c>
      <c r="AW252" s="14" t="s">
        <v>32</v>
      </c>
      <c r="AX252" s="14" t="s">
        <v>76</v>
      </c>
      <c r="AY252" s="172" t="s">
        <v>201</v>
      </c>
    </row>
    <row r="253" spans="1:65" s="15" customFormat="1" ht="11.25">
      <c r="B253" s="179"/>
      <c r="D253" s="164" t="s">
        <v>207</v>
      </c>
      <c r="E253" s="180" t="s">
        <v>1</v>
      </c>
      <c r="F253" s="181" t="s">
        <v>211</v>
      </c>
      <c r="H253" s="182">
        <v>13.272</v>
      </c>
      <c r="I253" s="183"/>
      <c r="L253" s="179"/>
      <c r="M253" s="184"/>
      <c r="N253" s="185"/>
      <c r="O253" s="185"/>
      <c r="P253" s="185"/>
      <c r="Q253" s="185"/>
      <c r="R253" s="185"/>
      <c r="S253" s="185"/>
      <c r="T253" s="186"/>
      <c r="AT253" s="180" t="s">
        <v>207</v>
      </c>
      <c r="AU253" s="180" t="s">
        <v>84</v>
      </c>
      <c r="AV253" s="15" t="s">
        <v>126</v>
      </c>
      <c r="AW253" s="15" t="s">
        <v>32</v>
      </c>
      <c r="AX253" s="15" t="s">
        <v>82</v>
      </c>
      <c r="AY253" s="180" t="s">
        <v>201</v>
      </c>
    </row>
    <row r="254" spans="1:65" s="2" customFormat="1" ht="16.5" customHeight="1">
      <c r="A254" s="33"/>
      <c r="B254" s="149"/>
      <c r="C254" s="150" t="s">
        <v>485</v>
      </c>
      <c r="D254" s="150" t="s">
        <v>203</v>
      </c>
      <c r="E254" s="151" t="s">
        <v>486</v>
      </c>
      <c r="F254" s="152" t="s">
        <v>487</v>
      </c>
      <c r="G254" s="153" t="s">
        <v>405</v>
      </c>
      <c r="H254" s="154">
        <v>64.792000000000002</v>
      </c>
      <c r="I254" s="155"/>
      <c r="J254" s="156">
        <f>ROUND(I254*H254,2)</f>
        <v>0</v>
      </c>
      <c r="K254" s="152" t="s">
        <v>335</v>
      </c>
      <c r="L254" s="34"/>
      <c r="M254" s="157" t="s">
        <v>1</v>
      </c>
      <c r="N254" s="158" t="s">
        <v>41</v>
      </c>
      <c r="O254" s="59"/>
      <c r="P254" s="159">
        <f>O254*H254</f>
        <v>0</v>
      </c>
      <c r="Q254" s="159">
        <v>5.3299999999999997E-3</v>
      </c>
      <c r="R254" s="159">
        <f>Q254*H254</f>
        <v>0.34534135999999999</v>
      </c>
      <c r="S254" s="159">
        <v>0</v>
      </c>
      <c r="T254" s="160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1" t="s">
        <v>126</v>
      </c>
      <c r="AT254" s="161" t="s">
        <v>203</v>
      </c>
      <c r="AU254" s="161" t="s">
        <v>84</v>
      </c>
      <c r="AY254" s="18" t="s">
        <v>201</v>
      </c>
      <c r="BE254" s="162">
        <f>IF(N254="základní",J254,0)</f>
        <v>0</v>
      </c>
      <c r="BF254" s="162">
        <f>IF(N254="snížená",J254,0)</f>
        <v>0</v>
      </c>
      <c r="BG254" s="162">
        <f>IF(N254="zákl. přenesená",J254,0)</f>
        <v>0</v>
      </c>
      <c r="BH254" s="162">
        <f>IF(N254="sníž. přenesená",J254,0)</f>
        <v>0</v>
      </c>
      <c r="BI254" s="162">
        <f>IF(N254="nulová",J254,0)</f>
        <v>0</v>
      </c>
      <c r="BJ254" s="18" t="s">
        <v>82</v>
      </c>
      <c r="BK254" s="162">
        <f>ROUND(I254*H254,2)</f>
        <v>0</v>
      </c>
      <c r="BL254" s="18" t="s">
        <v>126</v>
      </c>
      <c r="BM254" s="161" t="s">
        <v>488</v>
      </c>
    </row>
    <row r="255" spans="1:65" s="14" customFormat="1" ht="11.25">
      <c r="B255" s="171"/>
      <c r="D255" s="164" t="s">
        <v>207</v>
      </c>
      <c r="E255" s="172" t="s">
        <v>1</v>
      </c>
      <c r="F255" s="173" t="s">
        <v>489</v>
      </c>
      <c r="H255" s="174">
        <v>58.94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207</v>
      </c>
      <c r="AU255" s="172" t="s">
        <v>84</v>
      </c>
      <c r="AV255" s="14" t="s">
        <v>84</v>
      </c>
      <c r="AW255" s="14" t="s">
        <v>32</v>
      </c>
      <c r="AX255" s="14" t="s">
        <v>76</v>
      </c>
      <c r="AY255" s="172" t="s">
        <v>201</v>
      </c>
    </row>
    <row r="256" spans="1:65" s="14" customFormat="1" ht="11.25">
      <c r="B256" s="171"/>
      <c r="D256" s="164" t="s">
        <v>207</v>
      </c>
      <c r="E256" s="172" t="s">
        <v>1</v>
      </c>
      <c r="F256" s="173" t="s">
        <v>490</v>
      </c>
      <c r="H256" s="174">
        <v>5.8520000000000003</v>
      </c>
      <c r="I256" s="175"/>
      <c r="L256" s="171"/>
      <c r="M256" s="176"/>
      <c r="N256" s="177"/>
      <c r="O256" s="177"/>
      <c r="P256" s="177"/>
      <c r="Q256" s="177"/>
      <c r="R256" s="177"/>
      <c r="S256" s="177"/>
      <c r="T256" s="178"/>
      <c r="AT256" s="172" t="s">
        <v>207</v>
      </c>
      <c r="AU256" s="172" t="s">
        <v>84</v>
      </c>
      <c r="AV256" s="14" t="s">
        <v>84</v>
      </c>
      <c r="AW256" s="14" t="s">
        <v>32</v>
      </c>
      <c r="AX256" s="14" t="s">
        <v>76</v>
      </c>
      <c r="AY256" s="172" t="s">
        <v>201</v>
      </c>
    </row>
    <row r="257" spans="1:65" s="15" customFormat="1" ht="11.25">
      <c r="B257" s="179"/>
      <c r="D257" s="164" t="s">
        <v>207</v>
      </c>
      <c r="E257" s="180" t="s">
        <v>1</v>
      </c>
      <c r="F257" s="181" t="s">
        <v>211</v>
      </c>
      <c r="H257" s="182">
        <v>64.792000000000002</v>
      </c>
      <c r="I257" s="183"/>
      <c r="L257" s="179"/>
      <c r="M257" s="184"/>
      <c r="N257" s="185"/>
      <c r="O257" s="185"/>
      <c r="P257" s="185"/>
      <c r="Q257" s="185"/>
      <c r="R257" s="185"/>
      <c r="S257" s="185"/>
      <c r="T257" s="186"/>
      <c r="AT257" s="180" t="s">
        <v>207</v>
      </c>
      <c r="AU257" s="180" t="s">
        <v>84</v>
      </c>
      <c r="AV257" s="15" t="s">
        <v>126</v>
      </c>
      <c r="AW257" s="15" t="s">
        <v>32</v>
      </c>
      <c r="AX257" s="15" t="s">
        <v>82</v>
      </c>
      <c r="AY257" s="180" t="s">
        <v>201</v>
      </c>
    </row>
    <row r="258" spans="1:65" s="2" customFormat="1" ht="16.5" customHeight="1">
      <c r="A258" s="33"/>
      <c r="B258" s="149"/>
      <c r="C258" s="150" t="s">
        <v>297</v>
      </c>
      <c r="D258" s="150" t="s">
        <v>203</v>
      </c>
      <c r="E258" s="151" t="s">
        <v>491</v>
      </c>
      <c r="F258" s="152" t="s">
        <v>492</v>
      </c>
      <c r="G258" s="153" t="s">
        <v>405</v>
      </c>
      <c r="H258" s="154">
        <v>64.792000000000002</v>
      </c>
      <c r="I258" s="155"/>
      <c r="J258" s="156">
        <f>ROUND(I258*H258,2)</f>
        <v>0</v>
      </c>
      <c r="K258" s="152" t="s">
        <v>335</v>
      </c>
      <c r="L258" s="34"/>
      <c r="M258" s="157" t="s">
        <v>1</v>
      </c>
      <c r="N258" s="158" t="s">
        <v>41</v>
      </c>
      <c r="O258" s="59"/>
      <c r="P258" s="159">
        <f>O258*H258</f>
        <v>0</v>
      </c>
      <c r="Q258" s="159">
        <v>0</v>
      </c>
      <c r="R258" s="159">
        <f>Q258*H258</f>
        <v>0</v>
      </c>
      <c r="S258" s="159">
        <v>0</v>
      </c>
      <c r="T258" s="160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1" t="s">
        <v>126</v>
      </c>
      <c r="AT258" s="161" t="s">
        <v>203</v>
      </c>
      <c r="AU258" s="161" t="s">
        <v>84</v>
      </c>
      <c r="AY258" s="18" t="s">
        <v>201</v>
      </c>
      <c r="BE258" s="162">
        <f>IF(N258="základní",J258,0)</f>
        <v>0</v>
      </c>
      <c r="BF258" s="162">
        <f>IF(N258="snížená",J258,0)</f>
        <v>0</v>
      </c>
      <c r="BG258" s="162">
        <f>IF(N258="zákl. přenesená",J258,0)</f>
        <v>0</v>
      </c>
      <c r="BH258" s="162">
        <f>IF(N258="sníž. přenesená",J258,0)</f>
        <v>0</v>
      </c>
      <c r="BI258" s="162">
        <f>IF(N258="nulová",J258,0)</f>
        <v>0</v>
      </c>
      <c r="BJ258" s="18" t="s">
        <v>82</v>
      </c>
      <c r="BK258" s="162">
        <f>ROUND(I258*H258,2)</f>
        <v>0</v>
      </c>
      <c r="BL258" s="18" t="s">
        <v>126</v>
      </c>
      <c r="BM258" s="161" t="s">
        <v>493</v>
      </c>
    </row>
    <row r="259" spans="1:65" s="2" customFormat="1" ht="16.5" customHeight="1">
      <c r="A259" s="33"/>
      <c r="B259" s="149"/>
      <c r="C259" s="150" t="s">
        <v>494</v>
      </c>
      <c r="D259" s="150" t="s">
        <v>203</v>
      </c>
      <c r="E259" s="151" t="s">
        <v>495</v>
      </c>
      <c r="F259" s="152" t="s">
        <v>496</v>
      </c>
      <c r="G259" s="153" t="s">
        <v>405</v>
      </c>
      <c r="H259" s="154">
        <v>64.792000000000002</v>
      </c>
      <c r="I259" s="155"/>
      <c r="J259" s="156">
        <f>ROUND(I259*H259,2)</f>
        <v>0</v>
      </c>
      <c r="K259" s="152" t="s">
        <v>335</v>
      </c>
      <c r="L259" s="34"/>
      <c r="M259" s="157" t="s">
        <v>1</v>
      </c>
      <c r="N259" s="158" t="s">
        <v>41</v>
      </c>
      <c r="O259" s="59"/>
      <c r="P259" s="159">
        <f>O259*H259</f>
        <v>0</v>
      </c>
      <c r="Q259" s="159">
        <v>8.8000000000000003E-4</v>
      </c>
      <c r="R259" s="159">
        <f>Q259*H259</f>
        <v>5.7016960000000005E-2</v>
      </c>
      <c r="S259" s="159">
        <v>0</v>
      </c>
      <c r="T259" s="160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1" t="s">
        <v>126</v>
      </c>
      <c r="AT259" s="161" t="s">
        <v>203</v>
      </c>
      <c r="AU259" s="161" t="s">
        <v>84</v>
      </c>
      <c r="AY259" s="18" t="s">
        <v>201</v>
      </c>
      <c r="BE259" s="162">
        <f>IF(N259="základní",J259,0)</f>
        <v>0</v>
      </c>
      <c r="BF259" s="162">
        <f>IF(N259="snížená",J259,0)</f>
        <v>0</v>
      </c>
      <c r="BG259" s="162">
        <f>IF(N259="zákl. přenesená",J259,0)</f>
        <v>0</v>
      </c>
      <c r="BH259" s="162">
        <f>IF(N259="sníž. přenesená",J259,0)</f>
        <v>0</v>
      </c>
      <c r="BI259" s="162">
        <f>IF(N259="nulová",J259,0)</f>
        <v>0</v>
      </c>
      <c r="BJ259" s="18" t="s">
        <v>82</v>
      </c>
      <c r="BK259" s="162">
        <f>ROUND(I259*H259,2)</f>
        <v>0</v>
      </c>
      <c r="BL259" s="18" t="s">
        <v>126</v>
      </c>
      <c r="BM259" s="161" t="s">
        <v>497</v>
      </c>
    </row>
    <row r="260" spans="1:65" s="2" customFormat="1" ht="16.5" customHeight="1">
      <c r="A260" s="33"/>
      <c r="B260" s="149"/>
      <c r="C260" s="150" t="s">
        <v>498</v>
      </c>
      <c r="D260" s="150" t="s">
        <v>203</v>
      </c>
      <c r="E260" s="151" t="s">
        <v>499</v>
      </c>
      <c r="F260" s="152" t="s">
        <v>500</v>
      </c>
      <c r="G260" s="153" t="s">
        <v>405</v>
      </c>
      <c r="H260" s="154">
        <v>64.792000000000002</v>
      </c>
      <c r="I260" s="155"/>
      <c r="J260" s="156">
        <f>ROUND(I260*H260,2)</f>
        <v>0</v>
      </c>
      <c r="K260" s="152" t="s">
        <v>335</v>
      </c>
      <c r="L260" s="34"/>
      <c r="M260" s="157" t="s">
        <v>1</v>
      </c>
      <c r="N260" s="158" t="s">
        <v>41</v>
      </c>
      <c r="O260" s="59"/>
      <c r="P260" s="159">
        <f>O260*H260</f>
        <v>0</v>
      </c>
      <c r="Q260" s="159">
        <v>0</v>
      </c>
      <c r="R260" s="159">
        <f>Q260*H260</f>
        <v>0</v>
      </c>
      <c r="S260" s="159">
        <v>0</v>
      </c>
      <c r="T260" s="160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1" t="s">
        <v>126</v>
      </c>
      <c r="AT260" s="161" t="s">
        <v>203</v>
      </c>
      <c r="AU260" s="161" t="s">
        <v>84</v>
      </c>
      <c r="AY260" s="18" t="s">
        <v>201</v>
      </c>
      <c r="BE260" s="162">
        <f>IF(N260="základní",J260,0)</f>
        <v>0</v>
      </c>
      <c r="BF260" s="162">
        <f>IF(N260="snížená",J260,0)</f>
        <v>0</v>
      </c>
      <c r="BG260" s="162">
        <f>IF(N260="zákl. přenesená",J260,0)</f>
        <v>0</v>
      </c>
      <c r="BH260" s="162">
        <f>IF(N260="sníž. přenesená",J260,0)</f>
        <v>0</v>
      </c>
      <c r="BI260" s="162">
        <f>IF(N260="nulová",J260,0)</f>
        <v>0</v>
      </c>
      <c r="BJ260" s="18" t="s">
        <v>82</v>
      </c>
      <c r="BK260" s="162">
        <f>ROUND(I260*H260,2)</f>
        <v>0</v>
      </c>
      <c r="BL260" s="18" t="s">
        <v>126</v>
      </c>
      <c r="BM260" s="161" t="s">
        <v>501</v>
      </c>
    </row>
    <row r="261" spans="1:65" s="2" customFormat="1" ht="16.5" customHeight="1">
      <c r="A261" s="33"/>
      <c r="B261" s="149"/>
      <c r="C261" s="150" t="s">
        <v>502</v>
      </c>
      <c r="D261" s="150" t="s">
        <v>203</v>
      </c>
      <c r="E261" s="151" t="s">
        <v>503</v>
      </c>
      <c r="F261" s="152" t="s">
        <v>504</v>
      </c>
      <c r="G261" s="153" t="s">
        <v>206</v>
      </c>
      <c r="H261" s="154">
        <v>0.83299999999999996</v>
      </c>
      <c r="I261" s="155"/>
      <c r="J261" s="156">
        <f>ROUND(I261*H261,2)</f>
        <v>0</v>
      </c>
      <c r="K261" s="152" t="s">
        <v>335</v>
      </c>
      <c r="L261" s="34"/>
      <c r="M261" s="157" t="s">
        <v>1</v>
      </c>
      <c r="N261" s="158" t="s">
        <v>41</v>
      </c>
      <c r="O261" s="59"/>
      <c r="P261" s="159">
        <f>O261*H261</f>
        <v>0</v>
      </c>
      <c r="Q261" s="159">
        <v>2.5019800000000001</v>
      </c>
      <c r="R261" s="159">
        <f>Q261*H261</f>
        <v>2.0841493400000002</v>
      </c>
      <c r="S261" s="159">
        <v>0</v>
      </c>
      <c r="T261" s="160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1" t="s">
        <v>126</v>
      </c>
      <c r="AT261" s="161" t="s">
        <v>203</v>
      </c>
      <c r="AU261" s="161" t="s">
        <v>84</v>
      </c>
      <c r="AY261" s="18" t="s">
        <v>201</v>
      </c>
      <c r="BE261" s="162">
        <f>IF(N261="základní",J261,0)</f>
        <v>0</v>
      </c>
      <c r="BF261" s="162">
        <f>IF(N261="snížená",J261,0)</f>
        <v>0</v>
      </c>
      <c r="BG261" s="162">
        <f>IF(N261="zákl. přenesená",J261,0)</f>
        <v>0</v>
      </c>
      <c r="BH261" s="162">
        <f>IF(N261="sníž. přenesená",J261,0)</f>
        <v>0</v>
      </c>
      <c r="BI261" s="162">
        <f>IF(N261="nulová",J261,0)</f>
        <v>0</v>
      </c>
      <c r="BJ261" s="18" t="s">
        <v>82</v>
      </c>
      <c r="BK261" s="162">
        <f>ROUND(I261*H261,2)</f>
        <v>0</v>
      </c>
      <c r="BL261" s="18" t="s">
        <v>126</v>
      </c>
      <c r="BM261" s="161" t="s">
        <v>505</v>
      </c>
    </row>
    <row r="262" spans="1:65" s="14" customFormat="1" ht="11.25">
      <c r="B262" s="171"/>
      <c r="D262" s="164" t="s">
        <v>207</v>
      </c>
      <c r="E262" s="172" t="s">
        <v>1</v>
      </c>
      <c r="F262" s="173" t="s">
        <v>506</v>
      </c>
      <c r="H262" s="174">
        <v>0.70099999999999996</v>
      </c>
      <c r="I262" s="175"/>
      <c r="L262" s="171"/>
      <c r="M262" s="176"/>
      <c r="N262" s="177"/>
      <c r="O262" s="177"/>
      <c r="P262" s="177"/>
      <c r="Q262" s="177"/>
      <c r="R262" s="177"/>
      <c r="S262" s="177"/>
      <c r="T262" s="178"/>
      <c r="AT262" s="172" t="s">
        <v>207</v>
      </c>
      <c r="AU262" s="172" t="s">
        <v>84</v>
      </c>
      <c r="AV262" s="14" t="s">
        <v>84</v>
      </c>
      <c r="AW262" s="14" t="s">
        <v>32</v>
      </c>
      <c r="AX262" s="14" t="s">
        <v>76</v>
      </c>
      <c r="AY262" s="172" t="s">
        <v>201</v>
      </c>
    </row>
    <row r="263" spans="1:65" s="14" customFormat="1" ht="11.25">
      <c r="B263" s="171"/>
      <c r="D263" s="164" t="s">
        <v>207</v>
      </c>
      <c r="E263" s="172" t="s">
        <v>1</v>
      </c>
      <c r="F263" s="173" t="s">
        <v>507</v>
      </c>
      <c r="H263" s="174">
        <v>0.13200000000000001</v>
      </c>
      <c r="I263" s="175"/>
      <c r="L263" s="171"/>
      <c r="M263" s="176"/>
      <c r="N263" s="177"/>
      <c r="O263" s="177"/>
      <c r="P263" s="177"/>
      <c r="Q263" s="177"/>
      <c r="R263" s="177"/>
      <c r="S263" s="177"/>
      <c r="T263" s="178"/>
      <c r="AT263" s="172" t="s">
        <v>207</v>
      </c>
      <c r="AU263" s="172" t="s">
        <v>84</v>
      </c>
      <c r="AV263" s="14" t="s">
        <v>84</v>
      </c>
      <c r="AW263" s="14" t="s">
        <v>32</v>
      </c>
      <c r="AX263" s="14" t="s">
        <v>76</v>
      </c>
      <c r="AY263" s="172" t="s">
        <v>201</v>
      </c>
    </row>
    <row r="264" spans="1:65" s="15" customFormat="1" ht="11.25">
      <c r="B264" s="179"/>
      <c r="D264" s="164" t="s">
        <v>207</v>
      </c>
      <c r="E264" s="180" t="s">
        <v>1</v>
      </c>
      <c r="F264" s="181" t="s">
        <v>211</v>
      </c>
      <c r="H264" s="182">
        <v>0.83299999999999996</v>
      </c>
      <c r="I264" s="183"/>
      <c r="L264" s="179"/>
      <c r="M264" s="184"/>
      <c r="N264" s="185"/>
      <c r="O264" s="185"/>
      <c r="P264" s="185"/>
      <c r="Q264" s="185"/>
      <c r="R264" s="185"/>
      <c r="S264" s="185"/>
      <c r="T264" s="186"/>
      <c r="AT264" s="180" t="s">
        <v>207</v>
      </c>
      <c r="AU264" s="180" t="s">
        <v>84</v>
      </c>
      <c r="AV264" s="15" t="s">
        <v>126</v>
      </c>
      <c r="AW264" s="15" t="s">
        <v>32</v>
      </c>
      <c r="AX264" s="15" t="s">
        <v>82</v>
      </c>
      <c r="AY264" s="180" t="s">
        <v>201</v>
      </c>
    </row>
    <row r="265" spans="1:65" s="2" customFormat="1" ht="16.5" customHeight="1">
      <c r="A265" s="33"/>
      <c r="B265" s="149"/>
      <c r="C265" s="150" t="s">
        <v>508</v>
      </c>
      <c r="D265" s="150" t="s">
        <v>203</v>
      </c>
      <c r="E265" s="151" t="s">
        <v>509</v>
      </c>
      <c r="F265" s="152" t="s">
        <v>510</v>
      </c>
      <c r="G265" s="153" t="s">
        <v>405</v>
      </c>
      <c r="H265" s="154">
        <v>5.7750000000000004</v>
      </c>
      <c r="I265" s="155"/>
      <c r="J265" s="156">
        <f>ROUND(I265*H265,2)</f>
        <v>0</v>
      </c>
      <c r="K265" s="152" t="s">
        <v>335</v>
      </c>
      <c r="L265" s="34"/>
      <c r="M265" s="157" t="s">
        <v>1</v>
      </c>
      <c r="N265" s="158" t="s">
        <v>41</v>
      </c>
      <c r="O265" s="59"/>
      <c r="P265" s="159">
        <f>O265*H265</f>
        <v>0</v>
      </c>
      <c r="Q265" s="159">
        <v>1.1169999999999999E-2</v>
      </c>
      <c r="R265" s="159">
        <f>Q265*H265</f>
        <v>6.4506750000000002E-2</v>
      </c>
      <c r="S265" s="159">
        <v>0</v>
      </c>
      <c r="T265" s="160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1" t="s">
        <v>126</v>
      </c>
      <c r="AT265" s="161" t="s">
        <v>203</v>
      </c>
      <c r="AU265" s="161" t="s">
        <v>84</v>
      </c>
      <c r="AY265" s="18" t="s">
        <v>201</v>
      </c>
      <c r="BE265" s="162">
        <f>IF(N265="základní",J265,0)</f>
        <v>0</v>
      </c>
      <c r="BF265" s="162">
        <f>IF(N265="snížená",J265,0)</f>
        <v>0</v>
      </c>
      <c r="BG265" s="162">
        <f>IF(N265="zákl. přenesená",J265,0)</f>
        <v>0</v>
      </c>
      <c r="BH265" s="162">
        <f>IF(N265="sníž. přenesená",J265,0)</f>
        <v>0</v>
      </c>
      <c r="BI265" s="162">
        <f>IF(N265="nulová",J265,0)</f>
        <v>0</v>
      </c>
      <c r="BJ265" s="18" t="s">
        <v>82</v>
      </c>
      <c r="BK265" s="162">
        <f>ROUND(I265*H265,2)</f>
        <v>0</v>
      </c>
      <c r="BL265" s="18" t="s">
        <v>126</v>
      </c>
      <c r="BM265" s="161" t="s">
        <v>511</v>
      </c>
    </row>
    <row r="266" spans="1:65" s="14" customFormat="1" ht="11.25">
      <c r="B266" s="171"/>
      <c r="D266" s="164" t="s">
        <v>207</v>
      </c>
      <c r="E266" s="172" t="s">
        <v>1</v>
      </c>
      <c r="F266" s="173" t="s">
        <v>512</v>
      </c>
      <c r="H266" s="174">
        <v>4.6749999999999998</v>
      </c>
      <c r="I266" s="175"/>
      <c r="L266" s="171"/>
      <c r="M266" s="176"/>
      <c r="N266" s="177"/>
      <c r="O266" s="177"/>
      <c r="P266" s="177"/>
      <c r="Q266" s="177"/>
      <c r="R266" s="177"/>
      <c r="S266" s="177"/>
      <c r="T266" s="178"/>
      <c r="AT266" s="172" t="s">
        <v>207</v>
      </c>
      <c r="AU266" s="172" t="s">
        <v>84</v>
      </c>
      <c r="AV266" s="14" t="s">
        <v>84</v>
      </c>
      <c r="AW266" s="14" t="s">
        <v>32</v>
      </c>
      <c r="AX266" s="14" t="s">
        <v>76</v>
      </c>
      <c r="AY266" s="172" t="s">
        <v>201</v>
      </c>
    </row>
    <row r="267" spans="1:65" s="14" customFormat="1" ht="11.25">
      <c r="B267" s="171"/>
      <c r="D267" s="164" t="s">
        <v>207</v>
      </c>
      <c r="E267" s="172" t="s">
        <v>1</v>
      </c>
      <c r="F267" s="173" t="s">
        <v>513</v>
      </c>
      <c r="H267" s="174">
        <v>1.1000000000000001</v>
      </c>
      <c r="I267" s="175"/>
      <c r="L267" s="171"/>
      <c r="M267" s="176"/>
      <c r="N267" s="177"/>
      <c r="O267" s="177"/>
      <c r="P267" s="177"/>
      <c r="Q267" s="177"/>
      <c r="R267" s="177"/>
      <c r="S267" s="177"/>
      <c r="T267" s="178"/>
      <c r="AT267" s="172" t="s">
        <v>207</v>
      </c>
      <c r="AU267" s="172" t="s">
        <v>84</v>
      </c>
      <c r="AV267" s="14" t="s">
        <v>84</v>
      </c>
      <c r="AW267" s="14" t="s">
        <v>32</v>
      </c>
      <c r="AX267" s="14" t="s">
        <v>76</v>
      </c>
      <c r="AY267" s="172" t="s">
        <v>201</v>
      </c>
    </row>
    <row r="268" spans="1:65" s="15" customFormat="1" ht="11.25">
      <c r="B268" s="179"/>
      <c r="D268" s="164" t="s">
        <v>207</v>
      </c>
      <c r="E268" s="180" t="s">
        <v>1</v>
      </c>
      <c r="F268" s="181" t="s">
        <v>211</v>
      </c>
      <c r="H268" s="182">
        <v>5.7750000000000004</v>
      </c>
      <c r="I268" s="183"/>
      <c r="L268" s="179"/>
      <c r="M268" s="184"/>
      <c r="N268" s="185"/>
      <c r="O268" s="185"/>
      <c r="P268" s="185"/>
      <c r="Q268" s="185"/>
      <c r="R268" s="185"/>
      <c r="S268" s="185"/>
      <c r="T268" s="186"/>
      <c r="AT268" s="180" t="s">
        <v>207</v>
      </c>
      <c r="AU268" s="180" t="s">
        <v>84</v>
      </c>
      <c r="AV268" s="15" t="s">
        <v>126</v>
      </c>
      <c r="AW268" s="15" t="s">
        <v>32</v>
      </c>
      <c r="AX268" s="15" t="s">
        <v>82</v>
      </c>
      <c r="AY268" s="180" t="s">
        <v>201</v>
      </c>
    </row>
    <row r="269" spans="1:65" s="2" customFormat="1" ht="16.5" customHeight="1">
      <c r="A269" s="33"/>
      <c r="B269" s="149"/>
      <c r="C269" s="150" t="s">
        <v>514</v>
      </c>
      <c r="D269" s="150" t="s">
        <v>203</v>
      </c>
      <c r="E269" s="151" t="s">
        <v>515</v>
      </c>
      <c r="F269" s="152" t="s">
        <v>516</v>
      </c>
      <c r="G269" s="153" t="s">
        <v>405</v>
      </c>
      <c r="H269" s="154">
        <v>5.7750000000000004</v>
      </c>
      <c r="I269" s="155"/>
      <c r="J269" s="156">
        <f>ROUND(I269*H269,2)</f>
        <v>0</v>
      </c>
      <c r="K269" s="152" t="s">
        <v>335</v>
      </c>
      <c r="L269" s="34"/>
      <c r="M269" s="157" t="s">
        <v>1</v>
      </c>
      <c r="N269" s="158" t="s">
        <v>41</v>
      </c>
      <c r="O269" s="59"/>
      <c r="P269" s="159">
        <f>O269*H269</f>
        <v>0</v>
      </c>
      <c r="Q269" s="159">
        <v>0</v>
      </c>
      <c r="R269" s="159">
        <f>Q269*H269</f>
        <v>0</v>
      </c>
      <c r="S269" s="159">
        <v>0</v>
      </c>
      <c r="T269" s="160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1" t="s">
        <v>126</v>
      </c>
      <c r="AT269" s="161" t="s">
        <v>203</v>
      </c>
      <c r="AU269" s="161" t="s">
        <v>84</v>
      </c>
      <c r="AY269" s="18" t="s">
        <v>201</v>
      </c>
      <c r="BE269" s="162">
        <f>IF(N269="základní",J269,0)</f>
        <v>0</v>
      </c>
      <c r="BF269" s="162">
        <f>IF(N269="snížená",J269,0)</f>
        <v>0</v>
      </c>
      <c r="BG269" s="162">
        <f>IF(N269="zákl. přenesená",J269,0)</f>
        <v>0</v>
      </c>
      <c r="BH269" s="162">
        <f>IF(N269="sníž. přenesená",J269,0)</f>
        <v>0</v>
      </c>
      <c r="BI269" s="162">
        <f>IF(N269="nulová",J269,0)</f>
        <v>0</v>
      </c>
      <c r="BJ269" s="18" t="s">
        <v>82</v>
      </c>
      <c r="BK269" s="162">
        <f>ROUND(I269*H269,2)</f>
        <v>0</v>
      </c>
      <c r="BL269" s="18" t="s">
        <v>126</v>
      </c>
      <c r="BM269" s="161" t="s">
        <v>517</v>
      </c>
    </row>
    <row r="270" spans="1:65" s="2" customFormat="1" ht="16.5" customHeight="1">
      <c r="A270" s="33"/>
      <c r="B270" s="149"/>
      <c r="C270" s="150" t="s">
        <v>518</v>
      </c>
      <c r="D270" s="150" t="s">
        <v>203</v>
      </c>
      <c r="E270" s="151" t="s">
        <v>519</v>
      </c>
      <c r="F270" s="152" t="s">
        <v>520</v>
      </c>
      <c r="G270" s="153" t="s">
        <v>215</v>
      </c>
      <c r="H270" s="154">
        <v>1.573</v>
      </c>
      <c r="I270" s="155"/>
      <c r="J270" s="156">
        <f>ROUND(I270*H270,2)</f>
        <v>0</v>
      </c>
      <c r="K270" s="152" t="s">
        <v>335</v>
      </c>
      <c r="L270" s="34"/>
      <c r="M270" s="157" t="s">
        <v>1</v>
      </c>
      <c r="N270" s="158" t="s">
        <v>41</v>
      </c>
      <c r="O270" s="59"/>
      <c r="P270" s="159">
        <f>O270*H270</f>
        <v>0</v>
      </c>
      <c r="Q270" s="159">
        <v>1.05291</v>
      </c>
      <c r="R270" s="159">
        <f>Q270*H270</f>
        <v>1.6562274299999999</v>
      </c>
      <c r="S270" s="159">
        <v>0</v>
      </c>
      <c r="T270" s="160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1" t="s">
        <v>126</v>
      </c>
      <c r="AT270" s="161" t="s">
        <v>203</v>
      </c>
      <c r="AU270" s="161" t="s">
        <v>84</v>
      </c>
      <c r="AY270" s="18" t="s">
        <v>201</v>
      </c>
      <c r="BE270" s="162">
        <f>IF(N270="základní",J270,0)</f>
        <v>0</v>
      </c>
      <c r="BF270" s="162">
        <f>IF(N270="snížená",J270,0)</f>
        <v>0</v>
      </c>
      <c r="BG270" s="162">
        <f>IF(N270="zákl. přenesená",J270,0)</f>
        <v>0</v>
      </c>
      <c r="BH270" s="162">
        <f>IF(N270="sníž. přenesená",J270,0)</f>
        <v>0</v>
      </c>
      <c r="BI270" s="162">
        <f>IF(N270="nulová",J270,0)</f>
        <v>0</v>
      </c>
      <c r="BJ270" s="18" t="s">
        <v>82</v>
      </c>
      <c r="BK270" s="162">
        <f>ROUND(I270*H270,2)</f>
        <v>0</v>
      </c>
      <c r="BL270" s="18" t="s">
        <v>126</v>
      </c>
      <c r="BM270" s="161" t="s">
        <v>521</v>
      </c>
    </row>
    <row r="271" spans="1:65" s="13" customFormat="1" ht="11.25">
      <c r="B271" s="163"/>
      <c r="D271" s="164" t="s">
        <v>207</v>
      </c>
      <c r="E271" s="165" t="s">
        <v>1</v>
      </c>
      <c r="F271" s="166" t="s">
        <v>522</v>
      </c>
      <c r="H271" s="165" t="s">
        <v>1</v>
      </c>
      <c r="I271" s="167"/>
      <c r="L271" s="163"/>
      <c r="M271" s="168"/>
      <c r="N271" s="169"/>
      <c r="O271" s="169"/>
      <c r="P271" s="169"/>
      <c r="Q271" s="169"/>
      <c r="R271" s="169"/>
      <c r="S271" s="169"/>
      <c r="T271" s="170"/>
      <c r="AT271" s="165" t="s">
        <v>207</v>
      </c>
      <c r="AU271" s="165" t="s">
        <v>84</v>
      </c>
      <c r="AV271" s="13" t="s">
        <v>82</v>
      </c>
      <c r="AW271" s="13" t="s">
        <v>32</v>
      </c>
      <c r="AX271" s="13" t="s">
        <v>76</v>
      </c>
      <c r="AY271" s="165" t="s">
        <v>201</v>
      </c>
    </row>
    <row r="272" spans="1:65" s="14" customFormat="1" ht="11.25">
      <c r="B272" s="171"/>
      <c r="D272" s="164" t="s">
        <v>207</v>
      </c>
      <c r="E272" s="172" t="s">
        <v>1</v>
      </c>
      <c r="F272" s="173" t="s">
        <v>523</v>
      </c>
      <c r="H272" s="174">
        <v>1.573</v>
      </c>
      <c r="I272" s="175"/>
      <c r="L272" s="171"/>
      <c r="M272" s="176"/>
      <c r="N272" s="177"/>
      <c r="O272" s="177"/>
      <c r="P272" s="177"/>
      <c r="Q272" s="177"/>
      <c r="R272" s="177"/>
      <c r="S272" s="177"/>
      <c r="T272" s="178"/>
      <c r="AT272" s="172" t="s">
        <v>207</v>
      </c>
      <c r="AU272" s="172" t="s">
        <v>84</v>
      </c>
      <c r="AV272" s="14" t="s">
        <v>84</v>
      </c>
      <c r="AW272" s="14" t="s">
        <v>32</v>
      </c>
      <c r="AX272" s="14" t="s">
        <v>82</v>
      </c>
      <c r="AY272" s="172" t="s">
        <v>201</v>
      </c>
    </row>
    <row r="273" spans="1:65" s="2" customFormat="1" ht="16.5" customHeight="1">
      <c r="A273" s="33"/>
      <c r="B273" s="149"/>
      <c r="C273" s="150" t="s">
        <v>524</v>
      </c>
      <c r="D273" s="150" t="s">
        <v>203</v>
      </c>
      <c r="E273" s="151" t="s">
        <v>525</v>
      </c>
      <c r="F273" s="152" t="s">
        <v>526</v>
      </c>
      <c r="G273" s="153" t="s">
        <v>206</v>
      </c>
      <c r="H273" s="154">
        <v>0.76500000000000001</v>
      </c>
      <c r="I273" s="155"/>
      <c r="J273" s="156">
        <f>ROUND(I273*H273,2)</f>
        <v>0</v>
      </c>
      <c r="K273" s="152" t="s">
        <v>335</v>
      </c>
      <c r="L273" s="34"/>
      <c r="M273" s="157" t="s">
        <v>1</v>
      </c>
      <c r="N273" s="158" t="s">
        <v>41</v>
      </c>
      <c r="O273" s="59"/>
      <c r="P273" s="159">
        <f>O273*H273</f>
        <v>0</v>
      </c>
      <c r="Q273" s="159">
        <v>2.5019499999999999</v>
      </c>
      <c r="R273" s="159">
        <f>Q273*H273</f>
        <v>1.9139917499999999</v>
      </c>
      <c r="S273" s="159">
        <v>0</v>
      </c>
      <c r="T273" s="160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1" t="s">
        <v>126</v>
      </c>
      <c r="AT273" s="161" t="s">
        <v>203</v>
      </c>
      <c r="AU273" s="161" t="s">
        <v>84</v>
      </c>
      <c r="AY273" s="18" t="s">
        <v>201</v>
      </c>
      <c r="BE273" s="162">
        <f>IF(N273="základní",J273,0)</f>
        <v>0</v>
      </c>
      <c r="BF273" s="162">
        <f>IF(N273="snížená",J273,0)</f>
        <v>0</v>
      </c>
      <c r="BG273" s="162">
        <f>IF(N273="zákl. přenesená",J273,0)</f>
        <v>0</v>
      </c>
      <c r="BH273" s="162">
        <f>IF(N273="sníž. přenesená",J273,0)</f>
        <v>0</v>
      </c>
      <c r="BI273" s="162">
        <f>IF(N273="nulová",J273,0)</f>
        <v>0</v>
      </c>
      <c r="BJ273" s="18" t="s">
        <v>82</v>
      </c>
      <c r="BK273" s="162">
        <f>ROUND(I273*H273,2)</f>
        <v>0</v>
      </c>
      <c r="BL273" s="18" t="s">
        <v>126</v>
      </c>
      <c r="BM273" s="161" t="s">
        <v>527</v>
      </c>
    </row>
    <row r="274" spans="1:65" s="13" customFormat="1" ht="11.25">
      <c r="B274" s="163"/>
      <c r="D274" s="164" t="s">
        <v>207</v>
      </c>
      <c r="E274" s="165" t="s">
        <v>1</v>
      </c>
      <c r="F274" s="166" t="s">
        <v>528</v>
      </c>
      <c r="H274" s="165" t="s">
        <v>1</v>
      </c>
      <c r="I274" s="167"/>
      <c r="L274" s="163"/>
      <c r="M274" s="168"/>
      <c r="N274" s="169"/>
      <c r="O274" s="169"/>
      <c r="P274" s="169"/>
      <c r="Q274" s="169"/>
      <c r="R274" s="169"/>
      <c r="S274" s="169"/>
      <c r="T274" s="170"/>
      <c r="AT274" s="165" t="s">
        <v>207</v>
      </c>
      <c r="AU274" s="165" t="s">
        <v>84</v>
      </c>
      <c r="AV274" s="13" t="s">
        <v>82</v>
      </c>
      <c r="AW274" s="13" t="s">
        <v>32</v>
      </c>
      <c r="AX274" s="13" t="s">
        <v>76</v>
      </c>
      <c r="AY274" s="165" t="s">
        <v>201</v>
      </c>
    </row>
    <row r="275" spans="1:65" s="14" customFormat="1" ht="11.25">
      <c r="B275" s="171"/>
      <c r="D275" s="164" t="s">
        <v>207</v>
      </c>
      <c r="E275" s="172" t="s">
        <v>1</v>
      </c>
      <c r="F275" s="173" t="s">
        <v>529</v>
      </c>
      <c r="H275" s="174">
        <v>0.45</v>
      </c>
      <c r="I275" s="175"/>
      <c r="L275" s="171"/>
      <c r="M275" s="176"/>
      <c r="N275" s="177"/>
      <c r="O275" s="177"/>
      <c r="P275" s="177"/>
      <c r="Q275" s="177"/>
      <c r="R275" s="177"/>
      <c r="S275" s="177"/>
      <c r="T275" s="178"/>
      <c r="AT275" s="172" t="s">
        <v>207</v>
      </c>
      <c r="AU275" s="172" t="s">
        <v>84</v>
      </c>
      <c r="AV275" s="14" t="s">
        <v>84</v>
      </c>
      <c r="AW275" s="14" t="s">
        <v>32</v>
      </c>
      <c r="AX275" s="14" t="s">
        <v>76</v>
      </c>
      <c r="AY275" s="172" t="s">
        <v>201</v>
      </c>
    </row>
    <row r="276" spans="1:65" s="13" customFormat="1" ht="11.25">
      <c r="B276" s="163"/>
      <c r="D276" s="164" t="s">
        <v>207</v>
      </c>
      <c r="E276" s="165" t="s">
        <v>1</v>
      </c>
      <c r="F276" s="166" t="s">
        <v>530</v>
      </c>
      <c r="H276" s="165" t="s">
        <v>1</v>
      </c>
      <c r="I276" s="167"/>
      <c r="L276" s="163"/>
      <c r="M276" s="168"/>
      <c r="N276" s="169"/>
      <c r="O276" s="169"/>
      <c r="P276" s="169"/>
      <c r="Q276" s="169"/>
      <c r="R276" s="169"/>
      <c r="S276" s="169"/>
      <c r="T276" s="170"/>
      <c r="AT276" s="165" t="s">
        <v>207</v>
      </c>
      <c r="AU276" s="165" t="s">
        <v>84</v>
      </c>
      <c r="AV276" s="13" t="s">
        <v>82</v>
      </c>
      <c r="AW276" s="13" t="s">
        <v>32</v>
      </c>
      <c r="AX276" s="13" t="s">
        <v>76</v>
      </c>
      <c r="AY276" s="165" t="s">
        <v>201</v>
      </c>
    </row>
    <row r="277" spans="1:65" s="14" customFormat="1" ht="11.25">
      <c r="B277" s="171"/>
      <c r="D277" s="164" t="s">
        <v>207</v>
      </c>
      <c r="E277" s="172" t="s">
        <v>1</v>
      </c>
      <c r="F277" s="173" t="s">
        <v>531</v>
      </c>
      <c r="H277" s="174">
        <v>0.315</v>
      </c>
      <c r="I277" s="175"/>
      <c r="L277" s="171"/>
      <c r="M277" s="176"/>
      <c r="N277" s="177"/>
      <c r="O277" s="177"/>
      <c r="P277" s="177"/>
      <c r="Q277" s="177"/>
      <c r="R277" s="177"/>
      <c r="S277" s="177"/>
      <c r="T277" s="178"/>
      <c r="AT277" s="172" t="s">
        <v>207</v>
      </c>
      <c r="AU277" s="172" t="s">
        <v>84</v>
      </c>
      <c r="AV277" s="14" t="s">
        <v>84</v>
      </c>
      <c r="AW277" s="14" t="s">
        <v>32</v>
      </c>
      <c r="AX277" s="14" t="s">
        <v>76</v>
      </c>
      <c r="AY277" s="172" t="s">
        <v>201</v>
      </c>
    </row>
    <row r="278" spans="1:65" s="15" customFormat="1" ht="11.25">
      <c r="B278" s="179"/>
      <c r="D278" s="164" t="s">
        <v>207</v>
      </c>
      <c r="E278" s="180" t="s">
        <v>1</v>
      </c>
      <c r="F278" s="181" t="s">
        <v>211</v>
      </c>
      <c r="H278" s="182">
        <v>0.76500000000000001</v>
      </c>
      <c r="I278" s="183"/>
      <c r="L278" s="179"/>
      <c r="M278" s="184"/>
      <c r="N278" s="185"/>
      <c r="O278" s="185"/>
      <c r="P278" s="185"/>
      <c r="Q278" s="185"/>
      <c r="R278" s="185"/>
      <c r="S278" s="185"/>
      <c r="T278" s="186"/>
      <c r="AT278" s="180" t="s">
        <v>207</v>
      </c>
      <c r="AU278" s="180" t="s">
        <v>84</v>
      </c>
      <c r="AV278" s="15" t="s">
        <v>126</v>
      </c>
      <c r="AW278" s="15" t="s">
        <v>32</v>
      </c>
      <c r="AX278" s="15" t="s">
        <v>82</v>
      </c>
      <c r="AY278" s="180" t="s">
        <v>201</v>
      </c>
    </row>
    <row r="279" spans="1:65" s="2" customFormat="1" ht="16.5" customHeight="1">
      <c r="A279" s="33"/>
      <c r="B279" s="149"/>
      <c r="C279" s="150" t="s">
        <v>532</v>
      </c>
      <c r="D279" s="150" t="s">
        <v>203</v>
      </c>
      <c r="E279" s="151" t="s">
        <v>533</v>
      </c>
      <c r="F279" s="152" t="s">
        <v>534</v>
      </c>
      <c r="G279" s="153" t="s">
        <v>405</v>
      </c>
      <c r="H279" s="154">
        <v>6.85</v>
      </c>
      <c r="I279" s="155"/>
      <c r="J279" s="156">
        <f>ROUND(I279*H279,2)</f>
        <v>0</v>
      </c>
      <c r="K279" s="152" t="s">
        <v>335</v>
      </c>
      <c r="L279" s="34"/>
      <c r="M279" s="157" t="s">
        <v>1</v>
      </c>
      <c r="N279" s="158" t="s">
        <v>41</v>
      </c>
      <c r="O279" s="59"/>
      <c r="P279" s="159">
        <f>O279*H279</f>
        <v>0</v>
      </c>
      <c r="Q279" s="159">
        <v>1.2959999999999999E-2</v>
      </c>
      <c r="R279" s="159">
        <f>Q279*H279</f>
        <v>8.8775999999999994E-2</v>
      </c>
      <c r="S279" s="159">
        <v>0</v>
      </c>
      <c r="T279" s="160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1" t="s">
        <v>126</v>
      </c>
      <c r="AT279" s="161" t="s">
        <v>203</v>
      </c>
      <c r="AU279" s="161" t="s">
        <v>84</v>
      </c>
      <c r="AY279" s="18" t="s">
        <v>201</v>
      </c>
      <c r="BE279" s="162">
        <f>IF(N279="základní",J279,0)</f>
        <v>0</v>
      </c>
      <c r="BF279" s="162">
        <f>IF(N279="snížená",J279,0)</f>
        <v>0</v>
      </c>
      <c r="BG279" s="162">
        <f>IF(N279="zákl. přenesená",J279,0)</f>
        <v>0</v>
      </c>
      <c r="BH279" s="162">
        <f>IF(N279="sníž. přenesená",J279,0)</f>
        <v>0</v>
      </c>
      <c r="BI279" s="162">
        <f>IF(N279="nulová",J279,0)</f>
        <v>0</v>
      </c>
      <c r="BJ279" s="18" t="s">
        <v>82</v>
      </c>
      <c r="BK279" s="162">
        <f>ROUND(I279*H279,2)</f>
        <v>0</v>
      </c>
      <c r="BL279" s="18" t="s">
        <v>126</v>
      </c>
      <c r="BM279" s="161" t="s">
        <v>535</v>
      </c>
    </row>
    <row r="280" spans="1:65" s="13" customFormat="1" ht="11.25">
      <c r="B280" s="163"/>
      <c r="D280" s="164" t="s">
        <v>207</v>
      </c>
      <c r="E280" s="165" t="s">
        <v>1</v>
      </c>
      <c r="F280" s="166" t="s">
        <v>528</v>
      </c>
      <c r="H280" s="165" t="s">
        <v>1</v>
      </c>
      <c r="I280" s="167"/>
      <c r="L280" s="163"/>
      <c r="M280" s="168"/>
      <c r="N280" s="169"/>
      <c r="O280" s="169"/>
      <c r="P280" s="169"/>
      <c r="Q280" s="169"/>
      <c r="R280" s="169"/>
      <c r="S280" s="169"/>
      <c r="T280" s="170"/>
      <c r="AT280" s="165" t="s">
        <v>207</v>
      </c>
      <c r="AU280" s="165" t="s">
        <v>84</v>
      </c>
      <c r="AV280" s="13" t="s">
        <v>82</v>
      </c>
      <c r="AW280" s="13" t="s">
        <v>32</v>
      </c>
      <c r="AX280" s="13" t="s">
        <v>76</v>
      </c>
      <c r="AY280" s="165" t="s">
        <v>201</v>
      </c>
    </row>
    <row r="281" spans="1:65" s="14" customFormat="1" ht="11.25">
      <c r="B281" s="171"/>
      <c r="D281" s="164" t="s">
        <v>207</v>
      </c>
      <c r="E281" s="172" t="s">
        <v>1</v>
      </c>
      <c r="F281" s="173" t="s">
        <v>536</v>
      </c>
      <c r="H281" s="174">
        <v>2.88</v>
      </c>
      <c r="I281" s="175"/>
      <c r="L281" s="171"/>
      <c r="M281" s="176"/>
      <c r="N281" s="177"/>
      <c r="O281" s="177"/>
      <c r="P281" s="177"/>
      <c r="Q281" s="177"/>
      <c r="R281" s="177"/>
      <c r="S281" s="177"/>
      <c r="T281" s="178"/>
      <c r="AT281" s="172" t="s">
        <v>207</v>
      </c>
      <c r="AU281" s="172" t="s">
        <v>84</v>
      </c>
      <c r="AV281" s="14" t="s">
        <v>84</v>
      </c>
      <c r="AW281" s="14" t="s">
        <v>32</v>
      </c>
      <c r="AX281" s="14" t="s">
        <v>76</v>
      </c>
      <c r="AY281" s="172" t="s">
        <v>201</v>
      </c>
    </row>
    <row r="282" spans="1:65" s="14" customFormat="1" ht="11.25">
      <c r="B282" s="171"/>
      <c r="D282" s="164" t="s">
        <v>207</v>
      </c>
      <c r="E282" s="172" t="s">
        <v>1</v>
      </c>
      <c r="F282" s="173" t="s">
        <v>537</v>
      </c>
      <c r="H282" s="174">
        <v>1.87</v>
      </c>
      <c r="I282" s="175"/>
      <c r="L282" s="171"/>
      <c r="M282" s="176"/>
      <c r="N282" s="177"/>
      <c r="O282" s="177"/>
      <c r="P282" s="177"/>
      <c r="Q282" s="177"/>
      <c r="R282" s="177"/>
      <c r="S282" s="177"/>
      <c r="T282" s="178"/>
      <c r="AT282" s="172" t="s">
        <v>207</v>
      </c>
      <c r="AU282" s="172" t="s">
        <v>84</v>
      </c>
      <c r="AV282" s="14" t="s">
        <v>84</v>
      </c>
      <c r="AW282" s="14" t="s">
        <v>32</v>
      </c>
      <c r="AX282" s="14" t="s">
        <v>76</v>
      </c>
      <c r="AY282" s="172" t="s">
        <v>201</v>
      </c>
    </row>
    <row r="283" spans="1:65" s="13" customFormat="1" ht="11.25">
      <c r="B283" s="163"/>
      <c r="D283" s="164" t="s">
        <v>207</v>
      </c>
      <c r="E283" s="165" t="s">
        <v>1</v>
      </c>
      <c r="F283" s="166" t="s">
        <v>530</v>
      </c>
      <c r="H283" s="165" t="s">
        <v>1</v>
      </c>
      <c r="I283" s="167"/>
      <c r="L283" s="163"/>
      <c r="M283" s="168"/>
      <c r="N283" s="169"/>
      <c r="O283" s="169"/>
      <c r="P283" s="169"/>
      <c r="Q283" s="169"/>
      <c r="R283" s="169"/>
      <c r="S283" s="169"/>
      <c r="T283" s="170"/>
      <c r="AT283" s="165" t="s">
        <v>207</v>
      </c>
      <c r="AU283" s="165" t="s">
        <v>84</v>
      </c>
      <c r="AV283" s="13" t="s">
        <v>82</v>
      </c>
      <c r="AW283" s="13" t="s">
        <v>32</v>
      </c>
      <c r="AX283" s="13" t="s">
        <v>76</v>
      </c>
      <c r="AY283" s="165" t="s">
        <v>201</v>
      </c>
    </row>
    <row r="284" spans="1:65" s="14" customFormat="1" ht="11.25">
      <c r="B284" s="171"/>
      <c r="D284" s="164" t="s">
        <v>207</v>
      </c>
      <c r="E284" s="172" t="s">
        <v>1</v>
      </c>
      <c r="F284" s="173" t="s">
        <v>538</v>
      </c>
      <c r="H284" s="174">
        <v>2.1</v>
      </c>
      <c r="I284" s="175"/>
      <c r="L284" s="171"/>
      <c r="M284" s="176"/>
      <c r="N284" s="177"/>
      <c r="O284" s="177"/>
      <c r="P284" s="177"/>
      <c r="Q284" s="177"/>
      <c r="R284" s="177"/>
      <c r="S284" s="177"/>
      <c r="T284" s="178"/>
      <c r="AT284" s="172" t="s">
        <v>207</v>
      </c>
      <c r="AU284" s="172" t="s">
        <v>84</v>
      </c>
      <c r="AV284" s="14" t="s">
        <v>84</v>
      </c>
      <c r="AW284" s="14" t="s">
        <v>32</v>
      </c>
      <c r="AX284" s="14" t="s">
        <v>76</v>
      </c>
      <c r="AY284" s="172" t="s">
        <v>201</v>
      </c>
    </row>
    <row r="285" spans="1:65" s="15" customFormat="1" ht="11.25">
      <c r="B285" s="179"/>
      <c r="D285" s="164" t="s">
        <v>207</v>
      </c>
      <c r="E285" s="180" t="s">
        <v>1</v>
      </c>
      <c r="F285" s="181" t="s">
        <v>211</v>
      </c>
      <c r="H285" s="182">
        <v>6.85</v>
      </c>
      <c r="I285" s="183"/>
      <c r="L285" s="179"/>
      <c r="M285" s="184"/>
      <c r="N285" s="185"/>
      <c r="O285" s="185"/>
      <c r="P285" s="185"/>
      <c r="Q285" s="185"/>
      <c r="R285" s="185"/>
      <c r="S285" s="185"/>
      <c r="T285" s="186"/>
      <c r="AT285" s="180" t="s">
        <v>207</v>
      </c>
      <c r="AU285" s="180" t="s">
        <v>84</v>
      </c>
      <c r="AV285" s="15" t="s">
        <v>126</v>
      </c>
      <c r="AW285" s="15" t="s">
        <v>32</v>
      </c>
      <c r="AX285" s="15" t="s">
        <v>82</v>
      </c>
      <c r="AY285" s="180" t="s">
        <v>201</v>
      </c>
    </row>
    <row r="286" spans="1:65" s="2" customFormat="1" ht="16.5" customHeight="1">
      <c r="A286" s="33"/>
      <c r="B286" s="149"/>
      <c r="C286" s="150" t="s">
        <v>539</v>
      </c>
      <c r="D286" s="150" t="s">
        <v>203</v>
      </c>
      <c r="E286" s="151" t="s">
        <v>540</v>
      </c>
      <c r="F286" s="152" t="s">
        <v>541</v>
      </c>
      <c r="G286" s="153" t="s">
        <v>405</v>
      </c>
      <c r="H286" s="154">
        <v>6.85</v>
      </c>
      <c r="I286" s="155"/>
      <c r="J286" s="156">
        <f>ROUND(I286*H286,2)</f>
        <v>0</v>
      </c>
      <c r="K286" s="152" t="s">
        <v>335</v>
      </c>
      <c r="L286" s="34"/>
      <c r="M286" s="157" t="s">
        <v>1</v>
      </c>
      <c r="N286" s="158" t="s">
        <v>41</v>
      </c>
      <c r="O286" s="59"/>
      <c r="P286" s="159">
        <f>O286*H286</f>
        <v>0</v>
      </c>
      <c r="Q286" s="159">
        <v>0</v>
      </c>
      <c r="R286" s="159">
        <f>Q286*H286</f>
        <v>0</v>
      </c>
      <c r="S286" s="159">
        <v>0</v>
      </c>
      <c r="T286" s="160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1" t="s">
        <v>126</v>
      </c>
      <c r="AT286" s="161" t="s">
        <v>203</v>
      </c>
      <c r="AU286" s="161" t="s">
        <v>84</v>
      </c>
      <c r="AY286" s="18" t="s">
        <v>201</v>
      </c>
      <c r="BE286" s="162">
        <f>IF(N286="základní",J286,0)</f>
        <v>0</v>
      </c>
      <c r="BF286" s="162">
        <f>IF(N286="snížená",J286,0)</f>
        <v>0</v>
      </c>
      <c r="BG286" s="162">
        <f>IF(N286="zákl. přenesená",J286,0)</f>
        <v>0</v>
      </c>
      <c r="BH286" s="162">
        <f>IF(N286="sníž. přenesená",J286,0)</f>
        <v>0</v>
      </c>
      <c r="BI286" s="162">
        <f>IF(N286="nulová",J286,0)</f>
        <v>0</v>
      </c>
      <c r="BJ286" s="18" t="s">
        <v>82</v>
      </c>
      <c r="BK286" s="162">
        <f>ROUND(I286*H286,2)</f>
        <v>0</v>
      </c>
      <c r="BL286" s="18" t="s">
        <v>126</v>
      </c>
      <c r="BM286" s="161" t="s">
        <v>542</v>
      </c>
    </row>
    <row r="287" spans="1:65" s="2" customFormat="1" ht="16.5" customHeight="1">
      <c r="A287" s="33"/>
      <c r="B287" s="149"/>
      <c r="C287" s="150" t="s">
        <v>543</v>
      </c>
      <c r="D287" s="150" t="s">
        <v>203</v>
      </c>
      <c r="E287" s="151" t="s">
        <v>544</v>
      </c>
      <c r="F287" s="152" t="s">
        <v>545</v>
      </c>
      <c r="G287" s="153" t="s">
        <v>215</v>
      </c>
      <c r="H287" s="154">
        <v>2.7E-2</v>
      </c>
      <c r="I287" s="155"/>
      <c r="J287" s="156">
        <f>ROUND(I287*H287,2)</f>
        <v>0</v>
      </c>
      <c r="K287" s="152" t="s">
        <v>335</v>
      </c>
      <c r="L287" s="34"/>
      <c r="M287" s="157" t="s">
        <v>1</v>
      </c>
      <c r="N287" s="158" t="s">
        <v>41</v>
      </c>
      <c r="O287" s="59"/>
      <c r="P287" s="159">
        <f>O287*H287</f>
        <v>0</v>
      </c>
      <c r="Q287" s="159">
        <v>1.0492699999999999</v>
      </c>
      <c r="R287" s="159">
        <f>Q287*H287</f>
        <v>2.8330289999999998E-2</v>
      </c>
      <c r="S287" s="159">
        <v>0</v>
      </c>
      <c r="T287" s="160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1" t="s">
        <v>126</v>
      </c>
      <c r="AT287" s="161" t="s">
        <v>203</v>
      </c>
      <c r="AU287" s="161" t="s">
        <v>84</v>
      </c>
      <c r="AY287" s="18" t="s">
        <v>201</v>
      </c>
      <c r="BE287" s="162">
        <f>IF(N287="základní",J287,0)</f>
        <v>0</v>
      </c>
      <c r="BF287" s="162">
        <f>IF(N287="snížená",J287,0)</f>
        <v>0</v>
      </c>
      <c r="BG287" s="162">
        <f>IF(N287="zákl. přenesená",J287,0)</f>
        <v>0</v>
      </c>
      <c r="BH287" s="162">
        <f>IF(N287="sníž. přenesená",J287,0)</f>
        <v>0</v>
      </c>
      <c r="BI287" s="162">
        <f>IF(N287="nulová",J287,0)</f>
        <v>0</v>
      </c>
      <c r="BJ287" s="18" t="s">
        <v>82</v>
      </c>
      <c r="BK287" s="162">
        <f>ROUND(I287*H287,2)</f>
        <v>0</v>
      </c>
      <c r="BL287" s="18" t="s">
        <v>126</v>
      </c>
      <c r="BM287" s="161" t="s">
        <v>546</v>
      </c>
    </row>
    <row r="288" spans="1:65" s="13" customFormat="1" ht="11.25">
      <c r="B288" s="163"/>
      <c r="D288" s="164" t="s">
        <v>207</v>
      </c>
      <c r="E288" s="165" t="s">
        <v>1</v>
      </c>
      <c r="F288" s="166" t="s">
        <v>547</v>
      </c>
      <c r="H288" s="165" t="s">
        <v>1</v>
      </c>
      <c r="I288" s="167"/>
      <c r="L288" s="163"/>
      <c r="M288" s="168"/>
      <c r="N288" s="169"/>
      <c r="O288" s="169"/>
      <c r="P288" s="169"/>
      <c r="Q288" s="169"/>
      <c r="R288" s="169"/>
      <c r="S288" s="169"/>
      <c r="T288" s="170"/>
      <c r="AT288" s="165" t="s">
        <v>207</v>
      </c>
      <c r="AU288" s="165" t="s">
        <v>84</v>
      </c>
      <c r="AV288" s="13" t="s">
        <v>82</v>
      </c>
      <c r="AW288" s="13" t="s">
        <v>32</v>
      </c>
      <c r="AX288" s="13" t="s">
        <v>76</v>
      </c>
      <c r="AY288" s="165" t="s">
        <v>201</v>
      </c>
    </row>
    <row r="289" spans="1:65" s="14" customFormat="1" ht="11.25">
      <c r="B289" s="171"/>
      <c r="D289" s="164" t="s">
        <v>207</v>
      </c>
      <c r="E289" s="172" t="s">
        <v>1</v>
      </c>
      <c r="F289" s="173" t="s">
        <v>548</v>
      </c>
      <c r="H289" s="174">
        <v>2.7E-2</v>
      </c>
      <c r="I289" s="175"/>
      <c r="L289" s="171"/>
      <c r="M289" s="176"/>
      <c r="N289" s="177"/>
      <c r="O289" s="177"/>
      <c r="P289" s="177"/>
      <c r="Q289" s="177"/>
      <c r="R289" s="177"/>
      <c r="S289" s="177"/>
      <c r="T289" s="178"/>
      <c r="AT289" s="172" t="s">
        <v>207</v>
      </c>
      <c r="AU289" s="172" t="s">
        <v>84</v>
      </c>
      <c r="AV289" s="14" t="s">
        <v>84</v>
      </c>
      <c r="AW289" s="14" t="s">
        <v>32</v>
      </c>
      <c r="AX289" s="14" t="s">
        <v>82</v>
      </c>
      <c r="AY289" s="172" t="s">
        <v>201</v>
      </c>
    </row>
    <row r="290" spans="1:65" s="2" customFormat="1" ht="16.5" customHeight="1">
      <c r="A290" s="33"/>
      <c r="B290" s="149"/>
      <c r="C290" s="150" t="s">
        <v>549</v>
      </c>
      <c r="D290" s="150" t="s">
        <v>203</v>
      </c>
      <c r="E290" s="151" t="s">
        <v>550</v>
      </c>
      <c r="F290" s="152" t="s">
        <v>551</v>
      </c>
      <c r="G290" s="153" t="s">
        <v>221</v>
      </c>
      <c r="H290" s="154">
        <v>1</v>
      </c>
      <c r="I290" s="155"/>
      <c r="J290" s="156">
        <f>ROUND(I290*H290,2)</f>
        <v>0</v>
      </c>
      <c r="K290" s="152" t="s">
        <v>1</v>
      </c>
      <c r="L290" s="34"/>
      <c r="M290" s="157" t="s">
        <v>1</v>
      </c>
      <c r="N290" s="158" t="s">
        <v>41</v>
      </c>
      <c r="O290" s="59"/>
      <c r="P290" s="159">
        <f>O290*H290</f>
        <v>0</v>
      </c>
      <c r="Q290" s="159">
        <v>2.5019499999999999</v>
      </c>
      <c r="R290" s="159">
        <f>Q290*H290</f>
        <v>2.5019499999999999</v>
      </c>
      <c r="S290" s="159">
        <v>0</v>
      </c>
      <c r="T290" s="160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1" t="s">
        <v>126</v>
      </c>
      <c r="AT290" s="161" t="s">
        <v>203</v>
      </c>
      <c r="AU290" s="161" t="s">
        <v>84</v>
      </c>
      <c r="AY290" s="18" t="s">
        <v>201</v>
      </c>
      <c r="BE290" s="162">
        <f>IF(N290="základní",J290,0)</f>
        <v>0</v>
      </c>
      <c r="BF290" s="162">
        <f>IF(N290="snížená",J290,0)</f>
        <v>0</v>
      </c>
      <c r="BG290" s="162">
        <f>IF(N290="zákl. přenesená",J290,0)</f>
        <v>0</v>
      </c>
      <c r="BH290" s="162">
        <f>IF(N290="sníž. přenesená",J290,0)</f>
        <v>0</v>
      </c>
      <c r="BI290" s="162">
        <f>IF(N290="nulová",J290,0)</f>
        <v>0</v>
      </c>
      <c r="BJ290" s="18" t="s">
        <v>82</v>
      </c>
      <c r="BK290" s="162">
        <f>ROUND(I290*H290,2)</f>
        <v>0</v>
      </c>
      <c r="BL290" s="18" t="s">
        <v>126</v>
      </c>
      <c r="BM290" s="161" t="s">
        <v>552</v>
      </c>
    </row>
    <row r="291" spans="1:65" s="2" customFormat="1" ht="16.5" customHeight="1">
      <c r="A291" s="33"/>
      <c r="B291" s="149"/>
      <c r="C291" s="150" t="s">
        <v>553</v>
      </c>
      <c r="D291" s="150" t="s">
        <v>203</v>
      </c>
      <c r="E291" s="151" t="s">
        <v>554</v>
      </c>
      <c r="F291" s="152" t="s">
        <v>555</v>
      </c>
      <c r="G291" s="153" t="s">
        <v>556</v>
      </c>
      <c r="H291" s="154">
        <v>12</v>
      </c>
      <c r="I291" s="155"/>
      <c r="J291" s="156">
        <f>ROUND(I291*H291,2)</f>
        <v>0</v>
      </c>
      <c r="K291" s="152" t="s">
        <v>335</v>
      </c>
      <c r="L291" s="34"/>
      <c r="M291" s="157" t="s">
        <v>1</v>
      </c>
      <c r="N291" s="158" t="s">
        <v>41</v>
      </c>
      <c r="O291" s="59"/>
      <c r="P291" s="159">
        <f>O291*H291</f>
        <v>0</v>
      </c>
      <c r="Q291" s="159">
        <v>3.8629999999999998E-2</v>
      </c>
      <c r="R291" s="159">
        <f>Q291*H291</f>
        <v>0.46355999999999997</v>
      </c>
      <c r="S291" s="159">
        <v>0</v>
      </c>
      <c r="T291" s="160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1" t="s">
        <v>126</v>
      </c>
      <c r="AT291" s="161" t="s">
        <v>203</v>
      </c>
      <c r="AU291" s="161" t="s">
        <v>84</v>
      </c>
      <c r="AY291" s="18" t="s">
        <v>201</v>
      </c>
      <c r="BE291" s="162">
        <f>IF(N291="základní",J291,0)</f>
        <v>0</v>
      </c>
      <c r="BF291" s="162">
        <f>IF(N291="snížená",J291,0)</f>
        <v>0</v>
      </c>
      <c r="BG291" s="162">
        <f>IF(N291="zákl. přenesená",J291,0)</f>
        <v>0</v>
      </c>
      <c r="BH291" s="162">
        <f>IF(N291="sníž. přenesená",J291,0)</f>
        <v>0</v>
      </c>
      <c r="BI291" s="162">
        <f>IF(N291="nulová",J291,0)</f>
        <v>0</v>
      </c>
      <c r="BJ291" s="18" t="s">
        <v>82</v>
      </c>
      <c r="BK291" s="162">
        <f>ROUND(I291*H291,2)</f>
        <v>0</v>
      </c>
      <c r="BL291" s="18" t="s">
        <v>126</v>
      </c>
      <c r="BM291" s="161" t="s">
        <v>557</v>
      </c>
    </row>
    <row r="292" spans="1:65" s="14" customFormat="1" ht="11.25">
      <c r="B292" s="171"/>
      <c r="D292" s="164" t="s">
        <v>207</v>
      </c>
      <c r="E292" s="172" t="s">
        <v>1</v>
      </c>
      <c r="F292" s="173" t="s">
        <v>558</v>
      </c>
      <c r="H292" s="174">
        <v>12</v>
      </c>
      <c r="I292" s="175"/>
      <c r="L292" s="171"/>
      <c r="M292" s="176"/>
      <c r="N292" s="177"/>
      <c r="O292" s="177"/>
      <c r="P292" s="177"/>
      <c r="Q292" s="177"/>
      <c r="R292" s="177"/>
      <c r="S292" s="177"/>
      <c r="T292" s="178"/>
      <c r="AT292" s="172" t="s">
        <v>207</v>
      </c>
      <c r="AU292" s="172" t="s">
        <v>84</v>
      </c>
      <c r="AV292" s="14" t="s">
        <v>84</v>
      </c>
      <c r="AW292" s="14" t="s">
        <v>32</v>
      </c>
      <c r="AX292" s="14" t="s">
        <v>82</v>
      </c>
      <c r="AY292" s="172" t="s">
        <v>201</v>
      </c>
    </row>
    <row r="293" spans="1:65" s="12" customFormat="1" ht="22.9" customHeight="1">
      <c r="B293" s="136"/>
      <c r="D293" s="137" t="s">
        <v>75</v>
      </c>
      <c r="E293" s="147" t="s">
        <v>222</v>
      </c>
      <c r="F293" s="147" t="s">
        <v>559</v>
      </c>
      <c r="I293" s="139"/>
      <c r="J293" s="148">
        <f>BK293</f>
        <v>0</v>
      </c>
      <c r="L293" s="136"/>
      <c r="M293" s="141"/>
      <c r="N293" s="142"/>
      <c r="O293" s="142"/>
      <c r="P293" s="143">
        <f>SUM(P294:P380)</f>
        <v>0</v>
      </c>
      <c r="Q293" s="142"/>
      <c r="R293" s="143">
        <f>SUM(R294:R380)</f>
        <v>58.825387299999996</v>
      </c>
      <c r="S293" s="142"/>
      <c r="T293" s="144">
        <f>SUM(T294:T380)</f>
        <v>0</v>
      </c>
      <c r="AR293" s="137" t="s">
        <v>82</v>
      </c>
      <c r="AT293" s="145" t="s">
        <v>75</v>
      </c>
      <c r="AU293" s="145" t="s">
        <v>82</v>
      </c>
      <c r="AY293" s="137" t="s">
        <v>201</v>
      </c>
      <c r="BK293" s="146">
        <f>SUM(BK294:BK380)</f>
        <v>0</v>
      </c>
    </row>
    <row r="294" spans="1:65" s="2" customFormat="1" ht="16.5" customHeight="1">
      <c r="A294" s="33"/>
      <c r="B294" s="149"/>
      <c r="C294" s="150" t="s">
        <v>560</v>
      </c>
      <c r="D294" s="150" t="s">
        <v>203</v>
      </c>
      <c r="E294" s="151" t="s">
        <v>561</v>
      </c>
      <c r="F294" s="152" t="s">
        <v>562</v>
      </c>
      <c r="G294" s="153" t="s">
        <v>405</v>
      </c>
      <c r="H294" s="154">
        <v>94.596999999999994</v>
      </c>
      <c r="I294" s="155"/>
      <c r="J294" s="156">
        <f>ROUND(I294*H294,2)</f>
        <v>0</v>
      </c>
      <c r="K294" s="152" t="s">
        <v>335</v>
      </c>
      <c r="L294" s="34"/>
      <c r="M294" s="157" t="s">
        <v>1</v>
      </c>
      <c r="N294" s="158" t="s">
        <v>41</v>
      </c>
      <c r="O294" s="59"/>
      <c r="P294" s="159">
        <f>O294*H294</f>
        <v>0</v>
      </c>
      <c r="Q294" s="159">
        <v>5.7099999999999998E-3</v>
      </c>
      <c r="R294" s="159">
        <f>Q294*H294</f>
        <v>0.54014887</v>
      </c>
      <c r="S294" s="159">
        <v>0</v>
      </c>
      <c r="T294" s="160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1" t="s">
        <v>126</v>
      </c>
      <c r="AT294" s="161" t="s">
        <v>203</v>
      </c>
      <c r="AU294" s="161" t="s">
        <v>84</v>
      </c>
      <c r="AY294" s="18" t="s">
        <v>201</v>
      </c>
      <c r="BE294" s="162">
        <f>IF(N294="základní",J294,0)</f>
        <v>0</v>
      </c>
      <c r="BF294" s="162">
        <f>IF(N294="snížená",J294,0)</f>
        <v>0</v>
      </c>
      <c r="BG294" s="162">
        <f>IF(N294="zákl. přenesená",J294,0)</f>
        <v>0</v>
      </c>
      <c r="BH294" s="162">
        <f>IF(N294="sníž. přenesená",J294,0)</f>
        <v>0</v>
      </c>
      <c r="BI294" s="162">
        <f>IF(N294="nulová",J294,0)</f>
        <v>0</v>
      </c>
      <c r="BJ294" s="18" t="s">
        <v>82</v>
      </c>
      <c r="BK294" s="162">
        <f>ROUND(I294*H294,2)</f>
        <v>0</v>
      </c>
      <c r="BL294" s="18" t="s">
        <v>126</v>
      </c>
      <c r="BM294" s="161" t="s">
        <v>563</v>
      </c>
    </row>
    <row r="295" spans="1:65" s="13" customFormat="1" ht="11.25">
      <c r="B295" s="163"/>
      <c r="D295" s="164" t="s">
        <v>207</v>
      </c>
      <c r="E295" s="165" t="s">
        <v>1</v>
      </c>
      <c r="F295" s="166" t="s">
        <v>564</v>
      </c>
      <c r="H295" s="165" t="s">
        <v>1</v>
      </c>
      <c r="I295" s="167"/>
      <c r="L295" s="163"/>
      <c r="M295" s="168"/>
      <c r="N295" s="169"/>
      <c r="O295" s="169"/>
      <c r="P295" s="169"/>
      <c r="Q295" s="169"/>
      <c r="R295" s="169"/>
      <c r="S295" s="169"/>
      <c r="T295" s="170"/>
      <c r="AT295" s="165" t="s">
        <v>207</v>
      </c>
      <c r="AU295" s="165" t="s">
        <v>84</v>
      </c>
      <c r="AV295" s="13" t="s">
        <v>82</v>
      </c>
      <c r="AW295" s="13" t="s">
        <v>32</v>
      </c>
      <c r="AX295" s="13" t="s">
        <v>76</v>
      </c>
      <c r="AY295" s="165" t="s">
        <v>201</v>
      </c>
    </row>
    <row r="296" spans="1:65" s="14" customFormat="1" ht="11.25">
      <c r="B296" s="171"/>
      <c r="D296" s="164" t="s">
        <v>207</v>
      </c>
      <c r="E296" s="172" t="s">
        <v>1</v>
      </c>
      <c r="F296" s="173" t="s">
        <v>565</v>
      </c>
      <c r="H296" s="174">
        <v>94.596999999999994</v>
      </c>
      <c r="I296" s="175"/>
      <c r="L296" s="171"/>
      <c r="M296" s="176"/>
      <c r="N296" s="177"/>
      <c r="O296" s="177"/>
      <c r="P296" s="177"/>
      <c r="Q296" s="177"/>
      <c r="R296" s="177"/>
      <c r="S296" s="177"/>
      <c r="T296" s="178"/>
      <c r="AT296" s="172" t="s">
        <v>207</v>
      </c>
      <c r="AU296" s="172" t="s">
        <v>84</v>
      </c>
      <c r="AV296" s="14" t="s">
        <v>84</v>
      </c>
      <c r="AW296" s="14" t="s">
        <v>32</v>
      </c>
      <c r="AX296" s="14" t="s">
        <v>82</v>
      </c>
      <c r="AY296" s="172" t="s">
        <v>201</v>
      </c>
    </row>
    <row r="297" spans="1:65" s="2" customFormat="1" ht="16.5" customHeight="1">
      <c r="A297" s="33"/>
      <c r="B297" s="149"/>
      <c r="C297" s="150" t="s">
        <v>566</v>
      </c>
      <c r="D297" s="150" t="s">
        <v>203</v>
      </c>
      <c r="E297" s="151" t="s">
        <v>567</v>
      </c>
      <c r="F297" s="152" t="s">
        <v>568</v>
      </c>
      <c r="G297" s="153" t="s">
        <v>405</v>
      </c>
      <c r="H297" s="154">
        <v>94.596999999999994</v>
      </c>
      <c r="I297" s="155"/>
      <c r="J297" s="156">
        <f>ROUND(I297*H297,2)</f>
        <v>0</v>
      </c>
      <c r="K297" s="152" t="s">
        <v>335</v>
      </c>
      <c r="L297" s="34"/>
      <c r="M297" s="157" t="s">
        <v>1</v>
      </c>
      <c r="N297" s="158" t="s">
        <v>41</v>
      </c>
      <c r="O297" s="59"/>
      <c r="P297" s="159">
        <f>O297*H297</f>
        <v>0</v>
      </c>
      <c r="Q297" s="159">
        <v>7.3499999999999998E-3</v>
      </c>
      <c r="R297" s="159">
        <f>Q297*H297</f>
        <v>0.69528794999999999</v>
      </c>
      <c r="S297" s="159">
        <v>0</v>
      </c>
      <c r="T297" s="160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1" t="s">
        <v>126</v>
      </c>
      <c r="AT297" s="161" t="s">
        <v>203</v>
      </c>
      <c r="AU297" s="161" t="s">
        <v>84</v>
      </c>
      <c r="AY297" s="18" t="s">
        <v>201</v>
      </c>
      <c r="BE297" s="162">
        <f>IF(N297="základní",J297,0)</f>
        <v>0</v>
      </c>
      <c r="BF297" s="162">
        <f>IF(N297="snížená",J297,0)</f>
        <v>0</v>
      </c>
      <c r="BG297" s="162">
        <f>IF(N297="zákl. přenesená",J297,0)</f>
        <v>0</v>
      </c>
      <c r="BH297" s="162">
        <f>IF(N297="sníž. přenesená",J297,0)</f>
        <v>0</v>
      </c>
      <c r="BI297" s="162">
        <f>IF(N297="nulová",J297,0)</f>
        <v>0</v>
      </c>
      <c r="BJ297" s="18" t="s">
        <v>82</v>
      </c>
      <c r="BK297" s="162">
        <f>ROUND(I297*H297,2)</f>
        <v>0</v>
      </c>
      <c r="BL297" s="18" t="s">
        <v>126</v>
      </c>
      <c r="BM297" s="161" t="s">
        <v>569</v>
      </c>
    </row>
    <row r="298" spans="1:65" s="13" customFormat="1" ht="11.25">
      <c r="B298" s="163"/>
      <c r="D298" s="164" t="s">
        <v>207</v>
      </c>
      <c r="E298" s="165" t="s">
        <v>1</v>
      </c>
      <c r="F298" s="166" t="s">
        <v>564</v>
      </c>
      <c r="H298" s="165" t="s">
        <v>1</v>
      </c>
      <c r="I298" s="167"/>
      <c r="L298" s="163"/>
      <c r="M298" s="168"/>
      <c r="N298" s="169"/>
      <c r="O298" s="169"/>
      <c r="P298" s="169"/>
      <c r="Q298" s="169"/>
      <c r="R298" s="169"/>
      <c r="S298" s="169"/>
      <c r="T298" s="170"/>
      <c r="AT298" s="165" t="s">
        <v>207</v>
      </c>
      <c r="AU298" s="165" t="s">
        <v>84</v>
      </c>
      <c r="AV298" s="13" t="s">
        <v>82</v>
      </c>
      <c r="AW298" s="13" t="s">
        <v>32</v>
      </c>
      <c r="AX298" s="13" t="s">
        <v>76</v>
      </c>
      <c r="AY298" s="165" t="s">
        <v>201</v>
      </c>
    </row>
    <row r="299" spans="1:65" s="14" customFormat="1" ht="11.25">
      <c r="B299" s="171"/>
      <c r="D299" s="164" t="s">
        <v>207</v>
      </c>
      <c r="E299" s="172" t="s">
        <v>1</v>
      </c>
      <c r="F299" s="173" t="s">
        <v>565</v>
      </c>
      <c r="H299" s="174">
        <v>94.596999999999994</v>
      </c>
      <c r="I299" s="175"/>
      <c r="L299" s="171"/>
      <c r="M299" s="176"/>
      <c r="N299" s="177"/>
      <c r="O299" s="177"/>
      <c r="P299" s="177"/>
      <c r="Q299" s="177"/>
      <c r="R299" s="177"/>
      <c r="S299" s="177"/>
      <c r="T299" s="178"/>
      <c r="AT299" s="172" t="s">
        <v>207</v>
      </c>
      <c r="AU299" s="172" t="s">
        <v>84</v>
      </c>
      <c r="AV299" s="14" t="s">
        <v>84</v>
      </c>
      <c r="AW299" s="14" t="s">
        <v>32</v>
      </c>
      <c r="AX299" s="14" t="s">
        <v>82</v>
      </c>
      <c r="AY299" s="172" t="s">
        <v>201</v>
      </c>
    </row>
    <row r="300" spans="1:65" s="2" customFormat="1" ht="16.5" customHeight="1">
      <c r="A300" s="33"/>
      <c r="B300" s="149"/>
      <c r="C300" s="150" t="s">
        <v>570</v>
      </c>
      <c r="D300" s="150" t="s">
        <v>203</v>
      </c>
      <c r="E300" s="151" t="s">
        <v>571</v>
      </c>
      <c r="F300" s="152" t="s">
        <v>572</v>
      </c>
      <c r="G300" s="153" t="s">
        <v>405</v>
      </c>
      <c r="H300" s="154">
        <v>42.789000000000001</v>
      </c>
      <c r="I300" s="155"/>
      <c r="J300" s="156">
        <f>ROUND(I300*H300,2)</f>
        <v>0</v>
      </c>
      <c r="K300" s="152" t="s">
        <v>335</v>
      </c>
      <c r="L300" s="34"/>
      <c r="M300" s="157" t="s">
        <v>1</v>
      </c>
      <c r="N300" s="158" t="s">
        <v>41</v>
      </c>
      <c r="O300" s="59"/>
      <c r="P300" s="159">
        <f>O300*H300</f>
        <v>0</v>
      </c>
      <c r="Q300" s="159">
        <v>4.3800000000000002E-3</v>
      </c>
      <c r="R300" s="159">
        <f>Q300*H300</f>
        <v>0.18741582000000001</v>
      </c>
      <c r="S300" s="159">
        <v>0</v>
      </c>
      <c r="T300" s="160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1" t="s">
        <v>126</v>
      </c>
      <c r="AT300" s="161" t="s">
        <v>203</v>
      </c>
      <c r="AU300" s="161" t="s">
        <v>84</v>
      </c>
      <c r="AY300" s="18" t="s">
        <v>201</v>
      </c>
      <c r="BE300" s="162">
        <f>IF(N300="základní",J300,0)</f>
        <v>0</v>
      </c>
      <c r="BF300" s="162">
        <f>IF(N300="snížená",J300,0)</f>
        <v>0</v>
      </c>
      <c r="BG300" s="162">
        <f>IF(N300="zákl. přenesená",J300,0)</f>
        <v>0</v>
      </c>
      <c r="BH300" s="162">
        <f>IF(N300="sníž. přenesená",J300,0)</f>
        <v>0</v>
      </c>
      <c r="BI300" s="162">
        <f>IF(N300="nulová",J300,0)</f>
        <v>0</v>
      </c>
      <c r="BJ300" s="18" t="s">
        <v>82</v>
      </c>
      <c r="BK300" s="162">
        <f>ROUND(I300*H300,2)</f>
        <v>0</v>
      </c>
      <c r="BL300" s="18" t="s">
        <v>126</v>
      </c>
      <c r="BM300" s="161" t="s">
        <v>573</v>
      </c>
    </row>
    <row r="301" spans="1:65" s="13" customFormat="1" ht="11.25">
      <c r="B301" s="163"/>
      <c r="D301" s="164" t="s">
        <v>207</v>
      </c>
      <c r="E301" s="165" t="s">
        <v>1</v>
      </c>
      <c r="F301" s="166" t="s">
        <v>574</v>
      </c>
      <c r="H301" s="165" t="s">
        <v>1</v>
      </c>
      <c r="I301" s="167"/>
      <c r="L301" s="163"/>
      <c r="M301" s="168"/>
      <c r="N301" s="169"/>
      <c r="O301" s="169"/>
      <c r="P301" s="169"/>
      <c r="Q301" s="169"/>
      <c r="R301" s="169"/>
      <c r="S301" s="169"/>
      <c r="T301" s="170"/>
      <c r="AT301" s="165" t="s">
        <v>207</v>
      </c>
      <c r="AU301" s="165" t="s">
        <v>84</v>
      </c>
      <c r="AV301" s="13" t="s">
        <v>82</v>
      </c>
      <c r="AW301" s="13" t="s">
        <v>32</v>
      </c>
      <c r="AX301" s="13" t="s">
        <v>76</v>
      </c>
      <c r="AY301" s="165" t="s">
        <v>201</v>
      </c>
    </row>
    <row r="302" spans="1:65" s="13" customFormat="1" ht="11.25">
      <c r="B302" s="163"/>
      <c r="D302" s="164" t="s">
        <v>207</v>
      </c>
      <c r="E302" s="165" t="s">
        <v>1</v>
      </c>
      <c r="F302" s="166" t="s">
        <v>476</v>
      </c>
      <c r="H302" s="165" t="s">
        <v>1</v>
      </c>
      <c r="I302" s="167"/>
      <c r="L302" s="163"/>
      <c r="M302" s="168"/>
      <c r="N302" s="169"/>
      <c r="O302" s="169"/>
      <c r="P302" s="169"/>
      <c r="Q302" s="169"/>
      <c r="R302" s="169"/>
      <c r="S302" s="169"/>
      <c r="T302" s="170"/>
      <c r="AT302" s="165" t="s">
        <v>207</v>
      </c>
      <c r="AU302" s="165" t="s">
        <v>84</v>
      </c>
      <c r="AV302" s="13" t="s">
        <v>82</v>
      </c>
      <c r="AW302" s="13" t="s">
        <v>32</v>
      </c>
      <c r="AX302" s="13" t="s">
        <v>76</v>
      </c>
      <c r="AY302" s="165" t="s">
        <v>201</v>
      </c>
    </row>
    <row r="303" spans="1:65" s="14" customFormat="1" ht="11.25">
      <c r="B303" s="171"/>
      <c r="D303" s="164" t="s">
        <v>207</v>
      </c>
      <c r="E303" s="172" t="s">
        <v>1</v>
      </c>
      <c r="F303" s="173" t="s">
        <v>575</v>
      </c>
      <c r="H303" s="174">
        <v>16.413</v>
      </c>
      <c r="I303" s="175"/>
      <c r="L303" s="171"/>
      <c r="M303" s="176"/>
      <c r="N303" s="177"/>
      <c r="O303" s="177"/>
      <c r="P303" s="177"/>
      <c r="Q303" s="177"/>
      <c r="R303" s="177"/>
      <c r="S303" s="177"/>
      <c r="T303" s="178"/>
      <c r="AT303" s="172" t="s">
        <v>207</v>
      </c>
      <c r="AU303" s="172" t="s">
        <v>84</v>
      </c>
      <c r="AV303" s="14" t="s">
        <v>84</v>
      </c>
      <c r="AW303" s="14" t="s">
        <v>32</v>
      </c>
      <c r="AX303" s="14" t="s">
        <v>76</v>
      </c>
      <c r="AY303" s="172" t="s">
        <v>201</v>
      </c>
    </row>
    <row r="304" spans="1:65" s="14" customFormat="1" ht="11.25">
      <c r="B304" s="171"/>
      <c r="D304" s="164" t="s">
        <v>207</v>
      </c>
      <c r="E304" s="172" t="s">
        <v>1</v>
      </c>
      <c r="F304" s="173" t="s">
        <v>576</v>
      </c>
      <c r="H304" s="174">
        <v>-3.36</v>
      </c>
      <c r="I304" s="175"/>
      <c r="L304" s="171"/>
      <c r="M304" s="176"/>
      <c r="N304" s="177"/>
      <c r="O304" s="177"/>
      <c r="P304" s="177"/>
      <c r="Q304" s="177"/>
      <c r="R304" s="177"/>
      <c r="S304" s="177"/>
      <c r="T304" s="178"/>
      <c r="AT304" s="172" t="s">
        <v>207</v>
      </c>
      <c r="AU304" s="172" t="s">
        <v>84</v>
      </c>
      <c r="AV304" s="14" t="s">
        <v>84</v>
      </c>
      <c r="AW304" s="14" t="s">
        <v>32</v>
      </c>
      <c r="AX304" s="14" t="s">
        <v>76</v>
      </c>
      <c r="AY304" s="172" t="s">
        <v>201</v>
      </c>
    </row>
    <row r="305" spans="1:65" s="13" customFormat="1" ht="11.25">
      <c r="B305" s="163"/>
      <c r="D305" s="164" t="s">
        <v>207</v>
      </c>
      <c r="E305" s="165" t="s">
        <v>1</v>
      </c>
      <c r="F305" s="166" t="s">
        <v>577</v>
      </c>
      <c r="H305" s="165" t="s">
        <v>1</v>
      </c>
      <c r="I305" s="167"/>
      <c r="L305" s="163"/>
      <c r="M305" s="168"/>
      <c r="N305" s="169"/>
      <c r="O305" s="169"/>
      <c r="P305" s="169"/>
      <c r="Q305" s="169"/>
      <c r="R305" s="169"/>
      <c r="S305" s="169"/>
      <c r="T305" s="170"/>
      <c r="AT305" s="165" t="s">
        <v>207</v>
      </c>
      <c r="AU305" s="165" t="s">
        <v>84</v>
      </c>
      <c r="AV305" s="13" t="s">
        <v>82</v>
      </c>
      <c r="AW305" s="13" t="s">
        <v>32</v>
      </c>
      <c r="AX305" s="13" t="s">
        <v>76</v>
      </c>
      <c r="AY305" s="165" t="s">
        <v>201</v>
      </c>
    </row>
    <row r="306" spans="1:65" s="14" customFormat="1" ht="11.25">
      <c r="B306" s="171"/>
      <c r="D306" s="164" t="s">
        <v>207</v>
      </c>
      <c r="E306" s="172" t="s">
        <v>1</v>
      </c>
      <c r="F306" s="173" t="s">
        <v>578</v>
      </c>
      <c r="H306" s="174">
        <v>29.736000000000001</v>
      </c>
      <c r="I306" s="175"/>
      <c r="L306" s="171"/>
      <c r="M306" s="176"/>
      <c r="N306" s="177"/>
      <c r="O306" s="177"/>
      <c r="P306" s="177"/>
      <c r="Q306" s="177"/>
      <c r="R306" s="177"/>
      <c r="S306" s="177"/>
      <c r="T306" s="178"/>
      <c r="AT306" s="172" t="s">
        <v>207</v>
      </c>
      <c r="AU306" s="172" t="s">
        <v>84</v>
      </c>
      <c r="AV306" s="14" t="s">
        <v>84</v>
      </c>
      <c r="AW306" s="14" t="s">
        <v>32</v>
      </c>
      <c r="AX306" s="14" t="s">
        <v>76</v>
      </c>
      <c r="AY306" s="172" t="s">
        <v>201</v>
      </c>
    </row>
    <row r="307" spans="1:65" s="15" customFormat="1" ht="11.25">
      <c r="B307" s="179"/>
      <c r="D307" s="164" t="s">
        <v>207</v>
      </c>
      <c r="E307" s="180" t="s">
        <v>1</v>
      </c>
      <c r="F307" s="181" t="s">
        <v>211</v>
      </c>
      <c r="H307" s="182">
        <v>42.789000000000001</v>
      </c>
      <c r="I307" s="183"/>
      <c r="L307" s="179"/>
      <c r="M307" s="184"/>
      <c r="N307" s="185"/>
      <c r="O307" s="185"/>
      <c r="P307" s="185"/>
      <c r="Q307" s="185"/>
      <c r="R307" s="185"/>
      <c r="S307" s="185"/>
      <c r="T307" s="186"/>
      <c r="AT307" s="180" t="s">
        <v>207</v>
      </c>
      <c r="AU307" s="180" t="s">
        <v>84</v>
      </c>
      <c r="AV307" s="15" t="s">
        <v>126</v>
      </c>
      <c r="AW307" s="15" t="s">
        <v>32</v>
      </c>
      <c r="AX307" s="15" t="s">
        <v>82</v>
      </c>
      <c r="AY307" s="180" t="s">
        <v>201</v>
      </c>
    </row>
    <row r="308" spans="1:65" s="2" customFormat="1" ht="16.5" customHeight="1">
      <c r="A308" s="33"/>
      <c r="B308" s="149"/>
      <c r="C308" s="150" t="s">
        <v>579</v>
      </c>
      <c r="D308" s="150" t="s">
        <v>203</v>
      </c>
      <c r="E308" s="151" t="s">
        <v>580</v>
      </c>
      <c r="F308" s="152" t="s">
        <v>581</v>
      </c>
      <c r="G308" s="153" t="s">
        <v>405</v>
      </c>
      <c r="H308" s="154">
        <v>192.55099999999999</v>
      </c>
      <c r="I308" s="155"/>
      <c r="J308" s="156">
        <f>ROUND(I308*H308,2)</f>
        <v>0</v>
      </c>
      <c r="K308" s="152" t="s">
        <v>335</v>
      </c>
      <c r="L308" s="34"/>
      <c r="M308" s="157" t="s">
        <v>1</v>
      </c>
      <c r="N308" s="158" t="s">
        <v>41</v>
      </c>
      <c r="O308" s="59"/>
      <c r="P308" s="159">
        <f>O308*H308</f>
        <v>0</v>
      </c>
      <c r="Q308" s="159">
        <v>4.0000000000000001E-3</v>
      </c>
      <c r="R308" s="159">
        <f>Q308*H308</f>
        <v>0.770204</v>
      </c>
      <c r="S308" s="159">
        <v>0</v>
      </c>
      <c r="T308" s="160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61" t="s">
        <v>126</v>
      </c>
      <c r="AT308" s="161" t="s">
        <v>203</v>
      </c>
      <c r="AU308" s="161" t="s">
        <v>84</v>
      </c>
      <c r="AY308" s="18" t="s">
        <v>201</v>
      </c>
      <c r="BE308" s="162">
        <f>IF(N308="základní",J308,0)</f>
        <v>0</v>
      </c>
      <c r="BF308" s="162">
        <f>IF(N308="snížená",J308,0)</f>
        <v>0</v>
      </c>
      <c r="BG308" s="162">
        <f>IF(N308="zákl. přenesená",J308,0)</f>
        <v>0</v>
      </c>
      <c r="BH308" s="162">
        <f>IF(N308="sníž. přenesená",J308,0)</f>
        <v>0</v>
      </c>
      <c r="BI308" s="162">
        <f>IF(N308="nulová",J308,0)</f>
        <v>0</v>
      </c>
      <c r="BJ308" s="18" t="s">
        <v>82</v>
      </c>
      <c r="BK308" s="162">
        <f>ROUND(I308*H308,2)</f>
        <v>0</v>
      </c>
      <c r="BL308" s="18" t="s">
        <v>126</v>
      </c>
      <c r="BM308" s="161" t="s">
        <v>582</v>
      </c>
    </row>
    <row r="309" spans="1:65" s="13" customFormat="1" ht="11.25">
      <c r="B309" s="163"/>
      <c r="D309" s="164" t="s">
        <v>207</v>
      </c>
      <c r="E309" s="165" t="s">
        <v>1</v>
      </c>
      <c r="F309" s="166" t="s">
        <v>574</v>
      </c>
      <c r="H309" s="165" t="s">
        <v>1</v>
      </c>
      <c r="I309" s="167"/>
      <c r="L309" s="163"/>
      <c r="M309" s="168"/>
      <c r="N309" s="169"/>
      <c r="O309" s="169"/>
      <c r="P309" s="169"/>
      <c r="Q309" s="169"/>
      <c r="R309" s="169"/>
      <c r="S309" s="169"/>
      <c r="T309" s="170"/>
      <c r="AT309" s="165" t="s">
        <v>207</v>
      </c>
      <c r="AU309" s="165" t="s">
        <v>84</v>
      </c>
      <c r="AV309" s="13" t="s">
        <v>82</v>
      </c>
      <c r="AW309" s="13" t="s">
        <v>32</v>
      </c>
      <c r="AX309" s="13" t="s">
        <v>76</v>
      </c>
      <c r="AY309" s="165" t="s">
        <v>201</v>
      </c>
    </row>
    <row r="310" spans="1:65" s="13" customFormat="1" ht="11.25">
      <c r="B310" s="163"/>
      <c r="D310" s="164" t="s">
        <v>207</v>
      </c>
      <c r="E310" s="165" t="s">
        <v>1</v>
      </c>
      <c r="F310" s="166" t="s">
        <v>476</v>
      </c>
      <c r="H310" s="165" t="s">
        <v>1</v>
      </c>
      <c r="I310" s="167"/>
      <c r="L310" s="163"/>
      <c r="M310" s="168"/>
      <c r="N310" s="169"/>
      <c r="O310" s="169"/>
      <c r="P310" s="169"/>
      <c r="Q310" s="169"/>
      <c r="R310" s="169"/>
      <c r="S310" s="169"/>
      <c r="T310" s="170"/>
      <c r="AT310" s="165" t="s">
        <v>207</v>
      </c>
      <c r="AU310" s="165" t="s">
        <v>84</v>
      </c>
      <c r="AV310" s="13" t="s">
        <v>82</v>
      </c>
      <c r="AW310" s="13" t="s">
        <v>32</v>
      </c>
      <c r="AX310" s="13" t="s">
        <v>76</v>
      </c>
      <c r="AY310" s="165" t="s">
        <v>201</v>
      </c>
    </row>
    <row r="311" spans="1:65" s="14" customFormat="1" ht="11.25">
      <c r="B311" s="171"/>
      <c r="D311" s="164" t="s">
        <v>207</v>
      </c>
      <c r="E311" s="172" t="s">
        <v>1</v>
      </c>
      <c r="F311" s="173" t="s">
        <v>575</v>
      </c>
      <c r="H311" s="174">
        <v>16.413</v>
      </c>
      <c r="I311" s="175"/>
      <c r="L311" s="171"/>
      <c r="M311" s="176"/>
      <c r="N311" s="177"/>
      <c r="O311" s="177"/>
      <c r="P311" s="177"/>
      <c r="Q311" s="177"/>
      <c r="R311" s="177"/>
      <c r="S311" s="177"/>
      <c r="T311" s="178"/>
      <c r="AT311" s="172" t="s">
        <v>207</v>
      </c>
      <c r="AU311" s="172" t="s">
        <v>84</v>
      </c>
      <c r="AV311" s="14" t="s">
        <v>84</v>
      </c>
      <c r="AW311" s="14" t="s">
        <v>32</v>
      </c>
      <c r="AX311" s="14" t="s">
        <v>76</v>
      </c>
      <c r="AY311" s="172" t="s">
        <v>201</v>
      </c>
    </row>
    <row r="312" spans="1:65" s="14" customFormat="1" ht="11.25">
      <c r="B312" s="171"/>
      <c r="D312" s="164" t="s">
        <v>207</v>
      </c>
      <c r="E312" s="172" t="s">
        <v>1</v>
      </c>
      <c r="F312" s="173" t="s">
        <v>576</v>
      </c>
      <c r="H312" s="174">
        <v>-3.36</v>
      </c>
      <c r="I312" s="175"/>
      <c r="L312" s="171"/>
      <c r="M312" s="176"/>
      <c r="N312" s="177"/>
      <c r="O312" s="177"/>
      <c r="P312" s="177"/>
      <c r="Q312" s="177"/>
      <c r="R312" s="177"/>
      <c r="S312" s="177"/>
      <c r="T312" s="178"/>
      <c r="AT312" s="172" t="s">
        <v>207</v>
      </c>
      <c r="AU312" s="172" t="s">
        <v>84</v>
      </c>
      <c r="AV312" s="14" t="s">
        <v>84</v>
      </c>
      <c r="AW312" s="14" t="s">
        <v>32</v>
      </c>
      <c r="AX312" s="14" t="s">
        <v>76</v>
      </c>
      <c r="AY312" s="172" t="s">
        <v>201</v>
      </c>
    </row>
    <row r="313" spans="1:65" s="13" customFormat="1" ht="11.25">
      <c r="B313" s="163"/>
      <c r="D313" s="164" t="s">
        <v>207</v>
      </c>
      <c r="E313" s="165" t="s">
        <v>1</v>
      </c>
      <c r="F313" s="166" t="s">
        <v>577</v>
      </c>
      <c r="H313" s="165" t="s">
        <v>1</v>
      </c>
      <c r="I313" s="167"/>
      <c r="L313" s="163"/>
      <c r="M313" s="168"/>
      <c r="N313" s="169"/>
      <c r="O313" s="169"/>
      <c r="P313" s="169"/>
      <c r="Q313" s="169"/>
      <c r="R313" s="169"/>
      <c r="S313" s="169"/>
      <c r="T313" s="170"/>
      <c r="AT313" s="165" t="s">
        <v>207</v>
      </c>
      <c r="AU313" s="165" t="s">
        <v>84</v>
      </c>
      <c r="AV313" s="13" t="s">
        <v>82</v>
      </c>
      <c r="AW313" s="13" t="s">
        <v>32</v>
      </c>
      <c r="AX313" s="13" t="s">
        <v>76</v>
      </c>
      <c r="AY313" s="165" t="s">
        <v>201</v>
      </c>
    </row>
    <row r="314" spans="1:65" s="14" customFormat="1" ht="11.25">
      <c r="B314" s="171"/>
      <c r="D314" s="164" t="s">
        <v>207</v>
      </c>
      <c r="E314" s="172" t="s">
        <v>1</v>
      </c>
      <c r="F314" s="173" t="s">
        <v>578</v>
      </c>
      <c r="H314" s="174">
        <v>29.736000000000001</v>
      </c>
      <c r="I314" s="175"/>
      <c r="L314" s="171"/>
      <c r="M314" s="176"/>
      <c r="N314" s="177"/>
      <c r="O314" s="177"/>
      <c r="P314" s="177"/>
      <c r="Q314" s="177"/>
      <c r="R314" s="177"/>
      <c r="S314" s="177"/>
      <c r="T314" s="178"/>
      <c r="AT314" s="172" t="s">
        <v>207</v>
      </c>
      <c r="AU314" s="172" t="s">
        <v>84</v>
      </c>
      <c r="AV314" s="14" t="s">
        <v>84</v>
      </c>
      <c r="AW314" s="14" t="s">
        <v>32</v>
      </c>
      <c r="AX314" s="14" t="s">
        <v>76</v>
      </c>
      <c r="AY314" s="172" t="s">
        <v>201</v>
      </c>
    </row>
    <row r="315" spans="1:65" s="13" customFormat="1" ht="11.25">
      <c r="B315" s="163"/>
      <c r="D315" s="164" t="s">
        <v>207</v>
      </c>
      <c r="E315" s="165" t="s">
        <v>1</v>
      </c>
      <c r="F315" s="166" t="s">
        <v>583</v>
      </c>
      <c r="H315" s="165" t="s">
        <v>1</v>
      </c>
      <c r="I315" s="167"/>
      <c r="L315" s="163"/>
      <c r="M315" s="168"/>
      <c r="N315" s="169"/>
      <c r="O315" s="169"/>
      <c r="P315" s="169"/>
      <c r="Q315" s="169"/>
      <c r="R315" s="169"/>
      <c r="S315" s="169"/>
      <c r="T315" s="170"/>
      <c r="AT315" s="165" t="s">
        <v>207</v>
      </c>
      <c r="AU315" s="165" t="s">
        <v>84</v>
      </c>
      <c r="AV315" s="13" t="s">
        <v>82</v>
      </c>
      <c r="AW315" s="13" t="s">
        <v>32</v>
      </c>
      <c r="AX315" s="13" t="s">
        <v>76</v>
      </c>
      <c r="AY315" s="165" t="s">
        <v>201</v>
      </c>
    </row>
    <row r="316" spans="1:65" s="14" customFormat="1" ht="11.25">
      <c r="B316" s="171"/>
      <c r="D316" s="164" t="s">
        <v>207</v>
      </c>
      <c r="E316" s="172" t="s">
        <v>1</v>
      </c>
      <c r="F316" s="173" t="s">
        <v>584</v>
      </c>
      <c r="H316" s="174">
        <v>51.194000000000003</v>
      </c>
      <c r="I316" s="175"/>
      <c r="L316" s="171"/>
      <c r="M316" s="176"/>
      <c r="N316" s="177"/>
      <c r="O316" s="177"/>
      <c r="P316" s="177"/>
      <c r="Q316" s="177"/>
      <c r="R316" s="177"/>
      <c r="S316" s="177"/>
      <c r="T316" s="178"/>
      <c r="AT316" s="172" t="s">
        <v>207</v>
      </c>
      <c r="AU316" s="172" t="s">
        <v>84</v>
      </c>
      <c r="AV316" s="14" t="s">
        <v>84</v>
      </c>
      <c r="AW316" s="14" t="s">
        <v>32</v>
      </c>
      <c r="AX316" s="14" t="s">
        <v>76</v>
      </c>
      <c r="AY316" s="172" t="s">
        <v>201</v>
      </c>
    </row>
    <row r="317" spans="1:65" s="14" customFormat="1" ht="11.25">
      <c r="B317" s="171"/>
      <c r="D317" s="164" t="s">
        <v>207</v>
      </c>
      <c r="E317" s="172" t="s">
        <v>1</v>
      </c>
      <c r="F317" s="173" t="s">
        <v>585</v>
      </c>
      <c r="H317" s="174">
        <v>98.567999999999998</v>
      </c>
      <c r="I317" s="175"/>
      <c r="L317" s="171"/>
      <c r="M317" s="176"/>
      <c r="N317" s="177"/>
      <c r="O317" s="177"/>
      <c r="P317" s="177"/>
      <c r="Q317" s="177"/>
      <c r="R317" s="177"/>
      <c r="S317" s="177"/>
      <c r="T317" s="178"/>
      <c r="AT317" s="172" t="s">
        <v>207</v>
      </c>
      <c r="AU317" s="172" t="s">
        <v>84</v>
      </c>
      <c r="AV317" s="14" t="s">
        <v>84</v>
      </c>
      <c r="AW317" s="14" t="s">
        <v>32</v>
      </c>
      <c r="AX317" s="14" t="s">
        <v>76</v>
      </c>
      <c r="AY317" s="172" t="s">
        <v>201</v>
      </c>
    </row>
    <row r="318" spans="1:65" s="15" customFormat="1" ht="11.25">
      <c r="B318" s="179"/>
      <c r="D318" s="164" t="s">
        <v>207</v>
      </c>
      <c r="E318" s="180" t="s">
        <v>1</v>
      </c>
      <c r="F318" s="181" t="s">
        <v>211</v>
      </c>
      <c r="H318" s="182">
        <v>192.55099999999999</v>
      </c>
      <c r="I318" s="183"/>
      <c r="L318" s="179"/>
      <c r="M318" s="184"/>
      <c r="N318" s="185"/>
      <c r="O318" s="185"/>
      <c r="P318" s="185"/>
      <c r="Q318" s="185"/>
      <c r="R318" s="185"/>
      <c r="S318" s="185"/>
      <c r="T318" s="186"/>
      <c r="AT318" s="180" t="s">
        <v>207</v>
      </c>
      <c r="AU318" s="180" t="s">
        <v>84</v>
      </c>
      <c r="AV318" s="15" t="s">
        <v>126</v>
      </c>
      <c r="AW318" s="15" t="s">
        <v>32</v>
      </c>
      <c r="AX318" s="15" t="s">
        <v>82</v>
      </c>
      <c r="AY318" s="180" t="s">
        <v>201</v>
      </c>
    </row>
    <row r="319" spans="1:65" s="2" customFormat="1" ht="16.5" customHeight="1">
      <c r="A319" s="33"/>
      <c r="B319" s="149"/>
      <c r="C319" s="150" t="s">
        <v>586</v>
      </c>
      <c r="D319" s="150" t="s">
        <v>203</v>
      </c>
      <c r="E319" s="151" t="s">
        <v>587</v>
      </c>
      <c r="F319" s="152" t="s">
        <v>588</v>
      </c>
      <c r="G319" s="153" t="s">
        <v>405</v>
      </c>
      <c r="H319" s="154">
        <v>103.71</v>
      </c>
      <c r="I319" s="155"/>
      <c r="J319" s="156">
        <f>ROUND(I319*H319,2)</f>
        <v>0</v>
      </c>
      <c r="K319" s="152" t="s">
        <v>1</v>
      </c>
      <c r="L319" s="34"/>
      <c r="M319" s="157" t="s">
        <v>1</v>
      </c>
      <c r="N319" s="158" t="s">
        <v>41</v>
      </c>
      <c r="O319" s="59"/>
      <c r="P319" s="159">
        <f>O319*H319</f>
        <v>0</v>
      </c>
      <c r="Q319" s="159">
        <v>1.89E-3</v>
      </c>
      <c r="R319" s="159">
        <f>Q319*H319</f>
        <v>0.19601189999999999</v>
      </c>
      <c r="S319" s="159">
        <v>0</v>
      </c>
      <c r="T319" s="160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61" t="s">
        <v>126</v>
      </c>
      <c r="AT319" s="161" t="s">
        <v>203</v>
      </c>
      <c r="AU319" s="161" t="s">
        <v>84</v>
      </c>
      <c r="AY319" s="18" t="s">
        <v>201</v>
      </c>
      <c r="BE319" s="162">
        <f>IF(N319="základní",J319,0)</f>
        <v>0</v>
      </c>
      <c r="BF319" s="162">
        <f>IF(N319="snížená",J319,0)</f>
        <v>0</v>
      </c>
      <c r="BG319" s="162">
        <f>IF(N319="zákl. přenesená",J319,0)</f>
        <v>0</v>
      </c>
      <c r="BH319" s="162">
        <f>IF(N319="sníž. přenesená",J319,0)</f>
        <v>0</v>
      </c>
      <c r="BI319" s="162">
        <f>IF(N319="nulová",J319,0)</f>
        <v>0</v>
      </c>
      <c r="BJ319" s="18" t="s">
        <v>82</v>
      </c>
      <c r="BK319" s="162">
        <f>ROUND(I319*H319,2)</f>
        <v>0</v>
      </c>
      <c r="BL319" s="18" t="s">
        <v>126</v>
      </c>
      <c r="BM319" s="161" t="s">
        <v>589</v>
      </c>
    </row>
    <row r="320" spans="1:65" s="13" customFormat="1" ht="11.25">
      <c r="B320" s="163"/>
      <c r="D320" s="164" t="s">
        <v>207</v>
      </c>
      <c r="E320" s="165" t="s">
        <v>1</v>
      </c>
      <c r="F320" s="166" t="s">
        <v>590</v>
      </c>
      <c r="H320" s="165" t="s">
        <v>1</v>
      </c>
      <c r="I320" s="167"/>
      <c r="L320" s="163"/>
      <c r="M320" s="168"/>
      <c r="N320" s="169"/>
      <c r="O320" s="169"/>
      <c r="P320" s="169"/>
      <c r="Q320" s="169"/>
      <c r="R320" s="169"/>
      <c r="S320" s="169"/>
      <c r="T320" s="170"/>
      <c r="AT320" s="165" t="s">
        <v>207</v>
      </c>
      <c r="AU320" s="165" t="s">
        <v>84</v>
      </c>
      <c r="AV320" s="13" t="s">
        <v>82</v>
      </c>
      <c r="AW320" s="13" t="s">
        <v>32</v>
      </c>
      <c r="AX320" s="13" t="s">
        <v>76</v>
      </c>
      <c r="AY320" s="165" t="s">
        <v>201</v>
      </c>
    </row>
    <row r="321" spans="1:65" s="14" customFormat="1" ht="11.25">
      <c r="B321" s="171"/>
      <c r="D321" s="164" t="s">
        <v>207</v>
      </c>
      <c r="E321" s="172" t="s">
        <v>1</v>
      </c>
      <c r="F321" s="173" t="s">
        <v>591</v>
      </c>
      <c r="H321" s="174">
        <v>113.4</v>
      </c>
      <c r="I321" s="175"/>
      <c r="L321" s="171"/>
      <c r="M321" s="176"/>
      <c r="N321" s="177"/>
      <c r="O321" s="177"/>
      <c r="P321" s="177"/>
      <c r="Q321" s="177"/>
      <c r="R321" s="177"/>
      <c r="S321" s="177"/>
      <c r="T321" s="178"/>
      <c r="AT321" s="172" t="s">
        <v>207</v>
      </c>
      <c r="AU321" s="172" t="s">
        <v>84</v>
      </c>
      <c r="AV321" s="14" t="s">
        <v>84</v>
      </c>
      <c r="AW321" s="14" t="s">
        <v>32</v>
      </c>
      <c r="AX321" s="14" t="s">
        <v>76</v>
      </c>
      <c r="AY321" s="172" t="s">
        <v>201</v>
      </c>
    </row>
    <row r="322" spans="1:65" s="14" customFormat="1" ht="11.25">
      <c r="B322" s="171"/>
      <c r="D322" s="164" t="s">
        <v>207</v>
      </c>
      <c r="E322" s="172" t="s">
        <v>1</v>
      </c>
      <c r="F322" s="173" t="s">
        <v>592</v>
      </c>
      <c r="H322" s="174">
        <v>-9.69</v>
      </c>
      <c r="I322" s="175"/>
      <c r="L322" s="171"/>
      <c r="M322" s="176"/>
      <c r="N322" s="177"/>
      <c r="O322" s="177"/>
      <c r="P322" s="177"/>
      <c r="Q322" s="177"/>
      <c r="R322" s="177"/>
      <c r="S322" s="177"/>
      <c r="T322" s="178"/>
      <c r="AT322" s="172" t="s">
        <v>207</v>
      </c>
      <c r="AU322" s="172" t="s">
        <v>84</v>
      </c>
      <c r="AV322" s="14" t="s">
        <v>84</v>
      </c>
      <c r="AW322" s="14" t="s">
        <v>32</v>
      </c>
      <c r="AX322" s="14" t="s">
        <v>76</v>
      </c>
      <c r="AY322" s="172" t="s">
        <v>201</v>
      </c>
    </row>
    <row r="323" spans="1:65" s="15" customFormat="1" ht="11.25">
      <c r="B323" s="179"/>
      <c r="D323" s="164" t="s">
        <v>207</v>
      </c>
      <c r="E323" s="180" t="s">
        <v>1</v>
      </c>
      <c r="F323" s="181" t="s">
        <v>211</v>
      </c>
      <c r="H323" s="182">
        <v>103.71</v>
      </c>
      <c r="I323" s="183"/>
      <c r="L323" s="179"/>
      <c r="M323" s="184"/>
      <c r="N323" s="185"/>
      <c r="O323" s="185"/>
      <c r="P323" s="185"/>
      <c r="Q323" s="185"/>
      <c r="R323" s="185"/>
      <c r="S323" s="185"/>
      <c r="T323" s="186"/>
      <c r="AT323" s="180" t="s">
        <v>207</v>
      </c>
      <c r="AU323" s="180" t="s">
        <v>84</v>
      </c>
      <c r="AV323" s="15" t="s">
        <v>126</v>
      </c>
      <c r="AW323" s="15" t="s">
        <v>32</v>
      </c>
      <c r="AX323" s="15" t="s">
        <v>82</v>
      </c>
      <c r="AY323" s="180" t="s">
        <v>201</v>
      </c>
    </row>
    <row r="324" spans="1:65" s="2" customFormat="1" ht="16.5" customHeight="1">
      <c r="A324" s="33"/>
      <c r="B324" s="149"/>
      <c r="C324" s="150" t="s">
        <v>593</v>
      </c>
      <c r="D324" s="150" t="s">
        <v>203</v>
      </c>
      <c r="E324" s="151" t="s">
        <v>594</v>
      </c>
      <c r="F324" s="152" t="s">
        <v>595</v>
      </c>
      <c r="G324" s="153" t="s">
        <v>405</v>
      </c>
      <c r="H324" s="154">
        <v>105.651</v>
      </c>
      <c r="I324" s="155"/>
      <c r="J324" s="156">
        <f>ROUND(I324*H324,2)</f>
        <v>0</v>
      </c>
      <c r="K324" s="152" t="s">
        <v>335</v>
      </c>
      <c r="L324" s="34"/>
      <c r="M324" s="157" t="s">
        <v>1</v>
      </c>
      <c r="N324" s="158" t="s">
        <v>41</v>
      </c>
      <c r="O324" s="59"/>
      <c r="P324" s="159">
        <f>O324*H324</f>
        <v>0</v>
      </c>
      <c r="Q324" s="159">
        <v>7.3499999999999998E-3</v>
      </c>
      <c r="R324" s="159">
        <f>Q324*H324</f>
        <v>0.77653485</v>
      </c>
      <c r="S324" s="159">
        <v>0</v>
      </c>
      <c r="T324" s="160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61" t="s">
        <v>126</v>
      </c>
      <c r="AT324" s="161" t="s">
        <v>203</v>
      </c>
      <c r="AU324" s="161" t="s">
        <v>84</v>
      </c>
      <c r="AY324" s="18" t="s">
        <v>201</v>
      </c>
      <c r="BE324" s="162">
        <f>IF(N324="základní",J324,0)</f>
        <v>0</v>
      </c>
      <c r="BF324" s="162">
        <f>IF(N324="snížená",J324,0)</f>
        <v>0</v>
      </c>
      <c r="BG324" s="162">
        <f>IF(N324="zákl. přenesená",J324,0)</f>
        <v>0</v>
      </c>
      <c r="BH324" s="162">
        <f>IF(N324="sníž. přenesená",J324,0)</f>
        <v>0</v>
      </c>
      <c r="BI324" s="162">
        <f>IF(N324="nulová",J324,0)</f>
        <v>0</v>
      </c>
      <c r="BJ324" s="18" t="s">
        <v>82</v>
      </c>
      <c r="BK324" s="162">
        <f>ROUND(I324*H324,2)</f>
        <v>0</v>
      </c>
      <c r="BL324" s="18" t="s">
        <v>126</v>
      </c>
      <c r="BM324" s="161" t="s">
        <v>596</v>
      </c>
    </row>
    <row r="325" spans="1:65" s="14" customFormat="1" ht="11.25">
      <c r="B325" s="171"/>
      <c r="D325" s="164" t="s">
        <v>207</v>
      </c>
      <c r="E325" s="172" t="s">
        <v>1</v>
      </c>
      <c r="F325" s="173" t="s">
        <v>597</v>
      </c>
      <c r="H325" s="174">
        <v>105.651</v>
      </c>
      <c r="I325" s="175"/>
      <c r="L325" s="171"/>
      <c r="M325" s="176"/>
      <c r="N325" s="177"/>
      <c r="O325" s="177"/>
      <c r="P325" s="177"/>
      <c r="Q325" s="177"/>
      <c r="R325" s="177"/>
      <c r="S325" s="177"/>
      <c r="T325" s="178"/>
      <c r="AT325" s="172" t="s">
        <v>207</v>
      </c>
      <c r="AU325" s="172" t="s">
        <v>84</v>
      </c>
      <c r="AV325" s="14" t="s">
        <v>84</v>
      </c>
      <c r="AW325" s="14" t="s">
        <v>32</v>
      </c>
      <c r="AX325" s="14" t="s">
        <v>82</v>
      </c>
      <c r="AY325" s="172" t="s">
        <v>201</v>
      </c>
    </row>
    <row r="326" spans="1:65" s="2" customFormat="1" ht="16.5" customHeight="1">
      <c r="A326" s="33"/>
      <c r="B326" s="149"/>
      <c r="C326" s="150" t="s">
        <v>598</v>
      </c>
      <c r="D326" s="150" t="s">
        <v>203</v>
      </c>
      <c r="E326" s="151" t="s">
        <v>599</v>
      </c>
      <c r="F326" s="152" t="s">
        <v>600</v>
      </c>
      <c r="G326" s="153" t="s">
        <v>405</v>
      </c>
      <c r="H326" s="154">
        <v>145.71899999999999</v>
      </c>
      <c r="I326" s="155"/>
      <c r="J326" s="156">
        <f>ROUND(I326*H326,2)</f>
        <v>0</v>
      </c>
      <c r="K326" s="152" t="s">
        <v>1</v>
      </c>
      <c r="L326" s="34"/>
      <c r="M326" s="157" t="s">
        <v>1</v>
      </c>
      <c r="N326" s="158" t="s">
        <v>41</v>
      </c>
      <c r="O326" s="59"/>
      <c r="P326" s="159">
        <f>O326*H326</f>
        <v>0</v>
      </c>
      <c r="Q326" s="159">
        <v>4.0000000000000001E-3</v>
      </c>
      <c r="R326" s="159">
        <f>Q326*H326</f>
        <v>0.58287599999999995</v>
      </c>
      <c r="S326" s="159">
        <v>0</v>
      </c>
      <c r="T326" s="160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61" t="s">
        <v>126</v>
      </c>
      <c r="AT326" s="161" t="s">
        <v>203</v>
      </c>
      <c r="AU326" s="161" t="s">
        <v>84</v>
      </c>
      <c r="AY326" s="18" t="s">
        <v>201</v>
      </c>
      <c r="BE326" s="162">
        <f>IF(N326="základní",J326,0)</f>
        <v>0</v>
      </c>
      <c r="BF326" s="162">
        <f>IF(N326="snížená",J326,0)</f>
        <v>0</v>
      </c>
      <c r="BG326" s="162">
        <f>IF(N326="zákl. přenesená",J326,0)</f>
        <v>0</v>
      </c>
      <c r="BH326" s="162">
        <f>IF(N326="sníž. přenesená",J326,0)</f>
        <v>0</v>
      </c>
      <c r="BI326" s="162">
        <f>IF(N326="nulová",J326,0)</f>
        <v>0</v>
      </c>
      <c r="BJ326" s="18" t="s">
        <v>82</v>
      </c>
      <c r="BK326" s="162">
        <f>ROUND(I326*H326,2)</f>
        <v>0</v>
      </c>
      <c r="BL326" s="18" t="s">
        <v>126</v>
      </c>
      <c r="BM326" s="161" t="s">
        <v>601</v>
      </c>
    </row>
    <row r="327" spans="1:65" s="14" customFormat="1" ht="11.25">
      <c r="B327" s="171"/>
      <c r="D327" s="164" t="s">
        <v>207</v>
      </c>
      <c r="E327" s="172" t="s">
        <v>1</v>
      </c>
      <c r="F327" s="173" t="s">
        <v>602</v>
      </c>
      <c r="H327" s="174">
        <v>145.71899999999999</v>
      </c>
      <c r="I327" s="175"/>
      <c r="L327" s="171"/>
      <c r="M327" s="176"/>
      <c r="N327" s="177"/>
      <c r="O327" s="177"/>
      <c r="P327" s="177"/>
      <c r="Q327" s="177"/>
      <c r="R327" s="177"/>
      <c r="S327" s="177"/>
      <c r="T327" s="178"/>
      <c r="AT327" s="172" t="s">
        <v>207</v>
      </c>
      <c r="AU327" s="172" t="s">
        <v>84</v>
      </c>
      <c r="AV327" s="14" t="s">
        <v>84</v>
      </c>
      <c r="AW327" s="14" t="s">
        <v>32</v>
      </c>
      <c r="AX327" s="14" t="s">
        <v>82</v>
      </c>
      <c r="AY327" s="172" t="s">
        <v>201</v>
      </c>
    </row>
    <row r="328" spans="1:65" s="2" customFormat="1" ht="16.5" customHeight="1">
      <c r="A328" s="33"/>
      <c r="B328" s="149"/>
      <c r="C328" s="150" t="s">
        <v>603</v>
      </c>
      <c r="D328" s="150" t="s">
        <v>203</v>
      </c>
      <c r="E328" s="151" t="s">
        <v>604</v>
      </c>
      <c r="F328" s="152" t="s">
        <v>605</v>
      </c>
      <c r="G328" s="153" t="s">
        <v>405</v>
      </c>
      <c r="H328" s="154">
        <v>323.08600000000001</v>
      </c>
      <c r="I328" s="155"/>
      <c r="J328" s="156">
        <f>ROUND(I328*H328,2)</f>
        <v>0</v>
      </c>
      <c r="K328" s="152" t="s">
        <v>1</v>
      </c>
      <c r="L328" s="34"/>
      <c r="M328" s="157" t="s">
        <v>1</v>
      </c>
      <c r="N328" s="158" t="s">
        <v>41</v>
      </c>
      <c r="O328" s="59"/>
      <c r="P328" s="159">
        <f>O328*H328</f>
        <v>0</v>
      </c>
      <c r="Q328" s="159">
        <v>1.9E-3</v>
      </c>
      <c r="R328" s="159">
        <f>Q328*H328</f>
        <v>0.61386340000000006</v>
      </c>
      <c r="S328" s="159">
        <v>0</v>
      </c>
      <c r="T328" s="160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61" t="s">
        <v>126</v>
      </c>
      <c r="AT328" s="161" t="s">
        <v>203</v>
      </c>
      <c r="AU328" s="161" t="s">
        <v>84</v>
      </c>
      <c r="AY328" s="18" t="s">
        <v>201</v>
      </c>
      <c r="BE328" s="162">
        <f>IF(N328="základní",J328,0)</f>
        <v>0</v>
      </c>
      <c r="BF328" s="162">
        <f>IF(N328="snížená",J328,0)</f>
        <v>0</v>
      </c>
      <c r="BG328" s="162">
        <f>IF(N328="zákl. přenesená",J328,0)</f>
        <v>0</v>
      </c>
      <c r="BH328" s="162">
        <f>IF(N328="sníž. přenesená",J328,0)</f>
        <v>0</v>
      </c>
      <c r="BI328" s="162">
        <f>IF(N328="nulová",J328,0)</f>
        <v>0</v>
      </c>
      <c r="BJ328" s="18" t="s">
        <v>82</v>
      </c>
      <c r="BK328" s="162">
        <f>ROUND(I328*H328,2)</f>
        <v>0</v>
      </c>
      <c r="BL328" s="18" t="s">
        <v>126</v>
      </c>
      <c r="BM328" s="161" t="s">
        <v>606</v>
      </c>
    </row>
    <row r="329" spans="1:65" s="13" customFormat="1" ht="11.25">
      <c r="B329" s="163"/>
      <c r="D329" s="164" t="s">
        <v>207</v>
      </c>
      <c r="E329" s="165" t="s">
        <v>1</v>
      </c>
      <c r="F329" s="166" t="s">
        <v>607</v>
      </c>
      <c r="H329" s="165" t="s">
        <v>1</v>
      </c>
      <c r="I329" s="167"/>
      <c r="L329" s="163"/>
      <c r="M329" s="168"/>
      <c r="N329" s="169"/>
      <c r="O329" s="169"/>
      <c r="P329" s="169"/>
      <c r="Q329" s="169"/>
      <c r="R329" s="169"/>
      <c r="S329" s="169"/>
      <c r="T329" s="170"/>
      <c r="AT329" s="165" t="s">
        <v>207</v>
      </c>
      <c r="AU329" s="165" t="s">
        <v>84</v>
      </c>
      <c r="AV329" s="13" t="s">
        <v>82</v>
      </c>
      <c r="AW329" s="13" t="s">
        <v>32</v>
      </c>
      <c r="AX329" s="13" t="s">
        <v>76</v>
      </c>
      <c r="AY329" s="165" t="s">
        <v>201</v>
      </c>
    </row>
    <row r="330" spans="1:65" s="14" customFormat="1" ht="11.25">
      <c r="B330" s="171"/>
      <c r="D330" s="164" t="s">
        <v>207</v>
      </c>
      <c r="E330" s="172" t="s">
        <v>1</v>
      </c>
      <c r="F330" s="173" t="s">
        <v>608</v>
      </c>
      <c r="H330" s="174">
        <v>8.3339999999999996</v>
      </c>
      <c r="I330" s="175"/>
      <c r="L330" s="171"/>
      <c r="M330" s="176"/>
      <c r="N330" s="177"/>
      <c r="O330" s="177"/>
      <c r="P330" s="177"/>
      <c r="Q330" s="177"/>
      <c r="R330" s="177"/>
      <c r="S330" s="177"/>
      <c r="T330" s="178"/>
      <c r="AT330" s="172" t="s">
        <v>207</v>
      </c>
      <c r="AU330" s="172" t="s">
        <v>84</v>
      </c>
      <c r="AV330" s="14" t="s">
        <v>84</v>
      </c>
      <c r="AW330" s="14" t="s">
        <v>32</v>
      </c>
      <c r="AX330" s="14" t="s">
        <v>76</v>
      </c>
      <c r="AY330" s="172" t="s">
        <v>201</v>
      </c>
    </row>
    <row r="331" spans="1:65" s="14" customFormat="1" ht="11.25">
      <c r="B331" s="171"/>
      <c r="D331" s="164" t="s">
        <v>207</v>
      </c>
      <c r="E331" s="172" t="s">
        <v>1</v>
      </c>
      <c r="F331" s="173" t="s">
        <v>609</v>
      </c>
      <c r="H331" s="174">
        <v>3.9620000000000002</v>
      </c>
      <c r="I331" s="175"/>
      <c r="L331" s="171"/>
      <c r="M331" s="176"/>
      <c r="N331" s="177"/>
      <c r="O331" s="177"/>
      <c r="P331" s="177"/>
      <c r="Q331" s="177"/>
      <c r="R331" s="177"/>
      <c r="S331" s="177"/>
      <c r="T331" s="178"/>
      <c r="AT331" s="172" t="s">
        <v>207</v>
      </c>
      <c r="AU331" s="172" t="s">
        <v>84</v>
      </c>
      <c r="AV331" s="14" t="s">
        <v>84</v>
      </c>
      <c r="AW331" s="14" t="s">
        <v>32</v>
      </c>
      <c r="AX331" s="14" t="s">
        <v>76</v>
      </c>
      <c r="AY331" s="172" t="s">
        <v>201</v>
      </c>
    </row>
    <row r="332" spans="1:65" s="13" customFormat="1" ht="11.25">
      <c r="B332" s="163"/>
      <c r="D332" s="164" t="s">
        <v>207</v>
      </c>
      <c r="E332" s="165" t="s">
        <v>1</v>
      </c>
      <c r="F332" s="166" t="s">
        <v>610</v>
      </c>
      <c r="H332" s="165" t="s">
        <v>1</v>
      </c>
      <c r="I332" s="167"/>
      <c r="L332" s="163"/>
      <c r="M332" s="168"/>
      <c r="N332" s="169"/>
      <c r="O332" s="169"/>
      <c r="P332" s="169"/>
      <c r="Q332" s="169"/>
      <c r="R332" s="169"/>
      <c r="S332" s="169"/>
      <c r="T332" s="170"/>
      <c r="AT332" s="165" t="s">
        <v>207</v>
      </c>
      <c r="AU332" s="165" t="s">
        <v>84</v>
      </c>
      <c r="AV332" s="13" t="s">
        <v>82</v>
      </c>
      <c r="AW332" s="13" t="s">
        <v>32</v>
      </c>
      <c r="AX332" s="13" t="s">
        <v>76</v>
      </c>
      <c r="AY332" s="165" t="s">
        <v>201</v>
      </c>
    </row>
    <row r="333" spans="1:65" s="14" customFormat="1" ht="11.25">
      <c r="B333" s="171"/>
      <c r="D333" s="164" t="s">
        <v>207</v>
      </c>
      <c r="E333" s="172" t="s">
        <v>1</v>
      </c>
      <c r="F333" s="173" t="s">
        <v>611</v>
      </c>
      <c r="H333" s="174">
        <v>15.29</v>
      </c>
      <c r="I333" s="175"/>
      <c r="L333" s="171"/>
      <c r="M333" s="176"/>
      <c r="N333" s="177"/>
      <c r="O333" s="177"/>
      <c r="P333" s="177"/>
      <c r="Q333" s="177"/>
      <c r="R333" s="177"/>
      <c r="S333" s="177"/>
      <c r="T333" s="178"/>
      <c r="AT333" s="172" t="s">
        <v>207</v>
      </c>
      <c r="AU333" s="172" t="s">
        <v>84</v>
      </c>
      <c r="AV333" s="14" t="s">
        <v>84</v>
      </c>
      <c r="AW333" s="14" t="s">
        <v>32</v>
      </c>
      <c r="AX333" s="14" t="s">
        <v>76</v>
      </c>
      <c r="AY333" s="172" t="s">
        <v>201</v>
      </c>
    </row>
    <row r="334" spans="1:65" s="13" customFormat="1" ht="11.25">
      <c r="B334" s="163"/>
      <c r="D334" s="164" t="s">
        <v>207</v>
      </c>
      <c r="E334" s="165" t="s">
        <v>1</v>
      </c>
      <c r="F334" s="166" t="s">
        <v>583</v>
      </c>
      <c r="H334" s="165" t="s">
        <v>1</v>
      </c>
      <c r="I334" s="167"/>
      <c r="L334" s="163"/>
      <c r="M334" s="168"/>
      <c r="N334" s="169"/>
      <c r="O334" s="169"/>
      <c r="P334" s="169"/>
      <c r="Q334" s="169"/>
      <c r="R334" s="169"/>
      <c r="S334" s="169"/>
      <c r="T334" s="170"/>
      <c r="AT334" s="165" t="s">
        <v>207</v>
      </c>
      <c r="AU334" s="165" t="s">
        <v>84</v>
      </c>
      <c r="AV334" s="13" t="s">
        <v>82</v>
      </c>
      <c r="AW334" s="13" t="s">
        <v>32</v>
      </c>
      <c r="AX334" s="13" t="s">
        <v>76</v>
      </c>
      <c r="AY334" s="165" t="s">
        <v>201</v>
      </c>
    </row>
    <row r="335" spans="1:65" s="14" customFormat="1" ht="11.25">
      <c r="B335" s="171"/>
      <c r="D335" s="164" t="s">
        <v>207</v>
      </c>
      <c r="E335" s="172" t="s">
        <v>1</v>
      </c>
      <c r="F335" s="173" t="s">
        <v>584</v>
      </c>
      <c r="H335" s="174">
        <v>51.194000000000003</v>
      </c>
      <c r="I335" s="175"/>
      <c r="L335" s="171"/>
      <c r="M335" s="176"/>
      <c r="N335" s="177"/>
      <c r="O335" s="177"/>
      <c r="P335" s="177"/>
      <c r="Q335" s="177"/>
      <c r="R335" s="177"/>
      <c r="S335" s="177"/>
      <c r="T335" s="178"/>
      <c r="AT335" s="172" t="s">
        <v>207</v>
      </c>
      <c r="AU335" s="172" t="s">
        <v>84</v>
      </c>
      <c r="AV335" s="14" t="s">
        <v>84</v>
      </c>
      <c r="AW335" s="14" t="s">
        <v>32</v>
      </c>
      <c r="AX335" s="14" t="s">
        <v>76</v>
      </c>
      <c r="AY335" s="172" t="s">
        <v>201</v>
      </c>
    </row>
    <row r="336" spans="1:65" s="14" customFormat="1" ht="11.25">
      <c r="B336" s="171"/>
      <c r="D336" s="164" t="s">
        <v>207</v>
      </c>
      <c r="E336" s="172" t="s">
        <v>1</v>
      </c>
      <c r="F336" s="173" t="s">
        <v>585</v>
      </c>
      <c r="H336" s="174">
        <v>98.567999999999998</v>
      </c>
      <c r="I336" s="175"/>
      <c r="L336" s="171"/>
      <c r="M336" s="176"/>
      <c r="N336" s="177"/>
      <c r="O336" s="177"/>
      <c r="P336" s="177"/>
      <c r="Q336" s="177"/>
      <c r="R336" s="177"/>
      <c r="S336" s="177"/>
      <c r="T336" s="178"/>
      <c r="AT336" s="172" t="s">
        <v>207</v>
      </c>
      <c r="AU336" s="172" t="s">
        <v>84</v>
      </c>
      <c r="AV336" s="14" t="s">
        <v>84</v>
      </c>
      <c r="AW336" s="14" t="s">
        <v>32</v>
      </c>
      <c r="AX336" s="14" t="s">
        <v>76</v>
      </c>
      <c r="AY336" s="172" t="s">
        <v>201</v>
      </c>
    </row>
    <row r="337" spans="1:65" s="13" customFormat="1" ht="11.25">
      <c r="B337" s="163"/>
      <c r="D337" s="164" t="s">
        <v>207</v>
      </c>
      <c r="E337" s="165" t="s">
        <v>1</v>
      </c>
      <c r="F337" s="166" t="s">
        <v>612</v>
      </c>
      <c r="H337" s="165" t="s">
        <v>1</v>
      </c>
      <c r="I337" s="167"/>
      <c r="L337" s="163"/>
      <c r="M337" s="168"/>
      <c r="N337" s="169"/>
      <c r="O337" s="169"/>
      <c r="P337" s="169"/>
      <c r="Q337" s="169"/>
      <c r="R337" s="169"/>
      <c r="S337" s="169"/>
      <c r="T337" s="170"/>
      <c r="AT337" s="165" t="s">
        <v>207</v>
      </c>
      <c r="AU337" s="165" t="s">
        <v>84</v>
      </c>
      <c r="AV337" s="13" t="s">
        <v>82</v>
      </c>
      <c r="AW337" s="13" t="s">
        <v>32</v>
      </c>
      <c r="AX337" s="13" t="s">
        <v>76</v>
      </c>
      <c r="AY337" s="165" t="s">
        <v>201</v>
      </c>
    </row>
    <row r="338" spans="1:65" s="14" customFormat="1" ht="11.25">
      <c r="B338" s="171"/>
      <c r="D338" s="164" t="s">
        <v>207</v>
      </c>
      <c r="E338" s="172" t="s">
        <v>1</v>
      </c>
      <c r="F338" s="173" t="s">
        <v>613</v>
      </c>
      <c r="H338" s="174">
        <v>20.556999999999999</v>
      </c>
      <c r="I338" s="175"/>
      <c r="L338" s="171"/>
      <c r="M338" s="176"/>
      <c r="N338" s="177"/>
      <c r="O338" s="177"/>
      <c r="P338" s="177"/>
      <c r="Q338" s="177"/>
      <c r="R338" s="177"/>
      <c r="S338" s="177"/>
      <c r="T338" s="178"/>
      <c r="AT338" s="172" t="s">
        <v>207</v>
      </c>
      <c r="AU338" s="172" t="s">
        <v>84</v>
      </c>
      <c r="AV338" s="14" t="s">
        <v>84</v>
      </c>
      <c r="AW338" s="14" t="s">
        <v>32</v>
      </c>
      <c r="AX338" s="14" t="s">
        <v>76</v>
      </c>
      <c r="AY338" s="172" t="s">
        <v>201</v>
      </c>
    </row>
    <row r="339" spans="1:65" s="13" customFormat="1" ht="11.25">
      <c r="B339" s="163"/>
      <c r="D339" s="164" t="s">
        <v>207</v>
      </c>
      <c r="E339" s="165" t="s">
        <v>1</v>
      </c>
      <c r="F339" s="166" t="s">
        <v>614</v>
      </c>
      <c r="H339" s="165" t="s">
        <v>1</v>
      </c>
      <c r="I339" s="167"/>
      <c r="L339" s="163"/>
      <c r="M339" s="168"/>
      <c r="N339" s="169"/>
      <c r="O339" s="169"/>
      <c r="P339" s="169"/>
      <c r="Q339" s="169"/>
      <c r="R339" s="169"/>
      <c r="S339" s="169"/>
      <c r="T339" s="170"/>
      <c r="AT339" s="165" t="s">
        <v>207</v>
      </c>
      <c r="AU339" s="165" t="s">
        <v>84</v>
      </c>
      <c r="AV339" s="13" t="s">
        <v>82</v>
      </c>
      <c r="AW339" s="13" t="s">
        <v>32</v>
      </c>
      <c r="AX339" s="13" t="s">
        <v>76</v>
      </c>
      <c r="AY339" s="165" t="s">
        <v>201</v>
      </c>
    </row>
    <row r="340" spans="1:65" s="14" customFormat="1" ht="11.25">
      <c r="B340" s="171"/>
      <c r="D340" s="164" t="s">
        <v>207</v>
      </c>
      <c r="E340" s="172" t="s">
        <v>1</v>
      </c>
      <c r="F340" s="173" t="s">
        <v>615</v>
      </c>
      <c r="H340" s="174">
        <v>121.32</v>
      </c>
      <c r="I340" s="175"/>
      <c r="L340" s="171"/>
      <c r="M340" s="176"/>
      <c r="N340" s="177"/>
      <c r="O340" s="177"/>
      <c r="P340" s="177"/>
      <c r="Q340" s="177"/>
      <c r="R340" s="177"/>
      <c r="S340" s="177"/>
      <c r="T340" s="178"/>
      <c r="AT340" s="172" t="s">
        <v>207</v>
      </c>
      <c r="AU340" s="172" t="s">
        <v>84</v>
      </c>
      <c r="AV340" s="14" t="s">
        <v>84</v>
      </c>
      <c r="AW340" s="14" t="s">
        <v>32</v>
      </c>
      <c r="AX340" s="14" t="s">
        <v>76</v>
      </c>
      <c r="AY340" s="172" t="s">
        <v>201</v>
      </c>
    </row>
    <row r="341" spans="1:65" s="13" customFormat="1" ht="11.25">
      <c r="B341" s="163"/>
      <c r="D341" s="164" t="s">
        <v>207</v>
      </c>
      <c r="E341" s="165" t="s">
        <v>1</v>
      </c>
      <c r="F341" s="166" t="s">
        <v>439</v>
      </c>
      <c r="H341" s="165" t="s">
        <v>1</v>
      </c>
      <c r="I341" s="167"/>
      <c r="L341" s="163"/>
      <c r="M341" s="168"/>
      <c r="N341" s="169"/>
      <c r="O341" s="169"/>
      <c r="P341" s="169"/>
      <c r="Q341" s="169"/>
      <c r="R341" s="169"/>
      <c r="S341" s="169"/>
      <c r="T341" s="170"/>
      <c r="AT341" s="165" t="s">
        <v>207</v>
      </c>
      <c r="AU341" s="165" t="s">
        <v>84</v>
      </c>
      <c r="AV341" s="13" t="s">
        <v>82</v>
      </c>
      <c r="AW341" s="13" t="s">
        <v>32</v>
      </c>
      <c r="AX341" s="13" t="s">
        <v>76</v>
      </c>
      <c r="AY341" s="165" t="s">
        <v>201</v>
      </c>
    </row>
    <row r="342" spans="1:65" s="14" customFormat="1" ht="11.25">
      <c r="B342" s="171"/>
      <c r="D342" s="164" t="s">
        <v>207</v>
      </c>
      <c r="E342" s="172" t="s">
        <v>1</v>
      </c>
      <c r="F342" s="173" t="s">
        <v>440</v>
      </c>
      <c r="H342" s="174">
        <v>3.8610000000000002</v>
      </c>
      <c r="I342" s="175"/>
      <c r="L342" s="171"/>
      <c r="M342" s="176"/>
      <c r="N342" s="177"/>
      <c r="O342" s="177"/>
      <c r="P342" s="177"/>
      <c r="Q342" s="177"/>
      <c r="R342" s="177"/>
      <c r="S342" s="177"/>
      <c r="T342" s="178"/>
      <c r="AT342" s="172" t="s">
        <v>207</v>
      </c>
      <c r="AU342" s="172" t="s">
        <v>84</v>
      </c>
      <c r="AV342" s="14" t="s">
        <v>84</v>
      </c>
      <c r="AW342" s="14" t="s">
        <v>32</v>
      </c>
      <c r="AX342" s="14" t="s">
        <v>76</v>
      </c>
      <c r="AY342" s="172" t="s">
        <v>201</v>
      </c>
    </row>
    <row r="343" spans="1:65" s="15" customFormat="1" ht="11.25">
      <c r="B343" s="179"/>
      <c r="D343" s="164" t="s">
        <v>207</v>
      </c>
      <c r="E343" s="180" t="s">
        <v>1</v>
      </c>
      <c r="F343" s="181" t="s">
        <v>211</v>
      </c>
      <c r="H343" s="182">
        <v>323.08600000000001</v>
      </c>
      <c r="I343" s="183"/>
      <c r="L343" s="179"/>
      <c r="M343" s="184"/>
      <c r="N343" s="185"/>
      <c r="O343" s="185"/>
      <c r="P343" s="185"/>
      <c r="Q343" s="185"/>
      <c r="R343" s="185"/>
      <c r="S343" s="185"/>
      <c r="T343" s="186"/>
      <c r="AT343" s="180" t="s">
        <v>207</v>
      </c>
      <c r="AU343" s="180" t="s">
        <v>84</v>
      </c>
      <c r="AV343" s="15" t="s">
        <v>126</v>
      </c>
      <c r="AW343" s="15" t="s">
        <v>32</v>
      </c>
      <c r="AX343" s="15" t="s">
        <v>82</v>
      </c>
      <c r="AY343" s="180" t="s">
        <v>201</v>
      </c>
    </row>
    <row r="344" spans="1:65" s="2" customFormat="1" ht="21.75" customHeight="1">
      <c r="A344" s="33"/>
      <c r="B344" s="149"/>
      <c r="C344" s="150" t="s">
        <v>616</v>
      </c>
      <c r="D344" s="150" t="s">
        <v>203</v>
      </c>
      <c r="E344" s="151" t="s">
        <v>617</v>
      </c>
      <c r="F344" s="152" t="s">
        <v>618</v>
      </c>
      <c r="G344" s="153" t="s">
        <v>206</v>
      </c>
      <c r="H344" s="154">
        <v>6.202</v>
      </c>
      <c r="I344" s="155"/>
      <c r="J344" s="156">
        <f>ROUND(I344*H344,2)</f>
        <v>0</v>
      </c>
      <c r="K344" s="152" t="s">
        <v>335</v>
      </c>
      <c r="L344" s="34"/>
      <c r="M344" s="157" t="s">
        <v>1</v>
      </c>
      <c r="N344" s="158" t="s">
        <v>41</v>
      </c>
      <c r="O344" s="59"/>
      <c r="P344" s="159">
        <f>O344*H344</f>
        <v>0</v>
      </c>
      <c r="Q344" s="159">
        <v>2.5018699999999998</v>
      </c>
      <c r="R344" s="159">
        <f>Q344*H344</f>
        <v>15.516597739999998</v>
      </c>
      <c r="S344" s="159">
        <v>0</v>
      </c>
      <c r="T344" s="160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61" t="s">
        <v>126</v>
      </c>
      <c r="AT344" s="161" t="s">
        <v>203</v>
      </c>
      <c r="AU344" s="161" t="s">
        <v>84</v>
      </c>
      <c r="AY344" s="18" t="s">
        <v>201</v>
      </c>
      <c r="BE344" s="162">
        <f>IF(N344="základní",J344,0)</f>
        <v>0</v>
      </c>
      <c r="BF344" s="162">
        <f>IF(N344="snížená",J344,0)</f>
        <v>0</v>
      </c>
      <c r="BG344" s="162">
        <f>IF(N344="zákl. přenesená",J344,0)</f>
        <v>0</v>
      </c>
      <c r="BH344" s="162">
        <f>IF(N344="sníž. přenesená",J344,0)</f>
        <v>0</v>
      </c>
      <c r="BI344" s="162">
        <f>IF(N344="nulová",J344,0)</f>
        <v>0</v>
      </c>
      <c r="BJ344" s="18" t="s">
        <v>82</v>
      </c>
      <c r="BK344" s="162">
        <f>ROUND(I344*H344,2)</f>
        <v>0</v>
      </c>
      <c r="BL344" s="18" t="s">
        <v>126</v>
      </c>
      <c r="BM344" s="161" t="s">
        <v>619</v>
      </c>
    </row>
    <row r="345" spans="1:65" s="14" customFormat="1" ht="11.25">
      <c r="B345" s="171"/>
      <c r="D345" s="164" t="s">
        <v>207</v>
      </c>
      <c r="E345" s="172" t="s">
        <v>1</v>
      </c>
      <c r="F345" s="173" t="s">
        <v>620</v>
      </c>
      <c r="H345" s="174">
        <v>2.6579999999999999</v>
      </c>
      <c r="I345" s="175"/>
      <c r="L345" s="171"/>
      <c r="M345" s="176"/>
      <c r="N345" s="177"/>
      <c r="O345" s="177"/>
      <c r="P345" s="177"/>
      <c r="Q345" s="177"/>
      <c r="R345" s="177"/>
      <c r="S345" s="177"/>
      <c r="T345" s="178"/>
      <c r="AT345" s="172" t="s">
        <v>207</v>
      </c>
      <c r="AU345" s="172" t="s">
        <v>84</v>
      </c>
      <c r="AV345" s="14" t="s">
        <v>84</v>
      </c>
      <c r="AW345" s="14" t="s">
        <v>32</v>
      </c>
      <c r="AX345" s="14" t="s">
        <v>76</v>
      </c>
      <c r="AY345" s="172" t="s">
        <v>201</v>
      </c>
    </row>
    <row r="346" spans="1:65" s="14" customFormat="1" ht="11.25">
      <c r="B346" s="171"/>
      <c r="D346" s="164" t="s">
        <v>207</v>
      </c>
      <c r="E346" s="172" t="s">
        <v>1</v>
      </c>
      <c r="F346" s="173" t="s">
        <v>621</v>
      </c>
      <c r="H346" s="174">
        <v>3.544</v>
      </c>
      <c r="I346" s="175"/>
      <c r="L346" s="171"/>
      <c r="M346" s="176"/>
      <c r="N346" s="177"/>
      <c r="O346" s="177"/>
      <c r="P346" s="177"/>
      <c r="Q346" s="177"/>
      <c r="R346" s="177"/>
      <c r="S346" s="177"/>
      <c r="T346" s="178"/>
      <c r="AT346" s="172" t="s">
        <v>207</v>
      </c>
      <c r="AU346" s="172" t="s">
        <v>84</v>
      </c>
      <c r="AV346" s="14" t="s">
        <v>84</v>
      </c>
      <c r="AW346" s="14" t="s">
        <v>32</v>
      </c>
      <c r="AX346" s="14" t="s">
        <v>76</v>
      </c>
      <c r="AY346" s="172" t="s">
        <v>201</v>
      </c>
    </row>
    <row r="347" spans="1:65" s="15" customFormat="1" ht="11.25">
      <c r="B347" s="179"/>
      <c r="D347" s="164" t="s">
        <v>207</v>
      </c>
      <c r="E347" s="180" t="s">
        <v>1</v>
      </c>
      <c r="F347" s="181" t="s">
        <v>211</v>
      </c>
      <c r="H347" s="182">
        <v>6.202</v>
      </c>
      <c r="I347" s="183"/>
      <c r="L347" s="179"/>
      <c r="M347" s="184"/>
      <c r="N347" s="185"/>
      <c r="O347" s="185"/>
      <c r="P347" s="185"/>
      <c r="Q347" s="185"/>
      <c r="R347" s="185"/>
      <c r="S347" s="185"/>
      <c r="T347" s="186"/>
      <c r="AT347" s="180" t="s">
        <v>207</v>
      </c>
      <c r="AU347" s="180" t="s">
        <v>84</v>
      </c>
      <c r="AV347" s="15" t="s">
        <v>126</v>
      </c>
      <c r="AW347" s="15" t="s">
        <v>32</v>
      </c>
      <c r="AX347" s="15" t="s">
        <v>82</v>
      </c>
      <c r="AY347" s="180" t="s">
        <v>201</v>
      </c>
    </row>
    <row r="348" spans="1:65" s="2" customFormat="1" ht="21.75" customHeight="1">
      <c r="A348" s="33"/>
      <c r="B348" s="149"/>
      <c r="C348" s="150" t="s">
        <v>622</v>
      </c>
      <c r="D348" s="150" t="s">
        <v>203</v>
      </c>
      <c r="E348" s="151" t="s">
        <v>623</v>
      </c>
      <c r="F348" s="152" t="s">
        <v>624</v>
      </c>
      <c r="G348" s="153" t="s">
        <v>206</v>
      </c>
      <c r="H348" s="154">
        <v>0.79200000000000004</v>
      </c>
      <c r="I348" s="155"/>
      <c r="J348" s="156">
        <f>ROUND(I348*H348,2)</f>
        <v>0</v>
      </c>
      <c r="K348" s="152" t="s">
        <v>335</v>
      </c>
      <c r="L348" s="34"/>
      <c r="M348" s="157" t="s">
        <v>1</v>
      </c>
      <c r="N348" s="158" t="s">
        <v>41</v>
      </c>
      <c r="O348" s="59"/>
      <c r="P348" s="159">
        <f>O348*H348</f>
        <v>0</v>
      </c>
      <c r="Q348" s="159">
        <v>2.5018699999999998</v>
      </c>
      <c r="R348" s="159">
        <f>Q348*H348</f>
        <v>1.98148104</v>
      </c>
      <c r="S348" s="159">
        <v>0</v>
      </c>
      <c r="T348" s="160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61" t="s">
        <v>126</v>
      </c>
      <c r="AT348" s="161" t="s">
        <v>203</v>
      </c>
      <c r="AU348" s="161" t="s">
        <v>84</v>
      </c>
      <c r="AY348" s="18" t="s">
        <v>201</v>
      </c>
      <c r="BE348" s="162">
        <f>IF(N348="základní",J348,0)</f>
        <v>0</v>
      </c>
      <c r="BF348" s="162">
        <f>IF(N348="snížená",J348,0)</f>
        <v>0</v>
      </c>
      <c r="BG348" s="162">
        <f>IF(N348="zákl. přenesená",J348,0)</f>
        <v>0</v>
      </c>
      <c r="BH348" s="162">
        <f>IF(N348="sníž. přenesená",J348,0)</f>
        <v>0</v>
      </c>
      <c r="BI348" s="162">
        <f>IF(N348="nulová",J348,0)</f>
        <v>0</v>
      </c>
      <c r="BJ348" s="18" t="s">
        <v>82</v>
      </c>
      <c r="BK348" s="162">
        <f>ROUND(I348*H348,2)</f>
        <v>0</v>
      </c>
      <c r="BL348" s="18" t="s">
        <v>126</v>
      </c>
      <c r="BM348" s="161" t="s">
        <v>625</v>
      </c>
    </row>
    <row r="349" spans="1:65" s="13" customFormat="1" ht="11.25">
      <c r="B349" s="163"/>
      <c r="D349" s="164" t="s">
        <v>207</v>
      </c>
      <c r="E349" s="165" t="s">
        <v>1</v>
      </c>
      <c r="F349" s="166" t="s">
        <v>445</v>
      </c>
      <c r="H349" s="165" t="s">
        <v>1</v>
      </c>
      <c r="I349" s="167"/>
      <c r="L349" s="163"/>
      <c r="M349" s="168"/>
      <c r="N349" s="169"/>
      <c r="O349" s="169"/>
      <c r="P349" s="169"/>
      <c r="Q349" s="169"/>
      <c r="R349" s="169"/>
      <c r="S349" s="169"/>
      <c r="T349" s="170"/>
      <c r="AT349" s="165" t="s">
        <v>207</v>
      </c>
      <c r="AU349" s="165" t="s">
        <v>84</v>
      </c>
      <c r="AV349" s="13" t="s">
        <v>82</v>
      </c>
      <c r="AW349" s="13" t="s">
        <v>32</v>
      </c>
      <c r="AX349" s="13" t="s">
        <v>76</v>
      </c>
      <c r="AY349" s="165" t="s">
        <v>201</v>
      </c>
    </row>
    <row r="350" spans="1:65" s="14" customFormat="1" ht="11.25">
      <c r="B350" s="171"/>
      <c r="D350" s="164" t="s">
        <v>207</v>
      </c>
      <c r="E350" s="172" t="s">
        <v>1</v>
      </c>
      <c r="F350" s="173" t="s">
        <v>626</v>
      </c>
      <c r="H350" s="174">
        <v>0.79200000000000004</v>
      </c>
      <c r="I350" s="175"/>
      <c r="L350" s="171"/>
      <c r="M350" s="176"/>
      <c r="N350" s="177"/>
      <c r="O350" s="177"/>
      <c r="P350" s="177"/>
      <c r="Q350" s="177"/>
      <c r="R350" s="177"/>
      <c r="S350" s="177"/>
      <c r="T350" s="178"/>
      <c r="AT350" s="172" t="s">
        <v>207</v>
      </c>
      <c r="AU350" s="172" t="s">
        <v>84</v>
      </c>
      <c r="AV350" s="14" t="s">
        <v>84</v>
      </c>
      <c r="AW350" s="14" t="s">
        <v>32</v>
      </c>
      <c r="AX350" s="14" t="s">
        <v>82</v>
      </c>
      <c r="AY350" s="172" t="s">
        <v>201</v>
      </c>
    </row>
    <row r="351" spans="1:65" s="2" customFormat="1" ht="21.75" customHeight="1">
      <c r="A351" s="33"/>
      <c r="B351" s="149"/>
      <c r="C351" s="150" t="s">
        <v>627</v>
      </c>
      <c r="D351" s="150" t="s">
        <v>203</v>
      </c>
      <c r="E351" s="151" t="s">
        <v>628</v>
      </c>
      <c r="F351" s="152" t="s">
        <v>629</v>
      </c>
      <c r="G351" s="153" t="s">
        <v>206</v>
      </c>
      <c r="H351" s="154">
        <v>6.202</v>
      </c>
      <c r="I351" s="155"/>
      <c r="J351" s="156">
        <f>ROUND(I351*H351,2)</f>
        <v>0</v>
      </c>
      <c r="K351" s="152" t="s">
        <v>335</v>
      </c>
      <c r="L351" s="34"/>
      <c r="M351" s="157" t="s">
        <v>1</v>
      </c>
      <c r="N351" s="158" t="s">
        <v>41</v>
      </c>
      <c r="O351" s="59"/>
      <c r="P351" s="159">
        <f>O351*H351</f>
        <v>0</v>
      </c>
      <c r="Q351" s="159">
        <v>0</v>
      </c>
      <c r="R351" s="159">
        <f>Q351*H351</f>
        <v>0</v>
      </c>
      <c r="S351" s="159">
        <v>0</v>
      </c>
      <c r="T351" s="160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61" t="s">
        <v>126</v>
      </c>
      <c r="AT351" s="161" t="s">
        <v>203</v>
      </c>
      <c r="AU351" s="161" t="s">
        <v>84</v>
      </c>
      <c r="AY351" s="18" t="s">
        <v>201</v>
      </c>
      <c r="BE351" s="162">
        <f>IF(N351="základní",J351,0)</f>
        <v>0</v>
      </c>
      <c r="BF351" s="162">
        <f>IF(N351="snížená",J351,0)</f>
        <v>0</v>
      </c>
      <c r="BG351" s="162">
        <f>IF(N351="zákl. přenesená",J351,0)</f>
        <v>0</v>
      </c>
      <c r="BH351" s="162">
        <f>IF(N351="sníž. přenesená",J351,0)</f>
        <v>0</v>
      </c>
      <c r="BI351" s="162">
        <f>IF(N351="nulová",J351,0)</f>
        <v>0</v>
      </c>
      <c r="BJ351" s="18" t="s">
        <v>82</v>
      </c>
      <c r="BK351" s="162">
        <f>ROUND(I351*H351,2)</f>
        <v>0</v>
      </c>
      <c r="BL351" s="18" t="s">
        <v>126</v>
      </c>
      <c r="BM351" s="161" t="s">
        <v>630</v>
      </c>
    </row>
    <row r="352" spans="1:65" s="14" customFormat="1" ht="11.25">
      <c r="B352" s="171"/>
      <c r="D352" s="164" t="s">
        <v>207</v>
      </c>
      <c r="E352" s="172" t="s">
        <v>1</v>
      </c>
      <c r="F352" s="173" t="s">
        <v>620</v>
      </c>
      <c r="H352" s="174">
        <v>2.6579999999999999</v>
      </c>
      <c r="I352" s="175"/>
      <c r="L352" s="171"/>
      <c r="M352" s="176"/>
      <c r="N352" s="177"/>
      <c r="O352" s="177"/>
      <c r="P352" s="177"/>
      <c r="Q352" s="177"/>
      <c r="R352" s="177"/>
      <c r="S352" s="177"/>
      <c r="T352" s="178"/>
      <c r="AT352" s="172" t="s">
        <v>207</v>
      </c>
      <c r="AU352" s="172" t="s">
        <v>84</v>
      </c>
      <c r="AV352" s="14" t="s">
        <v>84</v>
      </c>
      <c r="AW352" s="14" t="s">
        <v>32</v>
      </c>
      <c r="AX352" s="14" t="s">
        <v>76</v>
      </c>
      <c r="AY352" s="172" t="s">
        <v>201</v>
      </c>
    </row>
    <row r="353" spans="1:65" s="14" customFormat="1" ht="11.25">
      <c r="B353" s="171"/>
      <c r="D353" s="164" t="s">
        <v>207</v>
      </c>
      <c r="E353" s="172" t="s">
        <v>1</v>
      </c>
      <c r="F353" s="173" t="s">
        <v>621</v>
      </c>
      <c r="H353" s="174">
        <v>3.544</v>
      </c>
      <c r="I353" s="175"/>
      <c r="L353" s="171"/>
      <c r="M353" s="176"/>
      <c r="N353" s="177"/>
      <c r="O353" s="177"/>
      <c r="P353" s="177"/>
      <c r="Q353" s="177"/>
      <c r="R353" s="177"/>
      <c r="S353" s="177"/>
      <c r="T353" s="178"/>
      <c r="AT353" s="172" t="s">
        <v>207</v>
      </c>
      <c r="AU353" s="172" t="s">
        <v>84</v>
      </c>
      <c r="AV353" s="14" t="s">
        <v>84</v>
      </c>
      <c r="AW353" s="14" t="s">
        <v>32</v>
      </c>
      <c r="AX353" s="14" t="s">
        <v>76</v>
      </c>
      <c r="AY353" s="172" t="s">
        <v>201</v>
      </c>
    </row>
    <row r="354" spans="1:65" s="15" customFormat="1" ht="11.25">
      <c r="B354" s="179"/>
      <c r="D354" s="164" t="s">
        <v>207</v>
      </c>
      <c r="E354" s="180" t="s">
        <v>1</v>
      </c>
      <c r="F354" s="181" t="s">
        <v>211</v>
      </c>
      <c r="H354" s="182">
        <v>6.202</v>
      </c>
      <c r="I354" s="183"/>
      <c r="L354" s="179"/>
      <c r="M354" s="184"/>
      <c r="N354" s="185"/>
      <c r="O354" s="185"/>
      <c r="P354" s="185"/>
      <c r="Q354" s="185"/>
      <c r="R354" s="185"/>
      <c r="S354" s="185"/>
      <c r="T354" s="186"/>
      <c r="AT354" s="180" t="s">
        <v>207</v>
      </c>
      <c r="AU354" s="180" t="s">
        <v>84</v>
      </c>
      <c r="AV354" s="15" t="s">
        <v>126</v>
      </c>
      <c r="AW354" s="15" t="s">
        <v>32</v>
      </c>
      <c r="AX354" s="15" t="s">
        <v>82</v>
      </c>
      <c r="AY354" s="180" t="s">
        <v>201</v>
      </c>
    </row>
    <row r="355" spans="1:65" s="2" customFormat="1" ht="21.75" customHeight="1">
      <c r="A355" s="33"/>
      <c r="B355" s="149"/>
      <c r="C355" s="150" t="s">
        <v>631</v>
      </c>
      <c r="D355" s="150" t="s">
        <v>203</v>
      </c>
      <c r="E355" s="151" t="s">
        <v>632</v>
      </c>
      <c r="F355" s="152" t="s">
        <v>633</v>
      </c>
      <c r="G355" s="153" t="s">
        <v>206</v>
      </c>
      <c r="H355" s="154">
        <v>0.79200000000000004</v>
      </c>
      <c r="I355" s="155"/>
      <c r="J355" s="156">
        <f>ROUND(I355*H355,2)</f>
        <v>0</v>
      </c>
      <c r="K355" s="152" t="s">
        <v>335</v>
      </c>
      <c r="L355" s="34"/>
      <c r="M355" s="157" t="s">
        <v>1</v>
      </c>
      <c r="N355" s="158" t="s">
        <v>41</v>
      </c>
      <c r="O355" s="59"/>
      <c r="P355" s="159">
        <f>O355*H355</f>
        <v>0</v>
      </c>
      <c r="Q355" s="159">
        <v>0</v>
      </c>
      <c r="R355" s="159">
        <f>Q355*H355</f>
        <v>0</v>
      </c>
      <c r="S355" s="159">
        <v>0</v>
      </c>
      <c r="T355" s="160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61" t="s">
        <v>126</v>
      </c>
      <c r="AT355" s="161" t="s">
        <v>203</v>
      </c>
      <c r="AU355" s="161" t="s">
        <v>84</v>
      </c>
      <c r="AY355" s="18" t="s">
        <v>201</v>
      </c>
      <c r="BE355" s="162">
        <f>IF(N355="základní",J355,0)</f>
        <v>0</v>
      </c>
      <c r="BF355" s="162">
        <f>IF(N355="snížená",J355,0)</f>
        <v>0</v>
      </c>
      <c r="BG355" s="162">
        <f>IF(N355="zákl. přenesená",J355,0)</f>
        <v>0</v>
      </c>
      <c r="BH355" s="162">
        <f>IF(N355="sníž. přenesená",J355,0)</f>
        <v>0</v>
      </c>
      <c r="BI355" s="162">
        <f>IF(N355="nulová",J355,0)</f>
        <v>0</v>
      </c>
      <c r="BJ355" s="18" t="s">
        <v>82</v>
      </c>
      <c r="BK355" s="162">
        <f>ROUND(I355*H355,2)</f>
        <v>0</v>
      </c>
      <c r="BL355" s="18" t="s">
        <v>126</v>
      </c>
      <c r="BM355" s="161" t="s">
        <v>634</v>
      </c>
    </row>
    <row r="356" spans="1:65" s="13" customFormat="1" ht="11.25">
      <c r="B356" s="163"/>
      <c r="D356" s="164" t="s">
        <v>207</v>
      </c>
      <c r="E356" s="165" t="s">
        <v>1</v>
      </c>
      <c r="F356" s="166" t="s">
        <v>445</v>
      </c>
      <c r="H356" s="165" t="s">
        <v>1</v>
      </c>
      <c r="I356" s="167"/>
      <c r="L356" s="163"/>
      <c r="M356" s="168"/>
      <c r="N356" s="169"/>
      <c r="O356" s="169"/>
      <c r="P356" s="169"/>
      <c r="Q356" s="169"/>
      <c r="R356" s="169"/>
      <c r="S356" s="169"/>
      <c r="T356" s="170"/>
      <c r="AT356" s="165" t="s">
        <v>207</v>
      </c>
      <c r="AU356" s="165" t="s">
        <v>84</v>
      </c>
      <c r="AV356" s="13" t="s">
        <v>82</v>
      </c>
      <c r="AW356" s="13" t="s">
        <v>32</v>
      </c>
      <c r="AX356" s="13" t="s">
        <v>76</v>
      </c>
      <c r="AY356" s="165" t="s">
        <v>201</v>
      </c>
    </row>
    <row r="357" spans="1:65" s="14" customFormat="1" ht="11.25">
      <c r="B357" s="171"/>
      <c r="D357" s="164" t="s">
        <v>207</v>
      </c>
      <c r="E357" s="172" t="s">
        <v>1</v>
      </c>
      <c r="F357" s="173" t="s">
        <v>626</v>
      </c>
      <c r="H357" s="174">
        <v>0.79200000000000004</v>
      </c>
      <c r="I357" s="175"/>
      <c r="L357" s="171"/>
      <c r="M357" s="176"/>
      <c r="N357" s="177"/>
      <c r="O357" s="177"/>
      <c r="P357" s="177"/>
      <c r="Q357" s="177"/>
      <c r="R357" s="177"/>
      <c r="S357" s="177"/>
      <c r="T357" s="178"/>
      <c r="AT357" s="172" t="s">
        <v>207</v>
      </c>
      <c r="AU357" s="172" t="s">
        <v>84</v>
      </c>
      <c r="AV357" s="14" t="s">
        <v>84</v>
      </c>
      <c r="AW357" s="14" t="s">
        <v>32</v>
      </c>
      <c r="AX357" s="14" t="s">
        <v>82</v>
      </c>
      <c r="AY357" s="172" t="s">
        <v>201</v>
      </c>
    </row>
    <row r="358" spans="1:65" s="2" customFormat="1" ht="16.5" customHeight="1">
      <c r="A358" s="33"/>
      <c r="B358" s="149"/>
      <c r="C358" s="150" t="s">
        <v>635</v>
      </c>
      <c r="D358" s="150" t="s">
        <v>203</v>
      </c>
      <c r="E358" s="151" t="s">
        <v>636</v>
      </c>
      <c r="F358" s="152" t="s">
        <v>637</v>
      </c>
      <c r="G358" s="153" t="s">
        <v>215</v>
      </c>
      <c r="H358" s="154">
        <v>0.749</v>
      </c>
      <c r="I358" s="155"/>
      <c r="J358" s="156">
        <f>ROUND(I358*H358,2)</f>
        <v>0</v>
      </c>
      <c r="K358" s="152" t="s">
        <v>335</v>
      </c>
      <c r="L358" s="34"/>
      <c r="M358" s="157" t="s">
        <v>1</v>
      </c>
      <c r="N358" s="158" t="s">
        <v>41</v>
      </c>
      <c r="O358" s="59"/>
      <c r="P358" s="159">
        <f>O358*H358</f>
        <v>0</v>
      </c>
      <c r="Q358" s="159">
        <v>1.06277</v>
      </c>
      <c r="R358" s="159">
        <f>Q358*H358</f>
        <v>0.79601473</v>
      </c>
      <c r="S358" s="159">
        <v>0</v>
      </c>
      <c r="T358" s="160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61" t="s">
        <v>126</v>
      </c>
      <c r="AT358" s="161" t="s">
        <v>203</v>
      </c>
      <c r="AU358" s="161" t="s">
        <v>84</v>
      </c>
      <c r="AY358" s="18" t="s">
        <v>201</v>
      </c>
      <c r="BE358" s="162">
        <f>IF(N358="základní",J358,0)</f>
        <v>0</v>
      </c>
      <c r="BF358" s="162">
        <f>IF(N358="snížená",J358,0)</f>
        <v>0</v>
      </c>
      <c r="BG358" s="162">
        <f>IF(N358="zákl. přenesená",J358,0)</f>
        <v>0</v>
      </c>
      <c r="BH358" s="162">
        <f>IF(N358="sníž. přenesená",J358,0)</f>
        <v>0</v>
      </c>
      <c r="BI358" s="162">
        <f>IF(N358="nulová",J358,0)</f>
        <v>0</v>
      </c>
      <c r="BJ358" s="18" t="s">
        <v>82</v>
      </c>
      <c r="BK358" s="162">
        <f>ROUND(I358*H358,2)</f>
        <v>0</v>
      </c>
      <c r="BL358" s="18" t="s">
        <v>126</v>
      </c>
      <c r="BM358" s="161" t="s">
        <v>638</v>
      </c>
    </row>
    <row r="359" spans="1:65" s="14" customFormat="1" ht="11.25">
      <c r="B359" s="171"/>
      <c r="D359" s="164" t="s">
        <v>207</v>
      </c>
      <c r="E359" s="172" t="s">
        <v>1</v>
      </c>
      <c r="F359" s="173" t="s">
        <v>639</v>
      </c>
      <c r="H359" s="174">
        <v>0.47199999999999998</v>
      </c>
      <c r="I359" s="175"/>
      <c r="L359" s="171"/>
      <c r="M359" s="176"/>
      <c r="N359" s="177"/>
      <c r="O359" s="177"/>
      <c r="P359" s="177"/>
      <c r="Q359" s="177"/>
      <c r="R359" s="177"/>
      <c r="S359" s="177"/>
      <c r="T359" s="178"/>
      <c r="AT359" s="172" t="s">
        <v>207</v>
      </c>
      <c r="AU359" s="172" t="s">
        <v>84</v>
      </c>
      <c r="AV359" s="14" t="s">
        <v>84</v>
      </c>
      <c r="AW359" s="14" t="s">
        <v>32</v>
      </c>
      <c r="AX359" s="14" t="s">
        <v>76</v>
      </c>
      <c r="AY359" s="172" t="s">
        <v>201</v>
      </c>
    </row>
    <row r="360" spans="1:65" s="13" customFormat="1" ht="11.25">
      <c r="B360" s="163"/>
      <c r="D360" s="164" t="s">
        <v>207</v>
      </c>
      <c r="E360" s="165" t="s">
        <v>1</v>
      </c>
      <c r="F360" s="166" t="s">
        <v>640</v>
      </c>
      <c r="H360" s="165" t="s">
        <v>1</v>
      </c>
      <c r="I360" s="167"/>
      <c r="L360" s="163"/>
      <c r="M360" s="168"/>
      <c r="N360" s="169"/>
      <c r="O360" s="169"/>
      <c r="P360" s="169"/>
      <c r="Q360" s="169"/>
      <c r="R360" s="169"/>
      <c r="S360" s="169"/>
      <c r="T360" s="170"/>
      <c r="AT360" s="165" t="s">
        <v>207</v>
      </c>
      <c r="AU360" s="165" t="s">
        <v>84</v>
      </c>
      <c r="AV360" s="13" t="s">
        <v>82</v>
      </c>
      <c r="AW360" s="13" t="s">
        <v>32</v>
      </c>
      <c r="AX360" s="13" t="s">
        <v>76</v>
      </c>
      <c r="AY360" s="165" t="s">
        <v>201</v>
      </c>
    </row>
    <row r="361" spans="1:65" s="14" customFormat="1" ht="11.25">
      <c r="B361" s="171"/>
      <c r="D361" s="164" t="s">
        <v>207</v>
      </c>
      <c r="E361" s="172" t="s">
        <v>1</v>
      </c>
      <c r="F361" s="173" t="s">
        <v>641</v>
      </c>
      <c r="H361" s="174">
        <v>0.27700000000000002</v>
      </c>
      <c r="I361" s="175"/>
      <c r="L361" s="171"/>
      <c r="M361" s="176"/>
      <c r="N361" s="177"/>
      <c r="O361" s="177"/>
      <c r="P361" s="177"/>
      <c r="Q361" s="177"/>
      <c r="R361" s="177"/>
      <c r="S361" s="177"/>
      <c r="T361" s="178"/>
      <c r="AT361" s="172" t="s">
        <v>207</v>
      </c>
      <c r="AU361" s="172" t="s">
        <v>84</v>
      </c>
      <c r="AV361" s="14" t="s">
        <v>84</v>
      </c>
      <c r="AW361" s="14" t="s">
        <v>32</v>
      </c>
      <c r="AX361" s="14" t="s">
        <v>76</v>
      </c>
      <c r="AY361" s="172" t="s">
        <v>201</v>
      </c>
    </row>
    <row r="362" spans="1:65" s="15" customFormat="1" ht="11.25">
      <c r="B362" s="179"/>
      <c r="D362" s="164" t="s">
        <v>207</v>
      </c>
      <c r="E362" s="180" t="s">
        <v>1</v>
      </c>
      <c r="F362" s="181" t="s">
        <v>211</v>
      </c>
      <c r="H362" s="182">
        <v>0.749</v>
      </c>
      <c r="I362" s="183"/>
      <c r="L362" s="179"/>
      <c r="M362" s="184"/>
      <c r="N362" s="185"/>
      <c r="O362" s="185"/>
      <c r="P362" s="185"/>
      <c r="Q362" s="185"/>
      <c r="R362" s="185"/>
      <c r="S362" s="185"/>
      <c r="T362" s="186"/>
      <c r="AT362" s="180" t="s">
        <v>207</v>
      </c>
      <c r="AU362" s="180" t="s">
        <v>84</v>
      </c>
      <c r="AV362" s="15" t="s">
        <v>126</v>
      </c>
      <c r="AW362" s="15" t="s">
        <v>32</v>
      </c>
      <c r="AX362" s="15" t="s">
        <v>82</v>
      </c>
      <c r="AY362" s="180" t="s">
        <v>201</v>
      </c>
    </row>
    <row r="363" spans="1:65" s="2" customFormat="1" ht="16.5" customHeight="1">
      <c r="A363" s="33"/>
      <c r="B363" s="149"/>
      <c r="C363" s="150" t="s">
        <v>642</v>
      </c>
      <c r="D363" s="150" t="s">
        <v>203</v>
      </c>
      <c r="E363" s="151" t="s">
        <v>643</v>
      </c>
      <c r="F363" s="152" t="s">
        <v>644</v>
      </c>
      <c r="G363" s="153" t="s">
        <v>405</v>
      </c>
      <c r="H363" s="154">
        <v>252.7</v>
      </c>
      <c r="I363" s="155"/>
      <c r="J363" s="156">
        <f>ROUND(I363*H363,2)</f>
        <v>0</v>
      </c>
      <c r="K363" s="152" t="s">
        <v>1</v>
      </c>
      <c r="L363" s="34"/>
      <c r="M363" s="157" t="s">
        <v>1</v>
      </c>
      <c r="N363" s="158" t="s">
        <v>41</v>
      </c>
      <c r="O363" s="59"/>
      <c r="P363" s="159">
        <f>O363*H363</f>
        <v>0</v>
      </c>
      <c r="Q363" s="159">
        <v>0.11</v>
      </c>
      <c r="R363" s="159">
        <f>Q363*H363</f>
        <v>27.797000000000001</v>
      </c>
      <c r="S363" s="159">
        <v>0</v>
      </c>
      <c r="T363" s="160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61" t="s">
        <v>126</v>
      </c>
      <c r="AT363" s="161" t="s">
        <v>203</v>
      </c>
      <c r="AU363" s="161" t="s">
        <v>84</v>
      </c>
      <c r="AY363" s="18" t="s">
        <v>201</v>
      </c>
      <c r="BE363" s="162">
        <f>IF(N363="základní",J363,0)</f>
        <v>0</v>
      </c>
      <c r="BF363" s="162">
        <f>IF(N363="snížená",J363,0)</f>
        <v>0</v>
      </c>
      <c r="BG363" s="162">
        <f>IF(N363="zákl. přenesená",J363,0)</f>
        <v>0</v>
      </c>
      <c r="BH363" s="162">
        <f>IF(N363="sníž. přenesená",J363,0)</f>
        <v>0</v>
      </c>
      <c r="BI363" s="162">
        <f>IF(N363="nulová",J363,0)</f>
        <v>0</v>
      </c>
      <c r="BJ363" s="18" t="s">
        <v>82</v>
      </c>
      <c r="BK363" s="162">
        <f>ROUND(I363*H363,2)</f>
        <v>0</v>
      </c>
      <c r="BL363" s="18" t="s">
        <v>126</v>
      </c>
      <c r="BM363" s="161" t="s">
        <v>645</v>
      </c>
    </row>
    <row r="364" spans="1:65" s="13" customFormat="1" ht="11.25">
      <c r="B364" s="163"/>
      <c r="D364" s="164" t="s">
        <v>207</v>
      </c>
      <c r="E364" s="165" t="s">
        <v>1</v>
      </c>
      <c r="F364" s="166" t="s">
        <v>646</v>
      </c>
      <c r="H364" s="165" t="s">
        <v>1</v>
      </c>
      <c r="I364" s="167"/>
      <c r="L364" s="163"/>
      <c r="M364" s="168"/>
      <c r="N364" s="169"/>
      <c r="O364" s="169"/>
      <c r="P364" s="169"/>
      <c r="Q364" s="169"/>
      <c r="R364" s="169"/>
      <c r="S364" s="169"/>
      <c r="T364" s="170"/>
      <c r="AT364" s="165" t="s">
        <v>207</v>
      </c>
      <c r="AU364" s="165" t="s">
        <v>84</v>
      </c>
      <c r="AV364" s="13" t="s">
        <v>82</v>
      </c>
      <c r="AW364" s="13" t="s">
        <v>32</v>
      </c>
      <c r="AX364" s="13" t="s">
        <v>76</v>
      </c>
      <c r="AY364" s="165" t="s">
        <v>201</v>
      </c>
    </row>
    <row r="365" spans="1:65" s="14" customFormat="1" ht="11.25">
      <c r="B365" s="171"/>
      <c r="D365" s="164" t="s">
        <v>207</v>
      </c>
      <c r="E365" s="172" t="s">
        <v>1</v>
      </c>
      <c r="F365" s="173" t="s">
        <v>647</v>
      </c>
      <c r="H365" s="174">
        <v>12.6</v>
      </c>
      <c r="I365" s="175"/>
      <c r="L365" s="171"/>
      <c r="M365" s="176"/>
      <c r="N365" s="177"/>
      <c r="O365" s="177"/>
      <c r="P365" s="177"/>
      <c r="Q365" s="177"/>
      <c r="R365" s="177"/>
      <c r="S365" s="177"/>
      <c r="T365" s="178"/>
      <c r="AT365" s="172" t="s">
        <v>207</v>
      </c>
      <c r="AU365" s="172" t="s">
        <v>84</v>
      </c>
      <c r="AV365" s="14" t="s">
        <v>84</v>
      </c>
      <c r="AW365" s="14" t="s">
        <v>32</v>
      </c>
      <c r="AX365" s="14" t="s">
        <v>76</v>
      </c>
      <c r="AY365" s="172" t="s">
        <v>201</v>
      </c>
    </row>
    <row r="366" spans="1:65" s="14" customFormat="1" ht="11.25">
      <c r="B366" s="171"/>
      <c r="D366" s="164" t="s">
        <v>207</v>
      </c>
      <c r="E366" s="172" t="s">
        <v>1</v>
      </c>
      <c r="F366" s="173" t="s">
        <v>648</v>
      </c>
      <c r="H366" s="174">
        <v>122.4</v>
      </c>
      <c r="I366" s="175"/>
      <c r="L366" s="171"/>
      <c r="M366" s="176"/>
      <c r="N366" s="177"/>
      <c r="O366" s="177"/>
      <c r="P366" s="177"/>
      <c r="Q366" s="177"/>
      <c r="R366" s="177"/>
      <c r="S366" s="177"/>
      <c r="T366" s="178"/>
      <c r="AT366" s="172" t="s">
        <v>207</v>
      </c>
      <c r="AU366" s="172" t="s">
        <v>84</v>
      </c>
      <c r="AV366" s="14" t="s">
        <v>84</v>
      </c>
      <c r="AW366" s="14" t="s">
        <v>32</v>
      </c>
      <c r="AX366" s="14" t="s">
        <v>76</v>
      </c>
      <c r="AY366" s="172" t="s">
        <v>201</v>
      </c>
    </row>
    <row r="367" spans="1:65" s="14" customFormat="1" ht="11.25">
      <c r="B367" s="171"/>
      <c r="D367" s="164" t="s">
        <v>207</v>
      </c>
      <c r="E367" s="172" t="s">
        <v>1</v>
      </c>
      <c r="F367" s="173" t="s">
        <v>649</v>
      </c>
      <c r="H367" s="174">
        <v>11.2</v>
      </c>
      <c r="I367" s="175"/>
      <c r="L367" s="171"/>
      <c r="M367" s="176"/>
      <c r="N367" s="177"/>
      <c r="O367" s="177"/>
      <c r="P367" s="177"/>
      <c r="Q367" s="177"/>
      <c r="R367" s="177"/>
      <c r="S367" s="177"/>
      <c r="T367" s="178"/>
      <c r="AT367" s="172" t="s">
        <v>207</v>
      </c>
      <c r="AU367" s="172" t="s">
        <v>84</v>
      </c>
      <c r="AV367" s="14" t="s">
        <v>84</v>
      </c>
      <c r="AW367" s="14" t="s">
        <v>32</v>
      </c>
      <c r="AX367" s="14" t="s">
        <v>76</v>
      </c>
      <c r="AY367" s="172" t="s">
        <v>201</v>
      </c>
    </row>
    <row r="368" spans="1:65" s="14" customFormat="1" ht="11.25">
      <c r="B368" s="171"/>
      <c r="D368" s="164" t="s">
        <v>207</v>
      </c>
      <c r="E368" s="172" t="s">
        <v>1</v>
      </c>
      <c r="F368" s="173" t="s">
        <v>650</v>
      </c>
      <c r="H368" s="174">
        <v>10.199999999999999</v>
      </c>
      <c r="I368" s="175"/>
      <c r="L368" s="171"/>
      <c r="M368" s="176"/>
      <c r="N368" s="177"/>
      <c r="O368" s="177"/>
      <c r="P368" s="177"/>
      <c r="Q368" s="177"/>
      <c r="R368" s="177"/>
      <c r="S368" s="177"/>
      <c r="T368" s="178"/>
      <c r="AT368" s="172" t="s">
        <v>207</v>
      </c>
      <c r="AU368" s="172" t="s">
        <v>84</v>
      </c>
      <c r="AV368" s="14" t="s">
        <v>84</v>
      </c>
      <c r="AW368" s="14" t="s">
        <v>32</v>
      </c>
      <c r="AX368" s="14" t="s">
        <v>76</v>
      </c>
      <c r="AY368" s="172" t="s">
        <v>201</v>
      </c>
    </row>
    <row r="369" spans="1:65" s="14" customFormat="1" ht="11.25">
      <c r="B369" s="171"/>
      <c r="D369" s="164" t="s">
        <v>207</v>
      </c>
      <c r="E369" s="172" t="s">
        <v>1</v>
      </c>
      <c r="F369" s="173" t="s">
        <v>651</v>
      </c>
      <c r="H369" s="174">
        <v>10</v>
      </c>
      <c r="I369" s="175"/>
      <c r="L369" s="171"/>
      <c r="M369" s="176"/>
      <c r="N369" s="177"/>
      <c r="O369" s="177"/>
      <c r="P369" s="177"/>
      <c r="Q369" s="177"/>
      <c r="R369" s="177"/>
      <c r="S369" s="177"/>
      <c r="T369" s="178"/>
      <c r="AT369" s="172" t="s">
        <v>207</v>
      </c>
      <c r="AU369" s="172" t="s">
        <v>84</v>
      </c>
      <c r="AV369" s="14" t="s">
        <v>84</v>
      </c>
      <c r="AW369" s="14" t="s">
        <v>32</v>
      </c>
      <c r="AX369" s="14" t="s">
        <v>76</v>
      </c>
      <c r="AY369" s="172" t="s">
        <v>201</v>
      </c>
    </row>
    <row r="370" spans="1:65" s="14" customFormat="1" ht="11.25">
      <c r="B370" s="171"/>
      <c r="D370" s="164" t="s">
        <v>207</v>
      </c>
      <c r="E370" s="172" t="s">
        <v>1</v>
      </c>
      <c r="F370" s="173" t="s">
        <v>652</v>
      </c>
      <c r="H370" s="174">
        <v>11.2</v>
      </c>
      <c r="I370" s="175"/>
      <c r="L370" s="171"/>
      <c r="M370" s="176"/>
      <c r="N370" s="177"/>
      <c r="O370" s="177"/>
      <c r="P370" s="177"/>
      <c r="Q370" s="177"/>
      <c r="R370" s="177"/>
      <c r="S370" s="177"/>
      <c r="T370" s="178"/>
      <c r="AT370" s="172" t="s">
        <v>207</v>
      </c>
      <c r="AU370" s="172" t="s">
        <v>84</v>
      </c>
      <c r="AV370" s="14" t="s">
        <v>84</v>
      </c>
      <c r="AW370" s="14" t="s">
        <v>32</v>
      </c>
      <c r="AX370" s="14" t="s">
        <v>76</v>
      </c>
      <c r="AY370" s="172" t="s">
        <v>201</v>
      </c>
    </row>
    <row r="371" spans="1:65" s="14" customFormat="1" ht="11.25">
      <c r="B371" s="171"/>
      <c r="D371" s="164" t="s">
        <v>207</v>
      </c>
      <c r="E371" s="172" t="s">
        <v>1</v>
      </c>
      <c r="F371" s="173" t="s">
        <v>653</v>
      </c>
      <c r="H371" s="174">
        <v>10.8</v>
      </c>
      <c r="I371" s="175"/>
      <c r="L371" s="171"/>
      <c r="M371" s="176"/>
      <c r="N371" s="177"/>
      <c r="O371" s="177"/>
      <c r="P371" s="177"/>
      <c r="Q371" s="177"/>
      <c r="R371" s="177"/>
      <c r="S371" s="177"/>
      <c r="T371" s="178"/>
      <c r="AT371" s="172" t="s">
        <v>207</v>
      </c>
      <c r="AU371" s="172" t="s">
        <v>84</v>
      </c>
      <c r="AV371" s="14" t="s">
        <v>84</v>
      </c>
      <c r="AW371" s="14" t="s">
        <v>32</v>
      </c>
      <c r="AX371" s="14" t="s">
        <v>76</v>
      </c>
      <c r="AY371" s="172" t="s">
        <v>201</v>
      </c>
    </row>
    <row r="372" spans="1:65" s="14" customFormat="1" ht="11.25">
      <c r="B372" s="171"/>
      <c r="D372" s="164" t="s">
        <v>207</v>
      </c>
      <c r="E372" s="172" t="s">
        <v>1</v>
      </c>
      <c r="F372" s="173" t="s">
        <v>654</v>
      </c>
      <c r="H372" s="174">
        <v>32.1</v>
      </c>
      <c r="I372" s="175"/>
      <c r="L372" s="171"/>
      <c r="M372" s="176"/>
      <c r="N372" s="177"/>
      <c r="O372" s="177"/>
      <c r="P372" s="177"/>
      <c r="Q372" s="177"/>
      <c r="R372" s="177"/>
      <c r="S372" s="177"/>
      <c r="T372" s="178"/>
      <c r="AT372" s="172" t="s">
        <v>207</v>
      </c>
      <c r="AU372" s="172" t="s">
        <v>84</v>
      </c>
      <c r="AV372" s="14" t="s">
        <v>84</v>
      </c>
      <c r="AW372" s="14" t="s">
        <v>32</v>
      </c>
      <c r="AX372" s="14" t="s">
        <v>76</v>
      </c>
      <c r="AY372" s="172" t="s">
        <v>201</v>
      </c>
    </row>
    <row r="373" spans="1:65" s="14" customFormat="1" ht="11.25">
      <c r="B373" s="171"/>
      <c r="D373" s="164" t="s">
        <v>207</v>
      </c>
      <c r="E373" s="172" t="s">
        <v>1</v>
      </c>
      <c r="F373" s="173" t="s">
        <v>655</v>
      </c>
      <c r="H373" s="174">
        <v>2.2000000000000002</v>
      </c>
      <c r="I373" s="175"/>
      <c r="L373" s="171"/>
      <c r="M373" s="176"/>
      <c r="N373" s="177"/>
      <c r="O373" s="177"/>
      <c r="P373" s="177"/>
      <c r="Q373" s="177"/>
      <c r="R373" s="177"/>
      <c r="S373" s="177"/>
      <c r="T373" s="178"/>
      <c r="AT373" s="172" t="s">
        <v>207</v>
      </c>
      <c r="AU373" s="172" t="s">
        <v>84</v>
      </c>
      <c r="AV373" s="14" t="s">
        <v>84</v>
      </c>
      <c r="AW373" s="14" t="s">
        <v>32</v>
      </c>
      <c r="AX373" s="14" t="s">
        <v>76</v>
      </c>
      <c r="AY373" s="172" t="s">
        <v>201</v>
      </c>
    </row>
    <row r="374" spans="1:65" s="14" customFormat="1" ht="11.25">
      <c r="B374" s="171"/>
      <c r="D374" s="164" t="s">
        <v>207</v>
      </c>
      <c r="E374" s="172" t="s">
        <v>1</v>
      </c>
      <c r="F374" s="173" t="s">
        <v>656</v>
      </c>
      <c r="H374" s="174">
        <v>4</v>
      </c>
      <c r="I374" s="175"/>
      <c r="L374" s="171"/>
      <c r="M374" s="176"/>
      <c r="N374" s="177"/>
      <c r="O374" s="177"/>
      <c r="P374" s="177"/>
      <c r="Q374" s="177"/>
      <c r="R374" s="177"/>
      <c r="S374" s="177"/>
      <c r="T374" s="178"/>
      <c r="AT374" s="172" t="s">
        <v>207</v>
      </c>
      <c r="AU374" s="172" t="s">
        <v>84</v>
      </c>
      <c r="AV374" s="14" t="s">
        <v>84</v>
      </c>
      <c r="AW374" s="14" t="s">
        <v>32</v>
      </c>
      <c r="AX374" s="14" t="s">
        <v>76</v>
      </c>
      <c r="AY374" s="172" t="s">
        <v>201</v>
      </c>
    </row>
    <row r="375" spans="1:65" s="14" customFormat="1" ht="11.25">
      <c r="B375" s="171"/>
      <c r="D375" s="164" t="s">
        <v>207</v>
      </c>
      <c r="E375" s="172" t="s">
        <v>1</v>
      </c>
      <c r="F375" s="173" t="s">
        <v>657</v>
      </c>
      <c r="H375" s="174">
        <v>26</v>
      </c>
      <c r="I375" s="175"/>
      <c r="L375" s="171"/>
      <c r="M375" s="176"/>
      <c r="N375" s="177"/>
      <c r="O375" s="177"/>
      <c r="P375" s="177"/>
      <c r="Q375" s="177"/>
      <c r="R375" s="177"/>
      <c r="S375" s="177"/>
      <c r="T375" s="178"/>
      <c r="AT375" s="172" t="s">
        <v>207</v>
      </c>
      <c r="AU375" s="172" t="s">
        <v>84</v>
      </c>
      <c r="AV375" s="14" t="s">
        <v>84</v>
      </c>
      <c r="AW375" s="14" t="s">
        <v>32</v>
      </c>
      <c r="AX375" s="14" t="s">
        <v>76</v>
      </c>
      <c r="AY375" s="172" t="s">
        <v>201</v>
      </c>
    </row>
    <row r="376" spans="1:65" s="16" customFormat="1" ht="11.25">
      <c r="B376" s="201"/>
      <c r="D376" s="164" t="s">
        <v>207</v>
      </c>
      <c r="E376" s="202" t="s">
        <v>306</v>
      </c>
      <c r="F376" s="203" t="s">
        <v>658</v>
      </c>
      <c r="H376" s="204">
        <v>252.7</v>
      </c>
      <c r="I376" s="205"/>
      <c r="L376" s="201"/>
      <c r="M376" s="206"/>
      <c r="N376" s="207"/>
      <c r="O376" s="207"/>
      <c r="P376" s="207"/>
      <c r="Q376" s="207"/>
      <c r="R376" s="207"/>
      <c r="S376" s="207"/>
      <c r="T376" s="208"/>
      <c r="AT376" s="202" t="s">
        <v>207</v>
      </c>
      <c r="AU376" s="202" t="s">
        <v>84</v>
      </c>
      <c r="AV376" s="16" t="s">
        <v>97</v>
      </c>
      <c r="AW376" s="16" t="s">
        <v>32</v>
      </c>
      <c r="AX376" s="16" t="s">
        <v>82</v>
      </c>
      <c r="AY376" s="202" t="s">
        <v>201</v>
      </c>
    </row>
    <row r="377" spans="1:65" s="2" customFormat="1" ht="16.5" customHeight="1">
      <c r="A377" s="33"/>
      <c r="B377" s="149"/>
      <c r="C377" s="150" t="s">
        <v>659</v>
      </c>
      <c r="D377" s="150" t="s">
        <v>203</v>
      </c>
      <c r="E377" s="151" t="s">
        <v>660</v>
      </c>
      <c r="F377" s="152" t="s">
        <v>661</v>
      </c>
      <c r="G377" s="153" t="s">
        <v>405</v>
      </c>
      <c r="H377" s="154">
        <v>758.1</v>
      </c>
      <c r="I377" s="155"/>
      <c r="J377" s="156">
        <f>ROUND(I377*H377,2)</f>
        <v>0</v>
      </c>
      <c r="K377" s="152" t="s">
        <v>335</v>
      </c>
      <c r="L377" s="34"/>
      <c r="M377" s="157" t="s">
        <v>1</v>
      </c>
      <c r="N377" s="158" t="s">
        <v>41</v>
      </c>
      <c r="O377" s="59"/>
      <c r="P377" s="159">
        <f>O377*H377</f>
        <v>0</v>
      </c>
      <c r="Q377" s="159">
        <v>1.0999999999999999E-2</v>
      </c>
      <c r="R377" s="159">
        <f>Q377*H377</f>
        <v>8.3391000000000002</v>
      </c>
      <c r="S377" s="159">
        <v>0</v>
      </c>
      <c r="T377" s="160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61" t="s">
        <v>126</v>
      </c>
      <c r="AT377" s="161" t="s">
        <v>203</v>
      </c>
      <c r="AU377" s="161" t="s">
        <v>84</v>
      </c>
      <c r="AY377" s="18" t="s">
        <v>201</v>
      </c>
      <c r="BE377" s="162">
        <f>IF(N377="základní",J377,0)</f>
        <v>0</v>
      </c>
      <c r="BF377" s="162">
        <f>IF(N377="snížená",J377,0)</f>
        <v>0</v>
      </c>
      <c r="BG377" s="162">
        <f>IF(N377="zákl. přenesená",J377,0)</f>
        <v>0</v>
      </c>
      <c r="BH377" s="162">
        <f>IF(N377="sníž. přenesená",J377,0)</f>
        <v>0</v>
      </c>
      <c r="BI377" s="162">
        <f>IF(N377="nulová",J377,0)</f>
        <v>0</v>
      </c>
      <c r="BJ377" s="18" t="s">
        <v>82</v>
      </c>
      <c r="BK377" s="162">
        <f>ROUND(I377*H377,2)</f>
        <v>0</v>
      </c>
      <c r="BL377" s="18" t="s">
        <v>126</v>
      </c>
      <c r="BM377" s="161" t="s">
        <v>662</v>
      </c>
    </row>
    <row r="378" spans="1:65" s="14" customFormat="1" ht="11.25">
      <c r="B378" s="171"/>
      <c r="D378" s="164" t="s">
        <v>207</v>
      </c>
      <c r="E378" s="172" t="s">
        <v>1</v>
      </c>
      <c r="F378" s="173" t="s">
        <v>663</v>
      </c>
      <c r="H378" s="174">
        <v>758.1</v>
      </c>
      <c r="I378" s="175"/>
      <c r="L378" s="171"/>
      <c r="M378" s="176"/>
      <c r="N378" s="177"/>
      <c r="O378" s="177"/>
      <c r="P378" s="177"/>
      <c r="Q378" s="177"/>
      <c r="R378" s="177"/>
      <c r="S378" s="177"/>
      <c r="T378" s="178"/>
      <c r="AT378" s="172" t="s">
        <v>207</v>
      </c>
      <c r="AU378" s="172" t="s">
        <v>84</v>
      </c>
      <c r="AV378" s="14" t="s">
        <v>84</v>
      </c>
      <c r="AW378" s="14" t="s">
        <v>32</v>
      </c>
      <c r="AX378" s="14" t="s">
        <v>82</v>
      </c>
      <c r="AY378" s="172" t="s">
        <v>201</v>
      </c>
    </row>
    <row r="379" spans="1:65" s="2" customFormat="1" ht="16.5" customHeight="1">
      <c r="A379" s="33"/>
      <c r="B379" s="149"/>
      <c r="C379" s="150" t="s">
        <v>664</v>
      </c>
      <c r="D379" s="150" t="s">
        <v>203</v>
      </c>
      <c r="E379" s="151" t="s">
        <v>665</v>
      </c>
      <c r="F379" s="152" t="s">
        <v>666</v>
      </c>
      <c r="G379" s="153" t="s">
        <v>405</v>
      </c>
      <c r="H379" s="154">
        <v>252.7</v>
      </c>
      <c r="I379" s="155"/>
      <c r="J379" s="156">
        <f>ROUND(I379*H379,2)</f>
        <v>0</v>
      </c>
      <c r="K379" s="152" t="s">
        <v>335</v>
      </c>
      <c r="L379" s="34"/>
      <c r="M379" s="157" t="s">
        <v>1</v>
      </c>
      <c r="N379" s="158" t="s">
        <v>41</v>
      </c>
      <c r="O379" s="59"/>
      <c r="P379" s="159">
        <f>O379*H379</f>
        <v>0</v>
      </c>
      <c r="Q379" s="159">
        <v>1.2999999999999999E-4</v>
      </c>
      <c r="R379" s="159">
        <f>Q379*H379</f>
        <v>3.2850999999999998E-2</v>
      </c>
      <c r="S379" s="159">
        <v>0</v>
      </c>
      <c r="T379" s="160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61" t="s">
        <v>126</v>
      </c>
      <c r="AT379" s="161" t="s">
        <v>203</v>
      </c>
      <c r="AU379" s="161" t="s">
        <v>84</v>
      </c>
      <c r="AY379" s="18" t="s">
        <v>201</v>
      </c>
      <c r="BE379" s="162">
        <f>IF(N379="základní",J379,0)</f>
        <v>0</v>
      </c>
      <c r="BF379" s="162">
        <f>IF(N379="snížená",J379,0)</f>
        <v>0</v>
      </c>
      <c r="BG379" s="162">
        <f>IF(N379="zákl. přenesená",J379,0)</f>
        <v>0</v>
      </c>
      <c r="BH379" s="162">
        <f>IF(N379="sníž. přenesená",J379,0)</f>
        <v>0</v>
      </c>
      <c r="BI379" s="162">
        <f>IF(N379="nulová",J379,0)</f>
        <v>0</v>
      </c>
      <c r="BJ379" s="18" t="s">
        <v>82</v>
      </c>
      <c r="BK379" s="162">
        <f>ROUND(I379*H379,2)</f>
        <v>0</v>
      </c>
      <c r="BL379" s="18" t="s">
        <v>126</v>
      </c>
      <c r="BM379" s="161" t="s">
        <v>667</v>
      </c>
    </row>
    <row r="380" spans="1:65" s="14" customFormat="1" ht="11.25">
      <c r="B380" s="171"/>
      <c r="D380" s="164" t="s">
        <v>207</v>
      </c>
      <c r="E380" s="172" t="s">
        <v>1</v>
      </c>
      <c r="F380" s="173" t="s">
        <v>306</v>
      </c>
      <c r="H380" s="174">
        <v>252.7</v>
      </c>
      <c r="I380" s="175"/>
      <c r="L380" s="171"/>
      <c r="M380" s="176"/>
      <c r="N380" s="177"/>
      <c r="O380" s="177"/>
      <c r="P380" s="177"/>
      <c r="Q380" s="177"/>
      <c r="R380" s="177"/>
      <c r="S380" s="177"/>
      <c r="T380" s="178"/>
      <c r="AT380" s="172" t="s">
        <v>207</v>
      </c>
      <c r="AU380" s="172" t="s">
        <v>84</v>
      </c>
      <c r="AV380" s="14" t="s">
        <v>84</v>
      </c>
      <c r="AW380" s="14" t="s">
        <v>32</v>
      </c>
      <c r="AX380" s="14" t="s">
        <v>82</v>
      </c>
      <c r="AY380" s="172" t="s">
        <v>201</v>
      </c>
    </row>
    <row r="381" spans="1:65" s="12" customFormat="1" ht="22.9" customHeight="1">
      <c r="B381" s="136"/>
      <c r="D381" s="137" t="s">
        <v>75</v>
      </c>
      <c r="E381" s="147" t="s">
        <v>227</v>
      </c>
      <c r="F381" s="147" t="s">
        <v>228</v>
      </c>
      <c r="I381" s="139"/>
      <c r="J381" s="148">
        <f>BK381</f>
        <v>0</v>
      </c>
      <c r="L381" s="136"/>
      <c r="M381" s="141"/>
      <c r="N381" s="142"/>
      <c r="O381" s="142"/>
      <c r="P381" s="143">
        <f>SUM(P382:P427)</f>
        <v>0</v>
      </c>
      <c r="Q381" s="142"/>
      <c r="R381" s="143">
        <f>SUM(R382:R427)</f>
        <v>0.12673700000000002</v>
      </c>
      <c r="S381" s="142"/>
      <c r="T381" s="144">
        <f>SUM(T382:T427)</f>
        <v>65.597000000000008</v>
      </c>
      <c r="AR381" s="137" t="s">
        <v>82</v>
      </c>
      <c r="AT381" s="145" t="s">
        <v>75</v>
      </c>
      <c r="AU381" s="145" t="s">
        <v>82</v>
      </c>
      <c r="AY381" s="137" t="s">
        <v>201</v>
      </c>
      <c r="BK381" s="146">
        <f>SUM(BK382:BK427)</f>
        <v>0</v>
      </c>
    </row>
    <row r="382" spans="1:65" s="2" customFormat="1" ht="21.75" customHeight="1">
      <c r="A382" s="33"/>
      <c r="B382" s="149"/>
      <c r="C382" s="150" t="s">
        <v>668</v>
      </c>
      <c r="D382" s="150" t="s">
        <v>203</v>
      </c>
      <c r="E382" s="151" t="s">
        <v>669</v>
      </c>
      <c r="F382" s="152" t="s">
        <v>670</v>
      </c>
      <c r="G382" s="153" t="s">
        <v>405</v>
      </c>
      <c r="H382" s="154">
        <v>466.33</v>
      </c>
      <c r="I382" s="155"/>
      <c r="J382" s="156">
        <f>ROUND(I382*H382,2)</f>
        <v>0</v>
      </c>
      <c r="K382" s="152" t="s">
        <v>335</v>
      </c>
      <c r="L382" s="34"/>
      <c r="M382" s="157" t="s">
        <v>1</v>
      </c>
      <c r="N382" s="158" t="s">
        <v>41</v>
      </c>
      <c r="O382" s="59"/>
      <c r="P382" s="159">
        <f>O382*H382</f>
        <v>0</v>
      </c>
      <c r="Q382" s="159">
        <v>0</v>
      </c>
      <c r="R382" s="159">
        <f>Q382*H382</f>
        <v>0</v>
      </c>
      <c r="S382" s="159">
        <v>0</v>
      </c>
      <c r="T382" s="160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61" t="s">
        <v>126</v>
      </c>
      <c r="AT382" s="161" t="s">
        <v>203</v>
      </c>
      <c r="AU382" s="161" t="s">
        <v>84</v>
      </c>
      <c r="AY382" s="18" t="s">
        <v>201</v>
      </c>
      <c r="BE382" s="162">
        <f>IF(N382="základní",J382,0)</f>
        <v>0</v>
      </c>
      <c r="BF382" s="162">
        <f>IF(N382="snížená",J382,0)</f>
        <v>0</v>
      </c>
      <c r="BG382" s="162">
        <f>IF(N382="zákl. přenesená",J382,0)</f>
        <v>0</v>
      </c>
      <c r="BH382" s="162">
        <f>IF(N382="sníž. přenesená",J382,0)</f>
        <v>0</v>
      </c>
      <c r="BI382" s="162">
        <f>IF(N382="nulová",J382,0)</f>
        <v>0</v>
      </c>
      <c r="BJ382" s="18" t="s">
        <v>82</v>
      </c>
      <c r="BK382" s="162">
        <f>ROUND(I382*H382,2)</f>
        <v>0</v>
      </c>
      <c r="BL382" s="18" t="s">
        <v>126</v>
      </c>
      <c r="BM382" s="161" t="s">
        <v>671</v>
      </c>
    </row>
    <row r="383" spans="1:65" s="14" customFormat="1" ht="11.25">
      <c r="B383" s="171"/>
      <c r="D383" s="164" t="s">
        <v>207</v>
      </c>
      <c r="E383" s="172" t="s">
        <v>1</v>
      </c>
      <c r="F383" s="173" t="s">
        <v>672</v>
      </c>
      <c r="H383" s="174">
        <v>80.62</v>
      </c>
      <c r="I383" s="175"/>
      <c r="L383" s="171"/>
      <c r="M383" s="176"/>
      <c r="N383" s="177"/>
      <c r="O383" s="177"/>
      <c r="P383" s="177"/>
      <c r="Q383" s="177"/>
      <c r="R383" s="177"/>
      <c r="S383" s="177"/>
      <c r="T383" s="178"/>
      <c r="AT383" s="172" t="s">
        <v>207</v>
      </c>
      <c r="AU383" s="172" t="s">
        <v>84</v>
      </c>
      <c r="AV383" s="14" t="s">
        <v>84</v>
      </c>
      <c r="AW383" s="14" t="s">
        <v>32</v>
      </c>
      <c r="AX383" s="14" t="s">
        <v>76</v>
      </c>
      <c r="AY383" s="172" t="s">
        <v>201</v>
      </c>
    </row>
    <row r="384" spans="1:65" s="14" customFormat="1" ht="11.25">
      <c r="B384" s="171"/>
      <c r="D384" s="164" t="s">
        <v>207</v>
      </c>
      <c r="E384" s="172" t="s">
        <v>1</v>
      </c>
      <c r="F384" s="173" t="s">
        <v>673</v>
      </c>
      <c r="H384" s="174">
        <v>22.155999999999999</v>
      </c>
      <c r="I384" s="175"/>
      <c r="L384" s="171"/>
      <c r="M384" s="176"/>
      <c r="N384" s="177"/>
      <c r="O384" s="177"/>
      <c r="P384" s="177"/>
      <c r="Q384" s="177"/>
      <c r="R384" s="177"/>
      <c r="S384" s="177"/>
      <c r="T384" s="178"/>
      <c r="AT384" s="172" t="s">
        <v>207</v>
      </c>
      <c r="AU384" s="172" t="s">
        <v>84</v>
      </c>
      <c r="AV384" s="14" t="s">
        <v>84</v>
      </c>
      <c r="AW384" s="14" t="s">
        <v>32</v>
      </c>
      <c r="AX384" s="14" t="s">
        <v>76</v>
      </c>
      <c r="AY384" s="172" t="s">
        <v>201</v>
      </c>
    </row>
    <row r="385" spans="1:65" s="14" customFormat="1" ht="11.25">
      <c r="B385" s="171"/>
      <c r="D385" s="164" t="s">
        <v>207</v>
      </c>
      <c r="E385" s="172" t="s">
        <v>1</v>
      </c>
      <c r="F385" s="173" t="s">
        <v>674</v>
      </c>
      <c r="H385" s="174">
        <v>67.453999999999994</v>
      </c>
      <c r="I385" s="175"/>
      <c r="L385" s="171"/>
      <c r="M385" s="176"/>
      <c r="N385" s="177"/>
      <c r="O385" s="177"/>
      <c r="P385" s="177"/>
      <c r="Q385" s="177"/>
      <c r="R385" s="177"/>
      <c r="S385" s="177"/>
      <c r="T385" s="178"/>
      <c r="AT385" s="172" t="s">
        <v>207</v>
      </c>
      <c r="AU385" s="172" t="s">
        <v>84</v>
      </c>
      <c r="AV385" s="14" t="s">
        <v>84</v>
      </c>
      <c r="AW385" s="14" t="s">
        <v>32</v>
      </c>
      <c r="AX385" s="14" t="s">
        <v>76</v>
      </c>
      <c r="AY385" s="172" t="s">
        <v>201</v>
      </c>
    </row>
    <row r="386" spans="1:65" s="14" customFormat="1" ht="11.25">
      <c r="B386" s="171"/>
      <c r="D386" s="164" t="s">
        <v>207</v>
      </c>
      <c r="E386" s="172" t="s">
        <v>1</v>
      </c>
      <c r="F386" s="173" t="s">
        <v>675</v>
      </c>
      <c r="H386" s="174">
        <v>296.10000000000002</v>
      </c>
      <c r="I386" s="175"/>
      <c r="L386" s="171"/>
      <c r="M386" s="176"/>
      <c r="N386" s="177"/>
      <c r="O386" s="177"/>
      <c r="P386" s="177"/>
      <c r="Q386" s="177"/>
      <c r="R386" s="177"/>
      <c r="S386" s="177"/>
      <c r="T386" s="178"/>
      <c r="AT386" s="172" t="s">
        <v>207</v>
      </c>
      <c r="AU386" s="172" t="s">
        <v>84</v>
      </c>
      <c r="AV386" s="14" t="s">
        <v>84</v>
      </c>
      <c r="AW386" s="14" t="s">
        <v>32</v>
      </c>
      <c r="AX386" s="14" t="s">
        <v>76</v>
      </c>
      <c r="AY386" s="172" t="s">
        <v>201</v>
      </c>
    </row>
    <row r="387" spans="1:65" s="15" customFormat="1" ht="11.25">
      <c r="B387" s="179"/>
      <c r="D387" s="164" t="s">
        <v>207</v>
      </c>
      <c r="E387" s="180" t="s">
        <v>1</v>
      </c>
      <c r="F387" s="181" t="s">
        <v>211</v>
      </c>
      <c r="H387" s="182">
        <v>466.33</v>
      </c>
      <c r="I387" s="183"/>
      <c r="L387" s="179"/>
      <c r="M387" s="184"/>
      <c r="N387" s="185"/>
      <c r="O387" s="185"/>
      <c r="P387" s="185"/>
      <c r="Q387" s="185"/>
      <c r="R387" s="185"/>
      <c r="S387" s="185"/>
      <c r="T387" s="186"/>
      <c r="AT387" s="180" t="s">
        <v>207</v>
      </c>
      <c r="AU387" s="180" t="s">
        <v>84</v>
      </c>
      <c r="AV387" s="15" t="s">
        <v>126</v>
      </c>
      <c r="AW387" s="15" t="s">
        <v>32</v>
      </c>
      <c r="AX387" s="15" t="s">
        <v>82</v>
      </c>
      <c r="AY387" s="180" t="s">
        <v>201</v>
      </c>
    </row>
    <row r="388" spans="1:65" s="2" customFormat="1" ht="21.75" customHeight="1">
      <c r="A388" s="33"/>
      <c r="B388" s="149"/>
      <c r="C388" s="150" t="s">
        <v>676</v>
      </c>
      <c r="D388" s="150" t="s">
        <v>203</v>
      </c>
      <c r="E388" s="151" t="s">
        <v>677</v>
      </c>
      <c r="F388" s="152" t="s">
        <v>678</v>
      </c>
      <c r="G388" s="153" t="s">
        <v>405</v>
      </c>
      <c r="H388" s="154">
        <v>466.33</v>
      </c>
      <c r="I388" s="155"/>
      <c r="J388" s="156">
        <f>ROUND(I388*H388,2)</f>
        <v>0</v>
      </c>
      <c r="K388" s="152" t="s">
        <v>1</v>
      </c>
      <c r="L388" s="34"/>
      <c r="M388" s="157" t="s">
        <v>1</v>
      </c>
      <c r="N388" s="158" t="s">
        <v>41</v>
      </c>
      <c r="O388" s="59"/>
      <c r="P388" s="159">
        <f>O388*H388</f>
        <v>0</v>
      </c>
      <c r="Q388" s="159">
        <v>0</v>
      </c>
      <c r="R388" s="159">
        <f>Q388*H388</f>
        <v>0</v>
      </c>
      <c r="S388" s="159">
        <v>0</v>
      </c>
      <c r="T388" s="160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61" t="s">
        <v>126</v>
      </c>
      <c r="AT388" s="161" t="s">
        <v>203</v>
      </c>
      <c r="AU388" s="161" t="s">
        <v>84</v>
      </c>
      <c r="AY388" s="18" t="s">
        <v>201</v>
      </c>
      <c r="BE388" s="162">
        <f>IF(N388="základní",J388,0)</f>
        <v>0</v>
      </c>
      <c r="BF388" s="162">
        <f>IF(N388="snížená",J388,0)</f>
        <v>0</v>
      </c>
      <c r="BG388" s="162">
        <f>IF(N388="zákl. přenesená",J388,0)</f>
        <v>0</v>
      </c>
      <c r="BH388" s="162">
        <f>IF(N388="sníž. přenesená",J388,0)</f>
        <v>0</v>
      </c>
      <c r="BI388" s="162">
        <f>IF(N388="nulová",J388,0)</f>
        <v>0</v>
      </c>
      <c r="BJ388" s="18" t="s">
        <v>82</v>
      </c>
      <c r="BK388" s="162">
        <f>ROUND(I388*H388,2)</f>
        <v>0</v>
      </c>
      <c r="BL388" s="18" t="s">
        <v>126</v>
      </c>
      <c r="BM388" s="161" t="s">
        <v>679</v>
      </c>
    </row>
    <row r="389" spans="1:65" s="2" customFormat="1" ht="24.2" customHeight="1">
      <c r="A389" s="33"/>
      <c r="B389" s="149"/>
      <c r="C389" s="150" t="s">
        <v>680</v>
      </c>
      <c r="D389" s="150" t="s">
        <v>203</v>
      </c>
      <c r="E389" s="151" t="s">
        <v>681</v>
      </c>
      <c r="F389" s="152" t="s">
        <v>682</v>
      </c>
      <c r="G389" s="153" t="s">
        <v>405</v>
      </c>
      <c r="H389" s="154">
        <v>466.33</v>
      </c>
      <c r="I389" s="155"/>
      <c r="J389" s="156">
        <f>ROUND(I389*H389,2)</f>
        <v>0</v>
      </c>
      <c r="K389" s="152" t="s">
        <v>335</v>
      </c>
      <c r="L389" s="34"/>
      <c r="M389" s="157" t="s">
        <v>1</v>
      </c>
      <c r="N389" s="158" t="s">
        <v>41</v>
      </c>
      <c r="O389" s="59"/>
      <c r="P389" s="159">
        <f>O389*H389</f>
        <v>0</v>
      </c>
      <c r="Q389" s="159">
        <v>0</v>
      </c>
      <c r="R389" s="159">
        <f>Q389*H389</f>
        <v>0</v>
      </c>
      <c r="S389" s="159">
        <v>0</v>
      </c>
      <c r="T389" s="160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61" t="s">
        <v>126</v>
      </c>
      <c r="AT389" s="161" t="s">
        <v>203</v>
      </c>
      <c r="AU389" s="161" t="s">
        <v>84</v>
      </c>
      <c r="AY389" s="18" t="s">
        <v>201</v>
      </c>
      <c r="BE389" s="162">
        <f>IF(N389="základní",J389,0)</f>
        <v>0</v>
      </c>
      <c r="BF389" s="162">
        <f>IF(N389="snížená",J389,0)</f>
        <v>0</v>
      </c>
      <c r="BG389" s="162">
        <f>IF(N389="zákl. přenesená",J389,0)</f>
        <v>0</v>
      </c>
      <c r="BH389" s="162">
        <f>IF(N389="sníž. přenesená",J389,0)</f>
        <v>0</v>
      </c>
      <c r="BI389" s="162">
        <f>IF(N389="nulová",J389,0)</f>
        <v>0</v>
      </c>
      <c r="BJ389" s="18" t="s">
        <v>82</v>
      </c>
      <c r="BK389" s="162">
        <f>ROUND(I389*H389,2)</f>
        <v>0</v>
      </c>
      <c r="BL389" s="18" t="s">
        <v>126</v>
      </c>
      <c r="BM389" s="161" t="s">
        <v>683</v>
      </c>
    </row>
    <row r="390" spans="1:65" s="2" customFormat="1" ht="21.75" customHeight="1">
      <c r="A390" s="33"/>
      <c r="B390" s="149"/>
      <c r="C390" s="150" t="s">
        <v>684</v>
      </c>
      <c r="D390" s="150" t="s">
        <v>203</v>
      </c>
      <c r="E390" s="151" t="s">
        <v>685</v>
      </c>
      <c r="F390" s="152" t="s">
        <v>686</v>
      </c>
      <c r="G390" s="153" t="s">
        <v>405</v>
      </c>
      <c r="H390" s="154">
        <v>448.1</v>
      </c>
      <c r="I390" s="155"/>
      <c r="J390" s="156">
        <f>ROUND(I390*H390,2)</f>
        <v>0</v>
      </c>
      <c r="K390" s="152" t="s">
        <v>335</v>
      </c>
      <c r="L390" s="34"/>
      <c r="M390" s="157" t="s">
        <v>1</v>
      </c>
      <c r="N390" s="158" t="s">
        <v>41</v>
      </c>
      <c r="O390" s="59"/>
      <c r="P390" s="159">
        <f>O390*H390</f>
        <v>0</v>
      </c>
      <c r="Q390" s="159">
        <v>1.2999999999999999E-4</v>
      </c>
      <c r="R390" s="159">
        <f>Q390*H390</f>
        <v>5.8252999999999999E-2</v>
      </c>
      <c r="S390" s="159">
        <v>0</v>
      </c>
      <c r="T390" s="160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61" t="s">
        <v>126</v>
      </c>
      <c r="AT390" s="161" t="s">
        <v>203</v>
      </c>
      <c r="AU390" s="161" t="s">
        <v>84</v>
      </c>
      <c r="AY390" s="18" t="s">
        <v>201</v>
      </c>
      <c r="BE390" s="162">
        <f>IF(N390="základní",J390,0)</f>
        <v>0</v>
      </c>
      <c r="BF390" s="162">
        <f>IF(N390="snížená",J390,0)</f>
        <v>0</v>
      </c>
      <c r="BG390" s="162">
        <f>IF(N390="zákl. přenesená",J390,0)</f>
        <v>0</v>
      </c>
      <c r="BH390" s="162">
        <f>IF(N390="sníž. přenesená",J390,0)</f>
        <v>0</v>
      </c>
      <c r="BI390" s="162">
        <f>IF(N390="nulová",J390,0)</f>
        <v>0</v>
      </c>
      <c r="BJ390" s="18" t="s">
        <v>82</v>
      </c>
      <c r="BK390" s="162">
        <f>ROUND(I390*H390,2)</f>
        <v>0</v>
      </c>
      <c r="BL390" s="18" t="s">
        <v>126</v>
      </c>
      <c r="BM390" s="161" t="s">
        <v>687</v>
      </c>
    </row>
    <row r="391" spans="1:65" s="14" customFormat="1" ht="11.25">
      <c r="B391" s="171"/>
      <c r="D391" s="164" t="s">
        <v>207</v>
      </c>
      <c r="E391" s="172" t="s">
        <v>1</v>
      </c>
      <c r="F391" s="173" t="s">
        <v>688</v>
      </c>
      <c r="H391" s="174">
        <v>448.1</v>
      </c>
      <c r="I391" s="175"/>
      <c r="L391" s="171"/>
      <c r="M391" s="176"/>
      <c r="N391" s="177"/>
      <c r="O391" s="177"/>
      <c r="P391" s="177"/>
      <c r="Q391" s="177"/>
      <c r="R391" s="177"/>
      <c r="S391" s="177"/>
      <c r="T391" s="178"/>
      <c r="AT391" s="172" t="s">
        <v>207</v>
      </c>
      <c r="AU391" s="172" t="s">
        <v>84</v>
      </c>
      <c r="AV391" s="14" t="s">
        <v>84</v>
      </c>
      <c r="AW391" s="14" t="s">
        <v>32</v>
      </c>
      <c r="AX391" s="14" t="s">
        <v>82</v>
      </c>
      <c r="AY391" s="172" t="s">
        <v>201</v>
      </c>
    </row>
    <row r="392" spans="1:65" s="2" customFormat="1" ht="16.5" customHeight="1">
      <c r="A392" s="33"/>
      <c r="B392" s="149"/>
      <c r="C392" s="150" t="s">
        <v>689</v>
      </c>
      <c r="D392" s="150" t="s">
        <v>203</v>
      </c>
      <c r="E392" s="151" t="s">
        <v>690</v>
      </c>
      <c r="F392" s="152" t="s">
        <v>691</v>
      </c>
      <c r="G392" s="153" t="s">
        <v>692</v>
      </c>
      <c r="H392" s="154">
        <v>1222</v>
      </c>
      <c r="I392" s="155"/>
      <c r="J392" s="156">
        <f>ROUND(I392*H392,2)</f>
        <v>0</v>
      </c>
      <c r="K392" s="152" t="s">
        <v>1</v>
      </c>
      <c r="L392" s="34"/>
      <c r="M392" s="157" t="s">
        <v>1</v>
      </c>
      <c r="N392" s="158" t="s">
        <v>41</v>
      </c>
      <c r="O392" s="59"/>
      <c r="P392" s="159">
        <f>O392*H392</f>
        <v>0</v>
      </c>
      <c r="Q392" s="159">
        <v>4.0000000000000003E-5</v>
      </c>
      <c r="R392" s="159">
        <f>Q392*H392</f>
        <v>4.8880000000000007E-2</v>
      </c>
      <c r="S392" s="159">
        <v>0</v>
      </c>
      <c r="T392" s="160">
        <f>S392*H392</f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161" t="s">
        <v>126</v>
      </c>
      <c r="AT392" s="161" t="s">
        <v>203</v>
      </c>
      <c r="AU392" s="161" t="s">
        <v>84</v>
      </c>
      <c r="AY392" s="18" t="s">
        <v>201</v>
      </c>
      <c r="BE392" s="162">
        <f>IF(N392="základní",J392,0)</f>
        <v>0</v>
      </c>
      <c r="BF392" s="162">
        <f>IF(N392="snížená",J392,0)</f>
        <v>0</v>
      </c>
      <c r="BG392" s="162">
        <f>IF(N392="zákl. přenesená",J392,0)</f>
        <v>0</v>
      </c>
      <c r="BH392" s="162">
        <f>IF(N392="sníž. přenesená",J392,0)</f>
        <v>0</v>
      </c>
      <c r="BI392" s="162">
        <f>IF(N392="nulová",J392,0)</f>
        <v>0</v>
      </c>
      <c r="BJ392" s="18" t="s">
        <v>82</v>
      </c>
      <c r="BK392" s="162">
        <f>ROUND(I392*H392,2)</f>
        <v>0</v>
      </c>
      <c r="BL392" s="18" t="s">
        <v>126</v>
      </c>
      <c r="BM392" s="161" t="s">
        <v>693</v>
      </c>
    </row>
    <row r="393" spans="1:65" s="13" customFormat="1" ht="11.25">
      <c r="B393" s="163"/>
      <c r="D393" s="164" t="s">
        <v>207</v>
      </c>
      <c r="E393" s="165" t="s">
        <v>1</v>
      </c>
      <c r="F393" s="166" t="s">
        <v>694</v>
      </c>
      <c r="H393" s="165" t="s">
        <v>1</v>
      </c>
      <c r="I393" s="167"/>
      <c r="L393" s="163"/>
      <c r="M393" s="168"/>
      <c r="N393" s="169"/>
      <c r="O393" s="169"/>
      <c r="P393" s="169"/>
      <c r="Q393" s="169"/>
      <c r="R393" s="169"/>
      <c r="S393" s="169"/>
      <c r="T393" s="170"/>
      <c r="AT393" s="165" t="s">
        <v>207</v>
      </c>
      <c r="AU393" s="165" t="s">
        <v>84</v>
      </c>
      <c r="AV393" s="13" t="s">
        <v>82</v>
      </c>
      <c r="AW393" s="13" t="s">
        <v>32</v>
      </c>
      <c r="AX393" s="13" t="s">
        <v>76</v>
      </c>
      <c r="AY393" s="165" t="s">
        <v>201</v>
      </c>
    </row>
    <row r="394" spans="1:65" s="13" customFormat="1" ht="11.25">
      <c r="B394" s="163"/>
      <c r="D394" s="164" t="s">
        <v>207</v>
      </c>
      <c r="E394" s="165" t="s">
        <v>1</v>
      </c>
      <c r="F394" s="166" t="s">
        <v>695</v>
      </c>
      <c r="H394" s="165" t="s">
        <v>1</v>
      </c>
      <c r="I394" s="167"/>
      <c r="L394" s="163"/>
      <c r="M394" s="168"/>
      <c r="N394" s="169"/>
      <c r="O394" s="169"/>
      <c r="P394" s="169"/>
      <c r="Q394" s="169"/>
      <c r="R394" s="169"/>
      <c r="S394" s="169"/>
      <c r="T394" s="170"/>
      <c r="AT394" s="165" t="s">
        <v>207</v>
      </c>
      <c r="AU394" s="165" t="s">
        <v>84</v>
      </c>
      <c r="AV394" s="13" t="s">
        <v>82</v>
      </c>
      <c r="AW394" s="13" t="s">
        <v>32</v>
      </c>
      <c r="AX394" s="13" t="s">
        <v>76</v>
      </c>
      <c r="AY394" s="165" t="s">
        <v>201</v>
      </c>
    </row>
    <row r="395" spans="1:65" s="14" customFormat="1" ht="11.25">
      <c r="B395" s="171"/>
      <c r="D395" s="164" t="s">
        <v>207</v>
      </c>
      <c r="E395" s="172" t="s">
        <v>1</v>
      </c>
      <c r="F395" s="173" t="s">
        <v>696</v>
      </c>
      <c r="H395" s="174">
        <v>210</v>
      </c>
      <c r="I395" s="175"/>
      <c r="L395" s="171"/>
      <c r="M395" s="176"/>
      <c r="N395" s="177"/>
      <c r="O395" s="177"/>
      <c r="P395" s="177"/>
      <c r="Q395" s="177"/>
      <c r="R395" s="177"/>
      <c r="S395" s="177"/>
      <c r="T395" s="178"/>
      <c r="AT395" s="172" t="s">
        <v>207</v>
      </c>
      <c r="AU395" s="172" t="s">
        <v>84</v>
      </c>
      <c r="AV395" s="14" t="s">
        <v>84</v>
      </c>
      <c r="AW395" s="14" t="s">
        <v>32</v>
      </c>
      <c r="AX395" s="14" t="s">
        <v>76</v>
      </c>
      <c r="AY395" s="172" t="s">
        <v>201</v>
      </c>
    </row>
    <row r="396" spans="1:65" s="13" customFormat="1" ht="11.25">
      <c r="B396" s="163"/>
      <c r="D396" s="164" t="s">
        <v>207</v>
      </c>
      <c r="E396" s="165" t="s">
        <v>1</v>
      </c>
      <c r="F396" s="166" t="s">
        <v>697</v>
      </c>
      <c r="H396" s="165" t="s">
        <v>1</v>
      </c>
      <c r="I396" s="167"/>
      <c r="L396" s="163"/>
      <c r="M396" s="168"/>
      <c r="N396" s="169"/>
      <c r="O396" s="169"/>
      <c r="P396" s="169"/>
      <c r="Q396" s="169"/>
      <c r="R396" s="169"/>
      <c r="S396" s="169"/>
      <c r="T396" s="170"/>
      <c r="AT396" s="165" t="s">
        <v>207</v>
      </c>
      <c r="AU396" s="165" t="s">
        <v>84</v>
      </c>
      <c r="AV396" s="13" t="s">
        <v>82</v>
      </c>
      <c r="AW396" s="13" t="s">
        <v>32</v>
      </c>
      <c r="AX396" s="13" t="s">
        <v>76</v>
      </c>
      <c r="AY396" s="165" t="s">
        <v>201</v>
      </c>
    </row>
    <row r="397" spans="1:65" s="14" customFormat="1" ht="11.25">
      <c r="B397" s="171"/>
      <c r="D397" s="164" t="s">
        <v>207</v>
      </c>
      <c r="E397" s="172" t="s">
        <v>1</v>
      </c>
      <c r="F397" s="173" t="s">
        <v>698</v>
      </c>
      <c r="H397" s="174">
        <v>252</v>
      </c>
      <c r="I397" s="175"/>
      <c r="L397" s="171"/>
      <c r="M397" s="176"/>
      <c r="N397" s="177"/>
      <c r="O397" s="177"/>
      <c r="P397" s="177"/>
      <c r="Q397" s="177"/>
      <c r="R397" s="177"/>
      <c r="S397" s="177"/>
      <c r="T397" s="178"/>
      <c r="AT397" s="172" t="s">
        <v>207</v>
      </c>
      <c r="AU397" s="172" t="s">
        <v>84</v>
      </c>
      <c r="AV397" s="14" t="s">
        <v>84</v>
      </c>
      <c r="AW397" s="14" t="s">
        <v>32</v>
      </c>
      <c r="AX397" s="14" t="s">
        <v>76</v>
      </c>
      <c r="AY397" s="172" t="s">
        <v>201</v>
      </c>
    </row>
    <row r="398" spans="1:65" s="13" customFormat="1" ht="11.25">
      <c r="B398" s="163"/>
      <c r="D398" s="164" t="s">
        <v>207</v>
      </c>
      <c r="E398" s="165" t="s">
        <v>1</v>
      </c>
      <c r="F398" s="166" t="s">
        <v>699</v>
      </c>
      <c r="H398" s="165" t="s">
        <v>1</v>
      </c>
      <c r="I398" s="167"/>
      <c r="L398" s="163"/>
      <c r="M398" s="168"/>
      <c r="N398" s="169"/>
      <c r="O398" s="169"/>
      <c r="P398" s="169"/>
      <c r="Q398" s="169"/>
      <c r="R398" s="169"/>
      <c r="S398" s="169"/>
      <c r="T398" s="170"/>
      <c r="AT398" s="165" t="s">
        <v>207</v>
      </c>
      <c r="AU398" s="165" t="s">
        <v>84</v>
      </c>
      <c r="AV398" s="13" t="s">
        <v>82</v>
      </c>
      <c r="AW398" s="13" t="s">
        <v>32</v>
      </c>
      <c r="AX398" s="13" t="s">
        <v>76</v>
      </c>
      <c r="AY398" s="165" t="s">
        <v>201</v>
      </c>
    </row>
    <row r="399" spans="1:65" s="14" customFormat="1" ht="11.25">
      <c r="B399" s="171"/>
      <c r="D399" s="164" t="s">
        <v>207</v>
      </c>
      <c r="E399" s="172" t="s">
        <v>1</v>
      </c>
      <c r="F399" s="173" t="s">
        <v>700</v>
      </c>
      <c r="H399" s="174">
        <v>105</v>
      </c>
      <c r="I399" s="175"/>
      <c r="L399" s="171"/>
      <c r="M399" s="176"/>
      <c r="N399" s="177"/>
      <c r="O399" s="177"/>
      <c r="P399" s="177"/>
      <c r="Q399" s="177"/>
      <c r="R399" s="177"/>
      <c r="S399" s="177"/>
      <c r="T399" s="178"/>
      <c r="AT399" s="172" t="s">
        <v>207</v>
      </c>
      <c r="AU399" s="172" t="s">
        <v>84</v>
      </c>
      <c r="AV399" s="14" t="s">
        <v>84</v>
      </c>
      <c r="AW399" s="14" t="s">
        <v>32</v>
      </c>
      <c r="AX399" s="14" t="s">
        <v>76</v>
      </c>
      <c r="AY399" s="172" t="s">
        <v>201</v>
      </c>
    </row>
    <row r="400" spans="1:65" s="13" customFormat="1" ht="11.25">
      <c r="B400" s="163"/>
      <c r="D400" s="164" t="s">
        <v>207</v>
      </c>
      <c r="E400" s="165" t="s">
        <v>1</v>
      </c>
      <c r="F400" s="166" t="s">
        <v>701</v>
      </c>
      <c r="H400" s="165" t="s">
        <v>1</v>
      </c>
      <c r="I400" s="167"/>
      <c r="L400" s="163"/>
      <c r="M400" s="168"/>
      <c r="N400" s="169"/>
      <c r="O400" s="169"/>
      <c r="P400" s="169"/>
      <c r="Q400" s="169"/>
      <c r="R400" s="169"/>
      <c r="S400" s="169"/>
      <c r="T400" s="170"/>
      <c r="AT400" s="165" t="s">
        <v>207</v>
      </c>
      <c r="AU400" s="165" t="s">
        <v>84</v>
      </c>
      <c r="AV400" s="13" t="s">
        <v>82</v>
      </c>
      <c r="AW400" s="13" t="s">
        <v>32</v>
      </c>
      <c r="AX400" s="13" t="s">
        <v>76</v>
      </c>
      <c r="AY400" s="165" t="s">
        <v>201</v>
      </c>
    </row>
    <row r="401" spans="1:65" s="14" customFormat="1" ht="11.25">
      <c r="B401" s="171"/>
      <c r="D401" s="164" t="s">
        <v>207</v>
      </c>
      <c r="E401" s="172" t="s">
        <v>1</v>
      </c>
      <c r="F401" s="173" t="s">
        <v>700</v>
      </c>
      <c r="H401" s="174">
        <v>105</v>
      </c>
      <c r="I401" s="175"/>
      <c r="L401" s="171"/>
      <c r="M401" s="176"/>
      <c r="N401" s="177"/>
      <c r="O401" s="177"/>
      <c r="P401" s="177"/>
      <c r="Q401" s="177"/>
      <c r="R401" s="177"/>
      <c r="S401" s="177"/>
      <c r="T401" s="178"/>
      <c r="AT401" s="172" t="s">
        <v>207</v>
      </c>
      <c r="AU401" s="172" t="s">
        <v>84</v>
      </c>
      <c r="AV401" s="14" t="s">
        <v>84</v>
      </c>
      <c r="AW401" s="14" t="s">
        <v>32</v>
      </c>
      <c r="AX401" s="14" t="s">
        <v>76</v>
      </c>
      <c r="AY401" s="172" t="s">
        <v>201</v>
      </c>
    </row>
    <row r="402" spans="1:65" s="13" customFormat="1" ht="11.25">
      <c r="B402" s="163"/>
      <c r="D402" s="164" t="s">
        <v>207</v>
      </c>
      <c r="E402" s="165" t="s">
        <v>1</v>
      </c>
      <c r="F402" s="166" t="s">
        <v>702</v>
      </c>
      <c r="H402" s="165" t="s">
        <v>1</v>
      </c>
      <c r="I402" s="167"/>
      <c r="L402" s="163"/>
      <c r="M402" s="168"/>
      <c r="N402" s="169"/>
      <c r="O402" s="169"/>
      <c r="P402" s="169"/>
      <c r="Q402" s="169"/>
      <c r="R402" s="169"/>
      <c r="S402" s="169"/>
      <c r="T402" s="170"/>
      <c r="AT402" s="165" t="s">
        <v>207</v>
      </c>
      <c r="AU402" s="165" t="s">
        <v>84</v>
      </c>
      <c r="AV402" s="13" t="s">
        <v>82</v>
      </c>
      <c r="AW402" s="13" t="s">
        <v>32</v>
      </c>
      <c r="AX402" s="13" t="s">
        <v>76</v>
      </c>
      <c r="AY402" s="165" t="s">
        <v>201</v>
      </c>
    </row>
    <row r="403" spans="1:65" s="14" customFormat="1" ht="11.25">
      <c r="B403" s="171"/>
      <c r="D403" s="164" t="s">
        <v>207</v>
      </c>
      <c r="E403" s="172" t="s">
        <v>1</v>
      </c>
      <c r="F403" s="173" t="s">
        <v>703</v>
      </c>
      <c r="H403" s="174">
        <v>210</v>
      </c>
      <c r="I403" s="175"/>
      <c r="L403" s="171"/>
      <c r="M403" s="176"/>
      <c r="N403" s="177"/>
      <c r="O403" s="177"/>
      <c r="P403" s="177"/>
      <c r="Q403" s="177"/>
      <c r="R403" s="177"/>
      <c r="S403" s="177"/>
      <c r="T403" s="178"/>
      <c r="AT403" s="172" t="s">
        <v>207</v>
      </c>
      <c r="AU403" s="172" t="s">
        <v>84</v>
      </c>
      <c r="AV403" s="14" t="s">
        <v>84</v>
      </c>
      <c r="AW403" s="14" t="s">
        <v>32</v>
      </c>
      <c r="AX403" s="14" t="s">
        <v>76</v>
      </c>
      <c r="AY403" s="172" t="s">
        <v>201</v>
      </c>
    </row>
    <row r="404" spans="1:65" s="13" customFormat="1" ht="11.25">
      <c r="B404" s="163"/>
      <c r="D404" s="164" t="s">
        <v>207</v>
      </c>
      <c r="E404" s="165" t="s">
        <v>1</v>
      </c>
      <c r="F404" s="166" t="s">
        <v>704</v>
      </c>
      <c r="H404" s="165" t="s">
        <v>1</v>
      </c>
      <c r="I404" s="167"/>
      <c r="L404" s="163"/>
      <c r="M404" s="168"/>
      <c r="N404" s="169"/>
      <c r="O404" s="169"/>
      <c r="P404" s="169"/>
      <c r="Q404" s="169"/>
      <c r="R404" s="169"/>
      <c r="S404" s="169"/>
      <c r="T404" s="170"/>
      <c r="AT404" s="165" t="s">
        <v>207</v>
      </c>
      <c r="AU404" s="165" t="s">
        <v>84</v>
      </c>
      <c r="AV404" s="13" t="s">
        <v>82</v>
      </c>
      <c r="AW404" s="13" t="s">
        <v>32</v>
      </c>
      <c r="AX404" s="13" t="s">
        <v>76</v>
      </c>
      <c r="AY404" s="165" t="s">
        <v>201</v>
      </c>
    </row>
    <row r="405" spans="1:65" s="14" customFormat="1" ht="11.25">
      <c r="B405" s="171"/>
      <c r="D405" s="164" t="s">
        <v>207</v>
      </c>
      <c r="E405" s="172" t="s">
        <v>1</v>
      </c>
      <c r="F405" s="173" t="s">
        <v>705</v>
      </c>
      <c r="H405" s="174">
        <v>252</v>
      </c>
      <c r="I405" s="175"/>
      <c r="L405" s="171"/>
      <c r="M405" s="176"/>
      <c r="N405" s="177"/>
      <c r="O405" s="177"/>
      <c r="P405" s="177"/>
      <c r="Q405" s="177"/>
      <c r="R405" s="177"/>
      <c r="S405" s="177"/>
      <c r="T405" s="178"/>
      <c r="AT405" s="172" t="s">
        <v>207</v>
      </c>
      <c r="AU405" s="172" t="s">
        <v>84</v>
      </c>
      <c r="AV405" s="14" t="s">
        <v>84</v>
      </c>
      <c r="AW405" s="14" t="s">
        <v>32</v>
      </c>
      <c r="AX405" s="14" t="s">
        <v>76</v>
      </c>
      <c r="AY405" s="172" t="s">
        <v>201</v>
      </c>
    </row>
    <row r="406" spans="1:65" s="13" customFormat="1" ht="11.25">
      <c r="B406" s="163"/>
      <c r="D406" s="164" t="s">
        <v>207</v>
      </c>
      <c r="E406" s="165" t="s">
        <v>1</v>
      </c>
      <c r="F406" s="166" t="s">
        <v>706</v>
      </c>
      <c r="H406" s="165" t="s">
        <v>1</v>
      </c>
      <c r="I406" s="167"/>
      <c r="L406" s="163"/>
      <c r="M406" s="168"/>
      <c r="N406" s="169"/>
      <c r="O406" s="169"/>
      <c r="P406" s="169"/>
      <c r="Q406" s="169"/>
      <c r="R406" s="169"/>
      <c r="S406" s="169"/>
      <c r="T406" s="170"/>
      <c r="AT406" s="165" t="s">
        <v>207</v>
      </c>
      <c r="AU406" s="165" t="s">
        <v>84</v>
      </c>
      <c r="AV406" s="13" t="s">
        <v>82</v>
      </c>
      <c r="AW406" s="13" t="s">
        <v>32</v>
      </c>
      <c r="AX406" s="13" t="s">
        <v>76</v>
      </c>
      <c r="AY406" s="165" t="s">
        <v>201</v>
      </c>
    </row>
    <row r="407" spans="1:65" s="14" customFormat="1" ht="11.25">
      <c r="B407" s="171"/>
      <c r="D407" s="164" t="s">
        <v>207</v>
      </c>
      <c r="E407" s="172" t="s">
        <v>1</v>
      </c>
      <c r="F407" s="173" t="s">
        <v>707</v>
      </c>
      <c r="H407" s="174">
        <v>44</v>
      </c>
      <c r="I407" s="175"/>
      <c r="L407" s="171"/>
      <c r="M407" s="176"/>
      <c r="N407" s="177"/>
      <c r="O407" s="177"/>
      <c r="P407" s="177"/>
      <c r="Q407" s="177"/>
      <c r="R407" s="177"/>
      <c r="S407" s="177"/>
      <c r="T407" s="178"/>
      <c r="AT407" s="172" t="s">
        <v>207</v>
      </c>
      <c r="AU407" s="172" t="s">
        <v>84</v>
      </c>
      <c r="AV407" s="14" t="s">
        <v>84</v>
      </c>
      <c r="AW407" s="14" t="s">
        <v>32</v>
      </c>
      <c r="AX407" s="14" t="s">
        <v>76</v>
      </c>
      <c r="AY407" s="172" t="s">
        <v>201</v>
      </c>
    </row>
    <row r="408" spans="1:65" s="13" customFormat="1" ht="11.25">
      <c r="B408" s="163"/>
      <c r="D408" s="164" t="s">
        <v>207</v>
      </c>
      <c r="E408" s="165" t="s">
        <v>1</v>
      </c>
      <c r="F408" s="166" t="s">
        <v>708</v>
      </c>
      <c r="H408" s="165" t="s">
        <v>1</v>
      </c>
      <c r="I408" s="167"/>
      <c r="L408" s="163"/>
      <c r="M408" s="168"/>
      <c r="N408" s="169"/>
      <c r="O408" s="169"/>
      <c r="P408" s="169"/>
      <c r="Q408" s="169"/>
      <c r="R408" s="169"/>
      <c r="S408" s="169"/>
      <c r="T408" s="170"/>
      <c r="AT408" s="165" t="s">
        <v>207</v>
      </c>
      <c r="AU408" s="165" t="s">
        <v>84</v>
      </c>
      <c r="AV408" s="13" t="s">
        <v>82</v>
      </c>
      <c r="AW408" s="13" t="s">
        <v>32</v>
      </c>
      <c r="AX408" s="13" t="s">
        <v>76</v>
      </c>
      <c r="AY408" s="165" t="s">
        <v>201</v>
      </c>
    </row>
    <row r="409" spans="1:65" s="14" customFormat="1" ht="11.25">
      <c r="B409" s="171"/>
      <c r="D409" s="164" t="s">
        <v>207</v>
      </c>
      <c r="E409" s="172" t="s">
        <v>1</v>
      </c>
      <c r="F409" s="173" t="s">
        <v>707</v>
      </c>
      <c r="H409" s="174">
        <v>44</v>
      </c>
      <c r="I409" s="175"/>
      <c r="L409" s="171"/>
      <c r="M409" s="176"/>
      <c r="N409" s="177"/>
      <c r="O409" s="177"/>
      <c r="P409" s="177"/>
      <c r="Q409" s="177"/>
      <c r="R409" s="177"/>
      <c r="S409" s="177"/>
      <c r="T409" s="178"/>
      <c r="AT409" s="172" t="s">
        <v>207</v>
      </c>
      <c r="AU409" s="172" t="s">
        <v>84</v>
      </c>
      <c r="AV409" s="14" t="s">
        <v>84</v>
      </c>
      <c r="AW409" s="14" t="s">
        <v>32</v>
      </c>
      <c r="AX409" s="14" t="s">
        <v>76</v>
      </c>
      <c r="AY409" s="172" t="s">
        <v>201</v>
      </c>
    </row>
    <row r="410" spans="1:65" s="15" customFormat="1" ht="11.25">
      <c r="B410" s="179"/>
      <c r="D410" s="164" t="s">
        <v>207</v>
      </c>
      <c r="E410" s="180" t="s">
        <v>1</v>
      </c>
      <c r="F410" s="181" t="s">
        <v>211</v>
      </c>
      <c r="H410" s="182">
        <v>1222</v>
      </c>
      <c r="I410" s="183"/>
      <c r="L410" s="179"/>
      <c r="M410" s="184"/>
      <c r="N410" s="185"/>
      <c r="O410" s="185"/>
      <c r="P410" s="185"/>
      <c r="Q410" s="185"/>
      <c r="R410" s="185"/>
      <c r="S410" s="185"/>
      <c r="T410" s="186"/>
      <c r="AT410" s="180" t="s">
        <v>207</v>
      </c>
      <c r="AU410" s="180" t="s">
        <v>84</v>
      </c>
      <c r="AV410" s="15" t="s">
        <v>126</v>
      </c>
      <c r="AW410" s="15" t="s">
        <v>32</v>
      </c>
      <c r="AX410" s="15" t="s">
        <v>82</v>
      </c>
      <c r="AY410" s="180" t="s">
        <v>201</v>
      </c>
    </row>
    <row r="411" spans="1:65" s="2" customFormat="1" ht="16.5" customHeight="1">
      <c r="A411" s="33"/>
      <c r="B411" s="149"/>
      <c r="C411" s="150" t="s">
        <v>709</v>
      </c>
      <c r="D411" s="150" t="s">
        <v>203</v>
      </c>
      <c r="E411" s="151" t="s">
        <v>710</v>
      </c>
      <c r="F411" s="152" t="s">
        <v>711</v>
      </c>
      <c r="G411" s="153" t="s">
        <v>405</v>
      </c>
      <c r="H411" s="154">
        <v>448.1</v>
      </c>
      <c r="I411" s="155"/>
      <c r="J411" s="156">
        <f>ROUND(I411*H411,2)</f>
        <v>0</v>
      </c>
      <c r="K411" s="152" t="s">
        <v>335</v>
      </c>
      <c r="L411" s="34"/>
      <c r="M411" s="157" t="s">
        <v>1</v>
      </c>
      <c r="N411" s="158" t="s">
        <v>41</v>
      </c>
      <c r="O411" s="59"/>
      <c r="P411" s="159">
        <f>O411*H411</f>
        <v>0</v>
      </c>
      <c r="Q411" s="159">
        <v>4.0000000000000003E-5</v>
      </c>
      <c r="R411" s="159">
        <f>Q411*H411</f>
        <v>1.7924000000000002E-2</v>
      </c>
      <c r="S411" s="159">
        <v>0</v>
      </c>
      <c r="T411" s="160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61" t="s">
        <v>126</v>
      </c>
      <c r="AT411" s="161" t="s">
        <v>203</v>
      </c>
      <c r="AU411" s="161" t="s">
        <v>84</v>
      </c>
      <c r="AY411" s="18" t="s">
        <v>201</v>
      </c>
      <c r="BE411" s="162">
        <f>IF(N411="základní",J411,0)</f>
        <v>0</v>
      </c>
      <c r="BF411" s="162">
        <f>IF(N411="snížená",J411,0)</f>
        <v>0</v>
      </c>
      <c r="BG411" s="162">
        <f>IF(N411="zákl. přenesená",J411,0)</f>
        <v>0</v>
      </c>
      <c r="BH411" s="162">
        <f>IF(N411="sníž. přenesená",J411,0)</f>
        <v>0</v>
      </c>
      <c r="BI411" s="162">
        <f>IF(N411="nulová",J411,0)</f>
        <v>0</v>
      </c>
      <c r="BJ411" s="18" t="s">
        <v>82</v>
      </c>
      <c r="BK411" s="162">
        <f>ROUND(I411*H411,2)</f>
        <v>0</v>
      </c>
      <c r="BL411" s="18" t="s">
        <v>126</v>
      </c>
      <c r="BM411" s="161" t="s">
        <v>712</v>
      </c>
    </row>
    <row r="412" spans="1:65" s="14" customFormat="1" ht="11.25">
      <c r="B412" s="171"/>
      <c r="D412" s="164" t="s">
        <v>207</v>
      </c>
      <c r="E412" s="172" t="s">
        <v>1</v>
      </c>
      <c r="F412" s="173" t="s">
        <v>688</v>
      </c>
      <c r="H412" s="174">
        <v>448.1</v>
      </c>
      <c r="I412" s="175"/>
      <c r="L412" s="171"/>
      <c r="M412" s="176"/>
      <c r="N412" s="177"/>
      <c r="O412" s="177"/>
      <c r="P412" s="177"/>
      <c r="Q412" s="177"/>
      <c r="R412" s="177"/>
      <c r="S412" s="177"/>
      <c r="T412" s="178"/>
      <c r="AT412" s="172" t="s">
        <v>207</v>
      </c>
      <c r="AU412" s="172" t="s">
        <v>84</v>
      </c>
      <c r="AV412" s="14" t="s">
        <v>84</v>
      </c>
      <c r="AW412" s="14" t="s">
        <v>32</v>
      </c>
      <c r="AX412" s="14" t="s">
        <v>82</v>
      </c>
      <c r="AY412" s="172" t="s">
        <v>201</v>
      </c>
    </row>
    <row r="413" spans="1:65" s="2" customFormat="1" ht="16.5" customHeight="1">
      <c r="A413" s="33"/>
      <c r="B413" s="149"/>
      <c r="C413" s="150" t="s">
        <v>713</v>
      </c>
      <c r="D413" s="150" t="s">
        <v>203</v>
      </c>
      <c r="E413" s="151" t="s">
        <v>714</v>
      </c>
      <c r="F413" s="152" t="s">
        <v>715</v>
      </c>
      <c r="G413" s="153" t="s">
        <v>716</v>
      </c>
      <c r="H413" s="154">
        <v>40</v>
      </c>
      <c r="I413" s="155"/>
      <c r="J413" s="156">
        <f>ROUND(I413*H413,2)</f>
        <v>0</v>
      </c>
      <c r="K413" s="152" t="s">
        <v>1</v>
      </c>
      <c r="L413" s="34"/>
      <c r="M413" s="157" t="s">
        <v>1</v>
      </c>
      <c r="N413" s="158" t="s">
        <v>41</v>
      </c>
      <c r="O413" s="59"/>
      <c r="P413" s="159">
        <f>O413*H413</f>
        <v>0</v>
      </c>
      <c r="Q413" s="159">
        <v>4.0000000000000003E-5</v>
      </c>
      <c r="R413" s="159">
        <f>Q413*H413</f>
        <v>1.6000000000000001E-3</v>
      </c>
      <c r="S413" s="159">
        <v>0</v>
      </c>
      <c r="T413" s="160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61" t="s">
        <v>126</v>
      </c>
      <c r="AT413" s="161" t="s">
        <v>203</v>
      </c>
      <c r="AU413" s="161" t="s">
        <v>84</v>
      </c>
      <c r="AY413" s="18" t="s">
        <v>201</v>
      </c>
      <c r="BE413" s="162">
        <f>IF(N413="základní",J413,0)</f>
        <v>0</v>
      </c>
      <c r="BF413" s="162">
        <f>IF(N413="snížená",J413,0)</f>
        <v>0</v>
      </c>
      <c r="BG413" s="162">
        <f>IF(N413="zákl. přenesená",J413,0)</f>
        <v>0</v>
      </c>
      <c r="BH413" s="162">
        <f>IF(N413="sníž. přenesená",J413,0)</f>
        <v>0</v>
      </c>
      <c r="BI413" s="162">
        <f>IF(N413="nulová",J413,0)</f>
        <v>0</v>
      </c>
      <c r="BJ413" s="18" t="s">
        <v>82</v>
      </c>
      <c r="BK413" s="162">
        <f>ROUND(I413*H413,2)</f>
        <v>0</v>
      </c>
      <c r="BL413" s="18" t="s">
        <v>126</v>
      </c>
      <c r="BM413" s="161" t="s">
        <v>717</v>
      </c>
    </row>
    <row r="414" spans="1:65" s="2" customFormat="1" ht="16.5" customHeight="1">
      <c r="A414" s="33"/>
      <c r="B414" s="149"/>
      <c r="C414" s="150" t="s">
        <v>718</v>
      </c>
      <c r="D414" s="150" t="s">
        <v>203</v>
      </c>
      <c r="E414" s="151" t="s">
        <v>719</v>
      </c>
      <c r="F414" s="152" t="s">
        <v>720</v>
      </c>
      <c r="G414" s="153" t="s">
        <v>721</v>
      </c>
      <c r="H414" s="154">
        <v>1</v>
      </c>
      <c r="I414" s="155"/>
      <c r="J414" s="156">
        <f>ROUND(I414*H414,2)</f>
        <v>0</v>
      </c>
      <c r="K414" s="152" t="s">
        <v>1</v>
      </c>
      <c r="L414" s="34"/>
      <c r="M414" s="157" t="s">
        <v>1</v>
      </c>
      <c r="N414" s="158" t="s">
        <v>41</v>
      </c>
      <c r="O414" s="59"/>
      <c r="P414" s="159">
        <f>O414*H414</f>
        <v>0</v>
      </c>
      <c r="Q414" s="159">
        <v>4.0000000000000003E-5</v>
      </c>
      <c r="R414" s="159">
        <f>Q414*H414</f>
        <v>4.0000000000000003E-5</v>
      </c>
      <c r="S414" s="159">
        <v>0</v>
      </c>
      <c r="T414" s="160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61" t="s">
        <v>126</v>
      </c>
      <c r="AT414" s="161" t="s">
        <v>203</v>
      </c>
      <c r="AU414" s="161" t="s">
        <v>84</v>
      </c>
      <c r="AY414" s="18" t="s">
        <v>201</v>
      </c>
      <c r="BE414" s="162">
        <f>IF(N414="základní",J414,0)</f>
        <v>0</v>
      </c>
      <c r="BF414" s="162">
        <f>IF(N414="snížená",J414,0)</f>
        <v>0</v>
      </c>
      <c r="BG414" s="162">
        <f>IF(N414="zákl. přenesená",J414,0)</f>
        <v>0</v>
      </c>
      <c r="BH414" s="162">
        <f>IF(N414="sníž. přenesená",J414,0)</f>
        <v>0</v>
      </c>
      <c r="BI414" s="162">
        <f>IF(N414="nulová",J414,0)</f>
        <v>0</v>
      </c>
      <c r="BJ414" s="18" t="s">
        <v>82</v>
      </c>
      <c r="BK414" s="162">
        <f>ROUND(I414*H414,2)</f>
        <v>0</v>
      </c>
      <c r="BL414" s="18" t="s">
        <v>126</v>
      </c>
      <c r="BM414" s="161" t="s">
        <v>722</v>
      </c>
    </row>
    <row r="415" spans="1:65" s="2" customFormat="1" ht="24.2" customHeight="1">
      <c r="A415" s="33"/>
      <c r="B415" s="149"/>
      <c r="C415" s="150" t="s">
        <v>723</v>
      </c>
      <c r="D415" s="150" t="s">
        <v>203</v>
      </c>
      <c r="E415" s="151" t="s">
        <v>724</v>
      </c>
      <c r="F415" s="152" t="s">
        <v>725</v>
      </c>
      <c r="G415" s="153" t="s">
        <v>721</v>
      </c>
      <c r="H415" s="154">
        <v>1</v>
      </c>
      <c r="I415" s="155"/>
      <c r="J415" s="156">
        <f>ROUND(I415*H415,2)</f>
        <v>0</v>
      </c>
      <c r="K415" s="152" t="s">
        <v>1</v>
      </c>
      <c r="L415" s="34"/>
      <c r="M415" s="157" t="s">
        <v>1</v>
      </c>
      <c r="N415" s="158" t="s">
        <v>41</v>
      </c>
      <c r="O415" s="59"/>
      <c r="P415" s="159">
        <f>O415*H415</f>
        <v>0</v>
      </c>
      <c r="Q415" s="159">
        <v>4.0000000000000003E-5</v>
      </c>
      <c r="R415" s="159">
        <f>Q415*H415</f>
        <v>4.0000000000000003E-5</v>
      </c>
      <c r="S415" s="159">
        <v>0</v>
      </c>
      <c r="T415" s="160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61" t="s">
        <v>126</v>
      </c>
      <c r="AT415" s="161" t="s">
        <v>203</v>
      </c>
      <c r="AU415" s="161" t="s">
        <v>84</v>
      </c>
      <c r="AY415" s="18" t="s">
        <v>201</v>
      </c>
      <c r="BE415" s="162">
        <f>IF(N415="základní",J415,0)</f>
        <v>0</v>
      </c>
      <c r="BF415" s="162">
        <f>IF(N415="snížená",J415,0)</f>
        <v>0</v>
      </c>
      <c r="BG415" s="162">
        <f>IF(N415="zákl. přenesená",J415,0)</f>
        <v>0</v>
      </c>
      <c r="BH415" s="162">
        <f>IF(N415="sníž. přenesená",J415,0)</f>
        <v>0</v>
      </c>
      <c r="BI415" s="162">
        <f>IF(N415="nulová",J415,0)</f>
        <v>0</v>
      </c>
      <c r="BJ415" s="18" t="s">
        <v>82</v>
      </c>
      <c r="BK415" s="162">
        <f>ROUND(I415*H415,2)</f>
        <v>0</v>
      </c>
      <c r="BL415" s="18" t="s">
        <v>126</v>
      </c>
      <c r="BM415" s="161" t="s">
        <v>726</v>
      </c>
    </row>
    <row r="416" spans="1:65" s="2" customFormat="1" ht="16.5" customHeight="1">
      <c r="A416" s="33"/>
      <c r="B416" s="149"/>
      <c r="C416" s="150" t="s">
        <v>727</v>
      </c>
      <c r="D416" s="150" t="s">
        <v>203</v>
      </c>
      <c r="E416" s="151" t="s">
        <v>728</v>
      </c>
      <c r="F416" s="152" t="s">
        <v>729</v>
      </c>
      <c r="G416" s="153" t="s">
        <v>221</v>
      </c>
      <c r="H416" s="154">
        <v>1</v>
      </c>
      <c r="I416" s="155"/>
      <c r="J416" s="156">
        <f>ROUND(I416*H416,2)</f>
        <v>0</v>
      </c>
      <c r="K416" s="152" t="s">
        <v>1</v>
      </c>
      <c r="L416" s="34"/>
      <c r="M416" s="157" t="s">
        <v>1</v>
      </c>
      <c r="N416" s="158" t="s">
        <v>41</v>
      </c>
      <c r="O416" s="59"/>
      <c r="P416" s="159">
        <f>O416*H416</f>
        <v>0</v>
      </c>
      <c r="Q416" s="159">
        <v>0</v>
      </c>
      <c r="R416" s="159">
        <f>Q416*H416</f>
        <v>0</v>
      </c>
      <c r="S416" s="159">
        <v>0.25</v>
      </c>
      <c r="T416" s="160">
        <f>S416*H416</f>
        <v>0.25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61" t="s">
        <v>126</v>
      </c>
      <c r="AT416" s="161" t="s">
        <v>203</v>
      </c>
      <c r="AU416" s="161" t="s">
        <v>84</v>
      </c>
      <c r="AY416" s="18" t="s">
        <v>201</v>
      </c>
      <c r="BE416" s="162">
        <f>IF(N416="základní",J416,0)</f>
        <v>0</v>
      </c>
      <c r="BF416" s="162">
        <f>IF(N416="snížená",J416,0)</f>
        <v>0</v>
      </c>
      <c r="BG416" s="162">
        <f>IF(N416="zákl. přenesená",J416,0)</f>
        <v>0</v>
      </c>
      <c r="BH416" s="162">
        <f>IF(N416="sníž. přenesená",J416,0)</f>
        <v>0</v>
      </c>
      <c r="BI416" s="162">
        <f>IF(N416="nulová",J416,0)</f>
        <v>0</v>
      </c>
      <c r="BJ416" s="18" t="s">
        <v>82</v>
      </c>
      <c r="BK416" s="162">
        <f>ROUND(I416*H416,2)</f>
        <v>0</v>
      </c>
      <c r="BL416" s="18" t="s">
        <v>126</v>
      </c>
      <c r="BM416" s="161" t="s">
        <v>730</v>
      </c>
    </row>
    <row r="417" spans="1:65" s="2" customFormat="1" ht="16.5" customHeight="1">
      <c r="A417" s="33"/>
      <c r="B417" s="149"/>
      <c r="C417" s="150" t="s">
        <v>731</v>
      </c>
      <c r="D417" s="150" t="s">
        <v>203</v>
      </c>
      <c r="E417" s="151" t="s">
        <v>732</v>
      </c>
      <c r="F417" s="152" t="s">
        <v>733</v>
      </c>
      <c r="G417" s="153" t="s">
        <v>206</v>
      </c>
      <c r="H417" s="154">
        <v>9.6910000000000007</v>
      </c>
      <c r="I417" s="155"/>
      <c r="J417" s="156">
        <f>ROUND(I417*H417,2)</f>
        <v>0</v>
      </c>
      <c r="K417" s="152" t="s">
        <v>335</v>
      </c>
      <c r="L417" s="34"/>
      <c r="M417" s="157" t="s">
        <v>1</v>
      </c>
      <c r="N417" s="158" t="s">
        <v>41</v>
      </c>
      <c r="O417" s="59"/>
      <c r="P417" s="159">
        <f>O417*H417</f>
        <v>0</v>
      </c>
      <c r="Q417" s="159">
        <v>0</v>
      </c>
      <c r="R417" s="159">
        <f>Q417*H417</f>
        <v>0</v>
      </c>
      <c r="S417" s="159">
        <v>1.8</v>
      </c>
      <c r="T417" s="160">
        <f>S417*H417</f>
        <v>17.443800000000003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61" t="s">
        <v>126</v>
      </c>
      <c r="AT417" s="161" t="s">
        <v>203</v>
      </c>
      <c r="AU417" s="161" t="s">
        <v>84</v>
      </c>
      <c r="AY417" s="18" t="s">
        <v>201</v>
      </c>
      <c r="BE417" s="162">
        <f>IF(N417="základní",J417,0)</f>
        <v>0</v>
      </c>
      <c r="BF417" s="162">
        <f>IF(N417="snížená",J417,0)</f>
        <v>0</v>
      </c>
      <c r="BG417" s="162">
        <f>IF(N417="zákl. přenesená",J417,0)</f>
        <v>0</v>
      </c>
      <c r="BH417" s="162">
        <f>IF(N417="sníž. přenesená",J417,0)</f>
        <v>0</v>
      </c>
      <c r="BI417" s="162">
        <f>IF(N417="nulová",J417,0)</f>
        <v>0</v>
      </c>
      <c r="BJ417" s="18" t="s">
        <v>82</v>
      </c>
      <c r="BK417" s="162">
        <f>ROUND(I417*H417,2)</f>
        <v>0</v>
      </c>
      <c r="BL417" s="18" t="s">
        <v>126</v>
      </c>
      <c r="BM417" s="161" t="s">
        <v>734</v>
      </c>
    </row>
    <row r="418" spans="1:65" s="14" customFormat="1" ht="11.25">
      <c r="B418" s="171"/>
      <c r="D418" s="164" t="s">
        <v>207</v>
      </c>
      <c r="E418" s="172" t="s">
        <v>1</v>
      </c>
      <c r="F418" s="173" t="s">
        <v>735</v>
      </c>
      <c r="H418" s="174">
        <v>3.2090000000000001</v>
      </c>
      <c r="I418" s="175"/>
      <c r="L418" s="171"/>
      <c r="M418" s="176"/>
      <c r="N418" s="177"/>
      <c r="O418" s="177"/>
      <c r="P418" s="177"/>
      <c r="Q418" s="177"/>
      <c r="R418" s="177"/>
      <c r="S418" s="177"/>
      <c r="T418" s="178"/>
      <c r="AT418" s="172" t="s">
        <v>207</v>
      </c>
      <c r="AU418" s="172" t="s">
        <v>84</v>
      </c>
      <c r="AV418" s="14" t="s">
        <v>84</v>
      </c>
      <c r="AW418" s="14" t="s">
        <v>32</v>
      </c>
      <c r="AX418" s="14" t="s">
        <v>76</v>
      </c>
      <c r="AY418" s="172" t="s">
        <v>201</v>
      </c>
    </row>
    <row r="419" spans="1:65" s="13" customFormat="1" ht="11.25">
      <c r="B419" s="163"/>
      <c r="D419" s="164" t="s">
        <v>207</v>
      </c>
      <c r="E419" s="165" t="s">
        <v>1</v>
      </c>
      <c r="F419" s="166" t="s">
        <v>736</v>
      </c>
      <c r="H419" s="165" t="s">
        <v>1</v>
      </c>
      <c r="I419" s="167"/>
      <c r="L419" s="163"/>
      <c r="M419" s="168"/>
      <c r="N419" s="169"/>
      <c r="O419" s="169"/>
      <c r="P419" s="169"/>
      <c r="Q419" s="169"/>
      <c r="R419" s="169"/>
      <c r="S419" s="169"/>
      <c r="T419" s="170"/>
      <c r="AT419" s="165" t="s">
        <v>207</v>
      </c>
      <c r="AU419" s="165" t="s">
        <v>84</v>
      </c>
      <c r="AV419" s="13" t="s">
        <v>82</v>
      </c>
      <c r="AW419" s="13" t="s">
        <v>32</v>
      </c>
      <c r="AX419" s="13" t="s">
        <v>76</v>
      </c>
      <c r="AY419" s="165" t="s">
        <v>201</v>
      </c>
    </row>
    <row r="420" spans="1:65" s="14" customFormat="1" ht="11.25">
      <c r="B420" s="171"/>
      <c r="D420" s="164" t="s">
        <v>207</v>
      </c>
      <c r="E420" s="172" t="s">
        <v>1</v>
      </c>
      <c r="F420" s="173" t="s">
        <v>737</v>
      </c>
      <c r="H420" s="174">
        <v>5.75</v>
      </c>
      <c r="I420" s="175"/>
      <c r="L420" s="171"/>
      <c r="M420" s="176"/>
      <c r="N420" s="177"/>
      <c r="O420" s="177"/>
      <c r="P420" s="177"/>
      <c r="Q420" s="177"/>
      <c r="R420" s="177"/>
      <c r="S420" s="177"/>
      <c r="T420" s="178"/>
      <c r="AT420" s="172" t="s">
        <v>207</v>
      </c>
      <c r="AU420" s="172" t="s">
        <v>84</v>
      </c>
      <c r="AV420" s="14" t="s">
        <v>84</v>
      </c>
      <c r="AW420" s="14" t="s">
        <v>32</v>
      </c>
      <c r="AX420" s="14" t="s">
        <v>76</v>
      </c>
      <c r="AY420" s="172" t="s">
        <v>201</v>
      </c>
    </row>
    <row r="421" spans="1:65" s="13" customFormat="1" ht="11.25">
      <c r="B421" s="163"/>
      <c r="D421" s="164" t="s">
        <v>207</v>
      </c>
      <c r="E421" s="165" t="s">
        <v>1</v>
      </c>
      <c r="F421" s="166" t="s">
        <v>738</v>
      </c>
      <c r="H421" s="165" t="s">
        <v>1</v>
      </c>
      <c r="I421" s="167"/>
      <c r="L421" s="163"/>
      <c r="M421" s="168"/>
      <c r="N421" s="169"/>
      <c r="O421" s="169"/>
      <c r="P421" s="169"/>
      <c r="Q421" s="169"/>
      <c r="R421" s="169"/>
      <c r="S421" s="169"/>
      <c r="T421" s="170"/>
      <c r="AT421" s="165" t="s">
        <v>207</v>
      </c>
      <c r="AU421" s="165" t="s">
        <v>84</v>
      </c>
      <c r="AV421" s="13" t="s">
        <v>82</v>
      </c>
      <c r="AW421" s="13" t="s">
        <v>32</v>
      </c>
      <c r="AX421" s="13" t="s">
        <v>76</v>
      </c>
      <c r="AY421" s="165" t="s">
        <v>201</v>
      </c>
    </row>
    <row r="422" spans="1:65" s="14" customFormat="1" ht="11.25">
      <c r="B422" s="171"/>
      <c r="D422" s="164" t="s">
        <v>207</v>
      </c>
      <c r="E422" s="172" t="s">
        <v>1</v>
      </c>
      <c r="F422" s="173" t="s">
        <v>739</v>
      </c>
      <c r="H422" s="174">
        <v>0.73199999999999998</v>
      </c>
      <c r="I422" s="175"/>
      <c r="L422" s="171"/>
      <c r="M422" s="176"/>
      <c r="N422" s="177"/>
      <c r="O422" s="177"/>
      <c r="P422" s="177"/>
      <c r="Q422" s="177"/>
      <c r="R422" s="177"/>
      <c r="S422" s="177"/>
      <c r="T422" s="178"/>
      <c r="AT422" s="172" t="s">
        <v>207</v>
      </c>
      <c r="AU422" s="172" t="s">
        <v>84</v>
      </c>
      <c r="AV422" s="14" t="s">
        <v>84</v>
      </c>
      <c r="AW422" s="14" t="s">
        <v>32</v>
      </c>
      <c r="AX422" s="14" t="s">
        <v>76</v>
      </c>
      <c r="AY422" s="172" t="s">
        <v>201</v>
      </c>
    </row>
    <row r="423" spans="1:65" s="15" customFormat="1" ht="11.25">
      <c r="B423" s="179"/>
      <c r="D423" s="164" t="s">
        <v>207</v>
      </c>
      <c r="E423" s="180" t="s">
        <v>1</v>
      </c>
      <c r="F423" s="181" t="s">
        <v>211</v>
      </c>
      <c r="H423" s="182">
        <v>9.6910000000000007</v>
      </c>
      <c r="I423" s="183"/>
      <c r="L423" s="179"/>
      <c r="M423" s="184"/>
      <c r="N423" s="185"/>
      <c r="O423" s="185"/>
      <c r="P423" s="185"/>
      <c r="Q423" s="185"/>
      <c r="R423" s="185"/>
      <c r="S423" s="185"/>
      <c r="T423" s="186"/>
      <c r="AT423" s="180" t="s">
        <v>207</v>
      </c>
      <c r="AU423" s="180" t="s">
        <v>84</v>
      </c>
      <c r="AV423" s="15" t="s">
        <v>126</v>
      </c>
      <c r="AW423" s="15" t="s">
        <v>32</v>
      </c>
      <c r="AX423" s="15" t="s">
        <v>82</v>
      </c>
      <c r="AY423" s="180" t="s">
        <v>201</v>
      </c>
    </row>
    <row r="424" spans="1:65" s="2" customFormat="1" ht="16.5" customHeight="1">
      <c r="A424" s="33"/>
      <c r="B424" s="149"/>
      <c r="C424" s="150" t="s">
        <v>740</v>
      </c>
      <c r="D424" s="150" t="s">
        <v>203</v>
      </c>
      <c r="E424" s="151" t="s">
        <v>741</v>
      </c>
      <c r="F424" s="152" t="s">
        <v>742</v>
      </c>
      <c r="G424" s="153" t="s">
        <v>206</v>
      </c>
      <c r="H424" s="154">
        <v>8.0429999999999993</v>
      </c>
      <c r="I424" s="155"/>
      <c r="J424" s="156">
        <f>ROUND(I424*H424,2)</f>
        <v>0</v>
      </c>
      <c r="K424" s="152" t="s">
        <v>335</v>
      </c>
      <c r="L424" s="34"/>
      <c r="M424" s="157" t="s">
        <v>1</v>
      </c>
      <c r="N424" s="158" t="s">
        <v>41</v>
      </c>
      <c r="O424" s="59"/>
      <c r="P424" s="159">
        <f>O424*H424</f>
        <v>0</v>
      </c>
      <c r="Q424" s="159">
        <v>0</v>
      </c>
      <c r="R424" s="159">
        <f>Q424*H424</f>
        <v>0</v>
      </c>
      <c r="S424" s="159">
        <v>2.4</v>
      </c>
      <c r="T424" s="160">
        <f>S424*H424</f>
        <v>19.303199999999997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61" t="s">
        <v>126</v>
      </c>
      <c r="AT424" s="161" t="s">
        <v>203</v>
      </c>
      <c r="AU424" s="161" t="s">
        <v>84</v>
      </c>
      <c r="AY424" s="18" t="s">
        <v>201</v>
      </c>
      <c r="BE424" s="162">
        <f>IF(N424="základní",J424,0)</f>
        <v>0</v>
      </c>
      <c r="BF424" s="162">
        <f>IF(N424="snížená",J424,0)</f>
        <v>0</v>
      </c>
      <c r="BG424" s="162">
        <f>IF(N424="zákl. přenesená",J424,0)</f>
        <v>0</v>
      </c>
      <c r="BH424" s="162">
        <f>IF(N424="sníž. přenesená",J424,0)</f>
        <v>0</v>
      </c>
      <c r="BI424" s="162">
        <f>IF(N424="nulová",J424,0)</f>
        <v>0</v>
      </c>
      <c r="BJ424" s="18" t="s">
        <v>82</v>
      </c>
      <c r="BK424" s="162">
        <f>ROUND(I424*H424,2)</f>
        <v>0</v>
      </c>
      <c r="BL424" s="18" t="s">
        <v>126</v>
      </c>
      <c r="BM424" s="161" t="s">
        <v>743</v>
      </c>
    </row>
    <row r="425" spans="1:65" s="14" customFormat="1" ht="11.25">
      <c r="B425" s="171"/>
      <c r="D425" s="164" t="s">
        <v>207</v>
      </c>
      <c r="E425" s="172" t="s">
        <v>1</v>
      </c>
      <c r="F425" s="173" t="s">
        <v>744</v>
      </c>
      <c r="H425" s="174">
        <v>8.0429999999999993</v>
      </c>
      <c r="I425" s="175"/>
      <c r="L425" s="171"/>
      <c r="M425" s="176"/>
      <c r="N425" s="177"/>
      <c r="O425" s="177"/>
      <c r="P425" s="177"/>
      <c r="Q425" s="177"/>
      <c r="R425" s="177"/>
      <c r="S425" s="177"/>
      <c r="T425" s="178"/>
      <c r="AT425" s="172" t="s">
        <v>207</v>
      </c>
      <c r="AU425" s="172" t="s">
        <v>84</v>
      </c>
      <c r="AV425" s="14" t="s">
        <v>84</v>
      </c>
      <c r="AW425" s="14" t="s">
        <v>32</v>
      </c>
      <c r="AX425" s="14" t="s">
        <v>82</v>
      </c>
      <c r="AY425" s="172" t="s">
        <v>201</v>
      </c>
    </row>
    <row r="426" spans="1:65" s="2" customFormat="1" ht="21.75" customHeight="1">
      <c r="A426" s="33"/>
      <c r="B426" s="149"/>
      <c r="C426" s="150" t="s">
        <v>745</v>
      </c>
      <c r="D426" s="150" t="s">
        <v>203</v>
      </c>
      <c r="E426" s="151" t="s">
        <v>746</v>
      </c>
      <c r="F426" s="152" t="s">
        <v>747</v>
      </c>
      <c r="G426" s="153" t="s">
        <v>206</v>
      </c>
      <c r="H426" s="154">
        <v>13</v>
      </c>
      <c r="I426" s="155"/>
      <c r="J426" s="156">
        <f>ROUND(I426*H426,2)</f>
        <v>0</v>
      </c>
      <c r="K426" s="152" t="s">
        <v>335</v>
      </c>
      <c r="L426" s="34"/>
      <c r="M426" s="157" t="s">
        <v>1</v>
      </c>
      <c r="N426" s="158" t="s">
        <v>41</v>
      </c>
      <c r="O426" s="59"/>
      <c r="P426" s="159">
        <f>O426*H426</f>
        <v>0</v>
      </c>
      <c r="Q426" s="159">
        <v>0</v>
      </c>
      <c r="R426" s="159">
        <f>Q426*H426</f>
        <v>0</v>
      </c>
      <c r="S426" s="159">
        <v>2.2000000000000002</v>
      </c>
      <c r="T426" s="160">
        <f>S426*H426</f>
        <v>28.6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61" t="s">
        <v>126</v>
      </c>
      <c r="AT426" s="161" t="s">
        <v>203</v>
      </c>
      <c r="AU426" s="161" t="s">
        <v>84</v>
      </c>
      <c r="AY426" s="18" t="s">
        <v>201</v>
      </c>
      <c r="BE426" s="162">
        <f>IF(N426="základní",J426,0)</f>
        <v>0</v>
      </c>
      <c r="BF426" s="162">
        <f>IF(N426="snížená",J426,0)</f>
        <v>0</v>
      </c>
      <c r="BG426" s="162">
        <f>IF(N426="zákl. přenesená",J426,0)</f>
        <v>0</v>
      </c>
      <c r="BH426" s="162">
        <f>IF(N426="sníž. přenesená",J426,0)</f>
        <v>0</v>
      </c>
      <c r="BI426" s="162">
        <f>IF(N426="nulová",J426,0)</f>
        <v>0</v>
      </c>
      <c r="BJ426" s="18" t="s">
        <v>82</v>
      </c>
      <c r="BK426" s="162">
        <f>ROUND(I426*H426,2)</f>
        <v>0</v>
      </c>
      <c r="BL426" s="18" t="s">
        <v>126</v>
      </c>
      <c r="BM426" s="161" t="s">
        <v>748</v>
      </c>
    </row>
    <row r="427" spans="1:65" s="14" customFormat="1" ht="11.25">
      <c r="B427" s="171"/>
      <c r="D427" s="164" t="s">
        <v>207</v>
      </c>
      <c r="E427" s="172" t="s">
        <v>1</v>
      </c>
      <c r="F427" s="173" t="s">
        <v>749</v>
      </c>
      <c r="H427" s="174">
        <v>13</v>
      </c>
      <c r="I427" s="175"/>
      <c r="L427" s="171"/>
      <c r="M427" s="176"/>
      <c r="N427" s="177"/>
      <c r="O427" s="177"/>
      <c r="P427" s="177"/>
      <c r="Q427" s="177"/>
      <c r="R427" s="177"/>
      <c r="S427" s="177"/>
      <c r="T427" s="178"/>
      <c r="AT427" s="172" t="s">
        <v>207</v>
      </c>
      <c r="AU427" s="172" t="s">
        <v>84</v>
      </c>
      <c r="AV427" s="14" t="s">
        <v>84</v>
      </c>
      <c r="AW427" s="14" t="s">
        <v>32</v>
      </c>
      <c r="AX427" s="14" t="s">
        <v>82</v>
      </c>
      <c r="AY427" s="172" t="s">
        <v>201</v>
      </c>
    </row>
    <row r="428" spans="1:65" s="12" customFormat="1" ht="22.9" customHeight="1">
      <c r="B428" s="136"/>
      <c r="D428" s="137" t="s">
        <v>75</v>
      </c>
      <c r="E428" s="147" t="s">
        <v>242</v>
      </c>
      <c r="F428" s="147" t="s">
        <v>243</v>
      </c>
      <c r="I428" s="139"/>
      <c r="J428" s="148">
        <f>BK428</f>
        <v>0</v>
      </c>
      <c r="L428" s="136"/>
      <c r="M428" s="141"/>
      <c r="N428" s="142"/>
      <c r="O428" s="142"/>
      <c r="P428" s="143">
        <f>SUM(P429:P433)</f>
        <v>0</v>
      </c>
      <c r="Q428" s="142"/>
      <c r="R428" s="143">
        <f>SUM(R429:R433)</f>
        <v>0</v>
      </c>
      <c r="S428" s="142"/>
      <c r="T428" s="144">
        <f>SUM(T429:T433)</f>
        <v>0</v>
      </c>
      <c r="AR428" s="137" t="s">
        <v>82</v>
      </c>
      <c r="AT428" s="145" t="s">
        <v>75</v>
      </c>
      <c r="AU428" s="145" t="s">
        <v>82</v>
      </c>
      <c r="AY428" s="137" t="s">
        <v>201</v>
      </c>
      <c r="BK428" s="146">
        <f>SUM(BK429:BK433)</f>
        <v>0</v>
      </c>
    </row>
    <row r="429" spans="1:65" s="2" customFormat="1" ht="21.75" customHeight="1">
      <c r="A429" s="33"/>
      <c r="B429" s="149"/>
      <c r="C429" s="150" t="s">
        <v>750</v>
      </c>
      <c r="D429" s="150" t="s">
        <v>203</v>
      </c>
      <c r="E429" s="151" t="s">
        <v>751</v>
      </c>
      <c r="F429" s="152" t="s">
        <v>752</v>
      </c>
      <c r="G429" s="153" t="s">
        <v>215</v>
      </c>
      <c r="H429" s="154">
        <v>65.596999999999994</v>
      </c>
      <c r="I429" s="155"/>
      <c r="J429" s="156">
        <f>ROUND(I429*H429,2)</f>
        <v>0</v>
      </c>
      <c r="K429" s="152" t="s">
        <v>335</v>
      </c>
      <c r="L429" s="34"/>
      <c r="M429" s="157" t="s">
        <v>1</v>
      </c>
      <c r="N429" s="158" t="s">
        <v>41</v>
      </c>
      <c r="O429" s="59"/>
      <c r="P429" s="159">
        <f>O429*H429</f>
        <v>0</v>
      </c>
      <c r="Q429" s="159">
        <v>0</v>
      </c>
      <c r="R429" s="159">
        <f>Q429*H429</f>
        <v>0</v>
      </c>
      <c r="S429" s="159">
        <v>0</v>
      </c>
      <c r="T429" s="160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61" t="s">
        <v>126</v>
      </c>
      <c r="AT429" s="161" t="s">
        <v>203</v>
      </c>
      <c r="AU429" s="161" t="s">
        <v>84</v>
      </c>
      <c r="AY429" s="18" t="s">
        <v>201</v>
      </c>
      <c r="BE429" s="162">
        <f>IF(N429="základní",J429,0)</f>
        <v>0</v>
      </c>
      <c r="BF429" s="162">
        <f>IF(N429="snížená",J429,0)</f>
        <v>0</v>
      </c>
      <c r="BG429" s="162">
        <f>IF(N429="zákl. přenesená",J429,0)</f>
        <v>0</v>
      </c>
      <c r="BH429" s="162">
        <f>IF(N429="sníž. přenesená",J429,0)</f>
        <v>0</v>
      </c>
      <c r="BI429" s="162">
        <f>IF(N429="nulová",J429,0)</f>
        <v>0</v>
      </c>
      <c r="BJ429" s="18" t="s">
        <v>82</v>
      </c>
      <c r="BK429" s="162">
        <f>ROUND(I429*H429,2)</f>
        <v>0</v>
      </c>
      <c r="BL429" s="18" t="s">
        <v>126</v>
      </c>
      <c r="BM429" s="161" t="s">
        <v>753</v>
      </c>
    </row>
    <row r="430" spans="1:65" s="2" customFormat="1" ht="16.5" customHeight="1">
      <c r="A430" s="33"/>
      <c r="B430" s="149"/>
      <c r="C430" s="150" t="s">
        <v>754</v>
      </c>
      <c r="D430" s="150" t="s">
        <v>203</v>
      </c>
      <c r="E430" s="151" t="s">
        <v>755</v>
      </c>
      <c r="F430" s="152" t="s">
        <v>756</v>
      </c>
      <c r="G430" s="153" t="s">
        <v>215</v>
      </c>
      <c r="H430" s="154">
        <v>65.596999999999994</v>
      </c>
      <c r="I430" s="155"/>
      <c r="J430" s="156">
        <f>ROUND(I430*H430,2)</f>
        <v>0</v>
      </c>
      <c r="K430" s="152" t="s">
        <v>335</v>
      </c>
      <c r="L430" s="34"/>
      <c r="M430" s="157" t="s">
        <v>1</v>
      </c>
      <c r="N430" s="158" t="s">
        <v>41</v>
      </c>
      <c r="O430" s="59"/>
      <c r="P430" s="159">
        <f>O430*H430</f>
        <v>0</v>
      </c>
      <c r="Q430" s="159">
        <v>0</v>
      </c>
      <c r="R430" s="159">
        <f>Q430*H430</f>
        <v>0</v>
      </c>
      <c r="S430" s="159">
        <v>0</v>
      </c>
      <c r="T430" s="160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61" t="s">
        <v>126</v>
      </c>
      <c r="AT430" s="161" t="s">
        <v>203</v>
      </c>
      <c r="AU430" s="161" t="s">
        <v>84</v>
      </c>
      <c r="AY430" s="18" t="s">
        <v>201</v>
      </c>
      <c r="BE430" s="162">
        <f>IF(N430="základní",J430,0)</f>
        <v>0</v>
      </c>
      <c r="BF430" s="162">
        <f>IF(N430="snížená",J430,0)</f>
        <v>0</v>
      </c>
      <c r="BG430" s="162">
        <f>IF(N430="zákl. přenesená",J430,0)</f>
        <v>0</v>
      </c>
      <c r="BH430" s="162">
        <f>IF(N430="sníž. přenesená",J430,0)</f>
        <v>0</v>
      </c>
      <c r="BI430" s="162">
        <f>IF(N430="nulová",J430,0)</f>
        <v>0</v>
      </c>
      <c r="BJ430" s="18" t="s">
        <v>82</v>
      </c>
      <c r="BK430" s="162">
        <f>ROUND(I430*H430,2)</f>
        <v>0</v>
      </c>
      <c r="BL430" s="18" t="s">
        <v>126</v>
      </c>
      <c r="BM430" s="161" t="s">
        <v>757</v>
      </c>
    </row>
    <row r="431" spans="1:65" s="2" customFormat="1" ht="16.5" customHeight="1">
      <c r="A431" s="33"/>
      <c r="B431" s="149"/>
      <c r="C431" s="150" t="s">
        <v>758</v>
      </c>
      <c r="D431" s="150" t="s">
        <v>203</v>
      </c>
      <c r="E431" s="151" t="s">
        <v>759</v>
      </c>
      <c r="F431" s="152" t="s">
        <v>760</v>
      </c>
      <c r="G431" s="153" t="s">
        <v>215</v>
      </c>
      <c r="H431" s="154">
        <v>65.596999999999994</v>
      </c>
      <c r="I431" s="155"/>
      <c r="J431" s="156">
        <f>ROUND(I431*H431,2)</f>
        <v>0</v>
      </c>
      <c r="K431" s="152" t="s">
        <v>1</v>
      </c>
      <c r="L431" s="34"/>
      <c r="M431" s="157" t="s">
        <v>1</v>
      </c>
      <c r="N431" s="158" t="s">
        <v>41</v>
      </c>
      <c r="O431" s="59"/>
      <c r="P431" s="159">
        <f>O431*H431</f>
        <v>0</v>
      </c>
      <c r="Q431" s="159">
        <v>0</v>
      </c>
      <c r="R431" s="159">
        <f>Q431*H431</f>
        <v>0</v>
      </c>
      <c r="S431" s="159">
        <v>0</v>
      </c>
      <c r="T431" s="160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61" t="s">
        <v>126</v>
      </c>
      <c r="AT431" s="161" t="s">
        <v>203</v>
      </c>
      <c r="AU431" s="161" t="s">
        <v>84</v>
      </c>
      <c r="AY431" s="18" t="s">
        <v>201</v>
      </c>
      <c r="BE431" s="162">
        <f>IF(N431="základní",J431,0)</f>
        <v>0</v>
      </c>
      <c r="BF431" s="162">
        <f>IF(N431="snížená",J431,0)</f>
        <v>0</v>
      </c>
      <c r="BG431" s="162">
        <f>IF(N431="zákl. přenesená",J431,0)</f>
        <v>0</v>
      </c>
      <c r="BH431" s="162">
        <f>IF(N431="sníž. přenesená",J431,0)</f>
        <v>0</v>
      </c>
      <c r="BI431" s="162">
        <f>IF(N431="nulová",J431,0)</f>
        <v>0</v>
      </c>
      <c r="BJ431" s="18" t="s">
        <v>82</v>
      </c>
      <c r="BK431" s="162">
        <f>ROUND(I431*H431,2)</f>
        <v>0</v>
      </c>
      <c r="BL431" s="18" t="s">
        <v>126</v>
      </c>
      <c r="BM431" s="161" t="s">
        <v>761</v>
      </c>
    </row>
    <row r="432" spans="1:65" s="2" customFormat="1" ht="16.5" customHeight="1">
      <c r="A432" s="33"/>
      <c r="B432" s="149"/>
      <c r="C432" s="150" t="s">
        <v>762</v>
      </c>
      <c r="D432" s="150" t="s">
        <v>203</v>
      </c>
      <c r="E432" s="151" t="s">
        <v>763</v>
      </c>
      <c r="F432" s="152" t="s">
        <v>764</v>
      </c>
      <c r="G432" s="153" t="s">
        <v>215</v>
      </c>
      <c r="H432" s="154">
        <v>65.596999999999994</v>
      </c>
      <c r="I432" s="155"/>
      <c r="J432" s="156">
        <f>ROUND(I432*H432,2)</f>
        <v>0</v>
      </c>
      <c r="K432" s="152" t="s">
        <v>335</v>
      </c>
      <c r="L432" s="34"/>
      <c r="M432" s="157" t="s">
        <v>1</v>
      </c>
      <c r="N432" s="158" t="s">
        <v>41</v>
      </c>
      <c r="O432" s="59"/>
      <c r="P432" s="159">
        <f>O432*H432</f>
        <v>0</v>
      </c>
      <c r="Q432" s="159">
        <v>0</v>
      </c>
      <c r="R432" s="159">
        <f>Q432*H432</f>
        <v>0</v>
      </c>
      <c r="S432" s="159">
        <v>0</v>
      </c>
      <c r="T432" s="160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61" t="s">
        <v>126</v>
      </c>
      <c r="AT432" s="161" t="s">
        <v>203</v>
      </c>
      <c r="AU432" s="161" t="s">
        <v>84</v>
      </c>
      <c r="AY432" s="18" t="s">
        <v>201</v>
      </c>
      <c r="BE432" s="162">
        <f>IF(N432="základní",J432,0)</f>
        <v>0</v>
      </c>
      <c r="BF432" s="162">
        <f>IF(N432="snížená",J432,0)</f>
        <v>0</v>
      </c>
      <c r="BG432" s="162">
        <f>IF(N432="zákl. přenesená",J432,0)</f>
        <v>0</v>
      </c>
      <c r="BH432" s="162">
        <f>IF(N432="sníž. přenesená",J432,0)</f>
        <v>0</v>
      </c>
      <c r="BI432" s="162">
        <f>IF(N432="nulová",J432,0)</f>
        <v>0</v>
      </c>
      <c r="BJ432" s="18" t="s">
        <v>82</v>
      </c>
      <c r="BK432" s="162">
        <f>ROUND(I432*H432,2)</f>
        <v>0</v>
      </c>
      <c r="BL432" s="18" t="s">
        <v>126</v>
      </c>
      <c r="BM432" s="161" t="s">
        <v>765</v>
      </c>
    </row>
    <row r="433" spans="1:65" s="2" customFormat="1" ht="24.2" customHeight="1">
      <c r="A433" s="33"/>
      <c r="B433" s="149"/>
      <c r="C433" s="150" t="s">
        <v>766</v>
      </c>
      <c r="D433" s="150" t="s">
        <v>203</v>
      </c>
      <c r="E433" s="151" t="s">
        <v>256</v>
      </c>
      <c r="F433" s="152" t="s">
        <v>257</v>
      </c>
      <c r="G433" s="153" t="s">
        <v>215</v>
      </c>
      <c r="H433" s="154">
        <v>65.596999999999994</v>
      </c>
      <c r="I433" s="155"/>
      <c r="J433" s="156">
        <f>ROUND(I433*H433,2)</f>
        <v>0</v>
      </c>
      <c r="K433" s="152" t="s">
        <v>335</v>
      </c>
      <c r="L433" s="34"/>
      <c r="M433" s="157" t="s">
        <v>1</v>
      </c>
      <c r="N433" s="158" t="s">
        <v>41</v>
      </c>
      <c r="O433" s="59"/>
      <c r="P433" s="159">
        <f>O433*H433</f>
        <v>0</v>
      </c>
      <c r="Q433" s="159">
        <v>0</v>
      </c>
      <c r="R433" s="159">
        <f>Q433*H433</f>
        <v>0</v>
      </c>
      <c r="S433" s="159">
        <v>0</v>
      </c>
      <c r="T433" s="160">
        <f>S433*H433</f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61" t="s">
        <v>126</v>
      </c>
      <c r="AT433" s="161" t="s">
        <v>203</v>
      </c>
      <c r="AU433" s="161" t="s">
        <v>84</v>
      </c>
      <c r="AY433" s="18" t="s">
        <v>201</v>
      </c>
      <c r="BE433" s="162">
        <f>IF(N433="základní",J433,0)</f>
        <v>0</v>
      </c>
      <c r="BF433" s="162">
        <f>IF(N433="snížená",J433,0)</f>
        <v>0</v>
      </c>
      <c r="BG433" s="162">
        <f>IF(N433="zákl. přenesená",J433,0)</f>
        <v>0</v>
      </c>
      <c r="BH433" s="162">
        <f>IF(N433="sníž. přenesená",J433,0)</f>
        <v>0</v>
      </c>
      <c r="BI433" s="162">
        <f>IF(N433="nulová",J433,0)</f>
        <v>0</v>
      </c>
      <c r="BJ433" s="18" t="s">
        <v>82</v>
      </c>
      <c r="BK433" s="162">
        <f>ROUND(I433*H433,2)</f>
        <v>0</v>
      </c>
      <c r="BL433" s="18" t="s">
        <v>126</v>
      </c>
      <c r="BM433" s="161" t="s">
        <v>767</v>
      </c>
    </row>
    <row r="434" spans="1:65" s="12" customFormat="1" ht="25.9" customHeight="1">
      <c r="B434" s="136"/>
      <c r="D434" s="137" t="s">
        <v>75</v>
      </c>
      <c r="E434" s="138" t="s">
        <v>260</v>
      </c>
      <c r="F434" s="138" t="s">
        <v>261</v>
      </c>
      <c r="I434" s="139"/>
      <c r="J434" s="140">
        <f>BK434</f>
        <v>0</v>
      </c>
      <c r="L434" s="136"/>
      <c r="M434" s="141"/>
      <c r="N434" s="142"/>
      <c r="O434" s="142"/>
      <c r="P434" s="143">
        <f>P435+P470+P512+P571+P1705+P1825+P1828+P1860+P1868+P1878+P1944+P1961</f>
        <v>0</v>
      </c>
      <c r="Q434" s="142"/>
      <c r="R434" s="143">
        <f>R435+R470+R512+R571+R1705+R1825+R1828+R1860+R1868+R1878+R1944+R1961</f>
        <v>164.64370138999999</v>
      </c>
      <c r="S434" s="142"/>
      <c r="T434" s="144">
        <f>T435+T470+T512+T571+T1705+T1825+T1828+T1860+T1868+T1878+T1944+T1961</f>
        <v>0</v>
      </c>
      <c r="AR434" s="137" t="s">
        <v>84</v>
      </c>
      <c r="AT434" s="145" t="s">
        <v>75</v>
      </c>
      <c r="AU434" s="145" t="s">
        <v>76</v>
      </c>
      <c r="AY434" s="137" t="s">
        <v>201</v>
      </c>
      <c r="BK434" s="146">
        <f>BK435+BK470+BK512+BK571+BK1705+BK1825+BK1828+BK1860+BK1868+BK1878+BK1944+BK1961</f>
        <v>0</v>
      </c>
    </row>
    <row r="435" spans="1:65" s="12" customFormat="1" ht="22.9" customHeight="1">
      <c r="B435" s="136"/>
      <c r="D435" s="137" t="s">
        <v>75</v>
      </c>
      <c r="E435" s="147" t="s">
        <v>768</v>
      </c>
      <c r="F435" s="147" t="s">
        <v>769</v>
      </c>
      <c r="I435" s="139"/>
      <c r="J435" s="148">
        <f>BK435</f>
        <v>0</v>
      </c>
      <c r="L435" s="136"/>
      <c r="M435" s="141"/>
      <c r="N435" s="142"/>
      <c r="O435" s="142"/>
      <c r="P435" s="143">
        <f>SUM(P436:P469)</f>
        <v>0</v>
      </c>
      <c r="Q435" s="142"/>
      <c r="R435" s="143">
        <f>SUM(R436:R469)</f>
        <v>3.0384097800000003</v>
      </c>
      <c r="S435" s="142"/>
      <c r="T435" s="144">
        <f>SUM(T436:T469)</f>
        <v>0</v>
      </c>
      <c r="AR435" s="137" t="s">
        <v>84</v>
      </c>
      <c r="AT435" s="145" t="s">
        <v>75</v>
      </c>
      <c r="AU435" s="145" t="s">
        <v>82</v>
      </c>
      <c r="AY435" s="137" t="s">
        <v>201</v>
      </c>
      <c r="BK435" s="146">
        <f>SUM(BK436:BK469)</f>
        <v>0</v>
      </c>
    </row>
    <row r="436" spans="1:65" s="2" customFormat="1" ht="16.5" customHeight="1">
      <c r="A436" s="33"/>
      <c r="B436" s="149"/>
      <c r="C436" s="150" t="s">
        <v>770</v>
      </c>
      <c r="D436" s="150" t="s">
        <v>203</v>
      </c>
      <c r="E436" s="151" t="s">
        <v>771</v>
      </c>
      <c r="F436" s="152" t="s">
        <v>772</v>
      </c>
      <c r="G436" s="153" t="s">
        <v>405</v>
      </c>
      <c r="H436" s="154">
        <v>319.31</v>
      </c>
      <c r="I436" s="155"/>
      <c r="J436" s="156">
        <f>ROUND(I436*H436,2)</f>
        <v>0</v>
      </c>
      <c r="K436" s="152" t="s">
        <v>335</v>
      </c>
      <c r="L436" s="34"/>
      <c r="M436" s="157" t="s">
        <v>1</v>
      </c>
      <c r="N436" s="158" t="s">
        <v>41</v>
      </c>
      <c r="O436" s="59"/>
      <c r="P436" s="159">
        <f>O436*H436</f>
        <v>0</v>
      </c>
      <c r="Q436" s="159">
        <v>0</v>
      </c>
      <c r="R436" s="159">
        <f>Q436*H436</f>
        <v>0</v>
      </c>
      <c r="S436" s="159">
        <v>0</v>
      </c>
      <c r="T436" s="160">
        <f>S436*H436</f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61" t="s">
        <v>250</v>
      </c>
      <c r="AT436" s="161" t="s">
        <v>203</v>
      </c>
      <c r="AU436" s="161" t="s">
        <v>84</v>
      </c>
      <c r="AY436" s="18" t="s">
        <v>201</v>
      </c>
      <c r="BE436" s="162">
        <f>IF(N436="základní",J436,0)</f>
        <v>0</v>
      </c>
      <c r="BF436" s="162">
        <f>IF(N436="snížená",J436,0)</f>
        <v>0</v>
      </c>
      <c r="BG436" s="162">
        <f>IF(N436="zákl. přenesená",J436,0)</f>
        <v>0</v>
      </c>
      <c r="BH436" s="162">
        <f>IF(N436="sníž. přenesená",J436,0)</f>
        <v>0</v>
      </c>
      <c r="BI436" s="162">
        <f>IF(N436="nulová",J436,0)</f>
        <v>0</v>
      </c>
      <c r="BJ436" s="18" t="s">
        <v>82</v>
      </c>
      <c r="BK436" s="162">
        <f>ROUND(I436*H436,2)</f>
        <v>0</v>
      </c>
      <c r="BL436" s="18" t="s">
        <v>250</v>
      </c>
      <c r="BM436" s="161" t="s">
        <v>773</v>
      </c>
    </row>
    <row r="437" spans="1:65" s="14" customFormat="1" ht="11.25">
      <c r="B437" s="171"/>
      <c r="D437" s="164" t="s">
        <v>207</v>
      </c>
      <c r="E437" s="172" t="s">
        <v>1</v>
      </c>
      <c r="F437" s="173" t="s">
        <v>774</v>
      </c>
      <c r="H437" s="174">
        <v>319.31</v>
      </c>
      <c r="I437" s="175"/>
      <c r="L437" s="171"/>
      <c r="M437" s="176"/>
      <c r="N437" s="177"/>
      <c r="O437" s="177"/>
      <c r="P437" s="177"/>
      <c r="Q437" s="177"/>
      <c r="R437" s="177"/>
      <c r="S437" s="177"/>
      <c r="T437" s="178"/>
      <c r="AT437" s="172" t="s">
        <v>207</v>
      </c>
      <c r="AU437" s="172" t="s">
        <v>84</v>
      </c>
      <c r="AV437" s="14" t="s">
        <v>84</v>
      </c>
      <c r="AW437" s="14" t="s">
        <v>32</v>
      </c>
      <c r="AX437" s="14" t="s">
        <v>76</v>
      </c>
      <c r="AY437" s="172" t="s">
        <v>201</v>
      </c>
    </row>
    <row r="438" spans="1:65" s="15" customFormat="1" ht="11.25">
      <c r="B438" s="179"/>
      <c r="D438" s="164" t="s">
        <v>207</v>
      </c>
      <c r="E438" s="180" t="s">
        <v>1</v>
      </c>
      <c r="F438" s="181" t="s">
        <v>211</v>
      </c>
      <c r="H438" s="182">
        <v>319.31</v>
      </c>
      <c r="I438" s="183"/>
      <c r="L438" s="179"/>
      <c r="M438" s="184"/>
      <c r="N438" s="185"/>
      <c r="O438" s="185"/>
      <c r="P438" s="185"/>
      <c r="Q438" s="185"/>
      <c r="R438" s="185"/>
      <c r="S438" s="185"/>
      <c r="T438" s="186"/>
      <c r="AT438" s="180" t="s">
        <v>207</v>
      </c>
      <c r="AU438" s="180" t="s">
        <v>84</v>
      </c>
      <c r="AV438" s="15" t="s">
        <v>126</v>
      </c>
      <c r="AW438" s="15" t="s">
        <v>32</v>
      </c>
      <c r="AX438" s="15" t="s">
        <v>82</v>
      </c>
      <c r="AY438" s="180" t="s">
        <v>201</v>
      </c>
    </row>
    <row r="439" spans="1:65" s="2" customFormat="1" ht="16.5" customHeight="1">
      <c r="A439" s="33"/>
      <c r="B439" s="149"/>
      <c r="C439" s="187" t="s">
        <v>775</v>
      </c>
      <c r="D439" s="187" t="s">
        <v>212</v>
      </c>
      <c r="E439" s="188" t="s">
        <v>776</v>
      </c>
      <c r="F439" s="189" t="s">
        <v>777</v>
      </c>
      <c r="G439" s="190" t="s">
        <v>215</v>
      </c>
      <c r="H439" s="191">
        <v>9.6000000000000002E-2</v>
      </c>
      <c r="I439" s="192"/>
      <c r="J439" s="193">
        <f>ROUND(I439*H439,2)</f>
        <v>0</v>
      </c>
      <c r="K439" s="189" t="s">
        <v>335</v>
      </c>
      <c r="L439" s="194"/>
      <c r="M439" s="195" t="s">
        <v>1</v>
      </c>
      <c r="N439" s="196" t="s">
        <v>41</v>
      </c>
      <c r="O439" s="59"/>
      <c r="P439" s="159">
        <f>O439*H439</f>
        <v>0</v>
      </c>
      <c r="Q439" s="159">
        <v>1</v>
      </c>
      <c r="R439" s="159">
        <f>Q439*H439</f>
        <v>9.6000000000000002E-2</v>
      </c>
      <c r="S439" s="159">
        <v>0</v>
      </c>
      <c r="T439" s="160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61" t="s">
        <v>297</v>
      </c>
      <c r="AT439" s="161" t="s">
        <v>212</v>
      </c>
      <c r="AU439" s="161" t="s">
        <v>84</v>
      </c>
      <c r="AY439" s="18" t="s">
        <v>201</v>
      </c>
      <c r="BE439" s="162">
        <f>IF(N439="základní",J439,0)</f>
        <v>0</v>
      </c>
      <c r="BF439" s="162">
        <f>IF(N439="snížená",J439,0)</f>
        <v>0</v>
      </c>
      <c r="BG439" s="162">
        <f>IF(N439="zákl. přenesená",J439,0)</f>
        <v>0</v>
      </c>
      <c r="BH439" s="162">
        <f>IF(N439="sníž. přenesená",J439,0)</f>
        <v>0</v>
      </c>
      <c r="BI439" s="162">
        <f>IF(N439="nulová",J439,0)</f>
        <v>0</v>
      </c>
      <c r="BJ439" s="18" t="s">
        <v>82</v>
      </c>
      <c r="BK439" s="162">
        <f>ROUND(I439*H439,2)</f>
        <v>0</v>
      </c>
      <c r="BL439" s="18" t="s">
        <v>250</v>
      </c>
      <c r="BM439" s="161" t="s">
        <v>778</v>
      </c>
    </row>
    <row r="440" spans="1:65" s="14" customFormat="1" ht="11.25">
      <c r="B440" s="171"/>
      <c r="D440" s="164" t="s">
        <v>207</v>
      </c>
      <c r="E440" s="172" t="s">
        <v>1</v>
      </c>
      <c r="F440" s="173" t="s">
        <v>779</v>
      </c>
      <c r="H440" s="174">
        <v>319.31</v>
      </c>
      <c r="I440" s="175"/>
      <c r="L440" s="171"/>
      <c r="M440" s="176"/>
      <c r="N440" s="177"/>
      <c r="O440" s="177"/>
      <c r="P440" s="177"/>
      <c r="Q440" s="177"/>
      <c r="R440" s="177"/>
      <c r="S440" s="177"/>
      <c r="T440" s="178"/>
      <c r="AT440" s="172" t="s">
        <v>207</v>
      </c>
      <c r="AU440" s="172" t="s">
        <v>84</v>
      </c>
      <c r="AV440" s="14" t="s">
        <v>84</v>
      </c>
      <c r="AW440" s="14" t="s">
        <v>32</v>
      </c>
      <c r="AX440" s="14" t="s">
        <v>82</v>
      </c>
      <c r="AY440" s="172" t="s">
        <v>201</v>
      </c>
    </row>
    <row r="441" spans="1:65" s="14" customFormat="1" ht="11.25">
      <c r="B441" s="171"/>
      <c r="D441" s="164" t="s">
        <v>207</v>
      </c>
      <c r="F441" s="173" t="s">
        <v>780</v>
      </c>
      <c r="H441" s="174">
        <v>9.6000000000000002E-2</v>
      </c>
      <c r="I441" s="175"/>
      <c r="L441" s="171"/>
      <c r="M441" s="176"/>
      <c r="N441" s="177"/>
      <c r="O441" s="177"/>
      <c r="P441" s="177"/>
      <c r="Q441" s="177"/>
      <c r="R441" s="177"/>
      <c r="S441" s="177"/>
      <c r="T441" s="178"/>
      <c r="AT441" s="172" t="s">
        <v>207</v>
      </c>
      <c r="AU441" s="172" t="s">
        <v>84</v>
      </c>
      <c r="AV441" s="14" t="s">
        <v>84</v>
      </c>
      <c r="AW441" s="14" t="s">
        <v>3</v>
      </c>
      <c r="AX441" s="14" t="s">
        <v>82</v>
      </c>
      <c r="AY441" s="172" t="s">
        <v>201</v>
      </c>
    </row>
    <row r="442" spans="1:65" s="2" customFormat="1" ht="16.5" customHeight="1">
      <c r="A442" s="33"/>
      <c r="B442" s="149"/>
      <c r="C442" s="150" t="s">
        <v>781</v>
      </c>
      <c r="D442" s="150" t="s">
        <v>203</v>
      </c>
      <c r="E442" s="151" t="s">
        <v>782</v>
      </c>
      <c r="F442" s="152" t="s">
        <v>783</v>
      </c>
      <c r="G442" s="153" t="s">
        <v>405</v>
      </c>
      <c r="H442" s="154">
        <v>102.42700000000001</v>
      </c>
      <c r="I442" s="155"/>
      <c r="J442" s="156">
        <f>ROUND(I442*H442,2)</f>
        <v>0</v>
      </c>
      <c r="K442" s="152" t="s">
        <v>335</v>
      </c>
      <c r="L442" s="34"/>
      <c r="M442" s="157" t="s">
        <v>1</v>
      </c>
      <c r="N442" s="158" t="s">
        <v>41</v>
      </c>
      <c r="O442" s="59"/>
      <c r="P442" s="159">
        <f>O442*H442</f>
        <v>0</v>
      </c>
      <c r="Q442" s="159">
        <v>0</v>
      </c>
      <c r="R442" s="159">
        <f>Q442*H442</f>
        <v>0</v>
      </c>
      <c r="S442" s="159">
        <v>0</v>
      </c>
      <c r="T442" s="160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61" t="s">
        <v>250</v>
      </c>
      <c r="AT442" s="161" t="s">
        <v>203</v>
      </c>
      <c r="AU442" s="161" t="s">
        <v>84</v>
      </c>
      <c r="AY442" s="18" t="s">
        <v>201</v>
      </c>
      <c r="BE442" s="162">
        <f>IF(N442="základní",J442,0)</f>
        <v>0</v>
      </c>
      <c r="BF442" s="162">
        <f>IF(N442="snížená",J442,0)</f>
        <v>0</v>
      </c>
      <c r="BG442" s="162">
        <f>IF(N442="zákl. přenesená",J442,0)</f>
        <v>0</v>
      </c>
      <c r="BH442" s="162">
        <f>IF(N442="sníž. přenesená",J442,0)</f>
        <v>0</v>
      </c>
      <c r="BI442" s="162">
        <f>IF(N442="nulová",J442,0)</f>
        <v>0</v>
      </c>
      <c r="BJ442" s="18" t="s">
        <v>82</v>
      </c>
      <c r="BK442" s="162">
        <f>ROUND(I442*H442,2)</f>
        <v>0</v>
      </c>
      <c r="BL442" s="18" t="s">
        <v>250</v>
      </c>
      <c r="BM442" s="161" t="s">
        <v>784</v>
      </c>
    </row>
    <row r="443" spans="1:65" s="13" customFormat="1" ht="11.25">
      <c r="B443" s="163"/>
      <c r="D443" s="164" t="s">
        <v>207</v>
      </c>
      <c r="E443" s="165" t="s">
        <v>1</v>
      </c>
      <c r="F443" s="166" t="s">
        <v>564</v>
      </c>
      <c r="H443" s="165" t="s">
        <v>1</v>
      </c>
      <c r="I443" s="167"/>
      <c r="L443" s="163"/>
      <c r="M443" s="168"/>
      <c r="N443" s="169"/>
      <c r="O443" s="169"/>
      <c r="P443" s="169"/>
      <c r="Q443" s="169"/>
      <c r="R443" s="169"/>
      <c r="S443" s="169"/>
      <c r="T443" s="170"/>
      <c r="AT443" s="165" t="s">
        <v>207</v>
      </c>
      <c r="AU443" s="165" t="s">
        <v>84</v>
      </c>
      <c r="AV443" s="13" t="s">
        <v>82</v>
      </c>
      <c r="AW443" s="13" t="s">
        <v>32</v>
      </c>
      <c r="AX443" s="13" t="s">
        <v>76</v>
      </c>
      <c r="AY443" s="165" t="s">
        <v>201</v>
      </c>
    </row>
    <row r="444" spans="1:65" s="14" customFormat="1" ht="11.25">
      <c r="B444" s="171"/>
      <c r="D444" s="164" t="s">
        <v>207</v>
      </c>
      <c r="E444" s="172" t="s">
        <v>1</v>
      </c>
      <c r="F444" s="173" t="s">
        <v>785</v>
      </c>
      <c r="H444" s="174">
        <v>102.42700000000001</v>
      </c>
      <c r="I444" s="175"/>
      <c r="L444" s="171"/>
      <c r="M444" s="176"/>
      <c r="N444" s="177"/>
      <c r="O444" s="177"/>
      <c r="P444" s="177"/>
      <c r="Q444" s="177"/>
      <c r="R444" s="177"/>
      <c r="S444" s="177"/>
      <c r="T444" s="178"/>
      <c r="AT444" s="172" t="s">
        <v>207</v>
      </c>
      <c r="AU444" s="172" t="s">
        <v>84</v>
      </c>
      <c r="AV444" s="14" t="s">
        <v>84</v>
      </c>
      <c r="AW444" s="14" t="s">
        <v>32</v>
      </c>
      <c r="AX444" s="14" t="s">
        <v>82</v>
      </c>
      <c r="AY444" s="172" t="s">
        <v>201</v>
      </c>
    </row>
    <row r="445" spans="1:65" s="2" customFormat="1" ht="16.5" customHeight="1">
      <c r="A445" s="33"/>
      <c r="B445" s="149"/>
      <c r="C445" s="187" t="s">
        <v>786</v>
      </c>
      <c r="D445" s="187" t="s">
        <v>212</v>
      </c>
      <c r="E445" s="188" t="s">
        <v>787</v>
      </c>
      <c r="F445" s="189" t="s">
        <v>788</v>
      </c>
      <c r="G445" s="190" t="s">
        <v>405</v>
      </c>
      <c r="H445" s="191">
        <v>117.791</v>
      </c>
      <c r="I445" s="192"/>
      <c r="J445" s="193">
        <f>ROUND(I445*H445,2)</f>
        <v>0</v>
      </c>
      <c r="K445" s="189" t="s">
        <v>335</v>
      </c>
      <c r="L445" s="194"/>
      <c r="M445" s="195" t="s">
        <v>1</v>
      </c>
      <c r="N445" s="196" t="s">
        <v>41</v>
      </c>
      <c r="O445" s="59"/>
      <c r="P445" s="159">
        <f>O445*H445</f>
        <v>0</v>
      </c>
      <c r="Q445" s="159">
        <v>4.0000000000000002E-4</v>
      </c>
      <c r="R445" s="159">
        <f>Q445*H445</f>
        <v>4.7116400000000003E-2</v>
      </c>
      <c r="S445" s="159">
        <v>0</v>
      </c>
      <c r="T445" s="160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61" t="s">
        <v>297</v>
      </c>
      <c r="AT445" s="161" t="s">
        <v>212</v>
      </c>
      <c r="AU445" s="161" t="s">
        <v>84</v>
      </c>
      <c r="AY445" s="18" t="s">
        <v>201</v>
      </c>
      <c r="BE445" s="162">
        <f>IF(N445="základní",J445,0)</f>
        <v>0</v>
      </c>
      <c r="BF445" s="162">
        <f>IF(N445="snížená",J445,0)</f>
        <v>0</v>
      </c>
      <c r="BG445" s="162">
        <f>IF(N445="zákl. přenesená",J445,0)</f>
        <v>0</v>
      </c>
      <c r="BH445" s="162">
        <f>IF(N445="sníž. přenesená",J445,0)</f>
        <v>0</v>
      </c>
      <c r="BI445" s="162">
        <f>IF(N445="nulová",J445,0)</f>
        <v>0</v>
      </c>
      <c r="BJ445" s="18" t="s">
        <v>82</v>
      </c>
      <c r="BK445" s="162">
        <f>ROUND(I445*H445,2)</f>
        <v>0</v>
      </c>
      <c r="BL445" s="18" t="s">
        <v>250</v>
      </c>
      <c r="BM445" s="161" t="s">
        <v>789</v>
      </c>
    </row>
    <row r="446" spans="1:65" s="13" customFormat="1" ht="11.25">
      <c r="B446" s="163"/>
      <c r="D446" s="164" t="s">
        <v>207</v>
      </c>
      <c r="E446" s="165" t="s">
        <v>1</v>
      </c>
      <c r="F446" s="166" t="s">
        <v>564</v>
      </c>
      <c r="H446" s="165" t="s">
        <v>1</v>
      </c>
      <c r="I446" s="167"/>
      <c r="L446" s="163"/>
      <c r="M446" s="168"/>
      <c r="N446" s="169"/>
      <c r="O446" s="169"/>
      <c r="P446" s="169"/>
      <c r="Q446" s="169"/>
      <c r="R446" s="169"/>
      <c r="S446" s="169"/>
      <c r="T446" s="170"/>
      <c r="AT446" s="165" t="s">
        <v>207</v>
      </c>
      <c r="AU446" s="165" t="s">
        <v>84</v>
      </c>
      <c r="AV446" s="13" t="s">
        <v>82</v>
      </c>
      <c r="AW446" s="13" t="s">
        <v>32</v>
      </c>
      <c r="AX446" s="13" t="s">
        <v>76</v>
      </c>
      <c r="AY446" s="165" t="s">
        <v>201</v>
      </c>
    </row>
    <row r="447" spans="1:65" s="14" customFormat="1" ht="11.25">
      <c r="B447" s="171"/>
      <c r="D447" s="164" t="s">
        <v>207</v>
      </c>
      <c r="E447" s="172" t="s">
        <v>1</v>
      </c>
      <c r="F447" s="173" t="s">
        <v>785</v>
      </c>
      <c r="H447" s="174">
        <v>102.42700000000001</v>
      </c>
      <c r="I447" s="175"/>
      <c r="L447" s="171"/>
      <c r="M447" s="176"/>
      <c r="N447" s="177"/>
      <c r="O447" s="177"/>
      <c r="P447" s="177"/>
      <c r="Q447" s="177"/>
      <c r="R447" s="177"/>
      <c r="S447" s="177"/>
      <c r="T447" s="178"/>
      <c r="AT447" s="172" t="s">
        <v>207</v>
      </c>
      <c r="AU447" s="172" t="s">
        <v>84</v>
      </c>
      <c r="AV447" s="14" t="s">
        <v>84</v>
      </c>
      <c r="AW447" s="14" t="s">
        <v>32</v>
      </c>
      <c r="AX447" s="14" t="s">
        <v>82</v>
      </c>
      <c r="AY447" s="172" t="s">
        <v>201</v>
      </c>
    </row>
    <row r="448" spans="1:65" s="14" customFormat="1" ht="11.25">
      <c r="B448" s="171"/>
      <c r="D448" s="164" t="s">
        <v>207</v>
      </c>
      <c r="F448" s="173" t="s">
        <v>790</v>
      </c>
      <c r="H448" s="174">
        <v>117.791</v>
      </c>
      <c r="I448" s="175"/>
      <c r="L448" s="171"/>
      <c r="M448" s="176"/>
      <c r="N448" s="177"/>
      <c r="O448" s="177"/>
      <c r="P448" s="177"/>
      <c r="Q448" s="177"/>
      <c r="R448" s="177"/>
      <c r="S448" s="177"/>
      <c r="T448" s="178"/>
      <c r="AT448" s="172" t="s">
        <v>207</v>
      </c>
      <c r="AU448" s="172" t="s">
        <v>84</v>
      </c>
      <c r="AV448" s="14" t="s">
        <v>84</v>
      </c>
      <c r="AW448" s="14" t="s">
        <v>3</v>
      </c>
      <c r="AX448" s="14" t="s">
        <v>82</v>
      </c>
      <c r="AY448" s="172" t="s">
        <v>201</v>
      </c>
    </row>
    <row r="449" spans="1:65" s="2" customFormat="1" ht="16.5" customHeight="1">
      <c r="A449" s="33"/>
      <c r="B449" s="149"/>
      <c r="C449" s="150" t="s">
        <v>791</v>
      </c>
      <c r="D449" s="150" t="s">
        <v>203</v>
      </c>
      <c r="E449" s="151" t="s">
        <v>792</v>
      </c>
      <c r="F449" s="152" t="s">
        <v>793</v>
      </c>
      <c r="G449" s="153" t="s">
        <v>405</v>
      </c>
      <c r="H449" s="154">
        <v>319.31</v>
      </c>
      <c r="I449" s="155"/>
      <c r="J449" s="156">
        <f>ROUND(I449*H449,2)</f>
        <v>0</v>
      </c>
      <c r="K449" s="152" t="s">
        <v>335</v>
      </c>
      <c r="L449" s="34"/>
      <c r="M449" s="157" t="s">
        <v>1</v>
      </c>
      <c r="N449" s="158" t="s">
        <v>41</v>
      </c>
      <c r="O449" s="59"/>
      <c r="P449" s="159">
        <f>O449*H449</f>
        <v>0</v>
      </c>
      <c r="Q449" s="159">
        <v>4.0000000000000002E-4</v>
      </c>
      <c r="R449" s="159">
        <f>Q449*H449</f>
        <v>0.127724</v>
      </c>
      <c r="S449" s="159">
        <v>0</v>
      </c>
      <c r="T449" s="160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61" t="s">
        <v>250</v>
      </c>
      <c r="AT449" s="161" t="s">
        <v>203</v>
      </c>
      <c r="AU449" s="161" t="s">
        <v>84</v>
      </c>
      <c r="AY449" s="18" t="s">
        <v>201</v>
      </c>
      <c r="BE449" s="162">
        <f>IF(N449="základní",J449,0)</f>
        <v>0</v>
      </c>
      <c r="BF449" s="162">
        <f>IF(N449="snížená",J449,0)</f>
        <v>0</v>
      </c>
      <c r="BG449" s="162">
        <f>IF(N449="zákl. přenesená",J449,0)</f>
        <v>0</v>
      </c>
      <c r="BH449" s="162">
        <f>IF(N449="sníž. přenesená",J449,0)</f>
        <v>0</v>
      </c>
      <c r="BI449" s="162">
        <f>IF(N449="nulová",J449,0)</f>
        <v>0</v>
      </c>
      <c r="BJ449" s="18" t="s">
        <v>82</v>
      </c>
      <c r="BK449" s="162">
        <f>ROUND(I449*H449,2)</f>
        <v>0</v>
      </c>
      <c r="BL449" s="18" t="s">
        <v>250</v>
      </c>
      <c r="BM449" s="161" t="s">
        <v>794</v>
      </c>
    </row>
    <row r="450" spans="1:65" s="14" customFormat="1" ht="11.25">
      <c r="B450" s="171"/>
      <c r="D450" s="164" t="s">
        <v>207</v>
      </c>
      <c r="E450" s="172" t="s">
        <v>1</v>
      </c>
      <c r="F450" s="173" t="s">
        <v>774</v>
      </c>
      <c r="H450" s="174">
        <v>319.31</v>
      </c>
      <c r="I450" s="175"/>
      <c r="L450" s="171"/>
      <c r="M450" s="176"/>
      <c r="N450" s="177"/>
      <c r="O450" s="177"/>
      <c r="P450" s="177"/>
      <c r="Q450" s="177"/>
      <c r="R450" s="177"/>
      <c r="S450" s="177"/>
      <c r="T450" s="178"/>
      <c r="AT450" s="172" t="s">
        <v>207</v>
      </c>
      <c r="AU450" s="172" t="s">
        <v>84</v>
      </c>
      <c r="AV450" s="14" t="s">
        <v>84</v>
      </c>
      <c r="AW450" s="14" t="s">
        <v>32</v>
      </c>
      <c r="AX450" s="14" t="s">
        <v>76</v>
      </c>
      <c r="AY450" s="172" t="s">
        <v>201</v>
      </c>
    </row>
    <row r="451" spans="1:65" s="15" customFormat="1" ht="11.25">
      <c r="B451" s="179"/>
      <c r="D451" s="164" t="s">
        <v>207</v>
      </c>
      <c r="E451" s="180" t="s">
        <v>1</v>
      </c>
      <c r="F451" s="181" t="s">
        <v>211</v>
      </c>
      <c r="H451" s="182">
        <v>319.31</v>
      </c>
      <c r="I451" s="183"/>
      <c r="L451" s="179"/>
      <c r="M451" s="184"/>
      <c r="N451" s="185"/>
      <c r="O451" s="185"/>
      <c r="P451" s="185"/>
      <c r="Q451" s="185"/>
      <c r="R451" s="185"/>
      <c r="S451" s="185"/>
      <c r="T451" s="186"/>
      <c r="AT451" s="180" t="s">
        <v>207</v>
      </c>
      <c r="AU451" s="180" t="s">
        <v>84</v>
      </c>
      <c r="AV451" s="15" t="s">
        <v>126</v>
      </c>
      <c r="AW451" s="15" t="s">
        <v>32</v>
      </c>
      <c r="AX451" s="15" t="s">
        <v>82</v>
      </c>
      <c r="AY451" s="180" t="s">
        <v>201</v>
      </c>
    </row>
    <row r="452" spans="1:65" s="2" customFormat="1" ht="24.2" customHeight="1">
      <c r="A452" s="33"/>
      <c r="B452" s="149"/>
      <c r="C452" s="187" t="s">
        <v>795</v>
      </c>
      <c r="D452" s="187" t="s">
        <v>212</v>
      </c>
      <c r="E452" s="188" t="s">
        <v>796</v>
      </c>
      <c r="F452" s="189" t="s">
        <v>797</v>
      </c>
      <c r="G452" s="190" t="s">
        <v>405</v>
      </c>
      <c r="H452" s="191">
        <v>372.15600000000001</v>
      </c>
      <c r="I452" s="192"/>
      <c r="J452" s="193">
        <f>ROUND(I452*H452,2)</f>
        <v>0</v>
      </c>
      <c r="K452" s="189" t="s">
        <v>1</v>
      </c>
      <c r="L452" s="194"/>
      <c r="M452" s="195" t="s">
        <v>1</v>
      </c>
      <c r="N452" s="196" t="s">
        <v>41</v>
      </c>
      <c r="O452" s="59"/>
      <c r="P452" s="159">
        <f>O452*H452</f>
        <v>0</v>
      </c>
      <c r="Q452" s="159">
        <v>5.4000000000000003E-3</v>
      </c>
      <c r="R452" s="159">
        <f>Q452*H452</f>
        <v>2.0096424000000002</v>
      </c>
      <c r="S452" s="159">
        <v>0</v>
      </c>
      <c r="T452" s="160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61" t="s">
        <v>297</v>
      </c>
      <c r="AT452" s="161" t="s">
        <v>212</v>
      </c>
      <c r="AU452" s="161" t="s">
        <v>84</v>
      </c>
      <c r="AY452" s="18" t="s">
        <v>201</v>
      </c>
      <c r="BE452" s="162">
        <f>IF(N452="základní",J452,0)</f>
        <v>0</v>
      </c>
      <c r="BF452" s="162">
        <f>IF(N452="snížená",J452,0)</f>
        <v>0</v>
      </c>
      <c r="BG452" s="162">
        <f>IF(N452="zákl. přenesená",J452,0)</f>
        <v>0</v>
      </c>
      <c r="BH452" s="162">
        <f>IF(N452="sníž. přenesená",J452,0)</f>
        <v>0</v>
      </c>
      <c r="BI452" s="162">
        <f>IF(N452="nulová",J452,0)</f>
        <v>0</v>
      </c>
      <c r="BJ452" s="18" t="s">
        <v>82</v>
      </c>
      <c r="BK452" s="162">
        <f>ROUND(I452*H452,2)</f>
        <v>0</v>
      </c>
      <c r="BL452" s="18" t="s">
        <v>250</v>
      </c>
      <c r="BM452" s="161" t="s">
        <v>798</v>
      </c>
    </row>
    <row r="453" spans="1:65" s="14" customFormat="1" ht="11.25">
      <c r="B453" s="171"/>
      <c r="D453" s="164" t="s">
        <v>207</v>
      </c>
      <c r="E453" s="172" t="s">
        <v>1</v>
      </c>
      <c r="F453" s="173" t="s">
        <v>779</v>
      </c>
      <c r="H453" s="174">
        <v>319.31</v>
      </c>
      <c r="I453" s="175"/>
      <c r="L453" s="171"/>
      <c r="M453" s="176"/>
      <c r="N453" s="177"/>
      <c r="O453" s="177"/>
      <c r="P453" s="177"/>
      <c r="Q453" s="177"/>
      <c r="R453" s="177"/>
      <c r="S453" s="177"/>
      <c r="T453" s="178"/>
      <c r="AT453" s="172" t="s">
        <v>207</v>
      </c>
      <c r="AU453" s="172" t="s">
        <v>84</v>
      </c>
      <c r="AV453" s="14" t="s">
        <v>84</v>
      </c>
      <c r="AW453" s="14" t="s">
        <v>32</v>
      </c>
      <c r="AX453" s="14" t="s">
        <v>82</v>
      </c>
      <c r="AY453" s="172" t="s">
        <v>201</v>
      </c>
    </row>
    <row r="454" spans="1:65" s="14" customFormat="1" ht="11.25">
      <c r="B454" s="171"/>
      <c r="D454" s="164" t="s">
        <v>207</v>
      </c>
      <c r="F454" s="173" t="s">
        <v>799</v>
      </c>
      <c r="H454" s="174">
        <v>372.15600000000001</v>
      </c>
      <c r="I454" s="175"/>
      <c r="L454" s="171"/>
      <c r="M454" s="176"/>
      <c r="N454" s="177"/>
      <c r="O454" s="177"/>
      <c r="P454" s="177"/>
      <c r="Q454" s="177"/>
      <c r="R454" s="177"/>
      <c r="S454" s="177"/>
      <c r="T454" s="178"/>
      <c r="AT454" s="172" t="s">
        <v>207</v>
      </c>
      <c r="AU454" s="172" t="s">
        <v>84</v>
      </c>
      <c r="AV454" s="14" t="s">
        <v>84</v>
      </c>
      <c r="AW454" s="14" t="s">
        <v>3</v>
      </c>
      <c r="AX454" s="14" t="s">
        <v>82</v>
      </c>
      <c r="AY454" s="172" t="s">
        <v>201</v>
      </c>
    </row>
    <row r="455" spans="1:65" s="2" customFormat="1" ht="16.5" customHeight="1">
      <c r="A455" s="33"/>
      <c r="B455" s="149"/>
      <c r="C455" s="150" t="s">
        <v>800</v>
      </c>
      <c r="D455" s="150" t="s">
        <v>203</v>
      </c>
      <c r="E455" s="151" t="s">
        <v>801</v>
      </c>
      <c r="F455" s="152" t="s">
        <v>802</v>
      </c>
      <c r="G455" s="153" t="s">
        <v>405</v>
      </c>
      <c r="H455" s="154">
        <v>102.42700000000001</v>
      </c>
      <c r="I455" s="155"/>
      <c r="J455" s="156">
        <f>ROUND(I455*H455,2)</f>
        <v>0</v>
      </c>
      <c r="K455" s="152" t="s">
        <v>335</v>
      </c>
      <c r="L455" s="34"/>
      <c r="M455" s="157" t="s">
        <v>1</v>
      </c>
      <c r="N455" s="158" t="s">
        <v>41</v>
      </c>
      <c r="O455" s="59"/>
      <c r="P455" s="159">
        <f>O455*H455</f>
        <v>0</v>
      </c>
      <c r="Q455" s="159">
        <v>4.0000000000000002E-4</v>
      </c>
      <c r="R455" s="159">
        <f>Q455*H455</f>
        <v>4.0970800000000002E-2</v>
      </c>
      <c r="S455" s="159">
        <v>0</v>
      </c>
      <c r="T455" s="160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61" t="s">
        <v>250</v>
      </c>
      <c r="AT455" s="161" t="s">
        <v>203</v>
      </c>
      <c r="AU455" s="161" t="s">
        <v>84</v>
      </c>
      <c r="AY455" s="18" t="s">
        <v>201</v>
      </c>
      <c r="BE455" s="162">
        <f>IF(N455="základní",J455,0)</f>
        <v>0</v>
      </c>
      <c r="BF455" s="162">
        <f>IF(N455="snížená",J455,0)</f>
        <v>0</v>
      </c>
      <c r="BG455" s="162">
        <f>IF(N455="zákl. přenesená",J455,0)</f>
        <v>0</v>
      </c>
      <c r="BH455" s="162">
        <f>IF(N455="sníž. přenesená",J455,0)</f>
        <v>0</v>
      </c>
      <c r="BI455" s="162">
        <f>IF(N455="nulová",J455,0)</f>
        <v>0</v>
      </c>
      <c r="BJ455" s="18" t="s">
        <v>82</v>
      </c>
      <c r="BK455" s="162">
        <f>ROUND(I455*H455,2)</f>
        <v>0</v>
      </c>
      <c r="BL455" s="18" t="s">
        <v>250</v>
      </c>
      <c r="BM455" s="161" t="s">
        <v>803</v>
      </c>
    </row>
    <row r="456" spans="1:65" s="13" customFormat="1" ht="11.25">
      <c r="B456" s="163"/>
      <c r="D456" s="164" t="s">
        <v>207</v>
      </c>
      <c r="E456" s="165" t="s">
        <v>1</v>
      </c>
      <c r="F456" s="166" t="s">
        <v>564</v>
      </c>
      <c r="H456" s="165" t="s">
        <v>1</v>
      </c>
      <c r="I456" s="167"/>
      <c r="L456" s="163"/>
      <c r="M456" s="168"/>
      <c r="N456" s="169"/>
      <c r="O456" s="169"/>
      <c r="P456" s="169"/>
      <c r="Q456" s="169"/>
      <c r="R456" s="169"/>
      <c r="S456" s="169"/>
      <c r="T456" s="170"/>
      <c r="AT456" s="165" t="s">
        <v>207</v>
      </c>
      <c r="AU456" s="165" t="s">
        <v>84</v>
      </c>
      <c r="AV456" s="13" t="s">
        <v>82</v>
      </c>
      <c r="AW456" s="13" t="s">
        <v>32</v>
      </c>
      <c r="AX456" s="13" t="s">
        <v>76</v>
      </c>
      <c r="AY456" s="165" t="s">
        <v>201</v>
      </c>
    </row>
    <row r="457" spans="1:65" s="14" customFormat="1" ht="11.25">
      <c r="B457" s="171"/>
      <c r="D457" s="164" t="s">
        <v>207</v>
      </c>
      <c r="E457" s="172" t="s">
        <v>1</v>
      </c>
      <c r="F457" s="173" t="s">
        <v>785</v>
      </c>
      <c r="H457" s="174">
        <v>102.42700000000001</v>
      </c>
      <c r="I457" s="175"/>
      <c r="L457" s="171"/>
      <c r="M457" s="176"/>
      <c r="N457" s="177"/>
      <c r="O457" s="177"/>
      <c r="P457" s="177"/>
      <c r="Q457" s="177"/>
      <c r="R457" s="177"/>
      <c r="S457" s="177"/>
      <c r="T457" s="178"/>
      <c r="AT457" s="172" t="s">
        <v>207</v>
      </c>
      <c r="AU457" s="172" t="s">
        <v>84</v>
      </c>
      <c r="AV457" s="14" t="s">
        <v>84</v>
      </c>
      <c r="AW457" s="14" t="s">
        <v>32</v>
      </c>
      <c r="AX457" s="14" t="s">
        <v>82</v>
      </c>
      <c r="AY457" s="172" t="s">
        <v>201</v>
      </c>
    </row>
    <row r="458" spans="1:65" s="2" customFormat="1" ht="24.2" customHeight="1">
      <c r="A458" s="33"/>
      <c r="B458" s="149"/>
      <c r="C458" s="187" t="s">
        <v>804</v>
      </c>
      <c r="D458" s="187" t="s">
        <v>212</v>
      </c>
      <c r="E458" s="188" t="s">
        <v>805</v>
      </c>
      <c r="F458" s="189" t="s">
        <v>797</v>
      </c>
      <c r="G458" s="190" t="s">
        <v>405</v>
      </c>
      <c r="H458" s="191">
        <v>125.063</v>
      </c>
      <c r="I458" s="192"/>
      <c r="J458" s="193">
        <f>ROUND(I458*H458,2)</f>
        <v>0</v>
      </c>
      <c r="K458" s="189" t="s">
        <v>1</v>
      </c>
      <c r="L458" s="194"/>
      <c r="M458" s="195" t="s">
        <v>1</v>
      </c>
      <c r="N458" s="196" t="s">
        <v>41</v>
      </c>
      <c r="O458" s="59"/>
      <c r="P458" s="159">
        <f>O458*H458</f>
        <v>0</v>
      </c>
      <c r="Q458" s="159">
        <v>5.4000000000000003E-3</v>
      </c>
      <c r="R458" s="159">
        <f>Q458*H458</f>
        <v>0.67534020000000006</v>
      </c>
      <c r="S458" s="159">
        <v>0</v>
      </c>
      <c r="T458" s="160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61" t="s">
        <v>297</v>
      </c>
      <c r="AT458" s="161" t="s">
        <v>212</v>
      </c>
      <c r="AU458" s="161" t="s">
        <v>84</v>
      </c>
      <c r="AY458" s="18" t="s">
        <v>201</v>
      </c>
      <c r="BE458" s="162">
        <f>IF(N458="základní",J458,0)</f>
        <v>0</v>
      </c>
      <c r="BF458" s="162">
        <f>IF(N458="snížená",J458,0)</f>
        <v>0</v>
      </c>
      <c r="BG458" s="162">
        <f>IF(N458="zákl. přenesená",J458,0)</f>
        <v>0</v>
      </c>
      <c r="BH458" s="162">
        <f>IF(N458="sníž. přenesená",J458,0)</f>
        <v>0</v>
      </c>
      <c r="BI458" s="162">
        <f>IF(N458="nulová",J458,0)</f>
        <v>0</v>
      </c>
      <c r="BJ458" s="18" t="s">
        <v>82</v>
      </c>
      <c r="BK458" s="162">
        <f>ROUND(I458*H458,2)</f>
        <v>0</v>
      </c>
      <c r="BL458" s="18" t="s">
        <v>250</v>
      </c>
      <c r="BM458" s="161" t="s">
        <v>806</v>
      </c>
    </row>
    <row r="459" spans="1:65" s="13" customFormat="1" ht="11.25">
      <c r="B459" s="163"/>
      <c r="D459" s="164" t="s">
        <v>207</v>
      </c>
      <c r="E459" s="165" t="s">
        <v>1</v>
      </c>
      <c r="F459" s="166" t="s">
        <v>564</v>
      </c>
      <c r="H459" s="165" t="s">
        <v>1</v>
      </c>
      <c r="I459" s="167"/>
      <c r="L459" s="163"/>
      <c r="M459" s="168"/>
      <c r="N459" s="169"/>
      <c r="O459" s="169"/>
      <c r="P459" s="169"/>
      <c r="Q459" s="169"/>
      <c r="R459" s="169"/>
      <c r="S459" s="169"/>
      <c r="T459" s="170"/>
      <c r="AT459" s="165" t="s">
        <v>207</v>
      </c>
      <c r="AU459" s="165" t="s">
        <v>84</v>
      </c>
      <c r="AV459" s="13" t="s">
        <v>82</v>
      </c>
      <c r="AW459" s="13" t="s">
        <v>32</v>
      </c>
      <c r="AX459" s="13" t="s">
        <v>76</v>
      </c>
      <c r="AY459" s="165" t="s">
        <v>201</v>
      </c>
    </row>
    <row r="460" spans="1:65" s="14" customFormat="1" ht="11.25">
      <c r="B460" s="171"/>
      <c r="D460" s="164" t="s">
        <v>207</v>
      </c>
      <c r="E460" s="172" t="s">
        <v>1</v>
      </c>
      <c r="F460" s="173" t="s">
        <v>785</v>
      </c>
      <c r="H460" s="174">
        <v>102.42700000000001</v>
      </c>
      <c r="I460" s="175"/>
      <c r="L460" s="171"/>
      <c r="M460" s="176"/>
      <c r="N460" s="177"/>
      <c r="O460" s="177"/>
      <c r="P460" s="177"/>
      <c r="Q460" s="177"/>
      <c r="R460" s="177"/>
      <c r="S460" s="177"/>
      <c r="T460" s="178"/>
      <c r="AT460" s="172" t="s">
        <v>207</v>
      </c>
      <c r="AU460" s="172" t="s">
        <v>84</v>
      </c>
      <c r="AV460" s="14" t="s">
        <v>84</v>
      </c>
      <c r="AW460" s="14" t="s">
        <v>32</v>
      </c>
      <c r="AX460" s="14" t="s">
        <v>82</v>
      </c>
      <c r="AY460" s="172" t="s">
        <v>201</v>
      </c>
    </row>
    <row r="461" spans="1:65" s="14" customFormat="1" ht="11.25">
      <c r="B461" s="171"/>
      <c r="D461" s="164" t="s">
        <v>207</v>
      </c>
      <c r="F461" s="173" t="s">
        <v>807</v>
      </c>
      <c r="H461" s="174">
        <v>125.063</v>
      </c>
      <c r="I461" s="175"/>
      <c r="L461" s="171"/>
      <c r="M461" s="176"/>
      <c r="N461" s="177"/>
      <c r="O461" s="177"/>
      <c r="P461" s="177"/>
      <c r="Q461" s="177"/>
      <c r="R461" s="177"/>
      <c r="S461" s="177"/>
      <c r="T461" s="178"/>
      <c r="AT461" s="172" t="s">
        <v>207</v>
      </c>
      <c r="AU461" s="172" t="s">
        <v>84</v>
      </c>
      <c r="AV461" s="14" t="s">
        <v>84</v>
      </c>
      <c r="AW461" s="14" t="s">
        <v>3</v>
      </c>
      <c r="AX461" s="14" t="s">
        <v>82</v>
      </c>
      <c r="AY461" s="172" t="s">
        <v>201</v>
      </c>
    </row>
    <row r="462" spans="1:65" s="2" customFormat="1" ht="16.5" customHeight="1">
      <c r="A462" s="33"/>
      <c r="B462" s="149"/>
      <c r="C462" s="150" t="s">
        <v>808</v>
      </c>
      <c r="D462" s="150" t="s">
        <v>203</v>
      </c>
      <c r="E462" s="151" t="s">
        <v>809</v>
      </c>
      <c r="F462" s="152" t="s">
        <v>810</v>
      </c>
      <c r="G462" s="153" t="s">
        <v>405</v>
      </c>
      <c r="H462" s="154">
        <v>102.42700000000001</v>
      </c>
      <c r="I462" s="155"/>
      <c r="J462" s="156">
        <f>ROUND(I462*H462,2)</f>
        <v>0</v>
      </c>
      <c r="K462" s="152" t="s">
        <v>335</v>
      </c>
      <c r="L462" s="34"/>
      <c r="M462" s="157" t="s">
        <v>1</v>
      </c>
      <c r="N462" s="158" t="s">
        <v>41</v>
      </c>
      <c r="O462" s="59"/>
      <c r="P462" s="159">
        <f>O462*H462</f>
        <v>0</v>
      </c>
      <c r="Q462" s="159">
        <v>4.0000000000000003E-5</v>
      </c>
      <c r="R462" s="159">
        <f>Q462*H462</f>
        <v>4.0970800000000003E-3</v>
      </c>
      <c r="S462" s="159">
        <v>0</v>
      </c>
      <c r="T462" s="160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61" t="s">
        <v>250</v>
      </c>
      <c r="AT462" s="161" t="s">
        <v>203</v>
      </c>
      <c r="AU462" s="161" t="s">
        <v>84</v>
      </c>
      <c r="AY462" s="18" t="s">
        <v>201</v>
      </c>
      <c r="BE462" s="162">
        <f>IF(N462="základní",J462,0)</f>
        <v>0</v>
      </c>
      <c r="BF462" s="162">
        <f>IF(N462="snížená",J462,0)</f>
        <v>0</v>
      </c>
      <c r="BG462" s="162">
        <f>IF(N462="zákl. přenesená",J462,0)</f>
        <v>0</v>
      </c>
      <c r="BH462" s="162">
        <f>IF(N462="sníž. přenesená",J462,0)</f>
        <v>0</v>
      </c>
      <c r="BI462" s="162">
        <f>IF(N462="nulová",J462,0)</f>
        <v>0</v>
      </c>
      <c r="BJ462" s="18" t="s">
        <v>82</v>
      </c>
      <c r="BK462" s="162">
        <f>ROUND(I462*H462,2)</f>
        <v>0</v>
      </c>
      <c r="BL462" s="18" t="s">
        <v>250</v>
      </c>
      <c r="BM462" s="161" t="s">
        <v>811</v>
      </c>
    </row>
    <row r="463" spans="1:65" s="13" customFormat="1" ht="11.25">
      <c r="B463" s="163"/>
      <c r="D463" s="164" t="s">
        <v>207</v>
      </c>
      <c r="E463" s="165" t="s">
        <v>1</v>
      </c>
      <c r="F463" s="166" t="s">
        <v>564</v>
      </c>
      <c r="H463" s="165" t="s">
        <v>1</v>
      </c>
      <c r="I463" s="167"/>
      <c r="L463" s="163"/>
      <c r="M463" s="168"/>
      <c r="N463" s="169"/>
      <c r="O463" s="169"/>
      <c r="P463" s="169"/>
      <c r="Q463" s="169"/>
      <c r="R463" s="169"/>
      <c r="S463" s="169"/>
      <c r="T463" s="170"/>
      <c r="AT463" s="165" t="s">
        <v>207</v>
      </c>
      <c r="AU463" s="165" t="s">
        <v>84</v>
      </c>
      <c r="AV463" s="13" t="s">
        <v>82</v>
      </c>
      <c r="AW463" s="13" t="s">
        <v>32</v>
      </c>
      <c r="AX463" s="13" t="s">
        <v>76</v>
      </c>
      <c r="AY463" s="165" t="s">
        <v>201</v>
      </c>
    </row>
    <row r="464" spans="1:65" s="14" customFormat="1" ht="11.25">
      <c r="B464" s="171"/>
      <c r="D464" s="164" t="s">
        <v>207</v>
      </c>
      <c r="E464" s="172" t="s">
        <v>1</v>
      </c>
      <c r="F464" s="173" t="s">
        <v>785</v>
      </c>
      <c r="H464" s="174">
        <v>102.42700000000001</v>
      </c>
      <c r="I464" s="175"/>
      <c r="L464" s="171"/>
      <c r="M464" s="176"/>
      <c r="N464" s="177"/>
      <c r="O464" s="177"/>
      <c r="P464" s="177"/>
      <c r="Q464" s="177"/>
      <c r="R464" s="177"/>
      <c r="S464" s="177"/>
      <c r="T464" s="178"/>
      <c r="AT464" s="172" t="s">
        <v>207</v>
      </c>
      <c r="AU464" s="172" t="s">
        <v>84</v>
      </c>
      <c r="AV464" s="14" t="s">
        <v>84</v>
      </c>
      <c r="AW464" s="14" t="s">
        <v>32</v>
      </c>
      <c r="AX464" s="14" t="s">
        <v>82</v>
      </c>
      <c r="AY464" s="172" t="s">
        <v>201</v>
      </c>
    </row>
    <row r="465" spans="1:65" s="2" customFormat="1" ht="16.5" customHeight="1">
      <c r="A465" s="33"/>
      <c r="B465" s="149"/>
      <c r="C465" s="187" t="s">
        <v>812</v>
      </c>
      <c r="D465" s="187" t="s">
        <v>212</v>
      </c>
      <c r="E465" s="188" t="s">
        <v>813</v>
      </c>
      <c r="F465" s="189" t="s">
        <v>814</v>
      </c>
      <c r="G465" s="190" t="s">
        <v>405</v>
      </c>
      <c r="H465" s="191">
        <v>125.063</v>
      </c>
      <c r="I465" s="192"/>
      <c r="J465" s="193">
        <f>ROUND(I465*H465,2)</f>
        <v>0</v>
      </c>
      <c r="K465" s="189" t="s">
        <v>1</v>
      </c>
      <c r="L465" s="194"/>
      <c r="M465" s="195" t="s">
        <v>1</v>
      </c>
      <c r="N465" s="196" t="s">
        <v>41</v>
      </c>
      <c r="O465" s="59"/>
      <c r="P465" s="159">
        <f>O465*H465</f>
        <v>0</v>
      </c>
      <c r="Q465" s="159">
        <v>2.9999999999999997E-4</v>
      </c>
      <c r="R465" s="159">
        <f>Q465*H465</f>
        <v>3.7518900000000001E-2</v>
      </c>
      <c r="S465" s="159">
        <v>0</v>
      </c>
      <c r="T465" s="160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61" t="s">
        <v>297</v>
      </c>
      <c r="AT465" s="161" t="s">
        <v>212</v>
      </c>
      <c r="AU465" s="161" t="s">
        <v>84</v>
      </c>
      <c r="AY465" s="18" t="s">
        <v>201</v>
      </c>
      <c r="BE465" s="162">
        <f>IF(N465="základní",J465,0)</f>
        <v>0</v>
      </c>
      <c r="BF465" s="162">
        <f>IF(N465="snížená",J465,0)</f>
        <v>0</v>
      </c>
      <c r="BG465" s="162">
        <f>IF(N465="zákl. přenesená",J465,0)</f>
        <v>0</v>
      </c>
      <c r="BH465" s="162">
        <f>IF(N465="sníž. přenesená",J465,0)</f>
        <v>0</v>
      </c>
      <c r="BI465" s="162">
        <f>IF(N465="nulová",J465,0)</f>
        <v>0</v>
      </c>
      <c r="BJ465" s="18" t="s">
        <v>82</v>
      </c>
      <c r="BK465" s="162">
        <f>ROUND(I465*H465,2)</f>
        <v>0</v>
      </c>
      <c r="BL465" s="18" t="s">
        <v>250</v>
      </c>
      <c r="BM465" s="161" t="s">
        <v>815</v>
      </c>
    </row>
    <row r="466" spans="1:65" s="13" customFormat="1" ht="11.25">
      <c r="B466" s="163"/>
      <c r="D466" s="164" t="s">
        <v>207</v>
      </c>
      <c r="E466" s="165" t="s">
        <v>1</v>
      </c>
      <c r="F466" s="166" t="s">
        <v>564</v>
      </c>
      <c r="H466" s="165" t="s">
        <v>1</v>
      </c>
      <c r="I466" s="167"/>
      <c r="L466" s="163"/>
      <c r="M466" s="168"/>
      <c r="N466" s="169"/>
      <c r="O466" s="169"/>
      <c r="P466" s="169"/>
      <c r="Q466" s="169"/>
      <c r="R466" s="169"/>
      <c r="S466" s="169"/>
      <c r="T466" s="170"/>
      <c r="AT466" s="165" t="s">
        <v>207</v>
      </c>
      <c r="AU466" s="165" t="s">
        <v>84</v>
      </c>
      <c r="AV466" s="13" t="s">
        <v>82</v>
      </c>
      <c r="AW466" s="13" t="s">
        <v>32</v>
      </c>
      <c r="AX466" s="13" t="s">
        <v>76</v>
      </c>
      <c r="AY466" s="165" t="s">
        <v>201</v>
      </c>
    </row>
    <row r="467" spans="1:65" s="14" customFormat="1" ht="11.25">
      <c r="B467" s="171"/>
      <c r="D467" s="164" t="s">
        <v>207</v>
      </c>
      <c r="E467" s="172" t="s">
        <v>1</v>
      </c>
      <c r="F467" s="173" t="s">
        <v>785</v>
      </c>
      <c r="H467" s="174">
        <v>102.42700000000001</v>
      </c>
      <c r="I467" s="175"/>
      <c r="L467" s="171"/>
      <c r="M467" s="176"/>
      <c r="N467" s="177"/>
      <c r="O467" s="177"/>
      <c r="P467" s="177"/>
      <c r="Q467" s="177"/>
      <c r="R467" s="177"/>
      <c r="S467" s="177"/>
      <c r="T467" s="178"/>
      <c r="AT467" s="172" t="s">
        <v>207</v>
      </c>
      <c r="AU467" s="172" t="s">
        <v>84</v>
      </c>
      <c r="AV467" s="14" t="s">
        <v>84</v>
      </c>
      <c r="AW467" s="14" t="s">
        <v>32</v>
      </c>
      <c r="AX467" s="14" t="s">
        <v>82</v>
      </c>
      <c r="AY467" s="172" t="s">
        <v>201</v>
      </c>
    </row>
    <row r="468" spans="1:65" s="14" customFormat="1" ht="11.25">
      <c r="B468" s="171"/>
      <c r="D468" s="164" t="s">
        <v>207</v>
      </c>
      <c r="F468" s="173" t="s">
        <v>807</v>
      </c>
      <c r="H468" s="174">
        <v>125.063</v>
      </c>
      <c r="I468" s="175"/>
      <c r="L468" s="171"/>
      <c r="M468" s="176"/>
      <c r="N468" s="177"/>
      <c r="O468" s="177"/>
      <c r="P468" s="177"/>
      <c r="Q468" s="177"/>
      <c r="R468" s="177"/>
      <c r="S468" s="177"/>
      <c r="T468" s="178"/>
      <c r="AT468" s="172" t="s">
        <v>207</v>
      </c>
      <c r="AU468" s="172" t="s">
        <v>84</v>
      </c>
      <c r="AV468" s="14" t="s">
        <v>84</v>
      </c>
      <c r="AW468" s="14" t="s">
        <v>3</v>
      </c>
      <c r="AX468" s="14" t="s">
        <v>82</v>
      </c>
      <c r="AY468" s="172" t="s">
        <v>201</v>
      </c>
    </row>
    <row r="469" spans="1:65" s="2" customFormat="1" ht="16.5" customHeight="1">
      <c r="A469" s="33"/>
      <c r="B469" s="149"/>
      <c r="C469" s="150" t="s">
        <v>816</v>
      </c>
      <c r="D469" s="150" t="s">
        <v>203</v>
      </c>
      <c r="E469" s="151" t="s">
        <v>817</v>
      </c>
      <c r="F469" s="152" t="s">
        <v>818</v>
      </c>
      <c r="G469" s="153" t="s">
        <v>215</v>
      </c>
      <c r="H469" s="154">
        <v>3.0379999999999998</v>
      </c>
      <c r="I469" s="155"/>
      <c r="J469" s="156">
        <f>ROUND(I469*H469,2)</f>
        <v>0</v>
      </c>
      <c r="K469" s="152" t="s">
        <v>335</v>
      </c>
      <c r="L469" s="34"/>
      <c r="M469" s="157" t="s">
        <v>1</v>
      </c>
      <c r="N469" s="158" t="s">
        <v>41</v>
      </c>
      <c r="O469" s="59"/>
      <c r="P469" s="159">
        <f>O469*H469</f>
        <v>0</v>
      </c>
      <c r="Q469" s="159">
        <v>0</v>
      </c>
      <c r="R469" s="159">
        <f>Q469*H469</f>
        <v>0</v>
      </c>
      <c r="S469" s="159">
        <v>0</v>
      </c>
      <c r="T469" s="160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61" t="s">
        <v>250</v>
      </c>
      <c r="AT469" s="161" t="s">
        <v>203</v>
      </c>
      <c r="AU469" s="161" t="s">
        <v>84</v>
      </c>
      <c r="AY469" s="18" t="s">
        <v>201</v>
      </c>
      <c r="BE469" s="162">
        <f>IF(N469="základní",J469,0)</f>
        <v>0</v>
      </c>
      <c r="BF469" s="162">
        <f>IF(N469="snížená",J469,0)</f>
        <v>0</v>
      </c>
      <c r="BG469" s="162">
        <f>IF(N469="zákl. přenesená",J469,0)</f>
        <v>0</v>
      </c>
      <c r="BH469" s="162">
        <f>IF(N469="sníž. přenesená",J469,0)</f>
        <v>0</v>
      </c>
      <c r="BI469" s="162">
        <f>IF(N469="nulová",J469,0)</f>
        <v>0</v>
      </c>
      <c r="BJ469" s="18" t="s">
        <v>82</v>
      </c>
      <c r="BK469" s="162">
        <f>ROUND(I469*H469,2)</f>
        <v>0</v>
      </c>
      <c r="BL469" s="18" t="s">
        <v>250</v>
      </c>
      <c r="BM469" s="161" t="s">
        <v>819</v>
      </c>
    </row>
    <row r="470" spans="1:65" s="12" customFormat="1" ht="22.9" customHeight="1">
      <c r="B470" s="136"/>
      <c r="D470" s="137" t="s">
        <v>75</v>
      </c>
      <c r="E470" s="147" t="s">
        <v>820</v>
      </c>
      <c r="F470" s="147" t="s">
        <v>821</v>
      </c>
      <c r="I470" s="139"/>
      <c r="J470" s="148">
        <f>BK470</f>
        <v>0</v>
      </c>
      <c r="L470" s="136"/>
      <c r="M470" s="141"/>
      <c r="N470" s="142"/>
      <c r="O470" s="142"/>
      <c r="P470" s="143">
        <f>SUM(P471:P511)</f>
        <v>0</v>
      </c>
      <c r="Q470" s="142"/>
      <c r="R470" s="143">
        <f>SUM(R471:R511)</f>
        <v>14.306538479999999</v>
      </c>
      <c r="S470" s="142"/>
      <c r="T470" s="144">
        <f>SUM(T471:T511)</f>
        <v>0</v>
      </c>
      <c r="AR470" s="137" t="s">
        <v>84</v>
      </c>
      <c r="AT470" s="145" t="s">
        <v>75</v>
      </c>
      <c r="AU470" s="145" t="s">
        <v>82</v>
      </c>
      <c r="AY470" s="137" t="s">
        <v>201</v>
      </c>
      <c r="BK470" s="146">
        <f>SUM(BK471:BK511)</f>
        <v>0</v>
      </c>
    </row>
    <row r="471" spans="1:65" s="2" customFormat="1" ht="16.5" customHeight="1">
      <c r="A471" s="33"/>
      <c r="B471" s="149"/>
      <c r="C471" s="150" t="s">
        <v>822</v>
      </c>
      <c r="D471" s="150" t="s">
        <v>203</v>
      </c>
      <c r="E471" s="151" t="s">
        <v>823</v>
      </c>
      <c r="F471" s="152" t="s">
        <v>824</v>
      </c>
      <c r="G471" s="153" t="s">
        <v>405</v>
      </c>
      <c r="H471" s="154">
        <v>488.8</v>
      </c>
      <c r="I471" s="155"/>
      <c r="J471" s="156">
        <f>ROUND(I471*H471,2)</f>
        <v>0</v>
      </c>
      <c r="K471" s="152" t="s">
        <v>335</v>
      </c>
      <c r="L471" s="34"/>
      <c r="M471" s="157" t="s">
        <v>1</v>
      </c>
      <c r="N471" s="158" t="s">
        <v>41</v>
      </c>
      <c r="O471" s="59"/>
      <c r="P471" s="159">
        <f>O471*H471</f>
        <v>0</v>
      </c>
      <c r="Q471" s="159">
        <v>1.9000000000000001E-4</v>
      </c>
      <c r="R471" s="159">
        <f>Q471*H471</f>
        <v>9.287200000000001E-2</v>
      </c>
      <c r="S471" s="159">
        <v>0</v>
      </c>
      <c r="T471" s="160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61" t="s">
        <v>250</v>
      </c>
      <c r="AT471" s="161" t="s">
        <v>203</v>
      </c>
      <c r="AU471" s="161" t="s">
        <v>84</v>
      </c>
      <c r="AY471" s="18" t="s">
        <v>201</v>
      </c>
      <c r="BE471" s="162">
        <f>IF(N471="základní",J471,0)</f>
        <v>0</v>
      </c>
      <c r="BF471" s="162">
        <f>IF(N471="snížená",J471,0)</f>
        <v>0</v>
      </c>
      <c r="BG471" s="162">
        <f>IF(N471="zákl. přenesená",J471,0)</f>
        <v>0</v>
      </c>
      <c r="BH471" s="162">
        <f>IF(N471="sníž. přenesená",J471,0)</f>
        <v>0</v>
      </c>
      <c r="BI471" s="162">
        <f>IF(N471="nulová",J471,0)</f>
        <v>0</v>
      </c>
      <c r="BJ471" s="18" t="s">
        <v>82</v>
      </c>
      <c r="BK471" s="162">
        <f>ROUND(I471*H471,2)</f>
        <v>0</v>
      </c>
      <c r="BL471" s="18" t="s">
        <v>250</v>
      </c>
      <c r="BM471" s="161" t="s">
        <v>825</v>
      </c>
    </row>
    <row r="472" spans="1:65" s="13" customFormat="1" ht="11.25">
      <c r="B472" s="163"/>
      <c r="D472" s="164" t="s">
        <v>207</v>
      </c>
      <c r="E472" s="165" t="s">
        <v>1</v>
      </c>
      <c r="F472" s="166" t="s">
        <v>826</v>
      </c>
      <c r="H472" s="165" t="s">
        <v>1</v>
      </c>
      <c r="I472" s="167"/>
      <c r="L472" s="163"/>
      <c r="M472" s="168"/>
      <c r="N472" s="169"/>
      <c r="O472" s="169"/>
      <c r="P472" s="169"/>
      <c r="Q472" s="169"/>
      <c r="R472" s="169"/>
      <c r="S472" s="169"/>
      <c r="T472" s="170"/>
      <c r="AT472" s="165" t="s">
        <v>207</v>
      </c>
      <c r="AU472" s="165" t="s">
        <v>84</v>
      </c>
      <c r="AV472" s="13" t="s">
        <v>82</v>
      </c>
      <c r="AW472" s="13" t="s">
        <v>32</v>
      </c>
      <c r="AX472" s="13" t="s">
        <v>76</v>
      </c>
      <c r="AY472" s="165" t="s">
        <v>201</v>
      </c>
    </row>
    <row r="473" spans="1:65" s="14" customFormat="1" ht="11.25">
      <c r="B473" s="171"/>
      <c r="D473" s="164" t="s">
        <v>207</v>
      </c>
      <c r="E473" s="172" t="s">
        <v>1</v>
      </c>
      <c r="F473" s="173" t="s">
        <v>827</v>
      </c>
      <c r="H473" s="174">
        <v>244.4</v>
      </c>
      <c r="I473" s="175"/>
      <c r="L473" s="171"/>
      <c r="M473" s="176"/>
      <c r="N473" s="177"/>
      <c r="O473" s="177"/>
      <c r="P473" s="177"/>
      <c r="Q473" s="177"/>
      <c r="R473" s="177"/>
      <c r="S473" s="177"/>
      <c r="T473" s="178"/>
      <c r="AT473" s="172" t="s">
        <v>207</v>
      </c>
      <c r="AU473" s="172" t="s">
        <v>84</v>
      </c>
      <c r="AV473" s="14" t="s">
        <v>84</v>
      </c>
      <c r="AW473" s="14" t="s">
        <v>32</v>
      </c>
      <c r="AX473" s="14" t="s">
        <v>76</v>
      </c>
      <c r="AY473" s="172" t="s">
        <v>201</v>
      </c>
    </row>
    <row r="474" spans="1:65" s="13" customFormat="1" ht="11.25">
      <c r="B474" s="163"/>
      <c r="D474" s="164" t="s">
        <v>207</v>
      </c>
      <c r="E474" s="165" t="s">
        <v>1</v>
      </c>
      <c r="F474" s="166" t="s">
        <v>828</v>
      </c>
      <c r="H474" s="165" t="s">
        <v>1</v>
      </c>
      <c r="I474" s="167"/>
      <c r="L474" s="163"/>
      <c r="M474" s="168"/>
      <c r="N474" s="169"/>
      <c r="O474" s="169"/>
      <c r="P474" s="169"/>
      <c r="Q474" s="169"/>
      <c r="R474" s="169"/>
      <c r="S474" s="169"/>
      <c r="T474" s="170"/>
      <c r="AT474" s="165" t="s">
        <v>207</v>
      </c>
      <c r="AU474" s="165" t="s">
        <v>84</v>
      </c>
      <c r="AV474" s="13" t="s">
        <v>82</v>
      </c>
      <c r="AW474" s="13" t="s">
        <v>32</v>
      </c>
      <c r="AX474" s="13" t="s">
        <v>76</v>
      </c>
      <c r="AY474" s="165" t="s">
        <v>201</v>
      </c>
    </row>
    <row r="475" spans="1:65" s="14" customFormat="1" ht="11.25">
      <c r="B475" s="171"/>
      <c r="D475" s="164" t="s">
        <v>207</v>
      </c>
      <c r="E475" s="172" t="s">
        <v>1</v>
      </c>
      <c r="F475" s="173" t="s">
        <v>827</v>
      </c>
      <c r="H475" s="174">
        <v>244.4</v>
      </c>
      <c r="I475" s="175"/>
      <c r="L475" s="171"/>
      <c r="M475" s="176"/>
      <c r="N475" s="177"/>
      <c r="O475" s="177"/>
      <c r="P475" s="177"/>
      <c r="Q475" s="177"/>
      <c r="R475" s="177"/>
      <c r="S475" s="177"/>
      <c r="T475" s="178"/>
      <c r="AT475" s="172" t="s">
        <v>207</v>
      </c>
      <c r="AU475" s="172" t="s">
        <v>84</v>
      </c>
      <c r="AV475" s="14" t="s">
        <v>84</v>
      </c>
      <c r="AW475" s="14" t="s">
        <v>32</v>
      </c>
      <c r="AX475" s="14" t="s">
        <v>76</v>
      </c>
      <c r="AY475" s="172" t="s">
        <v>201</v>
      </c>
    </row>
    <row r="476" spans="1:65" s="15" customFormat="1" ht="11.25">
      <c r="B476" s="179"/>
      <c r="D476" s="164" t="s">
        <v>207</v>
      </c>
      <c r="E476" s="180" t="s">
        <v>1</v>
      </c>
      <c r="F476" s="181" t="s">
        <v>211</v>
      </c>
      <c r="H476" s="182">
        <v>488.8</v>
      </c>
      <c r="I476" s="183"/>
      <c r="L476" s="179"/>
      <c r="M476" s="184"/>
      <c r="N476" s="185"/>
      <c r="O476" s="185"/>
      <c r="P476" s="185"/>
      <c r="Q476" s="185"/>
      <c r="R476" s="185"/>
      <c r="S476" s="185"/>
      <c r="T476" s="186"/>
      <c r="AT476" s="180" t="s">
        <v>207</v>
      </c>
      <c r="AU476" s="180" t="s">
        <v>84</v>
      </c>
      <c r="AV476" s="15" t="s">
        <v>126</v>
      </c>
      <c r="AW476" s="15" t="s">
        <v>32</v>
      </c>
      <c r="AX476" s="15" t="s">
        <v>82</v>
      </c>
      <c r="AY476" s="180" t="s">
        <v>201</v>
      </c>
    </row>
    <row r="477" spans="1:65" s="2" customFormat="1" ht="16.5" customHeight="1">
      <c r="A477" s="33"/>
      <c r="B477" s="149"/>
      <c r="C477" s="187" t="s">
        <v>829</v>
      </c>
      <c r="D477" s="187" t="s">
        <v>212</v>
      </c>
      <c r="E477" s="188" t="s">
        <v>830</v>
      </c>
      <c r="F477" s="189" t="s">
        <v>814</v>
      </c>
      <c r="G477" s="190" t="s">
        <v>405</v>
      </c>
      <c r="H477" s="191">
        <v>244.4</v>
      </c>
      <c r="I477" s="192"/>
      <c r="J477" s="193">
        <f>ROUND(I477*H477,2)</f>
        <v>0</v>
      </c>
      <c r="K477" s="189" t="s">
        <v>1</v>
      </c>
      <c r="L477" s="194"/>
      <c r="M477" s="195" t="s">
        <v>1</v>
      </c>
      <c r="N477" s="196" t="s">
        <v>41</v>
      </c>
      <c r="O477" s="59"/>
      <c r="P477" s="159">
        <f>O477*H477</f>
        <v>0</v>
      </c>
      <c r="Q477" s="159">
        <v>2.9999999999999997E-4</v>
      </c>
      <c r="R477" s="159">
        <f>Q477*H477</f>
        <v>7.3319999999999996E-2</v>
      </c>
      <c r="S477" s="159">
        <v>0</v>
      </c>
      <c r="T477" s="160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61" t="s">
        <v>297</v>
      </c>
      <c r="AT477" s="161" t="s">
        <v>212</v>
      </c>
      <c r="AU477" s="161" t="s">
        <v>84</v>
      </c>
      <c r="AY477" s="18" t="s">
        <v>201</v>
      </c>
      <c r="BE477" s="162">
        <f>IF(N477="základní",J477,0)</f>
        <v>0</v>
      </c>
      <c r="BF477" s="162">
        <f>IF(N477="snížená",J477,0)</f>
        <v>0</v>
      </c>
      <c r="BG477" s="162">
        <f>IF(N477="zákl. přenesená",J477,0)</f>
        <v>0</v>
      </c>
      <c r="BH477" s="162">
        <f>IF(N477="sníž. přenesená",J477,0)</f>
        <v>0</v>
      </c>
      <c r="BI477" s="162">
        <f>IF(N477="nulová",J477,0)</f>
        <v>0</v>
      </c>
      <c r="BJ477" s="18" t="s">
        <v>82</v>
      </c>
      <c r="BK477" s="162">
        <f>ROUND(I477*H477,2)</f>
        <v>0</v>
      </c>
      <c r="BL477" s="18" t="s">
        <v>250</v>
      </c>
      <c r="BM477" s="161" t="s">
        <v>831</v>
      </c>
    </row>
    <row r="478" spans="1:65" s="14" customFormat="1" ht="11.25">
      <c r="B478" s="171"/>
      <c r="D478" s="164" t="s">
        <v>207</v>
      </c>
      <c r="E478" s="172" t="s">
        <v>1</v>
      </c>
      <c r="F478" s="173" t="s">
        <v>827</v>
      </c>
      <c r="H478" s="174">
        <v>244.4</v>
      </c>
      <c r="I478" s="175"/>
      <c r="L478" s="171"/>
      <c r="M478" s="176"/>
      <c r="N478" s="177"/>
      <c r="O478" s="177"/>
      <c r="P478" s="177"/>
      <c r="Q478" s="177"/>
      <c r="R478" s="177"/>
      <c r="S478" s="177"/>
      <c r="T478" s="178"/>
      <c r="AT478" s="172" t="s">
        <v>207</v>
      </c>
      <c r="AU478" s="172" t="s">
        <v>84</v>
      </c>
      <c r="AV478" s="14" t="s">
        <v>84</v>
      </c>
      <c r="AW478" s="14" t="s">
        <v>32</v>
      </c>
      <c r="AX478" s="14" t="s">
        <v>82</v>
      </c>
      <c r="AY478" s="172" t="s">
        <v>201</v>
      </c>
    </row>
    <row r="479" spans="1:65" s="2" customFormat="1" ht="16.5" customHeight="1">
      <c r="A479" s="33"/>
      <c r="B479" s="149"/>
      <c r="C479" s="187" t="s">
        <v>832</v>
      </c>
      <c r="D479" s="187" t="s">
        <v>212</v>
      </c>
      <c r="E479" s="188" t="s">
        <v>833</v>
      </c>
      <c r="F479" s="189" t="s">
        <v>834</v>
      </c>
      <c r="G479" s="190" t="s">
        <v>405</v>
      </c>
      <c r="H479" s="191">
        <v>244.4</v>
      </c>
      <c r="I479" s="192"/>
      <c r="J479" s="193">
        <f>ROUND(I479*H479,2)</f>
        <v>0</v>
      </c>
      <c r="K479" s="189" t="s">
        <v>335</v>
      </c>
      <c r="L479" s="194"/>
      <c r="M479" s="195" t="s">
        <v>1</v>
      </c>
      <c r="N479" s="196" t="s">
        <v>41</v>
      </c>
      <c r="O479" s="59"/>
      <c r="P479" s="159">
        <f>O479*H479</f>
        <v>0</v>
      </c>
      <c r="Q479" s="159">
        <v>5.0000000000000001E-4</v>
      </c>
      <c r="R479" s="159">
        <f>Q479*H479</f>
        <v>0.1222</v>
      </c>
      <c r="S479" s="159">
        <v>0</v>
      </c>
      <c r="T479" s="160">
        <f>S479*H479</f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61" t="s">
        <v>297</v>
      </c>
      <c r="AT479" s="161" t="s">
        <v>212</v>
      </c>
      <c r="AU479" s="161" t="s">
        <v>84</v>
      </c>
      <c r="AY479" s="18" t="s">
        <v>201</v>
      </c>
      <c r="BE479" s="162">
        <f>IF(N479="základní",J479,0)</f>
        <v>0</v>
      </c>
      <c r="BF479" s="162">
        <f>IF(N479="snížená",J479,0)</f>
        <v>0</v>
      </c>
      <c r="BG479" s="162">
        <f>IF(N479="zákl. přenesená",J479,0)</f>
        <v>0</v>
      </c>
      <c r="BH479" s="162">
        <f>IF(N479="sníž. přenesená",J479,0)</f>
        <v>0</v>
      </c>
      <c r="BI479" s="162">
        <f>IF(N479="nulová",J479,0)</f>
        <v>0</v>
      </c>
      <c r="BJ479" s="18" t="s">
        <v>82</v>
      </c>
      <c r="BK479" s="162">
        <f>ROUND(I479*H479,2)</f>
        <v>0</v>
      </c>
      <c r="BL479" s="18" t="s">
        <v>250</v>
      </c>
      <c r="BM479" s="161" t="s">
        <v>835</v>
      </c>
    </row>
    <row r="480" spans="1:65" s="14" customFormat="1" ht="11.25">
      <c r="B480" s="171"/>
      <c r="D480" s="164" t="s">
        <v>207</v>
      </c>
      <c r="E480" s="172" t="s">
        <v>1</v>
      </c>
      <c r="F480" s="173" t="s">
        <v>827</v>
      </c>
      <c r="H480" s="174">
        <v>244.4</v>
      </c>
      <c r="I480" s="175"/>
      <c r="L480" s="171"/>
      <c r="M480" s="176"/>
      <c r="N480" s="177"/>
      <c r="O480" s="177"/>
      <c r="P480" s="177"/>
      <c r="Q480" s="177"/>
      <c r="R480" s="177"/>
      <c r="S480" s="177"/>
      <c r="T480" s="178"/>
      <c r="AT480" s="172" t="s">
        <v>207</v>
      </c>
      <c r="AU480" s="172" t="s">
        <v>84</v>
      </c>
      <c r="AV480" s="14" t="s">
        <v>84</v>
      </c>
      <c r="AW480" s="14" t="s">
        <v>32</v>
      </c>
      <c r="AX480" s="14" t="s">
        <v>82</v>
      </c>
      <c r="AY480" s="172" t="s">
        <v>201</v>
      </c>
    </row>
    <row r="481" spans="1:65" s="2" customFormat="1" ht="16.5" customHeight="1">
      <c r="A481" s="33"/>
      <c r="B481" s="149"/>
      <c r="C481" s="150" t="s">
        <v>836</v>
      </c>
      <c r="D481" s="150" t="s">
        <v>203</v>
      </c>
      <c r="E481" s="151" t="s">
        <v>837</v>
      </c>
      <c r="F481" s="152" t="s">
        <v>838</v>
      </c>
      <c r="G481" s="153" t="s">
        <v>405</v>
      </c>
      <c r="H481" s="154">
        <v>460.75900000000001</v>
      </c>
      <c r="I481" s="155"/>
      <c r="J481" s="156">
        <f>ROUND(I481*H481,2)</f>
        <v>0</v>
      </c>
      <c r="K481" s="152" t="s">
        <v>335</v>
      </c>
      <c r="L481" s="34"/>
      <c r="M481" s="157" t="s">
        <v>1</v>
      </c>
      <c r="N481" s="158" t="s">
        <v>41</v>
      </c>
      <c r="O481" s="59"/>
      <c r="P481" s="159">
        <f>O481*H481</f>
        <v>0</v>
      </c>
      <c r="Q481" s="159">
        <v>7.2000000000000005E-4</v>
      </c>
      <c r="R481" s="159">
        <f>Q481*H481</f>
        <v>0.33174648000000001</v>
      </c>
      <c r="S481" s="159">
        <v>0</v>
      </c>
      <c r="T481" s="160">
        <f>S481*H481</f>
        <v>0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61" t="s">
        <v>250</v>
      </c>
      <c r="AT481" s="161" t="s">
        <v>203</v>
      </c>
      <c r="AU481" s="161" t="s">
        <v>84</v>
      </c>
      <c r="AY481" s="18" t="s">
        <v>201</v>
      </c>
      <c r="BE481" s="162">
        <f>IF(N481="základní",J481,0)</f>
        <v>0</v>
      </c>
      <c r="BF481" s="162">
        <f>IF(N481="snížená",J481,0)</f>
        <v>0</v>
      </c>
      <c r="BG481" s="162">
        <f>IF(N481="zákl. přenesená",J481,0)</f>
        <v>0</v>
      </c>
      <c r="BH481" s="162">
        <f>IF(N481="sníž. přenesená",J481,0)</f>
        <v>0</v>
      </c>
      <c r="BI481" s="162">
        <f>IF(N481="nulová",J481,0)</f>
        <v>0</v>
      </c>
      <c r="BJ481" s="18" t="s">
        <v>82</v>
      </c>
      <c r="BK481" s="162">
        <f>ROUND(I481*H481,2)</f>
        <v>0</v>
      </c>
      <c r="BL481" s="18" t="s">
        <v>250</v>
      </c>
      <c r="BM481" s="161" t="s">
        <v>839</v>
      </c>
    </row>
    <row r="482" spans="1:65" s="14" customFormat="1" ht="11.25">
      <c r="B482" s="171"/>
      <c r="D482" s="164" t="s">
        <v>207</v>
      </c>
      <c r="E482" s="172" t="s">
        <v>1</v>
      </c>
      <c r="F482" s="173" t="s">
        <v>827</v>
      </c>
      <c r="H482" s="174">
        <v>244.4</v>
      </c>
      <c r="I482" s="175"/>
      <c r="L482" s="171"/>
      <c r="M482" s="176"/>
      <c r="N482" s="177"/>
      <c r="O482" s="177"/>
      <c r="P482" s="177"/>
      <c r="Q482" s="177"/>
      <c r="R482" s="177"/>
      <c r="S482" s="177"/>
      <c r="T482" s="178"/>
      <c r="AT482" s="172" t="s">
        <v>207</v>
      </c>
      <c r="AU482" s="172" t="s">
        <v>84</v>
      </c>
      <c r="AV482" s="14" t="s">
        <v>84</v>
      </c>
      <c r="AW482" s="14" t="s">
        <v>32</v>
      </c>
      <c r="AX482" s="14" t="s">
        <v>76</v>
      </c>
      <c r="AY482" s="172" t="s">
        <v>201</v>
      </c>
    </row>
    <row r="483" spans="1:65" s="16" customFormat="1" ht="11.25">
      <c r="B483" s="201"/>
      <c r="D483" s="164" t="s">
        <v>207</v>
      </c>
      <c r="E483" s="202" t="s">
        <v>1</v>
      </c>
      <c r="F483" s="203" t="s">
        <v>658</v>
      </c>
      <c r="H483" s="204">
        <v>244.4</v>
      </c>
      <c r="I483" s="205"/>
      <c r="L483" s="201"/>
      <c r="M483" s="206"/>
      <c r="N483" s="207"/>
      <c r="O483" s="207"/>
      <c r="P483" s="207"/>
      <c r="Q483" s="207"/>
      <c r="R483" s="207"/>
      <c r="S483" s="207"/>
      <c r="T483" s="208"/>
      <c r="AT483" s="202" t="s">
        <v>207</v>
      </c>
      <c r="AU483" s="202" t="s">
        <v>84</v>
      </c>
      <c r="AV483" s="16" t="s">
        <v>97</v>
      </c>
      <c r="AW483" s="16" t="s">
        <v>32</v>
      </c>
      <c r="AX483" s="16" t="s">
        <v>76</v>
      </c>
      <c r="AY483" s="202" t="s">
        <v>201</v>
      </c>
    </row>
    <row r="484" spans="1:65" s="13" customFormat="1" ht="11.25">
      <c r="B484" s="163"/>
      <c r="D484" s="164" t="s">
        <v>207</v>
      </c>
      <c r="E484" s="165" t="s">
        <v>1</v>
      </c>
      <c r="F484" s="166" t="s">
        <v>840</v>
      </c>
      <c r="H484" s="165" t="s">
        <v>1</v>
      </c>
      <c r="I484" s="167"/>
      <c r="L484" s="163"/>
      <c r="M484" s="168"/>
      <c r="N484" s="169"/>
      <c r="O484" s="169"/>
      <c r="P484" s="169"/>
      <c r="Q484" s="169"/>
      <c r="R484" s="169"/>
      <c r="S484" s="169"/>
      <c r="T484" s="170"/>
      <c r="AT484" s="165" t="s">
        <v>207</v>
      </c>
      <c r="AU484" s="165" t="s">
        <v>84</v>
      </c>
      <c r="AV484" s="13" t="s">
        <v>82</v>
      </c>
      <c r="AW484" s="13" t="s">
        <v>32</v>
      </c>
      <c r="AX484" s="13" t="s">
        <v>76</v>
      </c>
      <c r="AY484" s="165" t="s">
        <v>201</v>
      </c>
    </row>
    <row r="485" spans="1:65" s="14" customFormat="1" ht="11.25">
      <c r="B485" s="171"/>
      <c r="D485" s="164" t="s">
        <v>207</v>
      </c>
      <c r="E485" s="172" t="s">
        <v>1</v>
      </c>
      <c r="F485" s="173" t="s">
        <v>313</v>
      </c>
      <c r="H485" s="174">
        <v>5.859</v>
      </c>
      <c r="I485" s="175"/>
      <c r="L485" s="171"/>
      <c r="M485" s="176"/>
      <c r="N485" s="177"/>
      <c r="O485" s="177"/>
      <c r="P485" s="177"/>
      <c r="Q485" s="177"/>
      <c r="R485" s="177"/>
      <c r="S485" s="177"/>
      <c r="T485" s="178"/>
      <c r="AT485" s="172" t="s">
        <v>207</v>
      </c>
      <c r="AU485" s="172" t="s">
        <v>84</v>
      </c>
      <c r="AV485" s="14" t="s">
        <v>84</v>
      </c>
      <c r="AW485" s="14" t="s">
        <v>32</v>
      </c>
      <c r="AX485" s="14" t="s">
        <v>76</v>
      </c>
      <c r="AY485" s="172" t="s">
        <v>201</v>
      </c>
    </row>
    <row r="486" spans="1:65" s="16" customFormat="1" ht="11.25">
      <c r="B486" s="201"/>
      <c r="D486" s="164" t="s">
        <v>207</v>
      </c>
      <c r="E486" s="202" t="s">
        <v>312</v>
      </c>
      <c r="F486" s="203" t="s">
        <v>658</v>
      </c>
      <c r="H486" s="204">
        <v>5.859</v>
      </c>
      <c r="I486" s="205"/>
      <c r="L486" s="201"/>
      <c r="M486" s="206"/>
      <c r="N486" s="207"/>
      <c r="O486" s="207"/>
      <c r="P486" s="207"/>
      <c r="Q486" s="207"/>
      <c r="R486" s="207"/>
      <c r="S486" s="207"/>
      <c r="T486" s="208"/>
      <c r="AT486" s="202" t="s">
        <v>207</v>
      </c>
      <c r="AU486" s="202" t="s">
        <v>84</v>
      </c>
      <c r="AV486" s="16" t="s">
        <v>97</v>
      </c>
      <c r="AW486" s="16" t="s">
        <v>32</v>
      </c>
      <c r="AX486" s="16" t="s">
        <v>76</v>
      </c>
      <c r="AY486" s="202" t="s">
        <v>201</v>
      </c>
    </row>
    <row r="487" spans="1:65" s="13" customFormat="1" ht="11.25">
      <c r="B487" s="163"/>
      <c r="D487" s="164" t="s">
        <v>207</v>
      </c>
      <c r="E487" s="165" t="s">
        <v>1</v>
      </c>
      <c r="F487" s="166" t="s">
        <v>841</v>
      </c>
      <c r="H487" s="165" t="s">
        <v>1</v>
      </c>
      <c r="I487" s="167"/>
      <c r="L487" s="163"/>
      <c r="M487" s="168"/>
      <c r="N487" s="169"/>
      <c r="O487" s="169"/>
      <c r="P487" s="169"/>
      <c r="Q487" s="169"/>
      <c r="R487" s="169"/>
      <c r="S487" s="169"/>
      <c r="T487" s="170"/>
      <c r="AT487" s="165" t="s">
        <v>207</v>
      </c>
      <c r="AU487" s="165" t="s">
        <v>84</v>
      </c>
      <c r="AV487" s="13" t="s">
        <v>82</v>
      </c>
      <c r="AW487" s="13" t="s">
        <v>32</v>
      </c>
      <c r="AX487" s="13" t="s">
        <v>76</v>
      </c>
      <c r="AY487" s="165" t="s">
        <v>201</v>
      </c>
    </row>
    <row r="488" spans="1:65" s="14" customFormat="1" ht="11.25">
      <c r="B488" s="171"/>
      <c r="D488" s="164" t="s">
        <v>207</v>
      </c>
      <c r="E488" s="172" t="s">
        <v>1</v>
      </c>
      <c r="F488" s="173" t="s">
        <v>315</v>
      </c>
      <c r="H488" s="174">
        <v>210.5</v>
      </c>
      <c r="I488" s="175"/>
      <c r="L488" s="171"/>
      <c r="M488" s="176"/>
      <c r="N488" s="177"/>
      <c r="O488" s="177"/>
      <c r="P488" s="177"/>
      <c r="Q488" s="177"/>
      <c r="R488" s="177"/>
      <c r="S488" s="177"/>
      <c r="T488" s="178"/>
      <c r="AT488" s="172" t="s">
        <v>207</v>
      </c>
      <c r="AU488" s="172" t="s">
        <v>84</v>
      </c>
      <c r="AV488" s="14" t="s">
        <v>84</v>
      </c>
      <c r="AW488" s="14" t="s">
        <v>32</v>
      </c>
      <c r="AX488" s="14" t="s">
        <v>76</v>
      </c>
      <c r="AY488" s="172" t="s">
        <v>201</v>
      </c>
    </row>
    <row r="489" spans="1:65" s="16" customFormat="1" ht="11.25">
      <c r="B489" s="201"/>
      <c r="D489" s="164" t="s">
        <v>207</v>
      </c>
      <c r="E489" s="202" t="s">
        <v>314</v>
      </c>
      <c r="F489" s="203" t="s">
        <v>658</v>
      </c>
      <c r="H489" s="204">
        <v>210.5</v>
      </c>
      <c r="I489" s="205"/>
      <c r="L489" s="201"/>
      <c r="M489" s="206"/>
      <c r="N489" s="207"/>
      <c r="O489" s="207"/>
      <c r="P489" s="207"/>
      <c r="Q489" s="207"/>
      <c r="R489" s="207"/>
      <c r="S489" s="207"/>
      <c r="T489" s="208"/>
      <c r="AT489" s="202" t="s">
        <v>207</v>
      </c>
      <c r="AU489" s="202" t="s">
        <v>84</v>
      </c>
      <c r="AV489" s="16" t="s">
        <v>97</v>
      </c>
      <c r="AW489" s="16" t="s">
        <v>32</v>
      </c>
      <c r="AX489" s="16" t="s">
        <v>76</v>
      </c>
      <c r="AY489" s="202" t="s">
        <v>201</v>
      </c>
    </row>
    <row r="490" spans="1:65" s="15" customFormat="1" ht="11.25">
      <c r="B490" s="179"/>
      <c r="D490" s="164" t="s">
        <v>207</v>
      </c>
      <c r="E490" s="180" t="s">
        <v>1</v>
      </c>
      <c r="F490" s="181" t="s">
        <v>211</v>
      </c>
      <c r="H490" s="182">
        <v>460.75900000000001</v>
      </c>
      <c r="I490" s="183"/>
      <c r="L490" s="179"/>
      <c r="M490" s="184"/>
      <c r="N490" s="185"/>
      <c r="O490" s="185"/>
      <c r="P490" s="185"/>
      <c r="Q490" s="185"/>
      <c r="R490" s="185"/>
      <c r="S490" s="185"/>
      <c r="T490" s="186"/>
      <c r="AT490" s="180" t="s">
        <v>207</v>
      </c>
      <c r="AU490" s="180" t="s">
        <v>84</v>
      </c>
      <c r="AV490" s="15" t="s">
        <v>126</v>
      </c>
      <c r="AW490" s="15" t="s">
        <v>32</v>
      </c>
      <c r="AX490" s="15" t="s">
        <v>82</v>
      </c>
      <c r="AY490" s="180" t="s">
        <v>201</v>
      </c>
    </row>
    <row r="491" spans="1:65" s="2" customFormat="1" ht="16.5" customHeight="1">
      <c r="A491" s="33"/>
      <c r="B491" s="149"/>
      <c r="C491" s="187" t="s">
        <v>842</v>
      </c>
      <c r="D491" s="187" t="s">
        <v>212</v>
      </c>
      <c r="E491" s="188" t="s">
        <v>843</v>
      </c>
      <c r="F491" s="189" t="s">
        <v>844</v>
      </c>
      <c r="G491" s="190" t="s">
        <v>405</v>
      </c>
      <c r="H491" s="191">
        <v>537.01499999999999</v>
      </c>
      <c r="I491" s="192"/>
      <c r="J491" s="193">
        <f>ROUND(I491*H491,2)</f>
        <v>0</v>
      </c>
      <c r="K491" s="189" t="s">
        <v>1</v>
      </c>
      <c r="L491" s="194"/>
      <c r="M491" s="195" t="s">
        <v>1</v>
      </c>
      <c r="N491" s="196" t="s">
        <v>41</v>
      </c>
      <c r="O491" s="59"/>
      <c r="P491" s="159">
        <f>O491*H491</f>
        <v>0</v>
      </c>
      <c r="Q491" s="159">
        <v>0</v>
      </c>
      <c r="R491" s="159">
        <f>Q491*H491</f>
        <v>0</v>
      </c>
      <c r="S491" s="159">
        <v>0</v>
      </c>
      <c r="T491" s="160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61" t="s">
        <v>297</v>
      </c>
      <c r="AT491" s="161" t="s">
        <v>212</v>
      </c>
      <c r="AU491" s="161" t="s">
        <v>84</v>
      </c>
      <c r="AY491" s="18" t="s">
        <v>201</v>
      </c>
      <c r="BE491" s="162">
        <f>IF(N491="základní",J491,0)</f>
        <v>0</v>
      </c>
      <c r="BF491" s="162">
        <f>IF(N491="snížená",J491,0)</f>
        <v>0</v>
      </c>
      <c r="BG491" s="162">
        <f>IF(N491="zákl. přenesená",J491,0)</f>
        <v>0</v>
      </c>
      <c r="BH491" s="162">
        <f>IF(N491="sníž. přenesená",J491,0)</f>
        <v>0</v>
      </c>
      <c r="BI491" s="162">
        <f>IF(N491="nulová",J491,0)</f>
        <v>0</v>
      </c>
      <c r="BJ491" s="18" t="s">
        <v>82</v>
      </c>
      <c r="BK491" s="162">
        <f>ROUND(I491*H491,2)</f>
        <v>0</v>
      </c>
      <c r="BL491" s="18" t="s">
        <v>250</v>
      </c>
      <c r="BM491" s="161" t="s">
        <v>845</v>
      </c>
    </row>
    <row r="492" spans="1:65" s="14" customFormat="1" ht="11.25">
      <c r="B492" s="171"/>
      <c r="D492" s="164" t="s">
        <v>207</v>
      </c>
      <c r="E492" s="172" t="s">
        <v>1</v>
      </c>
      <c r="F492" s="173" t="s">
        <v>827</v>
      </c>
      <c r="H492" s="174">
        <v>244.4</v>
      </c>
      <c r="I492" s="175"/>
      <c r="L492" s="171"/>
      <c r="M492" s="176"/>
      <c r="N492" s="177"/>
      <c r="O492" s="177"/>
      <c r="P492" s="177"/>
      <c r="Q492" s="177"/>
      <c r="R492" s="177"/>
      <c r="S492" s="177"/>
      <c r="T492" s="178"/>
      <c r="AT492" s="172" t="s">
        <v>207</v>
      </c>
      <c r="AU492" s="172" t="s">
        <v>84</v>
      </c>
      <c r="AV492" s="14" t="s">
        <v>84</v>
      </c>
      <c r="AW492" s="14" t="s">
        <v>32</v>
      </c>
      <c r="AX492" s="14" t="s">
        <v>76</v>
      </c>
      <c r="AY492" s="172" t="s">
        <v>201</v>
      </c>
    </row>
    <row r="493" spans="1:65" s="14" customFormat="1" ht="11.25">
      <c r="B493" s="171"/>
      <c r="D493" s="164" t="s">
        <v>207</v>
      </c>
      <c r="E493" s="172" t="s">
        <v>1</v>
      </c>
      <c r="F493" s="173" t="s">
        <v>846</v>
      </c>
      <c r="H493" s="174">
        <v>216.35900000000001</v>
      </c>
      <c r="I493" s="175"/>
      <c r="L493" s="171"/>
      <c r="M493" s="176"/>
      <c r="N493" s="177"/>
      <c r="O493" s="177"/>
      <c r="P493" s="177"/>
      <c r="Q493" s="177"/>
      <c r="R493" s="177"/>
      <c r="S493" s="177"/>
      <c r="T493" s="178"/>
      <c r="AT493" s="172" t="s">
        <v>207</v>
      </c>
      <c r="AU493" s="172" t="s">
        <v>84</v>
      </c>
      <c r="AV493" s="14" t="s">
        <v>84</v>
      </c>
      <c r="AW493" s="14" t="s">
        <v>32</v>
      </c>
      <c r="AX493" s="14" t="s">
        <v>76</v>
      </c>
      <c r="AY493" s="172" t="s">
        <v>201</v>
      </c>
    </row>
    <row r="494" spans="1:65" s="15" customFormat="1" ht="11.25">
      <c r="B494" s="179"/>
      <c r="D494" s="164" t="s">
        <v>207</v>
      </c>
      <c r="E494" s="180" t="s">
        <v>1</v>
      </c>
      <c r="F494" s="181" t="s">
        <v>211</v>
      </c>
      <c r="H494" s="182">
        <v>460.75900000000001</v>
      </c>
      <c r="I494" s="183"/>
      <c r="L494" s="179"/>
      <c r="M494" s="184"/>
      <c r="N494" s="185"/>
      <c r="O494" s="185"/>
      <c r="P494" s="185"/>
      <c r="Q494" s="185"/>
      <c r="R494" s="185"/>
      <c r="S494" s="185"/>
      <c r="T494" s="186"/>
      <c r="AT494" s="180" t="s">
        <v>207</v>
      </c>
      <c r="AU494" s="180" t="s">
        <v>84</v>
      </c>
      <c r="AV494" s="15" t="s">
        <v>126</v>
      </c>
      <c r="AW494" s="15" t="s">
        <v>32</v>
      </c>
      <c r="AX494" s="15" t="s">
        <v>82</v>
      </c>
      <c r="AY494" s="180" t="s">
        <v>201</v>
      </c>
    </row>
    <row r="495" spans="1:65" s="14" customFormat="1" ht="11.25">
      <c r="B495" s="171"/>
      <c r="D495" s="164" t="s">
        <v>207</v>
      </c>
      <c r="F495" s="173" t="s">
        <v>847</v>
      </c>
      <c r="H495" s="174">
        <v>537.01499999999999</v>
      </c>
      <c r="I495" s="175"/>
      <c r="L495" s="171"/>
      <c r="M495" s="176"/>
      <c r="N495" s="177"/>
      <c r="O495" s="177"/>
      <c r="P495" s="177"/>
      <c r="Q495" s="177"/>
      <c r="R495" s="177"/>
      <c r="S495" s="177"/>
      <c r="T495" s="178"/>
      <c r="AT495" s="172" t="s">
        <v>207</v>
      </c>
      <c r="AU495" s="172" t="s">
        <v>84</v>
      </c>
      <c r="AV495" s="14" t="s">
        <v>84</v>
      </c>
      <c r="AW495" s="14" t="s">
        <v>3</v>
      </c>
      <c r="AX495" s="14" t="s">
        <v>82</v>
      </c>
      <c r="AY495" s="172" t="s">
        <v>201</v>
      </c>
    </row>
    <row r="496" spans="1:65" s="2" customFormat="1" ht="16.5" customHeight="1">
      <c r="A496" s="33"/>
      <c r="B496" s="149"/>
      <c r="C496" s="150" t="s">
        <v>848</v>
      </c>
      <c r="D496" s="150" t="s">
        <v>203</v>
      </c>
      <c r="E496" s="151" t="s">
        <v>849</v>
      </c>
      <c r="F496" s="152" t="s">
        <v>850</v>
      </c>
      <c r="G496" s="153" t="s">
        <v>405</v>
      </c>
      <c r="H496" s="154">
        <v>244.4</v>
      </c>
      <c r="I496" s="155"/>
      <c r="J496" s="156">
        <f>ROUND(I496*H496,2)</f>
        <v>0</v>
      </c>
      <c r="K496" s="152" t="s">
        <v>335</v>
      </c>
      <c r="L496" s="34"/>
      <c r="M496" s="157" t="s">
        <v>1</v>
      </c>
      <c r="N496" s="158" t="s">
        <v>41</v>
      </c>
      <c r="O496" s="59"/>
      <c r="P496" s="159">
        <f>O496*H496</f>
        <v>0</v>
      </c>
      <c r="Q496" s="159">
        <v>0</v>
      </c>
      <c r="R496" s="159">
        <f>Q496*H496</f>
        <v>0</v>
      </c>
      <c r="S496" s="159">
        <v>0</v>
      </c>
      <c r="T496" s="160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61" t="s">
        <v>250</v>
      </c>
      <c r="AT496" s="161" t="s">
        <v>203</v>
      </c>
      <c r="AU496" s="161" t="s">
        <v>84</v>
      </c>
      <c r="AY496" s="18" t="s">
        <v>201</v>
      </c>
      <c r="BE496" s="162">
        <f>IF(N496="základní",J496,0)</f>
        <v>0</v>
      </c>
      <c r="BF496" s="162">
        <f>IF(N496="snížená",J496,0)</f>
        <v>0</v>
      </c>
      <c r="BG496" s="162">
        <f>IF(N496="zákl. přenesená",J496,0)</f>
        <v>0</v>
      </c>
      <c r="BH496" s="162">
        <f>IF(N496="sníž. přenesená",J496,0)</f>
        <v>0</v>
      </c>
      <c r="BI496" s="162">
        <f>IF(N496="nulová",J496,0)</f>
        <v>0</v>
      </c>
      <c r="BJ496" s="18" t="s">
        <v>82</v>
      </c>
      <c r="BK496" s="162">
        <f>ROUND(I496*H496,2)</f>
        <v>0</v>
      </c>
      <c r="BL496" s="18" t="s">
        <v>250</v>
      </c>
      <c r="BM496" s="161" t="s">
        <v>851</v>
      </c>
    </row>
    <row r="497" spans="1:65" s="14" customFormat="1" ht="11.25">
      <c r="B497" s="171"/>
      <c r="D497" s="164" t="s">
        <v>207</v>
      </c>
      <c r="E497" s="172" t="s">
        <v>1</v>
      </c>
      <c r="F497" s="173" t="s">
        <v>827</v>
      </c>
      <c r="H497" s="174">
        <v>244.4</v>
      </c>
      <c r="I497" s="175"/>
      <c r="L497" s="171"/>
      <c r="M497" s="176"/>
      <c r="N497" s="177"/>
      <c r="O497" s="177"/>
      <c r="P497" s="177"/>
      <c r="Q497" s="177"/>
      <c r="R497" s="177"/>
      <c r="S497" s="177"/>
      <c r="T497" s="178"/>
      <c r="AT497" s="172" t="s">
        <v>207</v>
      </c>
      <c r="AU497" s="172" t="s">
        <v>84</v>
      </c>
      <c r="AV497" s="14" t="s">
        <v>84</v>
      </c>
      <c r="AW497" s="14" t="s">
        <v>32</v>
      </c>
      <c r="AX497" s="14" t="s">
        <v>82</v>
      </c>
      <c r="AY497" s="172" t="s">
        <v>201</v>
      </c>
    </row>
    <row r="498" spans="1:65" s="2" customFormat="1" ht="16.5" customHeight="1">
      <c r="A498" s="33"/>
      <c r="B498" s="149"/>
      <c r="C498" s="187" t="s">
        <v>852</v>
      </c>
      <c r="D498" s="187" t="s">
        <v>212</v>
      </c>
      <c r="E498" s="188" t="s">
        <v>853</v>
      </c>
      <c r="F498" s="189" t="s">
        <v>854</v>
      </c>
      <c r="G498" s="190" t="s">
        <v>206</v>
      </c>
      <c r="H498" s="191">
        <v>14.664</v>
      </c>
      <c r="I498" s="192"/>
      <c r="J498" s="193">
        <f>ROUND(I498*H498,2)</f>
        <v>0</v>
      </c>
      <c r="K498" s="189" t="s">
        <v>335</v>
      </c>
      <c r="L498" s="194"/>
      <c r="M498" s="195" t="s">
        <v>1</v>
      </c>
      <c r="N498" s="196" t="s">
        <v>41</v>
      </c>
      <c r="O498" s="59"/>
      <c r="P498" s="159">
        <f>O498*H498</f>
        <v>0</v>
      </c>
      <c r="Q498" s="159">
        <v>0.75</v>
      </c>
      <c r="R498" s="159">
        <f>Q498*H498</f>
        <v>10.997999999999999</v>
      </c>
      <c r="S498" s="159">
        <v>0</v>
      </c>
      <c r="T498" s="160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161" t="s">
        <v>297</v>
      </c>
      <c r="AT498" s="161" t="s">
        <v>212</v>
      </c>
      <c r="AU498" s="161" t="s">
        <v>84</v>
      </c>
      <c r="AY498" s="18" t="s">
        <v>201</v>
      </c>
      <c r="BE498" s="162">
        <f>IF(N498="základní",J498,0)</f>
        <v>0</v>
      </c>
      <c r="BF498" s="162">
        <f>IF(N498="snížená",J498,0)</f>
        <v>0</v>
      </c>
      <c r="BG498" s="162">
        <f>IF(N498="zákl. přenesená",J498,0)</f>
        <v>0</v>
      </c>
      <c r="BH498" s="162">
        <f>IF(N498="sníž. přenesená",J498,0)</f>
        <v>0</v>
      </c>
      <c r="BI498" s="162">
        <f>IF(N498="nulová",J498,0)</f>
        <v>0</v>
      </c>
      <c r="BJ498" s="18" t="s">
        <v>82</v>
      </c>
      <c r="BK498" s="162">
        <f>ROUND(I498*H498,2)</f>
        <v>0</v>
      </c>
      <c r="BL498" s="18" t="s">
        <v>250</v>
      </c>
      <c r="BM498" s="161" t="s">
        <v>855</v>
      </c>
    </row>
    <row r="499" spans="1:65" s="14" customFormat="1" ht="11.25">
      <c r="B499" s="171"/>
      <c r="D499" s="164" t="s">
        <v>207</v>
      </c>
      <c r="E499" s="172" t="s">
        <v>1</v>
      </c>
      <c r="F499" s="173" t="s">
        <v>856</v>
      </c>
      <c r="H499" s="174">
        <v>14.664</v>
      </c>
      <c r="I499" s="175"/>
      <c r="L499" s="171"/>
      <c r="M499" s="176"/>
      <c r="N499" s="177"/>
      <c r="O499" s="177"/>
      <c r="P499" s="177"/>
      <c r="Q499" s="177"/>
      <c r="R499" s="177"/>
      <c r="S499" s="177"/>
      <c r="T499" s="178"/>
      <c r="AT499" s="172" t="s">
        <v>207</v>
      </c>
      <c r="AU499" s="172" t="s">
        <v>84</v>
      </c>
      <c r="AV499" s="14" t="s">
        <v>84</v>
      </c>
      <c r="AW499" s="14" t="s">
        <v>32</v>
      </c>
      <c r="AX499" s="14" t="s">
        <v>82</v>
      </c>
      <c r="AY499" s="172" t="s">
        <v>201</v>
      </c>
    </row>
    <row r="500" spans="1:65" s="2" customFormat="1" ht="16.5" customHeight="1">
      <c r="A500" s="33"/>
      <c r="B500" s="149"/>
      <c r="C500" s="150" t="s">
        <v>857</v>
      </c>
      <c r="D500" s="150" t="s">
        <v>203</v>
      </c>
      <c r="E500" s="151" t="s">
        <v>858</v>
      </c>
      <c r="F500" s="152" t="s">
        <v>859</v>
      </c>
      <c r="G500" s="153" t="s">
        <v>405</v>
      </c>
      <c r="H500" s="154">
        <v>244.4</v>
      </c>
      <c r="I500" s="155"/>
      <c r="J500" s="156">
        <f>ROUND(I500*H500,2)</f>
        <v>0</v>
      </c>
      <c r="K500" s="152" t="s">
        <v>1</v>
      </c>
      <c r="L500" s="34"/>
      <c r="M500" s="157" t="s">
        <v>1</v>
      </c>
      <c r="N500" s="158" t="s">
        <v>41</v>
      </c>
      <c r="O500" s="59"/>
      <c r="P500" s="159">
        <f>O500*H500</f>
        <v>0</v>
      </c>
      <c r="Q500" s="159">
        <v>0</v>
      </c>
      <c r="R500" s="159">
        <f>Q500*H500</f>
        <v>0</v>
      </c>
      <c r="S500" s="159">
        <v>0</v>
      </c>
      <c r="T500" s="160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61" t="s">
        <v>126</v>
      </c>
      <c r="AT500" s="161" t="s">
        <v>203</v>
      </c>
      <c r="AU500" s="161" t="s">
        <v>84</v>
      </c>
      <c r="AY500" s="18" t="s">
        <v>201</v>
      </c>
      <c r="BE500" s="162">
        <f>IF(N500="základní",J500,0)</f>
        <v>0</v>
      </c>
      <c r="BF500" s="162">
        <f>IF(N500="snížená",J500,0)</f>
        <v>0</v>
      </c>
      <c r="BG500" s="162">
        <f>IF(N500="zákl. přenesená",J500,0)</f>
        <v>0</v>
      </c>
      <c r="BH500" s="162">
        <f>IF(N500="sníž. přenesená",J500,0)</f>
        <v>0</v>
      </c>
      <c r="BI500" s="162">
        <f>IF(N500="nulová",J500,0)</f>
        <v>0</v>
      </c>
      <c r="BJ500" s="18" t="s">
        <v>82</v>
      </c>
      <c r="BK500" s="162">
        <f>ROUND(I500*H500,2)</f>
        <v>0</v>
      </c>
      <c r="BL500" s="18" t="s">
        <v>126</v>
      </c>
      <c r="BM500" s="161" t="s">
        <v>860</v>
      </c>
    </row>
    <row r="501" spans="1:65" s="13" customFormat="1" ht="11.25">
      <c r="B501" s="163"/>
      <c r="D501" s="164" t="s">
        <v>207</v>
      </c>
      <c r="E501" s="165" t="s">
        <v>1</v>
      </c>
      <c r="F501" s="166" t="s">
        <v>861</v>
      </c>
      <c r="H501" s="165" t="s">
        <v>1</v>
      </c>
      <c r="I501" s="167"/>
      <c r="L501" s="163"/>
      <c r="M501" s="168"/>
      <c r="N501" s="169"/>
      <c r="O501" s="169"/>
      <c r="P501" s="169"/>
      <c r="Q501" s="169"/>
      <c r="R501" s="169"/>
      <c r="S501" s="169"/>
      <c r="T501" s="170"/>
      <c r="AT501" s="165" t="s">
        <v>207</v>
      </c>
      <c r="AU501" s="165" t="s">
        <v>84</v>
      </c>
      <c r="AV501" s="13" t="s">
        <v>82</v>
      </c>
      <c r="AW501" s="13" t="s">
        <v>32</v>
      </c>
      <c r="AX501" s="13" t="s">
        <v>76</v>
      </c>
      <c r="AY501" s="165" t="s">
        <v>201</v>
      </c>
    </row>
    <row r="502" spans="1:65" s="13" customFormat="1" ht="11.25">
      <c r="B502" s="163"/>
      <c r="D502" s="164" t="s">
        <v>207</v>
      </c>
      <c r="E502" s="165" t="s">
        <v>1</v>
      </c>
      <c r="F502" s="166" t="s">
        <v>862</v>
      </c>
      <c r="H502" s="165" t="s">
        <v>1</v>
      </c>
      <c r="I502" s="167"/>
      <c r="L502" s="163"/>
      <c r="M502" s="168"/>
      <c r="N502" s="169"/>
      <c r="O502" s="169"/>
      <c r="P502" s="169"/>
      <c r="Q502" s="169"/>
      <c r="R502" s="169"/>
      <c r="S502" s="169"/>
      <c r="T502" s="170"/>
      <c r="AT502" s="165" t="s">
        <v>207</v>
      </c>
      <c r="AU502" s="165" t="s">
        <v>84</v>
      </c>
      <c r="AV502" s="13" t="s">
        <v>82</v>
      </c>
      <c r="AW502" s="13" t="s">
        <v>32</v>
      </c>
      <c r="AX502" s="13" t="s">
        <v>76</v>
      </c>
      <c r="AY502" s="165" t="s">
        <v>201</v>
      </c>
    </row>
    <row r="503" spans="1:65" s="14" customFormat="1" ht="11.25">
      <c r="B503" s="171"/>
      <c r="D503" s="164" t="s">
        <v>207</v>
      </c>
      <c r="E503" s="172" t="s">
        <v>1</v>
      </c>
      <c r="F503" s="173" t="s">
        <v>309</v>
      </c>
      <c r="H503" s="174">
        <v>192.3</v>
      </c>
      <c r="I503" s="175"/>
      <c r="L503" s="171"/>
      <c r="M503" s="176"/>
      <c r="N503" s="177"/>
      <c r="O503" s="177"/>
      <c r="P503" s="177"/>
      <c r="Q503" s="177"/>
      <c r="R503" s="177"/>
      <c r="S503" s="177"/>
      <c r="T503" s="178"/>
      <c r="AT503" s="172" t="s">
        <v>207</v>
      </c>
      <c r="AU503" s="172" t="s">
        <v>84</v>
      </c>
      <c r="AV503" s="14" t="s">
        <v>84</v>
      </c>
      <c r="AW503" s="14" t="s">
        <v>32</v>
      </c>
      <c r="AX503" s="14" t="s">
        <v>76</v>
      </c>
      <c r="AY503" s="172" t="s">
        <v>201</v>
      </c>
    </row>
    <row r="504" spans="1:65" s="16" customFormat="1" ht="11.25">
      <c r="B504" s="201"/>
      <c r="D504" s="164" t="s">
        <v>207</v>
      </c>
      <c r="E504" s="202" t="s">
        <v>308</v>
      </c>
      <c r="F504" s="203" t="s">
        <v>658</v>
      </c>
      <c r="H504" s="204">
        <v>192.3</v>
      </c>
      <c r="I504" s="205"/>
      <c r="L504" s="201"/>
      <c r="M504" s="206"/>
      <c r="N504" s="207"/>
      <c r="O504" s="207"/>
      <c r="P504" s="207"/>
      <c r="Q504" s="207"/>
      <c r="R504" s="207"/>
      <c r="S504" s="207"/>
      <c r="T504" s="208"/>
      <c r="AT504" s="202" t="s">
        <v>207</v>
      </c>
      <c r="AU504" s="202" t="s">
        <v>84</v>
      </c>
      <c r="AV504" s="16" t="s">
        <v>97</v>
      </c>
      <c r="AW504" s="16" t="s">
        <v>32</v>
      </c>
      <c r="AX504" s="16" t="s">
        <v>76</v>
      </c>
      <c r="AY504" s="202" t="s">
        <v>201</v>
      </c>
    </row>
    <row r="505" spans="1:65" s="13" customFormat="1" ht="11.25">
      <c r="B505" s="163"/>
      <c r="D505" s="164" t="s">
        <v>207</v>
      </c>
      <c r="E505" s="165" t="s">
        <v>1</v>
      </c>
      <c r="F505" s="166" t="s">
        <v>863</v>
      </c>
      <c r="H505" s="165" t="s">
        <v>1</v>
      </c>
      <c r="I505" s="167"/>
      <c r="L505" s="163"/>
      <c r="M505" s="168"/>
      <c r="N505" s="169"/>
      <c r="O505" s="169"/>
      <c r="P505" s="169"/>
      <c r="Q505" s="169"/>
      <c r="R505" s="169"/>
      <c r="S505" s="169"/>
      <c r="T505" s="170"/>
      <c r="AT505" s="165" t="s">
        <v>207</v>
      </c>
      <c r="AU505" s="165" t="s">
        <v>84</v>
      </c>
      <c r="AV505" s="13" t="s">
        <v>82</v>
      </c>
      <c r="AW505" s="13" t="s">
        <v>32</v>
      </c>
      <c r="AX505" s="13" t="s">
        <v>76</v>
      </c>
      <c r="AY505" s="165" t="s">
        <v>201</v>
      </c>
    </row>
    <row r="506" spans="1:65" s="14" customFormat="1" ht="11.25">
      <c r="B506" s="171"/>
      <c r="D506" s="164" t="s">
        <v>207</v>
      </c>
      <c r="E506" s="172" t="s">
        <v>1</v>
      </c>
      <c r="F506" s="173" t="s">
        <v>311</v>
      </c>
      <c r="H506" s="174">
        <v>52.1</v>
      </c>
      <c r="I506" s="175"/>
      <c r="L506" s="171"/>
      <c r="M506" s="176"/>
      <c r="N506" s="177"/>
      <c r="O506" s="177"/>
      <c r="P506" s="177"/>
      <c r="Q506" s="177"/>
      <c r="R506" s="177"/>
      <c r="S506" s="177"/>
      <c r="T506" s="178"/>
      <c r="AT506" s="172" t="s">
        <v>207</v>
      </c>
      <c r="AU506" s="172" t="s">
        <v>84</v>
      </c>
      <c r="AV506" s="14" t="s">
        <v>84</v>
      </c>
      <c r="AW506" s="14" t="s">
        <v>32</v>
      </c>
      <c r="AX506" s="14" t="s">
        <v>76</v>
      </c>
      <c r="AY506" s="172" t="s">
        <v>201</v>
      </c>
    </row>
    <row r="507" spans="1:65" s="16" customFormat="1" ht="11.25">
      <c r="B507" s="201"/>
      <c r="D507" s="164" t="s">
        <v>207</v>
      </c>
      <c r="E507" s="202" t="s">
        <v>310</v>
      </c>
      <c r="F507" s="203" t="s">
        <v>658</v>
      </c>
      <c r="H507" s="204">
        <v>52.1</v>
      </c>
      <c r="I507" s="205"/>
      <c r="L507" s="201"/>
      <c r="M507" s="206"/>
      <c r="N507" s="207"/>
      <c r="O507" s="207"/>
      <c r="P507" s="207"/>
      <c r="Q507" s="207"/>
      <c r="R507" s="207"/>
      <c r="S507" s="207"/>
      <c r="T507" s="208"/>
      <c r="AT507" s="202" t="s">
        <v>207</v>
      </c>
      <c r="AU507" s="202" t="s">
        <v>84</v>
      </c>
      <c r="AV507" s="16" t="s">
        <v>97</v>
      </c>
      <c r="AW507" s="16" t="s">
        <v>32</v>
      </c>
      <c r="AX507" s="16" t="s">
        <v>76</v>
      </c>
      <c r="AY507" s="202" t="s">
        <v>201</v>
      </c>
    </row>
    <row r="508" spans="1:65" s="15" customFormat="1" ht="11.25">
      <c r="B508" s="179"/>
      <c r="D508" s="164" t="s">
        <v>207</v>
      </c>
      <c r="E508" s="180" t="s">
        <v>1</v>
      </c>
      <c r="F508" s="181" t="s">
        <v>211</v>
      </c>
      <c r="H508" s="182">
        <v>244.4</v>
      </c>
      <c r="I508" s="183"/>
      <c r="L508" s="179"/>
      <c r="M508" s="184"/>
      <c r="N508" s="185"/>
      <c r="O508" s="185"/>
      <c r="P508" s="185"/>
      <c r="Q508" s="185"/>
      <c r="R508" s="185"/>
      <c r="S508" s="185"/>
      <c r="T508" s="186"/>
      <c r="AT508" s="180" t="s">
        <v>207</v>
      </c>
      <c r="AU508" s="180" t="s">
        <v>84</v>
      </c>
      <c r="AV508" s="15" t="s">
        <v>126</v>
      </c>
      <c r="AW508" s="15" t="s">
        <v>32</v>
      </c>
      <c r="AX508" s="15" t="s">
        <v>82</v>
      </c>
      <c r="AY508" s="180" t="s">
        <v>201</v>
      </c>
    </row>
    <row r="509" spans="1:65" s="2" customFormat="1" ht="16.5" customHeight="1">
      <c r="A509" s="33"/>
      <c r="B509" s="149"/>
      <c r="C509" s="187" t="s">
        <v>864</v>
      </c>
      <c r="D509" s="187" t="s">
        <v>212</v>
      </c>
      <c r="E509" s="188" t="s">
        <v>865</v>
      </c>
      <c r="F509" s="189" t="s">
        <v>866</v>
      </c>
      <c r="G509" s="190" t="s">
        <v>405</v>
      </c>
      <c r="H509" s="191">
        <v>244.4</v>
      </c>
      <c r="I509" s="192"/>
      <c r="J509" s="193">
        <f>ROUND(I509*H509,2)</f>
        <v>0</v>
      </c>
      <c r="K509" s="189" t="s">
        <v>335</v>
      </c>
      <c r="L509" s="194"/>
      <c r="M509" s="195" t="s">
        <v>1</v>
      </c>
      <c r="N509" s="196" t="s">
        <v>41</v>
      </c>
      <c r="O509" s="59"/>
      <c r="P509" s="159">
        <f>O509*H509</f>
        <v>0</v>
      </c>
      <c r="Q509" s="159">
        <v>1.0999999999999999E-2</v>
      </c>
      <c r="R509" s="159">
        <f>Q509*H509</f>
        <v>2.6884000000000001</v>
      </c>
      <c r="S509" s="159">
        <v>0</v>
      </c>
      <c r="T509" s="160">
        <f>S509*H509</f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61" t="s">
        <v>216</v>
      </c>
      <c r="AT509" s="161" t="s">
        <v>212</v>
      </c>
      <c r="AU509" s="161" t="s">
        <v>84</v>
      </c>
      <c r="AY509" s="18" t="s">
        <v>201</v>
      </c>
      <c r="BE509" s="162">
        <f>IF(N509="základní",J509,0)</f>
        <v>0</v>
      </c>
      <c r="BF509" s="162">
        <f>IF(N509="snížená",J509,0)</f>
        <v>0</v>
      </c>
      <c r="BG509" s="162">
        <f>IF(N509="zákl. přenesená",J509,0)</f>
        <v>0</v>
      </c>
      <c r="BH509" s="162">
        <f>IF(N509="sníž. přenesená",J509,0)</f>
        <v>0</v>
      </c>
      <c r="BI509" s="162">
        <f>IF(N509="nulová",J509,0)</f>
        <v>0</v>
      </c>
      <c r="BJ509" s="18" t="s">
        <v>82</v>
      </c>
      <c r="BK509" s="162">
        <f>ROUND(I509*H509,2)</f>
        <v>0</v>
      </c>
      <c r="BL509" s="18" t="s">
        <v>126</v>
      </c>
      <c r="BM509" s="161" t="s">
        <v>867</v>
      </c>
    </row>
    <row r="510" spans="1:65" s="14" customFormat="1" ht="11.25">
      <c r="B510" s="171"/>
      <c r="D510" s="164" t="s">
        <v>207</v>
      </c>
      <c r="E510" s="172" t="s">
        <v>1</v>
      </c>
      <c r="F510" s="173" t="s">
        <v>827</v>
      </c>
      <c r="H510" s="174">
        <v>244.4</v>
      </c>
      <c r="I510" s="175"/>
      <c r="L510" s="171"/>
      <c r="M510" s="176"/>
      <c r="N510" s="177"/>
      <c r="O510" s="177"/>
      <c r="P510" s="177"/>
      <c r="Q510" s="177"/>
      <c r="R510" s="177"/>
      <c r="S510" s="177"/>
      <c r="T510" s="178"/>
      <c r="AT510" s="172" t="s">
        <v>207</v>
      </c>
      <c r="AU510" s="172" t="s">
        <v>84</v>
      </c>
      <c r="AV510" s="14" t="s">
        <v>84</v>
      </c>
      <c r="AW510" s="14" t="s">
        <v>32</v>
      </c>
      <c r="AX510" s="14" t="s">
        <v>82</v>
      </c>
      <c r="AY510" s="172" t="s">
        <v>201</v>
      </c>
    </row>
    <row r="511" spans="1:65" s="2" customFormat="1" ht="16.5" customHeight="1">
      <c r="A511" s="33"/>
      <c r="B511" s="149"/>
      <c r="C511" s="150" t="s">
        <v>868</v>
      </c>
      <c r="D511" s="150" t="s">
        <v>203</v>
      </c>
      <c r="E511" s="151" t="s">
        <v>869</v>
      </c>
      <c r="F511" s="152" t="s">
        <v>870</v>
      </c>
      <c r="G511" s="153" t="s">
        <v>215</v>
      </c>
      <c r="H511" s="154">
        <v>11.618</v>
      </c>
      <c r="I511" s="155"/>
      <c r="J511" s="156">
        <f>ROUND(I511*H511,2)</f>
        <v>0</v>
      </c>
      <c r="K511" s="152" t="s">
        <v>335</v>
      </c>
      <c r="L511" s="34"/>
      <c r="M511" s="157" t="s">
        <v>1</v>
      </c>
      <c r="N511" s="158" t="s">
        <v>41</v>
      </c>
      <c r="O511" s="59"/>
      <c r="P511" s="159">
        <f>O511*H511</f>
        <v>0</v>
      </c>
      <c r="Q511" s="159">
        <v>0</v>
      </c>
      <c r="R511" s="159">
        <f>Q511*H511</f>
        <v>0</v>
      </c>
      <c r="S511" s="159">
        <v>0</v>
      </c>
      <c r="T511" s="160">
        <f>S511*H511</f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61" t="s">
        <v>250</v>
      </c>
      <c r="AT511" s="161" t="s">
        <v>203</v>
      </c>
      <c r="AU511" s="161" t="s">
        <v>84</v>
      </c>
      <c r="AY511" s="18" t="s">
        <v>201</v>
      </c>
      <c r="BE511" s="162">
        <f>IF(N511="základní",J511,0)</f>
        <v>0</v>
      </c>
      <c r="BF511" s="162">
        <f>IF(N511="snížená",J511,0)</f>
        <v>0</v>
      </c>
      <c r="BG511" s="162">
        <f>IF(N511="zákl. přenesená",J511,0)</f>
        <v>0</v>
      </c>
      <c r="BH511" s="162">
        <f>IF(N511="sníž. přenesená",J511,0)</f>
        <v>0</v>
      </c>
      <c r="BI511" s="162">
        <f>IF(N511="nulová",J511,0)</f>
        <v>0</v>
      </c>
      <c r="BJ511" s="18" t="s">
        <v>82</v>
      </c>
      <c r="BK511" s="162">
        <f>ROUND(I511*H511,2)</f>
        <v>0</v>
      </c>
      <c r="BL511" s="18" t="s">
        <v>250</v>
      </c>
      <c r="BM511" s="161" t="s">
        <v>871</v>
      </c>
    </row>
    <row r="512" spans="1:65" s="12" customFormat="1" ht="22.9" customHeight="1">
      <c r="B512" s="136"/>
      <c r="D512" s="137" t="s">
        <v>75</v>
      </c>
      <c r="E512" s="147" t="s">
        <v>872</v>
      </c>
      <c r="F512" s="147" t="s">
        <v>873</v>
      </c>
      <c r="I512" s="139"/>
      <c r="J512" s="148">
        <f>BK512</f>
        <v>0</v>
      </c>
      <c r="L512" s="136"/>
      <c r="M512" s="141"/>
      <c r="N512" s="142"/>
      <c r="O512" s="142"/>
      <c r="P512" s="143">
        <f>SUM(P513:P570)</f>
        <v>0</v>
      </c>
      <c r="Q512" s="142"/>
      <c r="R512" s="143">
        <f>SUM(R513:R570)</f>
        <v>38.5015614</v>
      </c>
      <c r="S512" s="142"/>
      <c r="T512" s="144">
        <f>SUM(T513:T570)</f>
        <v>0</v>
      </c>
      <c r="AR512" s="137" t="s">
        <v>84</v>
      </c>
      <c r="AT512" s="145" t="s">
        <v>75</v>
      </c>
      <c r="AU512" s="145" t="s">
        <v>82</v>
      </c>
      <c r="AY512" s="137" t="s">
        <v>201</v>
      </c>
      <c r="BK512" s="146">
        <f>SUM(BK513:BK570)</f>
        <v>0</v>
      </c>
    </row>
    <row r="513" spans="1:65" s="2" customFormat="1" ht="16.5" customHeight="1">
      <c r="A513" s="33"/>
      <c r="B513" s="149"/>
      <c r="C513" s="150" t="s">
        <v>874</v>
      </c>
      <c r="D513" s="150" t="s">
        <v>203</v>
      </c>
      <c r="E513" s="151" t="s">
        <v>875</v>
      </c>
      <c r="F513" s="152" t="s">
        <v>876</v>
      </c>
      <c r="G513" s="153" t="s">
        <v>206</v>
      </c>
      <c r="H513" s="154">
        <v>201.4</v>
      </c>
      <c r="I513" s="155"/>
      <c r="J513" s="156">
        <f>ROUND(I513*H513,2)</f>
        <v>0</v>
      </c>
      <c r="K513" s="152" t="s">
        <v>335</v>
      </c>
      <c r="L513" s="34"/>
      <c r="M513" s="157" t="s">
        <v>1</v>
      </c>
      <c r="N513" s="158" t="s">
        <v>41</v>
      </c>
      <c r="O513" s="59"/>
      <c r="P513" s="159">
        <f>O513*H513</f>
        <v>0</v>
      </c>
      <c r="Q513" s="159">
        <v>4.5999999999999999E-2</v>
      </c>
      <c r="R513" s="159">
        <f>Q513*H513</f>
        <v>9.2644000000000002</v>
      </c>
      <c r="S513" s="159">
        <v>0</v>
      </c>
      <c r="T513" s="160">
        <f>S513*H513</f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161" t="s">
        <v>250</v>
      </c>
      <c r="AT513" s="161" t="s">
        <v>203</v>
      </c>
      <c r="AU513" s="161" t="s">
        <v>84</v>
      </c>
      <c r="AY513" s="18" t="s">
        <v>201</v>
      </c>
      <c r="BE513" s="162">
        <f>IF(N513="základní",J513,0)</f>
        <v>0</v>
      </c>
      <c r="BF513" s="162">
        <f>IF(N513="snížená",J513,0)</f>
        <v>0</v>
      </c>
      <c r="BG513" s="162">
        <f>IF(N513="zákl. přenesená",J513,0)</f>
        <v>0</v>
      </c>
      <c r="BH513" s="162">
        <f>IF(N513="sníž. přenesená",J513,0)</f>
        <v>0</v>
      </c>
      <c r="BI513" s="162">
        <f>IF(N513="nulová",J513,0)</f>
        <v>0</v>
      </c>
      <c r="BJ513" s="18" t="s">
        <v>82</v>
      </c>
      <c r="BK513" s="162">
        <f>ROUND(I513*H513,2)</f>
        <v>0</v>
      </c>
      <c r="BL513" s="18" t="s">
        <v>250</v>
      </c>
      <c r="BM513" s="161" t="s">
        <v>877</v>
      </c>
    </row>
    <row r="514" spans="1:65" s="14" customFormat="1" ht="11.25">
      <c r="B514" s="171"/>
      <c r="D514" s="164" t="s">
        <v>207</v>
      </c>
      <c r="E514" s="172" t="s">
        <v>1</v>
      </c>
      <c r="F514" s="173" t="s">
        <v>878</v>
      </c>
      <c r="H514" s="174">
        <v>201.4</v>
      </c>
      <c r="I514" s="175"/>
      <c r="L514" s="171"/>
      <c r="M514" s="176"/>
      <c r="N514" s="177"/>
      <c r="O514" s="177"/>
      <c r="P514" s="177"/>
      <c r="Q514" s="177"/>
      <c r="R514" s="177"/>
      <c r="S514" s="177"/>
      <c r="T514" s="178"/>
      <c r="AT514" s="172" t="s">
        <v>207</v>
      </c>
      <c r="AU514" s="172" t="s">
        <v>84</v>
      </c>
      <c r="AV514" s="14" t="s">
        <v>84</v>
      </c>
      <c r="AW514" s="14" t="s">
        <v>32</v>
      </c>
      <c r="AX514" s="14" t="s">
        <v>82</v>
      </c>
      <c r="AY514" s="172" t="s">
        <v>201</v>
      </c>
    </row>
    <row r="515" spans="1:65" s="2" customFormat="1" ht="16.5" customHeight="1">
      <c r="A515" s="33"/>
      <c r="B515" s="149"/>
      <c r="C515" s="150" t="s">
        <v>879</v>
      </c>
      <c r="D515" s="150" t="s">
        <v>203</v>
      </c>
      <c r="E515" s="151" t="s">
        <v>880</v>
      </c>
      <c r="F515" s="152" t="s">
        <v>881</v>
      </c>
      <c r="G515" s="153" t="s">
        <v>405</v>
      </c>
      <c r="H515" s="154">
        <v>891.32</v>
      </c>
      <c r="I515" s="155"/>
      <c r="J515" s="156">
        <f>ROUND(I515*H515,2)</f>
        <v>0</v>
      </c>
      <c r="K515" s="152" t="s">
        <v>335</v>
      </c>
      <c r="L515" s="34"/>
      <c r="M515" s="157" t="s">
        <v>1</v>
      </c>
      <c r="N515" s="158" t="s">
        <v>41</v>
      </c>
      <c r="O515" s="59"/>
      <c r="P515" s="159">
        <f>O515*H515</f>
        <v>0</v>
      </c>
      <c r="Q515" s="159">
        <v>0</v>
      </c>
      <c r="R515" s="159">
        <f>Q515*H515</f>
        <v>0</v>
      </c>
      <c r="S515" s="159">
        <v>0</v>
      </c>
      <c r="T515" s="160">
        <f>S515*H515</f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61" t="s">
        <v>250</v>
      </c>
      <c r="AT515" s="161" t="s">
        <v>203</v>
      </c>
      <c r="AU515" s="161" t="s">
        <v>84</v>
      </c>
      <c r="AY515" s="18" t="s">
        <v>201</v>
      </c>
      <c r="BE515" s="162">
        <f>IF(N515="základní",J515,0)</f>
        <v>0</v>
      </c>
      <c r="BF515" s="162">
        <f>IF(N515="snížená",J515,0)</f>
        <v>0</v>
      </c>
      <c r="BG515" s="162">
        <f>IF(N515="zákl. přenesená",J515,0)</f>
        <v>0</v>
      </c>
      <c r="BH515" s="162">
        <f>IF(N515="sníž. přenesená",J515,0)</f>
        <v>0</v>
      </c>
      <c r="BI515" s="162">
        <f>IF(N515="nulová",J515,0)</f>
        <v>0</v>
      </c>
      <c r="BJ515" s="18" t="s">
        <v>82</v>
      </c>
      <c r="BK515" s="162">
        <f>ROUND(I515*H515,2)</f>
        <v>0</v>
      </c>
      <c r="BL515" s="18" t="s">
        <v>250</v>
      </c>
      <c r="BM515" s="161" t="s">
        <v>882</v>
      </c>
    </row>
    <row r="516" spans="1:65" s="13" customFormat="1" ht="11.25">
      <c r="B516" s="163"/>
      <c r="D516" s="164" t="s">
        <v>207</v>
      </c>
      <c r="E516" s="165" t="s">
        <v>1</v>
      </c>
      <c r="F516" s="166" t="s">
        <v>883</v>
      </c>
      <c r="H516" s="165" t="s">
        <v>1</v>
      </c>
      <c r="I516" s="167"/>
      <c r="L516" s="163"/>
      <c r="M516" s="168"/>
      <c r="N516" s="169"/>
      <c r="O516" s="169"/>
      <c r="P516" s="169"/>
      <c r="Q516" s="169"/>
      <c r="R516" s="169"/>
      <c r="S516" s="169"/>
      <c r="T516" s="170"/>
      <c r="AT516" s="165" t="s">
        <v>207</v>
      </c>
      <c r="AU516" s="165" t="s">
        <v>84</v>
      </c>
      <c r="AV516" s="13" t="s">
        <v>82</v>
      </c>
      <c r="AW516" s="13" t="s">
        <v>32</v>
      </c>
      <c r="AX516" s="13" t="s">
        <v>76</v>
      </c>
      <c r="AY516" s="165" t="s">
        <v>201</v>
      </c>
    </row>
    <row r="517" spans="1:65" s="13" customFormat="1" ht="11.25">
      <c r="B517" s="163"/>
      <c r="D517" s="164" t="s">
        <v>207</v>
      </c>
      <c r="E517" s="165" t="s">
        <v>1</v>
      </c>
      <c r="F517" s="166" t="s">
        <v>884</v>
      </c>
      <c r="H517" s="165" t="s">
        <v>1</v>
      </c>
      <c r="I517" s="167"/>
      <c r="L517" s="163"/>
      <c r="M517" s="168"/>
      <c r="N517" s="169"/>
      <c r="O517" s="169"/>
      <c r="P517" s="169"/>
      <c r="Q517" s="169"/>
      <c r="R517" s="169"/>
      <c r="S517" s="169"/>
      <c r="T517" s="170"/>
      <c r="AT517" s="165" t="s">
        <v>207</v>
      </c>
      <c r="AU517" s="165" t="s">
        <v>84</v>
      </c>
      <c r="AV517" s="13" t="s">
        <v>82</v>
      </c>
      <c r="AW517" s="13" t="s">
        <v>32</v>
      </c>
      <c r="AX517" s="13" t="s">
        <v>76</v>
      </c>
      <c r="AY517" s="165" t="s">
        <v>201</v>
      </c>
    </row>
    <row r="518" spans="1:65" s="14" customFormat="1" ht="11.25">
      <c r="B518" s="171"/>
      <c r="D518" s="164" t="s">
        <v>207</v>
      </c>
      <c r="E518" s="172" t="s">
        <v>1</v>
      </c>
      <c r="F518" s="173" t="s">
        <v>774</v>
      </c>
      <c r="H518" s="174">
        <v>319.31</v>
      </c>
      <c r="I518" s="175"/>
      <c r="L518" s="171"/>
      <c r="M518" s="176"/>
      <c r="N518" s="177"/>
      <c r="O518" s="177"/>
      <c r="P518" s="177"/>
      <c r="Q518" s="177"/>
      <c r="R518" s="177"/>
      <c r="S518" s="177"/>
      <c r="T518" s="178"/>
      <c r="AT518" s="172" t="s">
        <v>207</v>
      </c>
      <c r="AU518" s="172" t="s">
        <v>84</v>
      </c>
      <c r="AV518" s="14" t="s">
        <v>84</v>
      </c>
      <c r="AW518" s="14" t="s">
        <v>32</v>
      </c>
      <c r="AX518" s="14" t="s">
        <v>76</v>
      </c>
      <c r="AY518" s="172" t="s">
        <v>201</v>
      </c>
    </row>
    <row r="519" spans="1:65" s="13" customFormat="1" ht="11.25">
      <c r="B519" s="163"/>
      <c r="D519" s="164" t="s">
        <v>207</v>
      </c>
      <c r="E519" s="165" t="s">
        <v>1</v>
      </c>
      <c r="F519" s="166" t="s">
        <v>885</v>
      </c>
      <c r="H519" s="165" t="s">
        <v>1</v>
      </c>
      <c r="I519" s="167"/>
      <c r="L519" s="163"/>
      <c r="M519" s="168"/>
      <c r="N519" s="169"/>
      <c r="O519" s="169"/>
      <c r="P519" s="169"/>
      <c r="Q519" s="169"/>
      <c r="R519" s="169"/>
      <c r="S519" s="169"/>
      <c r="T519" s="170"/>
      <c r="AT519" s="165" t="s">
        <v>207</v>
      </c>
      <c r="AU519" s="165" t="s">
        <v>84</v>
      </c>
      <c r="AV519" s="13" t="s">
        <v>82</v>
      </c>
      <c r="AW519" s="13" t="s">
        <v>32</v>
      </c>
      <c r="AX519" s="13" t="s">
        <v>76</v>
      </c>
      <c r="AY519" s="165" t="s">
        <v>201</v>
      </c>
    </row>
    <row r="520" spans="1:65" s="14" customFormat="1" ht="11.25">
      <c r="B520" s="171"/>
      <c r="D520" s="164" t="s">
        <v>207</v>
      </c>
      <c r="E520" s="172" t="s">
        <v>1</v>
      </c>
      <c r="F520" s="173" t="s">
        <v>779</v>
      </c>
      <c r="H520" s="174">
        <v>319.31</v>
      </c>
      <c r="I520" s="175"/>
      <c r="L520" s="171"/>
      <c r="M520" s="176"/>
      <c r="N520" s="177"/>
      <c r="O520" s="177"/>
      <c r="P520" s="177"/>
      <c r="Q520" s="177"/>
      <c r="R520" s="177"/>
      <c r="S520" s="177"/>
      <c r="T520" s="178"/>
      <c r="AT520" s="172" t="s">
        <v>207</v>
      </c>
      <c r="AU520" s="172" t="s">
        <v>84</v>
      </c>
      <c r="AV520" s="14" t="s">
        <v>84</v>
      </c>
      <c r="AW520" s="14" t="s">
        <v>32</v>
      </c>
      <c r="AX520" s="14" t="s">
        <v>76</v>
      </c>
      <c r="AY520" s="172" t="s">
        <v>201</v>
      </c>
    </row>
    <row r="521" spans="1:65" s="13" customFormat="1" ht="11.25">
      <c r="B521" s="163"/>
      <c r="D521" s="164" t="s">
        <v>207</v>
      </c>
      <c r="E521" s="165" t="s">
        <v>1</v>
      </c>
      <c r="F521" s="166" t="s">
        <v>886</v>
      </c>
      <c r="H521" s="165" t="s">
        <v>1</v>
      </c>
      <c r="I521" s="167"/>
      <c r="L521" s="163"/>
      <c r="M521" s="168"/>
      <c r="N521" s="169"/>
      <c r="O521" s="169"/>
      <c r="P521" s="169"/>
      <c r="Q521" s="169"/>
      <c r="R521" s="169"/>
      <c r="S521" s="169"/>
      <c r="T521" s="170"/>
      <c r="AT521" s="165" t="s">
        <v>207</v>
      </c>
      <c r="AU521" s="165" t="s">
        <v>84</v>
      </c>
      <c r="AV521" s="13" t="s">
        <v>82</v>
      </c>
      <c r="AW521" s="13" t="s">
        <v>32</v>
      </c>
      <c r="AX521" s="13" t="s">
        <v>76</v>
      </c>
      <c r="AY521" s="165" t="s">
        <v>201</v>
      </c>
    </row>
    <row r="522" spans="1:65" s="14" customFormat="1" ht="11.25">
      <c r="B522" s="171"/>
      <c r="D522" s="164" t="s">
        <v>207</v>
      </c>
      <c r="E522" s="172" t="s">
        <v>1</v>
      </c>
      <c r="F522" s="173" t="s">
        <v>306</v>
      </c>
      <c r="H522" s="174">
        <v>252.7</v>
      </c>
      <c r="I522" s="175"/>
      <c r="L522" s="171"/>
      <c r="M522" s="176"/>
      <c r="N522" s="177"/>
      <c r="O522" s="177"/>
      <c r="P522" s="177"/>
      <c r="Q522" s="177"/>
      <c r="R522" s="177"/>
      <c r="S522" s="177"/>
      <c r="T522" s="178"/>
      <c r="AT522" s="172" t="s">
        <v>207</v>
      </c>
      <c r="AU522" s="172" t="s">
        <v>84</v>
      </c>
      <c r="AV522" s="14" t="s">
        <v>84</v>
      </c>
      <c r="AW522" s="14" t="s">
        <v>32</v>
      </c>
      <c r="AX522" s="14" t="s">
        <v>76</v>
      </c>
      <c r="AY522" s="172" t="s">
        <v>201</v>
      </c>
    </row>
    <row r="523" spans="1:65" s="15" customFormat="1" ht="11.25">
      <c r="B523" s="179"/>
      <c r="D523" s="164" t="s">
        <v>207</v>
      </c>
      <c r="E523" s="180" t="s">
        <v>1</v>
      </c>
      <c r="F523" s="181" t="s">
        <v>211</v>
      </c>
      <c r="H523" s="182">
        <v>891.32</v>
      </c>
      <c r="I523" s="183"/>
      <c r="L523" s="179"/>
      <c r="M523" s="184"/>
      <c r="N523" s="185"/>
      <c r="O523" s="185"/>
      <c r="P523" s="185"/>
      <c r="Q523" s="185"/>
      <c r="R523" s="185"/>
      <c r="S523" s="185"/>
      <c r="T523" s="186"/>
      <c r="AT523" s="180" t="s">
        <v>207</v>
      </c>
      <c r="AU523" s="180" t="s">
        <v>84</v>
      </c>
      <c r="AV523" s="15" t="s">
        <v>126</v>
      </c>
      <c r="AW523" s="15" t="s">
        <v>32</v>
      </c>
      <c r="AX523" s="15" t="s">
        <v>82</v>
      </c>
      <c r="AY523" s="180" t="s">
        <v>201</v>
      </c>
    </row>
    <row r="524" spans="1:65" s="2" customFormat="1" ht="16.5" customHeight="1">
      <c r="A524" s="33"/>
      <c r="B524" s="149"/>
      <c r="C524" s="187" t="s">
        <v>887</v>
      </c>
      <c r="D524" s="187" t="s">
        <v>212</v>
      </c>
      <c r="E524" s="188" t="s">
        <v>888</v>
      </c>
      <c r="F524" s="189" t="s">
        <v>889</v>
      </c>
      <c r="G524" s="190" t="s">
        <v>405</v>
      </c>
      <c r="H524" s="191">
        <v>651.39200000000005</v>
      </c>
      <c r="I524" s="192"/>
      <c r="J524" s="193">
        <f>ROUND(I524*H524,2)</f>
        <v>0</v>
      </c>
      <c r="K524" s="189" t="s">
        <v>335</v>
      </c>
      <c r="L524" s="194"/>
      <c r="M524" s="195" t="s">
        <v>1</v>
      </c>
      <c r="N524" s="196" t="s">
        <v>41</v>
      </c>
      <c r="O524" s="59"/>
      <c r="P524" s="159">
        <f>O524*H524</f>
        <v>0</v>
      </c>
      <c r="Q524" s="159">
        <v>4.1000000000000003E-3</v>
      </c>
      <c r="R524" s="159">
        <f>Q524*H524</f>
        <v>2.6707072000000003</v>
      </c>
      <c r="S524" s="159">
        <v>0</v>
      </c>
      <c r="T524" s="160">
        <f>S524*H524</f>
        <v>0</v>
      </c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R524" s="161" t="s">
        <v>297</v>
      </c>
      <c r="AT524" s="161" t="s">
        <v>212</v>
      </c>
      <c r="AU524" s="161" t="s">
        <v>84</v>
      </c>
      <c r="AY524" s="18" t="s">
        <v>201</v>
      </c>
      <c r="BE524" s="162">
        <f>IF(N524="základní",J524,0)</f>
        <v>0</v>
      </c>
      <c r="BF524" s="162">
        <f>IF(N524="snížená",J524,0)</f>
        <v>0</v>
      </c>
      <c r="BG524" s="162">
        <f>IF(N524="zákl. přenesená",J524,0)</f>
        <v>0</v>
      </c>
      <c r="BH524" s="162">
        <f>IF(N524="sníž. přenesená",J524,0)</f>
        <v>0</v>
      </c>
      <c r="BI524" s="162">
        <f>IF(N524="nulová",J524,0)</f>
        <v>0</v>
      </c>
      <c r="BJ524" s="18" t="s">
        <v>82</v>
      </c>
      <c r="BK524" s="162">
        <f>ROUND(I524*H524,2)</f>
        <v>0</v>
      </c>
      <c r="BL524" s="18" t="s">
        <v>250</v>
      </c>
      <c r="BM524" s="161" t="s">
        <v>890</v>
      </c>
    </row>
    <row r="525" spans="1:65" s="14" customFormat="1" ht="11.25">
      <c r="B525" s="171"/>
      <c r="D525" s="164" t="s">
        <v>207</v>
      </c>
      <c r="E525" s="172" t="s">
        <v>1</v>
      </c>
      <c r="F525" s="173" t="s">
        <v>891</v>
      </c>
      <c r="H525" s="174">
        <v>638.62</v>
      </c>
      <c r="I525" s="175"/>
      <c r="L525" s="171"/>
      <c r="M525" s="176"/>
      <c r="N525" s="177"/>
      <c r="O525" s="177"/>
      <c r="P525" s="177"/>
      <c r="Q525" s="177"/>
      <c r="R525" s="177"/>
      <c r="S525" s="177"/>
      <c r="T525" s="178"/>
      <c r="AT525" s="172" t="s">
        <v>207</v>
      </c>
      <c r="AU525" s="172" t="s">
        <v>84</v>
      </c>
      <c r="AV525" s="14" t="s">
        <v>84</v>
      </c>
      <c r="AW525" s="14" t="s">
        <v>32</v>
      </c>
      <c r="AX525" s="14" t="s">
        <v>82</v>
      </c>
      <c r="AY525" s="172" t="s">
        <v>201</v>
      </c>
    </row>
    <row r="526" spans="1:65" s="14" customFormat="1" ht="11.25">
      <c r="B526" s="171"/>
      <c r="D526" s="164" t="s">
        <v>207</v>
      </c>
      <c r="F526" s="173" t="s">
        <v>892</v>
      </c>
      <c r="H526" s="174">
        <v>651.39200000000005</v>
      </c>
      <c r="I526" s="175"/>
      <c r="L526" s="171"/>
      <c r="M526" s="176"/>
      <c r="N526" s="177"/>
      <c r="O526" s="177"/>
      <c r="P526" s="177"/>
      <c r="Q526" s="177"/>
      <c r="R526" s="177"/>
      <c r="S526" s="177"/>
      <c r="T526" s="178"/>
      <c r="AT526" s="172" t="s">
        <v>207</v>
      </c>
      <c r="AU526" s="172" t="s">
        <v>84</v>
      </c>
      <c r="AV526" s="14" t="s">
        <v>84</v>
      </c>
      <c r="AW526" s="14" t="s">
        <v>3</v>
      </c>
      <c r="AX526" s="14" t="s">
        <v>82</v>
      </c>
      <c r="AY526" s="172" t="s">
        <v>201</v>
      </c>
    </row>
    <row r="527" spans="1:65" s="2" customFormat="1" ht="16.5" customHeight="1">
      <c r="A527" s="33"/>
      <c r="B527" s="149"/>
      <c r="C527" s="187" t="s">
        <v>893</v>
      </c>
      <c r="D527" s="187" t="s">
        <v>212</v>
      </c>
      <c r="E527" s="188" t="s">
        <v>894</v>
      </c>
      <c r="F527" s="189" t="s">
        <v>895</v>
      </c>
      <c r="G527" s="190" t="s">
        <v>405</v>
      </c>
      <c r="H527" s="191">
        <v>252.7</v>
      </c>
      <c r="I527" s="192"/>
      <c r="J527" s="193">
        <f>ROUND(I527*H527,2)</f>
        <v>0</v>
      </c>
      <c r="K527" s="189" t="s">
        <v>335</v>
      </c>
      <c r="L527" s="194"/>
      <c r="M527" s="195" t="s">
        <v>1</v>
      </c>
      <c r="N527" s="196" t="s">
        <v>41</v>
      </c>
      <c r="O527" s="59"/>
      <c r="P527" s="159">
        <f>O527*H527</f>
        <v>0</v>
      </c>
      <c r="Q527" s="159">
        <v>1.1999999999999999E-3</v>
      </c>
      <c r="R527" s="159">
        <f>Q527*H527</f>
        <v>0.30323999999999995</v>
      </c>
      <c r="S527" s="159">
        <v>0</v>
      </c>
      <c r="T527" s="160">
        <f>S527*H527</f>
        <v>0</v>
      </c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R527" s="161" t="s">
        <v>297</v>
      </c>
      <c r="AT527" s="161" t="s">
        <v>212</v>
      </c>
      <c r="AU527" s="161" t="s">
        <v>84</v>
      </c>
      <c r="AY527" s="18" t="s">
        <v>201</v>
      </c>
      <c r="BE527" s="162">
        <f>IF(N527="základní",J527,0)</f>
        <v>0</v>
      </c>
      <c r="BF527" s="162">
        <f>IF(N527="snížená",J527,0)</f>
        <v>0</v>
      </c>
      <c r="BG527" s="162">
        <f>IF(N527="zákl. přenesená",J527,0)</f>
        <v>0</v>
      </c>
      <c r="BH527" s="162">
        <f>IF(N527="sníž. přenesená",J527,0)</f>
        <v>0</v>
      </c>
      <c r="BI527" s="162">
        <f>IF(N527="nulová",J527,0)</f>
        <v>0</v>
      </c>
      <c r="BJ527" s="18" t="s">
        <v>82</v>
      </c>
      <c r="BK527" s="162">
        <f>ROUND(I527*H527,2)</f>
        <v>0</v>
      </c>
      <c r="BL527" s="18" t="s">
        <v>250</v>
      </c>
      <c r="BM527" s="161" t="s">
        <v>896</v>
      </c>
    </row>
    <row r="528" spans="1:65" s="14" customFormat="1" ht="11.25">
      <c r="B528" s="171"/>
      <c r="D528" s="164" t="s">
        <v>207</v>
      </c>
      <c r="E528" s="172" t="s">
        <v>1</v>
      </c>
      <c r="F528" s="173" t="s">
        <v>306</v>
      </c>
      <c r="H528" s="174">
        <v>252.7</v>
      </c>
      <c r="I528" s="175"/>
      <c r="L528" s="171"/>
      <c r="M528" s="176"/>
      <c r="N528" s="177"/>
      <c r="O528" s="177"/>
      <c r="P528" s="177"/>
      <c r="Q528" s="177"/>
      <c r="R528" s="177"/>
      <c r="S528" s="177"/>
      <c r="T528" s="178"/>
      <c r="AT528" s="172" t="s">
        <v>207</v>
      </c>
      <c r="AU528" s="172" t="s">
        <v>84</v>
      </c>
      <c r="AV528" s="14" t="s">
        <v>84</v>
      </c>
      <c r="AW528" s="14" t="s">
        <v>32</v>
      </c>
      <c r="AX528" s="14" t="s">
        <v>82</v>
      </c>
      <c r="AY528" s="172" t="s">
        <v>201</v>
      </c>
    </row>
    <row r="529" spans="1:65" s="2" customFormat="1" ht="16.5" customHeight="1">
      <c r="A529" s="33"/>
      <c r="B529" s="149"/>
      <c r="C529" s="150" t="s">
        <v>897</v>
      </c>
      <c r="D529" s="150" t="s">
        <v>203</v>
      </c>
      <c r="E529" s="151" t="s">
        <v>898</v>
      </c>
      <c r="F529" s="152" t="s">
        <v>899</v>
      </c>
      <c r="G529" s="153" t="s">
        <v>405</v>
      </c>
      <c r="H529" s="154">
        <v>128.69999999999999</v>
      </c>
      <c r="I529" s="155"/>
      <c r="J529" s="156">
        <f>ROUND(I529*H529,2)</f>
        <v>0</v>
      </c>
      <c r="K529" s="152" t="s">
        <v>335</v>
      </c>
      <c r="L529" s="34"/>
      <c r="M529" s="157" t="s">
        <v>1</v>
      </c>
      <c r="N529" s="158" t="s">
        <v>41</v>
      </c>
      <c r="O529" s="59"/>
      <c r="P529" s="159">
        <f>O529*H529</f>
        <v>0</v>
      </c>
      <c r="Q529" s="159">
        <v>0</v>
      </c>
      <c r="R529" s="159">
        <f>Q529*H529</f>
        <v>0</v>
      </c>
      <c r="S529" s="159">
        <v>0</v>
      </c>
      <c r="T529" s="160">
        <f>S529*H529</f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161" t="s">
        <v>250</v>
      </c>
      <c r="AT529" s="161" t="s">
        <v>203</v>
      </c>
      <c r="AU529" s="161" t="s">
        <v>84</v>
      </c>
      <c r="AY529" s="18" t="s">
        <v>201</v>
      </c>
      <c r="BE529" s="162">
        <f>IF(N529="základní",J529,0)</f>
        <v>0</v>
      </c>
      <c r="BF529" s="162">
        <f>IF(N529="snížená",J529,0)</f>
        <v>0</v>
      </c>
      <c r="BG529" s="162">
        <f>IF(N529="zákl. přenesená",J529,0)</f>
        <v>0</v>
      </c>
      <c r="BH529" s="162">
        <f>IF(N529="sníž. přenesená",J529,0)</f>
        <v>0</v>
      </c>
      <c r="BI529" s="162">
        <f>IF(N529="nulová",J529,0)</f>
        <v>0</v>
      </c>
      <c r="BJ529" s="18" t="s">
        <v>82</v>
      </c>
      <c r="BK529" s="162">
        <f>ROUND(I529*H529,2)</f>
        <v>0</v>
      </c>
      <c r="BL529" s="18" t="s">
        <v>250</v>
      </c>
      <c r="BM529" s="161" t="s">
        <v>900</v>
      </c>
    </row>
    <row r="530" spans="1:65" s="14" customFormat="1" ht="11.25">
      <c r="B530" s="171"/>
      <c r="D530" s="164" t="s">
        <v>207</v>
      </c>
      <c r="E530" s="172" t="s">
        <v>1</v>
      </c>
      <c r="F530" s="173" t="s">
        <v>901</v>
      </c>
      <c r="H530" s="174">
        <v>128.69999999999999</v>
      </c>
      <c r="I530" s="175"/>
      <c r="L530" s="171"/>
      <c r="M530" s="176"/>
      <c r="N530" s="177"/>
      <c r="O530" s="177"/>
      <c r="P530" s="177"/>
      <c r="Q530" s="177"/>
      <c r="R530" s="177"/>
      <c r="S530" s="177"/>
      <c r="T530" s="178"/>
      <c r="AT530" s="172" t="s">
        <v>207</v>
      </c>
      <c r="AU530" s="172" t="s">
        <v>84</v>
      </c>
      <c r="AV530" s="14" t="s">
        <v>84</v>
      </c>
      <c r="AW530" s="14" t="s">
        <v>32</v>
      </c>
      <c r="AX530" s="14" t="s">
        <v>82</v>
      </c>
      <c r="AY530" s="172" t="s">
        <v>201</v>
      </c>
    </row>
    <row r="531" spans="1:65" s="2" customFormat="1" ht="16.5" customHeight="1">
      <c r="A531" s="33"/>
      <c r="B531" s="149"/>
      <c r="C531" s="187" t="s">
        <v>902</v>
      </c>
      <c r="D531" s="187" t="s">
        <v>212</v>
      </c>
      <c r="E531" s="188" t="s">
        <v>903</v>
      </c>
      <c r="F531" s="189" t="s">
        <v>904</v>
      </c>
      <c r="G531" s="190" t="s">
        <v>405</v>
      </c>
      <c r="H531" s="191">
        <v>270.27</v>
      </c>
      <c r="I531" s="192"/>
      <c r="J531" s="193">
        <f>ROUND(I531*H531,2)</f>
        <v>0</v>
      </c>
      <c r="K531" s="189" t="s">
        <v>335</v>
      </c>
      <c r="L531" s="194"/>
      <c r="M531" s="195" t="s">
        <v>1</v>
      </c>
      <c r="N531" s="196" t="s">
        <v>41</v>
      </c>
      <c r="O531" s="59"/>
      <c r="P531" s="159">
        <f>O531*H531</f>
        <v>0</v>
      </c>
      <c r="Q531" s="159">
        <v>2E-3</v>
      </c>
      <c r="R531" s="159">
        <f>Q531*H531</f>
        <v>0.54054000000000002</v>
      </c>
      <c r="S531" s="159">
        <v>0</v>
      </c>
      <c r="T531" s="160">
        <f>S531*H531</f>
        <v>0</v>
      </c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R531" s="161" t="s">
        <v>297</v>
      </c>
      <c r="AT531" s="161" t="s">
        <v>212</v>
      </c>
      <c r="AU531" s="161" t="s">
        <v>84</v>
      </c>
      <c r="AY531" s="18" t="s">
        <v>201</v>
      </c>
      <c r="BE531" s="162">
        <f>IF(N531="základní",J531,0)</f>
        <v>0</v>
      </c>
      <c r="BF531" s="162">
        <f>IF(N531="snížená",J531,0)</f>
        <v>0</v>
      </c>
      <c r="BG531" s="162">
        <f>IF(N531="zákl. přenesená",J531,0)</f>
        <v>0</v>
      </c>
      <c r="BH531" s="162">
        <f>IF(N531="sníž. přenesená",J531,0)</f>
        <v>0</v>
      </c>
      <c r="BI531" s="162">
        <f>IF(N531="nulová",J531,0)</f>
        <v>0</v>
      </c>
      <c r="BJ531" s="18" t="s">
        <v>82</v>
      </c>
      <c r="BK531" s="162">
        <f>ROUND(I531*H531,2)</f>
        <v>0</v>
      </c>
      <c r="BL531" s="18" t="s">
        <v>250</v>
      </c>
      <c r="BM531" s="161" t="s">
        <v>905</v>
      </c>
    </row>
    <row r="532" spans="1:65" s="14" customFormat="1" ht="11.25">
      <c r="B532" s="171"/>
      <c r="D532" s="164" t="s">
        <v>207</v>
      </c>
      <c r="F532" s="173" t="s">
        <v>906</v>
      </c>
      <c r="H532" s="174">
        <v>270.27</v>
      </c>
      <c r="I532" s="175"/>
      <c r="L532" s="171"/>
      <c r="M532" s="176"/>
      <c r="N532" s="177"/>
      <c r="O532" s="177"/>
      <c r="P532" s="177"/>
      <c r="Q532" s="177"/>
      <c r="R532" s="177"/>
      <c r="S532" s="177"/>
      <c r="T532" s="178"/>
      <c r="AT532" s="172" t="s">
        <v>207</v>
      </c>
      <c r="AU532" s="172" t="s">
        <v>84</v>
      </c>
      <c r="AV532" s="14" t="s">
        <v>84</v>
      </c>
      <c r="AW532" s="14" t="s">
        <v>3</v>
      </c>
      <c r="AX532" s="14" t="s">
        <v>82</v>
      </c>
      <c r="AY532" s="172" t="s">
        <v>201</v>
      </c>
    </row>
    <row r="533" spans="1:65" s="2" customFormat="1" ht="16.5" customHeight="1">
      <c r="A533" s="33"/>
      <c r="B533" s="149"/>
      <c r="C533" s="150" t="s">
        <v>907</v>
      </c>
      <c r="D533" s="150" t="s">
        <v>203</v>
      </c>
      <c r="E533" s="151" t="s">
        <v>908</v>
      </c>
      <c r="F533" s="152" t="s">
        <v>909</v>
      </c>
      <c r="G533" s="153" t="s">
        <v>405</v>
      </c>
      <c r="H533" s="154">
        <v>149.762</v>
      </c>
      <c r="I533" s="155"/>
      <c r="J533" s="156">
        <f>ROUND(I533*H533,2)</f>
        <v>0</v>
      </c>
      <c r="K533" s="152" t="s">
        <v>335</v>
      </c>
      <c r="L533" s="34"/>
      <c r="M533" s="157" t="s">
        <v>1</v>
      </c>
      <c r="N533" s="158" t="s">
        <v>41</v>
      </c>
      <c r="O533" s="59"/>
      <c r="P533" s="159">
        <f>O533*H533</f>
        <v>0</v>
      </c>
      <c r="Q533" s="159">
        <v>2.9999999999999997E-4</v>
      </c>
      <c r="R533" s="159">
        <f>Q533*H533</f>
        <v>4.4928599999999999E-2</v>
      </c>
      <c r="S533" s="159">
        <v>0</v>
      </c>
      <c r="T533" s="160">
        <f>S533*H533</f>
        <v>0</v>
      </c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R533" s="161" t="s">
        <v>250</v>
      </c>
      <c r="AT533" s="161" t="s">
        <v>203</v>
      </c>
      <c r="AU533" s="161" t="s">
        <v>84</v>
      </c>
      <c r="AY533" s="18" t="s">
        <v>201</v>
      </c>
      <c r="BE533" s="162">
        <f>IF(N533="základní",J533,0)</f>
        <v>0</v>
      </c>
      <c r="BF533" s="162">
        <f>IF(N533="snížená",J533,0)</f>
        <v>0</v>
      </c>
      <c r="BG533" s="162">
        <f>IF(N533="zákl. přenesená",J533,0)</f>
        <v>0</v>
      </c>
      <c r="BH533" s="162">
        <f>IF(N533="sníž. přenesená",J533,0)</f>
        <v>0</v>
      </c>
      <c r="BI533" s="162">
        <f>IF(N533="nulová",J533,0)</f>
        <v>0</v>
      </c>
      <c r="BJ533" s="18" t="s">
        <v>82</v>
      </c>
      <c r="BK533" s="162">
        <f>ROUND(I533*H533,2)</f>
        <v>0</v>
      </c>
      <c r="BL533" s="18" t="s">
        <v>250</v>
      </c>
      <c r="BM533" s="161" t="s">
        <v>910</v>
      </c>
    </row>
    <row r="534" spans="1:65" s="13" customFormat="1" ht="11.25">
      <c r="B534" s="163"/>
      <c r="D534" s="164" t="s">
        <v>207</v>
      </c>
      <c r="E534" s="165" t="s">
        <v>1</v>
      </c>
      <c r="F534" s="166" t="s">
        <v>583</v>
      </c>
      <c r="H534" s="165" t="s">
        <v>1</v>
      </c>
      <c r="I534" s="167"/>
      <c r="L534" s="163"/>
      <c r="M534" s="168"/>
      <c r="N534" s="169"/>
      <c r="O534" s="169"/>
      <c r="P534" s="169"/>
      <c r="Q534" s="169"/>
      <c r="R534" s="169"/>
      <c r="S534" s="169"/>
      <c r="T534" s="170"/>
      <c r="AT534" s="165" t="s">
        <v>207</v>
      </c>
      <c r="AU534" s="165" t="s">
        <v>84</v>
      </c>
      <c r="AV534" s="13" t="s">
        <v>82</v>
      </c>
      <c r="AW534" s="13" t="s">
        <v>32</v>
      </c>
      <c r="AX534" s="13" t="s">
        <v>76</v>
      </c>
      <c r="AY534" s="165" t="s">
        <v>201</v>
      </c>
    </row>
    <row r="535" spans="1:65" s="14" customFormat="1" ht="11.25">
      <c r="B535" s="171"/>
      <c r="D535" s="164" t="s">
        <v>207</v>
      </c>
      <c r="E535" s="172" t="s">
        <v>1</v>
      </c>
      <c r="F535" s="173" t="s">
        <v>584</v>
      </c>
      <c r="H535" s="174">
        <v>51.194000000000003</v>
      </c>
      <c r="I535" s="175"/>
      <c r="L535" s="171"/>
      <c r="M535" s="176"/>
      <c r="N535" s="177"/>
      <c r="O535" s="177"/>
      <c r="P535" s="177"/>
      <c r="Q535" s="177"/>
      <c r="R535" s="177"/>
      <c r="S535" s="177"/>
      <c r="T535" s="178"/>
      <c r="AT535" s="172" t="s">
        <v>207</v>
      </c>
      <c r="AU535" s="172" t="s">
        <v>84</v>
      </c>
      <c r="AV535" s="14" t="s">
        <v>84</v>
      </c>
      <c r="AW535" s="14" t="s">
        <v>32</v>
      </c>
      <c r="AX535" s="14" t="s">
        <v>76</v>
      </c>
      <c r="AY535" s="172" t="s">
        <v>201</v>
      </c>
    </row>
    <row r="536" spans="1:65" s="14" customFormat="1" ht="11.25">
      <c r="B536" s="171"/>
      <c r="D536" s="164" t="s">
        <v>207</v>
      </c>
      <c r="E536" s="172" t="s">
        <v>1</v>
      </c>
      <c r="F536" s="173" t="s">
        <v>585</v>
      </c>
      <c r="H536" s="174">
        <v>98.567999999999998</v>
      </c>
      <c r="I536" s="175"/>
      <c r="L536" s="171"/>
      <c r="M536" s="176"/>
      <c r="N536" s="177"/>
      <c r="O536" s="177"/>
      <c r="P536" s="177"/>
      <c r="Q536" s="177"/>
      <c r="R536" s="177"/>
      <c r="S536" s="177"/>
      <c r="T536" s="178"/>
      <c r="AT536" s="172" t="s">
        <v>207</v>
      </c>
      <c r="AU536" s="172" t="s">
        <v>84</v>
      </c>
      <c r="AV536" s="14" t="s">
        <v>84</v>
      </c>
      <c r="AW536" s="14" t="s">
        <v>32</v>
      </c>
      <c r="AX536" s="14" t="s">
        <v>76</v>
      </c>
      <c r="AY536" s="172" t="s">
        <v>201</v>
      </c>
    </row>
    <row r="537" spans="1:65" s="15" customFormat="1" ht="11.25">
      <c r="B537" s="179"/>
      <c r="D537" s="164" t="s">
        <v>207</v>
      </c>
      <c r="E537" s="180" t="s">
        <v>1</v>
      </c>
      <c r="F537" s="181" t="s">
        <v>211</v>
      </c>
      <c r="H537" s="182">
        <v>149.762</v>
      </c>
      <c r="I537" s="183"/>
      <c r="L537" s="179"/>
      <c r="M537" s="184"/>
      <c r="N537" s="185"/>
      <c r="O537" s="185"/>
      <c r="P537" s="185"/>
      <c r="Q537" s="185"/>
      <c r="R537" s="185"/>
      <c r="S537" s="185"/>
      <c r="T537" s="186"/>
      <c r="AT537" s="180" t="s">
        <v>207</v>
      </c>
      <c r="AU537" s="180" t="s">
        <v>84</v>
      </c>
      <c r="AV537" s="15" t="s">
        <v>126</v>
      </c>
      <c r="AW537" s="15" t="s">
        <v>32</v>
      </c>
      <c r="AX537" s="15" t="s">
        <v>82</v>
      </c>
      <c r="AY537" s="180" t="s">
        <v>201</v>
      </c>
    </row>
    <row r="538" spans="1:65" s="2" customFormat="1" ht="16.5" customHeight="1">
      <c r="A538" s="33"/>
      <c r="B538" s="149"/>
      <c r="C538" s="187" t="s">
        <v>911</v>
      </c>
      <c r="D538" s="187" t="s">
        <v>212</v>
      </c>
      <c r="E538" s="188" t="s">
        <v>912</v>
      </c>
      <c r="F538" s="189" t="s">
        <v>913</v>
      </c>
      <c r="G538" s="190" t="s">
        <v>405</v>
      </c>
      <c r="H538" s="191">
        <v>149.762</v>
      </c>
      <c r="I538" s="192"/>
      <c r="J538" s="193">
        <f>ROUND(I538*H538,2)</f>
        <v>0</v>
      </c>
      <c r="K538" s="189" t="s">
        <v>335</v>
      </c>
      <c r="L538" s="194"/>
      <c r="M538" s="195" t="s">
        <v>1</v>
      </c>
      <c r="N538" s="196" t="s">
        <v>41</v>
      </c>
      <c r="O538" s="59"/>
      <c r="P538" s="159">
        <f>O538*H538</f>
        <v>0</v>
      </c>
      <c r="Q538" s="159">
        <v>2.8E-3</v>
      </c>
      <c r="R538" s="159">
        <f>Q538*H538</f>
        <v>0.41933359999999997</v>
      </c>
      <c r="S538" s="159">
        <v>0</v>
      </c>
      <c r="T538" s="160">
        <f>S538*H538</f>
        <v>0</v>
      </c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R538" s="161" t="s">
        <v>297</v>
      </c>
      <c r="AT538" s="161" t="s">
        <v>212</v>
      </c>
      <c r="AU538" s="161" t="s">
        <v>84</v>
      </c>
      <c r="AY538" s="18" t="s">
        <v>201</v>
      </c>
      <c r="BE538" s="162">
        <f>IF(N538="základní",J538,0)</f>
        <v>0</v>
      </c>
      <c r="BF538" s="162">
        <f>IF(N538="snížená",J538,0)</f>
        <v>0</v>
      </c>
      <c r="BG538" s="162">
        <f>IF(N538="zákl. přenesená",J538,0)</f>
        <v>0</v>
      </c>
      <c r="BH538" s="162">
        <f>IF(N538="sníž. přenesená",J538,0)</f>
        <v>0</v>
      </c>
      <c r="BI538" s="162">
        <f>IF(N538="nulová",J538,0)</f>
        <v>0</v>
      </c>
      <c r="BJ538" s="18" t="s">
        <v>82</v>
      </c>
      <c r="BK538" s="162">
        <f>ROUND(I538*H538,2)</f>
        <v>0</v>
      </c>
      <c r="BL538" s="18" t="s">
        <v>250</v>
      </c>
      <c r="BM538" s="161" t="s">
        <v>914</v>
      </c>
    </row>
    <row r="539" spans="1:65" s="2" customFormat="1" ht="16.5" customHeight="1">
      <c r="A539" s="33"/>
      <c r="B539" s="149"/>
      <c r="C539" s="150" t="s">
        <v>915</v>
      </c>
      <c r="D539" s="150" t="s">
        <v>203</v>
      </c>
      <c r="E539" s="151" t="s">
        <v>916</v>
      </c>
      <c r="F539" s="152" t="s">
        <v>917</v>
      </c>
      <c r="G539" s="153" t="s">
        <v>405</v>
      </c>
      <c r="H539" s="154">
        <v>267.03899999999999</v>
      </c>
      <c r="I539" s="155"/>
      <c r="J539" s="156">
        <f>ROUND(I539*H539,2)</f>
        <v>0</v>
      </c>
      <c r="K539" s="152" t="s">
        <v>335</v>
      </c>
      <c r="L539" s="34"/>
      <c r="M539" s="157" t="s">
        <v>1</v>
      </c>
      <c r="N539" s="158" t="s">
        <v>41</v>
      </c>
      <c r="O539" s="59"/>
      <c r="P539" s="159">
        <f>O539*H539</f>
        <v>0</v>
      </c>
      <c r="Q539" s="159">
        <v>6.0000000000000001E-3</v>
      </c>
      <c r="R539" s="159">
        <f>Q539*H539</f>
        <v>1.6022339999999999</v>
      </c>
      <c r="S539" s="159">
        <v>0</v>
      </c>
      <c r="T539" s="160">
        <f>S539*H539</f>
        <v>0</v>
      </c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R539" s="161" t="s">
        <v>250</v>
      </c>
      <c r="AT539" s="161" t="s">
        <v>203</v>
      </c>
      <c r="AU539" s="161" t="s">
        <v>84</v>
      </c>
      <c r="AY539" s="18" t="s">
        <v>201</v>
      </c>
      <c r="BE539" s="162">
        <f>IF(N539="základní",J539,0)</f>
        <v>0</v>
      </c>
      <c r="BF539" s="162">
        <f>IF(N539="snížená",J539,0)</f>
        <v>0</v>
      </c>
      <c r="BG539" s="162">
        <f>IF(N539="zákl. přenesená",J539,0)</f>
        <v>0</v>
      </c>
      <c r="BH539" s="162">
        <f>IF(N539="sníž. přenesená",J539,0)</f>
        <v>0</v>
      </c>
      <c r="BI539" s="162">
        <f>IF(N539="nulová",J539,0)</f>
        <v>0</v>
      </c>
      <c r="BJ539" s="18" t="s">
        <v>82</v>
      </c>
      <c r="BK539" s="162">
        <f>ROUND(I539*H539,2)</f>
        <v>0</v>
      </c>
      <c r="BL539" s="18" t="s">
        <v>250</v>
      </c>
      <c r="BM539" s="161" t="s">
        <v>918</v>
      </c>
    </row>
    <row r="540" spans="1:65" s="13" customFormat="1" ht="11.25">
      <c r="B540" s="163"/>
      <c r="D540" s="164" t="s">
        <v>207</v>
      </c>
      <c r="E540" s="165" t="s">
        <v>1</v>
      </c>
      <c r="F540" s="166" t="s">
        <v>919</v>
      </c>
      <c r="H540" s="165" t="s">
        <v>1</v>
      </c>
      <c r="I540" s="167"/>
      <c r="L540" s="163"/>
      <c r="M540" s="168"/>
      <c r="N540" s="169"/>
      <c r="O540" s="169"/>
      <c r="P540" s="169"/>
      <c r="Q540" s="169"/>
      <c r="R540" s="169"/>
      <c r="S540" s="169"/>
      <c r="T540" s="170"/>
      <c r="AT540" s="165" t="s">
        <v>207</v>
      </c>
      <c r="AU540" s="165" t="s">
        <v>84</v>
      </c>
      <c r="AV540" s="13" t="s">
        <v>82</v>
      </c>
      <c r="AW540" s="13" t="s">
        <v>32</v>
      </c>
      <c r="AX540" s="13" t="s">
        <v>76</v>
      </c>
      <c r="AY540" s="165" t="s">
        <v>201</v>
      </c>
    </row>
    <row r="541" spans="1:65" s="14" customFormat="1" ht="11.25">
      <c r="B541" s="171"/>
      <c r="D541" s="164" t="s">
        <v>207</v>
      </c>
      <c r="E541" s="172" t="s">
        <v>1</v>
      </c>
      <c r="F541" s="173" t="s">
        <v>602</v>
      </c>
      <c r="H541" s="174">
        <v>145.71899999999999</v>
      </c>
      <c r="I541" s="175"/>
      <c r="L541" s="171"/>
      <c r="M541" s="176"/>
      <c r="N541" s="177"/>
      <c r="O541" s="177"/>
      <c r="P541" s="177"/>
      <c r="Q541" s="177"/>
      <c r="R541" s="177"/>
      <c r="S541" s="177"/>
      <c r="T541" s="178"/>
      <c r="AT541" s="172" t="s">
        <v>207</v>
      </c>
      <c r="AU541" s="172" t="s">
        <v>84</v>
      </c>
      <c r="AV541" s="14" t="s">
        <v>84</v>
      </c>
      <c r="AW541" s="14" t="s">
        <v>32</v>
      </c>
      <c r="AX541" s="14" t="s">
        <v>76</v>
      </c>
      <c r="AY541" s="172" t="s">
        <v>201</v>
      </c>
    </row>
    <row r="542" spans="1:65" s="13" customFormat="1" ht="11.25">
      <c r="B542" s="163"/>
      <c r="D542" s="164" t="s">
        <v>207</v>
      </c>
      <c r="E542" s="165" t="s">
        <v>1</v>
      </c>
      <c r="F542" s="166" t="s">
        <v>614</v>
      </c>
      <c r="H542" s="165" t="s">
        <v>1</v>
      </c>
      <c r="I542" s="167"/>
      <c r="L542" s="163"/>
      <c r="M542" s="168"/>
      <c r="N542" s="169"/>
      <c r="O542" s="169"/>
      <c r="P542" s="169"/>
      <c r="Q542" s="169"/>
      <c r="R542" s="169"/>
      <c r="S542" s="169"/>
      <c r="T542" s="170"/>
      <c r="AT542" s="165" t="s">
        <v>207</v>
      </c>
      <c r="AU542" s="165" t="s">
        <v>84</v>
      </c>
      <c r="AV542" s="13" t="s">
        <v>82</v>
      </c>
      <c r="AW542" s="13" t="s">
        <v>32</v>
      </c>
      <c r="AX542" s="13" t="s">
        <v>76</v>
      </c>
      <c r="AY542" s="165" t="s">
        <v>201</v>
      </c>
    </row>
    <row r="543" spans="1:65" s="14" customFormat="1" ht="11.25">
      <c r="B543" s="171"/>
      <c r="D543" s="164" t="s">
        <v>207</v>
      </c>
      <c r="E543" s="172" t="s">
        <v>1</v>
      </c>
      <c r="F543" s="173" t="s">
        <v>615</v>
      </c>
      <c r="H543" s="174">
        <v>121.32</v>
      </c>
      <c r="I543" s="175"/>
      <c r="L543" s="171"/>
      <c r="M543" s="176"/>
      <c r="N543" s="177"/>
      <c r="O543" s="177"/>
      <c r="P543" s="177"/>
      <c r="Q543" s="177"/>
      <c r="R543" s="177"/>
      <c r="S543" s="177"/>
      <c r="T543" s="178"/>
      <c r="AT543" s="172" t="s">
        <v>207</v>
      </c>
      <c r="AU543" s="172" t="s">
        <v>84</v>
      </c>
      <c r="AV543" s="14" t="s">
        <v>84</v>
      </c>
      <c r="AW543" s="14" t="s">
        <v>32</v>
      </c>
      <c r="AX543" s="14" t="s">
        <v>76</v>
      </c>
      <c r="AY543" s="172" t="s">
        <v>201</v>
      </c>
    </row>
    <row r="544" spans="1:65" s="15" customFormat="1" ht="11.25">
      <c r="B544" s="179"/>
      <c r="D544" s="164" t="s">
        <v>207</v>
      </c>
      <c r="E544" s="180" t="s">
        <v>1</v>
      </c>
      <c r="F544" s="181" t="s">
        <v>211</v>
      </c>
      <c r="H544" s="182">
        <v>267.03899999999999</v>
      </c>
      <c r="I544" s="183"/>
      <c r="L544" s="179"/>
      <c r="M544" s="184"/>
      <c r="N544" s="185"/>
      <c r="O544" s="185"/>
      <c r="P544" s="185"/>
      <c r="Q544" s="185"/>
      <c r="R544" s="185"/>
      <c r="S544" s="185"/>
      <c r="T544" s="186"/>
      <c r="AT544" s="180" t="s">
        <v>207</v>
      </c>
      <c r="AU544" s="180" t="s">
        <v>84</v>
      </c>
      <c r="AV544" s="15" t="s">
        <v>126</v>
      </c>
      <c r="AW544" s="15" t="s">
        <v>32</v>
      </c>
      <c r="AX544" s="15" t="s">
        <v>82</v>
      </c>
      <c r="AY544" s="180" t="s">
        <v>201</v>
      </c>
    </row>
    <row r="545" spans="1:65" s="2" customFormat="1" ht="16.5" customHeight="1">
      <c r="A545" s="33"/>
      <c r="B545" s="149"/>
      <c r="C545" s="187" t="s">
        <v>920</v>
      </c>
      <c r="D545" s="187" t="s">
        <v>212</v>
      </c>
      <c r="E545" s="188" t="s">
        <v>921</v>
      </c>
      <c r="F545" s="189" t="s">
        <v>922</v>
      </c>
      <c r="G545" s="190" t="s">
        <v>405</v>
      </c>
      <c r="H545" s="191">
        <v>272.38</v>
      </c>
      <c r="I545" s="192"/>
      <c r="J545" s="193">
        <f>ROUND(I545*H545,2)</f>
        <v>0</v>
      </c>
      <c r="K545" s="189" t="s">
        <v>335</v>
      </c>
      <c r="L545" s="194"/>
      <c r="M545" s="195" t="s">
        <v>1</v>
      </c>
      <c r="N545" s="196" t="s">
        <v>41</v>
      </c>
      <c r="O545" s="59"/>
      <c r="P545" s="159">
        <f>O545*H545</f>
        <v>0</v>
      </c>
      <c r="Q545" s="159">
        <v>2E-3</v>
      </c>
      <c r="R545" s="159">
        <f>Q545*H545</f>
        <v>0.54476000000000002</v>
      </c>
      <c r="S545" s="159">
        <v>0</v>
      </c>
      <c r="T545" s="160">
        <f>S545*H545</f>
        <v>0</v>
      </c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R545" s="161" t="s">
        <v>297</v>
      </c>
      <c r="AT545" s="161" t="s">
        <v>212</v>
      </c>
      <c r="AU545" s="161" t="s">
        <v>84</v>
      </c>
      <c r="AY545" s="18" t="s">
        <v>201</v>
      </c>
      <c r="BE545" s="162">
        <f>IF(N545="základní",J545,0)</f>
        <v>0</v>
      </c>
      <c r="BF545" s="162">
        <f>IF(N545="snížená",J545,0)</f>
        <v>0</v>
      </c>
      <c r="BG545" s="162">
        <f>IF(N545="zákl. přenesená",J545,0)</f>
        <v>0</v>
      </c>
      <c r="BH545" s="162">
        <f>IF(N545="sníž. přenesená",J545,0)</f>
        <v>0</v>
      </c>
      <c r="BI545" s="162">
        <f>IF(N545="nulová",J545,0)</f>
        <v>0</v>
      </c>
      <c r="BJ545" s="18" t="s">
        <v>82</v>
      </c>
      <c r="BK545" s="162">
        <f>ROUND(I545*H545,2)</f>
        <v>0</v>
      </c>
      <c r="BL545" s="18" t="s">
        <v>250</v>
      </c>
      <c r="BM545" s="161" t="s">
        <v>923</v>
      </c>
    </row>
    <row r="546" spans="1:65" s="13" customFormat="1" ht="11.25">
      <c r="B546" s="163"/>
      <c r="D546" s="164" t="s">
        <v>207</v>
      </c>
      <c r="E546" s="165" t="s">
        <v>1</v>
      </c>
      <c r="F546" s="166" t="s">
        <v>924</v>
      </c>
      <c r="H546" s="165" t="s">
        <v>1</v>
      </c>
      <c r="I546" s="167"/>
      <c r="L546" s="163"/>
      <c r="M546" s="168"/>
      <c r="N546" s="169"/>
      <c r="O546" s="169"/>
      <c r="P546" s="169"/>
      <c r="Q546" s="169"/>
      <c r="R546" s="169"/>
      <c r="S546" s="169"/>
      <c r="T546" s="170"/>
      <c r="AT546" s="165" t="s">
        <v>207</v>
      </c>
      <c r="AU546" s="165" t="s">
        <v>84</v>
      </c>
      <c r="AV546" s="13" t="s">
        <v>82</v>
      </c>
      <c r="AW546" s="13" t="s">
        <v>32</v>
      </c>
      <c r="AX546" s="13" t="s">
        <v>76</v>
      </c>
      <c r="AY546" s="165" t="s">
        <v>201</v>
      </c>
    </row>
    <row r="547" spans="1:65" s="14" customFormat="1" ht="11.25">
      <c r="B547" s="171"/>
      <c r="D547" s="164" t="s">
        <v>207</v>
      </c>
      <c r="E547" s="172" t="s">
        <v>1</v>
      </c>
      <c r="F547" s="173" t="s">
        <v>602</v>
      </c>
      <c r="H547" s="174">
        <v>145.71899999999999</v>
      </c>
      <c r="I547" s="175"/>
      <c r="L547" s="171"/>
      <c r="M547" s="176"/>
      <c r="N547" s="177"/>
      <c r="O547" s="177"/>
      <c r="P547" s="177"/>
      <c r="Q547" s="177"/>
      <c r="R547" s="177"/>
      <c r="S547" s="177"/>
      <c r="T547" s="178"/>
      <c r="AT547" s="172" t="s">
        <v>207</v>
      </c>
      <c r="AU547" s="172" t="s">
        <v>84</v>
      </c>
      <c r="AV547" s="14" t="s">
        <v>84</v>
      </c>
      <c r="AW547" s="14" t="s">
        <v>32</v>
      </c>
      <c r="AX547" s="14" t="s">
        <v>76</v>
      </c>
      <c r="AY547" s="172" t="s">
        <v>201</v>
      </c>
    </row>
    <row r="548" spans="1:65" s="13" customFormat="1" ht="11.25">
      <c r="B548" s="163"/>
      <c r="D548" s="164" t="s">
        <v>207</v>
      </c>
      <c r="E548" s="165" t="s">
        <v>1</v>
      </c>
      <c r="F548" s="166" t="s">
        <v>614</v>
      </c>
      <c r="H548" s="165" t="s">
        <v>1</v>
      </c>
      <c r="I548" s="167"/>
      <c r="L548" s="163"/>
      <c r="M548" s="168"/>
      <c r="N548" s="169"/>
      <c r="O548" s="169"/>
      <c r="P548" s="169"/>
      <c r="Q548" s="169"/>
      <c r="R548" s="169"/>
      <c r="S548" s="169"/>
      <c r="T548" s="170"/>
      <c r="AT548" s="165" t="s">
        <v>207</v>
      </c>
      <c r="AU548" s="165" t="s">
        <v>84</v>
      </c>
      <c r="AV548" s="13" t="s">
        <v>82</v>
      </c>
      <c r="AW548" s="13" t="s">
        <v>32</v>
      </c>
      <c r="AX548" s="13" t="s">
        <v>76</v>
      </c>
      <c r="AY548" s="165" t="s">
        <v>201</v>
      </c>
    </row>
    <row r="549" spans="1:65" s="14" customFormat="1" ht="11.25">
      <c r="B549" s="171"/>
      <c r="D549" s="164" t="s">
        <v>207</v>
      </c>
      <c r="E549" s="172" t="s">
        <v>1</v>
      </c>
      <c r="F549" s="173" t="s">
        <v>615</v>
      </c>
      <c r="H549" s="174">
        <v>121.32</v>
      </c>
      <c r="I549" s="175"/>
      <c r="L549" s="171"/>
      <c r="M549" s="176"/>
      <c r="N549" s="177"/>
      <c r="O549" s="177"/>
      <c r="P549" s="177"/>
      <c r="Q549" s="177"/>
      <c r="R549" s="177"/>
      <c r="S549" s="177"/>
      <c r="T549" s="178"/>
      <c r="AT549" s="172" t="s">
        <v>207</v>
      </c>
      <c r="AU549" s="172" t="s">
        <v>84</v>
      </c>
      <c r="AV549" s="14" t="s">
        <v>84</v>
      </c>
      <c r="AW549" s="14" t="s">
        <v>32</v>
      </c>
      <c r="AX549" s="14" t="s">
        <v>76</v>
      </c>
      <c r="AY549" s="172" t="s">
        <v>201</v>
      </c>
    </row>
    <row r="550" spans="1:65" s="15" customFormat="1" ht="11.25">
      <c r="B550" s="179"/>
      <c r="D550" s="164" t="s">
        <v>207</v>
      </c>
      <c r="E550" s="180" t="s">
        <v>1</v>
      </c>
      <c r="F550" s="181" t="s">
        <v>211</v>
      </c>
      <c r="H550" s="182">
        <v>267.03899999999999</v>
      </c>
      <c r="I550" s="183"/>
      <c r="L550" s="179"/>
      <c r="M550" s="184"/>
      <c r="N550" s="185"/>
      <c r="O550" s="185"/>
      <c r="P550" s="185"/>
      <c r="Q550" s="185"/>
      <c r="R550" s="185"/>
      <c r="S550" s="185"/>
      <c r="T550" s="186"/>
      <c r="AT550" s="180" t="s">
        <v>207</v>
      </c>
      <c r="AU550" s="180" t="s">
        <v>84</v>
      </c>
      <c r="AV550" s="15" t="s">
        <v>126</v>
      </c>
      <c r="AW550" s="15" t="s">
        <v>32</v>
      </c>
      <c r="AX550" s="15" t="s">
        <v>82</v>
      </c>
      <c r="AY550" s="180" t="s">
        <v>201</v>
      </c>
    </row>
    <row r="551" spans="1:65" s="14" customFormat="1" ht="11.25">
      <c r="B551" s="171"/>
      <c r="D551" s="164" t="s">
        <v>207</v>
      </c>
      <c r="F551" s="173" t="s">
        <v>925</v>
      </c>
      <c r="H551" s="174">
        <v>272.38</v>
      </c>
      <c r="I551" s="175"/>
      <c r="L551" s="171"/>
      <c r="M551" s="176"/>
      <c r="N551" s="177"/>
      <c r="O551" s="177"/>
      <c r="P551" s="177"/>
      <c r="Q551" s="177"/>
      <c r="R551" s="177"/>
      <c r="S551" s="177"/>
      <c r="T551" s="178"/>
      <c r="AT551" s="172" t="s">
        <v>207</v>
      </c>
      <c r="AU551" s="172" t="s">
        <v>84</v>
      </c>
      <c r="AV551" s="14" t="s">
        <v>84</v>
      </c>
      <c r="AW551" s="14" t="s">
        <v>3</v>
      </c>
      <c r="AX551" s="14" t="s">
        <v>82</v>
      </c>
      <c r="AY551" s="172" t="s">
        <v>201</v>
      </c>
    </row>
    <row r="552" spans="1:65" s="2" customFormat="1" ht="16.5" customHeight="1">
      <c r="A552" s="33"/>
      <c r="B552" s="149"/>
      <c r="C552" s="150" t="s">
        <v>926</v>
      </c>
      <c r="D552" s="150" t="s">
        <v>203</v>
      </c>
      <c r="E552" s="151" t="s">
        <v>927</v>
      </c>
      <c r="F552" s="152" t="s">
        <v>928</v>
      </c>
      <c r="G552" s="153" t="s">
        <v>206</v>
      </c>
      <c r="H552" s="154">
        <v>350.173</v>
      </c>
      <c r="I552" s="155"/>
      <c r="J552" s="156">
        <f>ROUND(I552*H552,2)</f>
        <v>0</v>
      </c>
      <c r="K552" s="152" t="s">
        <v>335</v>
      </c>
      <c r="L552" s="34"/>
      <c r="M552" s="157" t="s">
        <v>1</v>
      </c>
      <c r="N552" s="158" t="s">
        <v>41</v>
      </c>
      <c r="O552" s="59"/>
      <c r="P552" s="159">
        <f>O552*H552</f>
        <v>0</v>
      </c>
      <c r="Q552" s="159">
        <v>6.6000000000000003E-2</v>
      </c>
      <c r="R552" s="159">
        <f>Q552*H552</f>
        <v>23.111418</v>
      </c>
      <c r="S552" s="159">
        <v>0</v>
      </c>
      <c r="T552" s="160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61" t="s">
        <v>250</v>
      </c>
      <c r="AT552" s="161" t="s">
        <v>203</v>
      </c>
      <c r="AU552" s="161" t="s">
        <v>84</v>
      </c>
      <c r="AY552" s="18" t="s">
        <v>201</v>
      </c>
      <c r="BE552" s="162">
        <f>IF(N552="základní",J552,0)</f>
        <v>0</v>
      </c>
      <c r="BF552" s="162">
        <f>IF(N552="snížená",J552,0)</f>
        <v>0</v>
      </c>
      <c r="BG552" s="162">
        <f>IF(N552="zákl. přenesená",J552,0)</f>
        <v>0</v>
      </c>
      <c r="BH552" s="162">
        <f>IF(N552="sníž. přenesená",J552,0)</f>
        <v>0</v>
      </c>
      <c r="BI552" s="162">
        <f>IF(N552="nulová",J552,0)</f>
        <v>0</v>
      </c>
      <c r="BJ552" s="18" t="s">
        <v>82</v>
      </c>
      <c r="BK552" s="162">
        <f>ROUND(I552*H552,2)</f>
        <v>0</v>
      </c>
      <c r="BL552" s="18" t="s">
        <v>250</v>
      </c>
      <c r="BM552" s="161" t="s">
        <v>929</v>
      </c>
    </row>
    <row r="553" spans="1:65" s="13" customFormat="1" ht="11.25">
      <c r="B553" s="163"/>
      <c r="D553" s="164" t="s">
        <v>207</v>
      </c>
      <c r="E553" s="165" t="s">
        <v>1</v>
      </c>
      <c r="F553" s="166" t="s">
        <v>930</v>
      </c>
      <c r="H553" s="165" t="s">
        <v>1</v>
      </c>
      <c r="I553" s="167"/>
      <c r="L553" s="163"/>
      <c r="M553" s="168"/>
      <c r="N553" s="169"/>
      <c r="O553" s="169"/>
      <c r="P553" s="169"/>
      <c r="Q553" s="169"/>
      <c r="R553" s="169"/>
      <c r="S553" s="169"/>
      <c r="T553" s="170"/>
      <c r="AT553" s="165" t="s">
        <v>207</v>
      </c>
      <c r="AU553" s="165" t="s">
        <v>84</v>
      </c>
      <c r="AV553" s="13" t="s">
        <v>82</v>
      </c>
      <c r="AW553" s="13" t="s">
        <v>32</v>
      </c>
      <c r="AX553" s="13" t="s">
        <v>76</v>
      </c>
      <c r="AY553" s="165" t="s">
        <v>201</v>
      </c>
    </row>
    <row r="554" spans="1:65" s="13" customFormat="1" ht="11.25">
      <c r="B554" s="163"/>
      <c r="D554" s="164" t="s">
        <v>207</v>
      </c>
      <c r="E554" s="165" t="s">
        <v>1</v>
      </c>
      <c r="F554" s="166" t="s">
        <v>607</v>
      </c>
      <c r="H554" s="165" t="s">
        <v>1</v>
      </c>
      <c r="I554" s="167"/>
      <c r="L554" s="163"/>
      <c r="M554" s="168"/>
      <c r="N554" s="169"/>
      <c r="O554" s="169"/>
      <c r="P554" s="169"/>
      <c r="Q554" s="169"/>
      <c r="R554" s="169"/>
      <c r="S554" s="169"/>
      <c r="T554" s="170"/>
      <c r="AT554" s="165" t="s">
        <v>207</v>
      </c>
      <c r="AU554" s="165" t="s">
        <v>84</v>
      </c>
      <c r="AV554" s="13" t="s">
        <v>82</v>
      </c>
      <c r="AW554" s="13" t="s">
        <v>32</v>
      </c>
      <c r="AX554" s="13" t="s">
        <v>76</v>
      </c>
      <c r="AY554" s="165" t="s">
        <v>201</v>
      </c>
    </row>
    <row r="555" spans="1:65" s="14" customFormat="1" ht="11.25">
      <c r="B555" s="171"/>
      <c r="D555" s="164" t="s">
        <v>207</v>
      </c>
      <c r="E555" s="172" t="s">
        <v>1</v>
      </c>
      <c r="F555" s="173" t="s">
        <v>608</v>
      </c>
      <c r="H555" s="174">
        <v>8.3339999999999996</v>
      </c>
      <c r="I555" s="175"/>
      <c r="L555" s="171"/>
      <c r="M555" s="176"/>
      <c r="N555" s="177"/>
      <c r="O555" s="177"/>
      <c r="P555" s="177"/>
      <c r="Q555" s="177"/>
      <c r="R555" s="177"/>
      <c r="S555" s="177"/>
      <c r="T555" s="178"/>
      <c r="AT555" s="172" t="s">
        <v>207</v>
      </c>
      <c r="AU555" s="172" t="s">
        <v>84</v>
      </c>
      <c r="AV555" s="14" t="s">
        <v>84</v>
      </c>
      <c r="AW555" s="14" t="s">
        <v>32</v>
      </c>
      <c r="AX555" s="14" t="s">
        <v>76</v>
      </c>
      <c r="AY555" s="172" t="s">
        <v>201</v>
      </c>
    </row>
    <row r="556" spans="1:65" s="13" customFormat="1" ht="11.25">
      <c r="B556" s="163"/>
      <c r="D556" s="164" t="s">
        <v>207</v>
      </c>
      <c r="E556" s="165" t="s">
        <v>1</v>
      </c>
      <c r="F556" s="166" t="s">
        <v>583</v>
      </c>
      <c r="H556" s="165" t="s">
        <v>1</v>
      </c>
      <c r="I556" s="167"/>
      <c r="L556" s="163"/>
      <c r="M556" s="168"/>
      <c r="N556" s="169"/>
      <c r="O556" s="169"/>
      <c r="P556" s="169"/>
      <c r="Q556" s="169"/>
      <c r="R556" s="169"/>
      <c r="S556" s="169"/>
      <c r="T556" s="170"/>
      <c r="AT556" s="165" t="s">
        <v>207</v>
      </c>
      <c r="AU556" s="165" t="s">
        <v>84</v>
      </c>
      <c r="AV556" s="13" t="s">
        <v>82</v>
      </c>
      <c r="AW556" s="13" t="s">
        <v>32</v>
      </c>
      <c r="AX556" s="13" t="s">
        <v>76</v>
      </c>
      <c r="AY556" s="165" t="s">
        <v>201</v>
      </c>
    </row>
    <row r="557" spans="1:65" s="14" customFormat="1" ht="11.25">
      <c r="B557" s="171"/>
      <c r="D557" s="164" t="s">
        <v>207</v>
      </c>
      <c r="E557" s="172" t="s">
        <v>1</v>
      </c>
      <c r="F557" s="173" t="s">
        <v>584</v>
      </c>
      <c r="H557" s="174">
        <v>51.194000000000003</v>
      </c>
      <c r="I557" s="175"/>
      <c r="L557" s="171"/>
      <c r="M557" s="176"/>
      <c r="N557" s="177"/>
      <c r="O557" s="177"/>
      <c r="P557" s="177"/>
      <c r="Q557" s="177"/>
      <c r="R557" s="177"/>
      <c r="S557" s="177"/>
      <c r="T557" s="178"/>
      <c r="AT557" s="172" t="s">
        <v>207</v>
      </c>
      <c r="AU557" s="172" t="s">
        <v>84</v>
      </c>
      <c r="AV557" s="14" t="s">
        <v>84</v>
      </c>
      <c r="AW557" s="14" t="s">
        <v>32</v>
      </c>
      <c r="AX557" s="14" t="s">
        <v>76</v>
      </c>
      <c r="AY557" s="172" t="s">
        <v>201</v>
      </c>
    </row>
    <row r="558" spans="1:65" s="13" customFormat="1" ht="11.25">
      <c r="B558" s="163"/>
      <c r="D558" s="164" t="s">
        <v>207</v>
      </c>
      <c r="E558" s="165" t="s">
        <v>1</v>
      </c>
      <c r="F558" s="166" t="s">
        <v>612</v>
      </c>
      <c r="H558" s="165" t="s">
        <v>1</v>
      </c>
      <c r="I558" s="167"/>
      <c r="L558" s="163"/>
      <c r="M558" s="168"/>
      <c r="N558" s="169"/>
      <c r="O558" s="169"/>
      <c r="P558" s="169"/>
      <c r="Q558" s="169"/>
      <c r="R558" s="169"/>
      <c r="S558" s="169"/>
      <c r="T558" s="170"/>
      <c r="AT558" s="165" t="s">
        <v>207</v>
      </c>
      <c r="AU558" s="165" t="s">
        <v>84</v>
      </c>
      <c r="AV558" s="13" t="s">
        <v>82</v>
      </c>
      <c r="AW558" s="13" t="s">
        <v>32</v>
      </c>
      <c r="AX558" s="13" t="s">
        <v>76</v>
      </c>
      <c r="AY558" s="165" t="s">
        <v>201</v>
      </c>
    </row>
    <row r="559" spans="1:65" s="14" customFormat="1" ht="11.25">
      <c r="B559" s="171"/>
      <c r="D559" s="164" t="s">
        <v>207</v>
      </c>
      <c r="E559" s="172" t="s">
        <v>1</v>
      </c>
      <c r="F559" s="173" t="s">
        <v>613</v>
      </c>
      <c r="H559" s="174">
        <v>20.556999999999999</v>
      </c>
      <c r="I559" s="175"/>
      <c r="L559" s="171"/>
      <c r="M559" s="176"/>
      <c r="N559" s="177"/>
      <c r="O559" s="177"/>
      <c r="P559" s="177"/>
      <c r="Q559" s="177"/>
      <c r="R559" s="177"/>
      <c r="S559" s="177"/>
      <c r="T559" s="178"/>
      <c r="AT559" s="172" t="s">
        <v>207</v>
      </c>
      <c r="AU559" s="172" t="s">
        <v>84</v>
      </c>
      <c r="AV559" s="14" t="s">
        <v>84</v>
      </c>
      <c r="AW559" s="14" t="s">
        <v>32</v>
      </c>
      <c r="AX559" s="14" t="s">
        <v>76</v>
      </c>
      <c r="AY559" s="172" t="s">
        <v>201</v>
      </c>
    </row>
    <row r="560" spans="1:65" s="13" customFormat="1" ht="11.25">
      <c r="B560" s="163"/>
      <c r="D560" s="164" t="s">
        <v>207</v>
      </c>
      <c r="E560" s="165" t="s">
        <v>1</v>
      </c>
      <c r="F560" s="166" t="s">
        <v>931</v>
      </c>
      <c r="H560" s="165" t="s">
        <v>1</v>
      </c>
      <c r="I560" s="167"/>
      <c r="L560" s="163"/>
      <c r="M560" s="168"/>
      <c r="N560" s="169"/>
      <c r="O560" s="169"/>
      <c r="P560" s="169"/>
      <c r="Q560" s="169"/>
      <c r="R560" s="169"/>
      <c r="S560" s="169"/>
      <c r="T560" s="170"/>
      <c r="AT560" s="165" t="s">
        <v>207</v>
      </c>
      <c r="AU560" s="165" t="s">
        <v>84</v>
      </c>
      <c r="AV560" s="13" t="s">
        <v>82</v>
      </c>
      <c r="AW560" s="13" t="s">
        <v>32</v>
      </c>
      <c r="AX560" s="13" t="s">
        <v>76</v>
      </c>
      <c r="AY560" s="165" t="s">
        <v>201</v>
      </c>
    </row>
    <row r="561" spans="1:65" s="14" customFormat="1" ht="11.25">
      <c r="B561" s="171"/>
      <c r="D561" s="164" t="s">
        <v>207</v>
      </c>
      <c r="E561" s="172" t="s">
        <v>1</v>
      </c>
      <c r="F561" s="173" t="s">
        <v>932</v>
      </c>
      <c r="H561" s="174">
        <v>46.238</v>
      </c>
      <c r="I561" s="175"/>
      <c r="L561" s="171"/>
      <c r="M561" s="176"/>
      <c r="N561" s="177"/>
      <c r="O561" s="177"/>
      <c r="P561" s="177"/>
      <c r="Q561" s="177"/>
      <c r="R561" s="177"/>
      <c r="S561" s="177"/>
      <c r="T561" s="178"/>
      <c r="AT561" s="172" t="s">
        <v>207</v>
      </c>
      <c r="AU561" s="172" t="s">
        <v>84</v>
      </c>
      <c r="AV561" s="14" t="s">
        <v>84</v>
      </c>
      <c r="AW561" s="14" t="s">
        <v>32</v>
      </c>
      <c r="AX561" s="14" t="s">
        <v>76</v>
      </c>
      <c r="AY561" s="172" t="s">
        <v>201</v>
      </c>
    </row>
    <row r="562" spans="1:65" s="13" customFormat="1" ht="11.25">
      <c r="B562" s="163"/>
      <c r="D562" s="164" t="s">
        <v>207</v>
      </c>
      <c r="E562" s="165" t="s">
        <v>1</v>
      </c>
      <c r="F562" s="166" t="s">
        <v>614</v>
      </c>
      <c r="H562" s="165" t="s">
        <v>1</v>
      </c>
      <c r="I562" s="167"/>
      <c r="L562" s="163"/>
      <c r="M562" s="168"/>
      <c r="N562" s="169"/>
      <c r="O562" s="169"/>
      <c r="P562" s="169"/>
      <c r="Q562" s="169"/>
      <c r="R562" s="169"/>
      <c r="S562" s="169"/>
      <c r="T562" s="170"/>
      <c r="AT562" s="165" t="s">
        <v>207</v>
      </c>
      <c r="AU562" s="165" t="s">
        <v>84</v>
      </c>
      <c r="AV562" s="13" t="s">
        <v>82</v>
      </c>
      <c r="AW562" s="13" t="s">
        <v>32</v>
      </c>
      <c r="AX562" s="13" t="s">
        <v>76</v>
      </c>
      <c r="AY562" s="165" t="s">
        <v>201</v>
      </c>
    </row>
    <row r="563" spans="1:65" s="14" customFormat="1" ht="11.25">
      <c r="B563" s="171"/>
      <c r="D563" s="164" t="s">
        <v>207</v>
      </c>
      <c r="E563" s="172" t="s">
        <v>1</v>
      </c>
      <c r="F563" s="173" t="s">
        <v>615</v>
      </c>
      <c r="H563" s="174">
        <v>121.32</v>
      </c>
      <c r="I563" s="175"/>
      <c r="L563" s="171"/>
      <c r="M563" s="176"/>
      <c r="N563" s="177"/>
      <c r="O563" s="177"/>
      <c r="P563" s="177"/>
      <c r="Q563" s="177"/>
      <c r="R563" s="177"/>
      <c r="S563" s="177"/>
      <c r="T563" s="178"/>
      <c r="AT563" s="172" t="s">
        <v>207</v>
      </c>
      <c r="AU563" s="172" t="s">
        <v>84</v>
      </c>
      <c r="AV563" s="14" t="s">
        <v>84</v>
      </c>
      <c r="AW563" s="14" t="s">
        <v>32</v>
      </c>
      <c r="AX563" s="14" t="s">
        <v>76</v>
      </c>
      <c r="AY563" s="172" t="s">
        <v>201</v>
      </c>
    </row>
    <row r="564" spans="1:65" s="13" customFormat="1" ht="11.25">
      <c r="B564" s="163"/>
      <c r="D564" s="164" t="s">
        <v>207</v>
      </c>
      <c r="E564" s="165" t="s">
        <v>1</v>
      </c>
      <c r="F564" s="166" t="s">
        <v>933</v>
      </c>
      <c r="H564" s="165" t="s">
        <v>1</v>
      </c>
      <c r="I564" s="167"/>
      <c r="L564" s="163"/>
      <c r="M564" s="168"/>
      <c r="N564" s="169"/>
      <c r="O564" s="169"/>
      <c r="P564" s="169"/>
      <c r="Q564" s="169"/>
      <c r="R564" s="169"/>
      <c r="S564" s="169"/>
      <c r="T564" s="170"/>
      <c r="AT564" s="165" t="s">
        <v>207</v>
      </c>
      <c r="AU564" s="165" t="s">
        <v>84</v>
      </c>
      <c r="AV564" s="13" t="s">
        <v>82</v>
      </c>
      <c r="AW564" s="13" t="s">
        <v>32</v>
      </c>
      <c r="AX564" s="13" t="s">
        <v>76</v>
      </c>
      <c r="AY564" s="165" t="s">
        <v>201</v>
      </c>
    </row>
    <row r="565" spans="1:65" s="13" customFormat="1" ht="11.25">
      <c r="B565" s="163"/>
      <c r="D565" s="164" t="s">
        <v>207</v>
      </c>
      <c r="E565" s="165" t="s">
        <v>1</v>
      </c>
      <c r="F565" s="166" t="s">
        <v>607</v>
      </c>
      <c r="H565" s="165" t="s">
        <v>1</v>
      </c>
      <c r="I565" s="167"/>
      <c r="L565" s="163"/>
      <c r="M565" s="168"/>
      <c r="N565" s="169"/>
      <c r="O565" s="169"/>
      <c r="P565" s="169"/>
      <c r="Q565" s="169"/>
      <c r="R565" s="169"/>
      <c r="S565" s="169"/>
      <c r="T565" s="170"/>
      <c r="AT565" s="165" t="s">
        <v>207</v>
      </c>
      <c r="AU565" s="165" t="s">
        <v>84</v>
      </c>
      <c r="AV565" s="13" t="s">
        <v>82</v>
      </c>
      <c r="AW565" s="13" t="s">
        <v>32</v>
      </c>
      <c r="AX565" s="13" t="s">
        <v>76</v>
      </c>
      <c r="AY565" s="165" t="s">
        <v>201</v>
      </c>
    </row>
    <row r="566" spans="1:65" s="14" customFormat="1" ht="11.25">
      <c r="B566" s="171"/>
      <c r="D566" s="164" t="s">
        <v>207</v>
      </c>
      <c r="E566" s="172" t="s">
        <v>1</v>
      </c>
      <c r="F566" s="173" t="s">
        <v>609</v>
      </c>
      <c r="H566" s="174">
        <v>3.9620000000000002</v>
      </c>
      <c r="I566" s="175"/>
      <c r="L566" s="171"/>
      <c r="M566" s="176"/>
      <c r="N566" s="177"/>
      <c r="O566" s="177"/>
      <c r="P566" s="177"/>
      <c r="Q566" s="177"/>
      <c r="R566" s="177"/>
      <c r="S566" s="177"/>
      <c r="T566" s="178"/>
      <c r="AT566" s="172" t="s">
        <v>207</v>
      </c>
      <c r="AU566" s="172" t="s">
        <v>84</v>
      </c>
      <c r="AV566" s="14" t="s">
        <v>84</v>
      </c>
      <c r="AW566" s="14" t="s">
        <v>32</v>
      </c>
      <c r="AX566" s="14" t="s">
        <v>76</v>
      </c>
      <c r="AY566" s="172" t="s">
        <v>201</v>
      </c>
    </row>
    <row r="567" spans="1:65" s="13" customFormat="1" ht="11.25">
      <c r="B567" s="163"/>
      <c r="D567" s="164" t="s">
        <v>207</v>
      </c>
      <c r="E567" s="165" t="s">
        <v>1</v>
      </c>
      <c r="F567" s="166" t="s">
        <v>583</v>
      </c>
      <c r="H567" s="165" t="s">
        <v>1</v>
      </c>
      <c r="I567" s="167"/>
      <c r="L567" s="163"/>
      <c r="M567" s="168"/>
      <c r="N567" s="169"/>
      <c r="O567" s="169"/>
      <c r="P567" s="169"/>
      <c r="Q567" s="169"/>
      <c r="R567" s="169"/>
      <c r="S567" s="169"/>
      <c r="T567" s="170"/>
      <c r="AT567" s="165" t="s">
        <v>207</v>
      </c>
      <c r="AU567" s="165" t="s">
        <v>84</v>
      </c>
      <c r="AV567" s="13" t="s">
        <v>82</v>
      </c>
      <c r="AW567" s="13" t="s">
        <v>32</v>
      </c>
      <c r="AX567" s="13" t="s">
        <v>76</v>
      </c>
      <c r="AY567" s="165" t="s">
        <v>201</v>
      </c>
    </row>
    <row r="568" spans="1:65" s="14" customFormat="1" ht="11.25">
      <c r="B568" s="171"/>
      <c r="D568" s="164" t="s">
        <v>207</v>
      </c>
      <c r="E568" s="172" t="s">
        <v>1</v>
      </c>
      <c r="F568" s="173" t="s">
        <v>585</v>
      </c>
      <c r="H568" s="174">
        <v>98.567999999999998</v>
      </c>
      <c r="I568" s="175"/>
      <c r="L568" s="171"/>
      <c r="M568" s="176"/>
      <c r="N568" s="177"/>
      <c r="O568" s="177"/>
      <c r="P568" s="177"/>
      <c r="Q568" s="177"/>
      <c r="R568" s="177"/>
      <c r="S568" s="177"/>
      <c r="T568" s="178"/>
      <c r="AT568" s="172" t="s">
        <v>207</v>
      </c>
      <c r="AU568" s="172" t="s">
        <v>84</v>
      </c>
      <c r="AV568" s="14" t="s">
        <v>84</v>
      </c>
      <c r="AW568" s="14" t="s">
        <v>32</v>
      </c>
      <c r="AX568" s="14" t="s">
        <v>76</v>
      </c>
      <c r="AY568" s="172" t="s">
        <v>201</v>
      </c>
    </row>
    <row r="569" spans="1:65" s="15" customFormat="1" ht="11.25">
      <c r="B569" s="179"/>
      <c r="D569" s="164" t="s">
        <v>207</v>
      </c>
      <c r="E569" s="180" t="s">
        <v>1</v>
      </c>
      <c r="F569" s="181" t="s">
        <v>211</v>
      </c>
      <c r="H569" s="182">
        <v>350.173</v>
      </c>
      <c r="I569" s="183"/>
      <c r="L569" s="179"/>
      <c r="M569" s="184"/>
      <c r="N569" s="185"/>
      <c r="O569" s="185"/>
      <c r="P569" s="185"/>
      <c r="Q569" s="185"/>
      <c r="R569" s="185"/>
      <c r="S569" s="185"/>
      <c r="T569" s="186"/>
      <c r="AT569" s="180" t="s">
        <v>207</v>
      </c>
      <c r="AU569" s="180" t="s">
        <v>84</v>
      </c>
      <c r="AV569" s="15" t="s">
        <v>126</v>
      </c>
      <c r="AW569" s="15" t="s">
        <v>32</v>
      </c>
      <c r="AX569" s="15" t="s">
        <v>82</v>
      </c>
      <c r="AY569" s="180" t="s">
        <v>201</v>
      </c>
    </row>
    <row r="570" spans="1:65" s="2" customFormat="1" ht="16.5" customHeight="1">
      <c r="A570" s="33"/>
      <c r="B570" s="149"/>
      <c r="C570" s="150" t="s">
        <v>934</v>
      </c>
      <c r="D570" s="150" t="s">
        <v>203</v>
      </c>
      <c r="E570" s="151" t="s">
        <v>935</v>
      </c>
      <c r="F570" s="152" t="s">
        <v>936</v>
      </c>
      <c r="G570" s="153" t="s">
        <v>215</v>
      </c>
      <c r="H570" s="154">
        <v>38.502000000000002</v>
      </c>
      <c r="I570" s="155"/>
      <c r="J570" s="156">
        <f>ROUND(I570*H570,2)</f>
        <v>0</v>
      </c>
      <c r="K570" s="152" t="s">
        <v>335</v>
      </c>
      <c r="L570" s="34"/>
      <c r="M570" s="157" t="s">
        <v>1</v>
      </c>
      <c r="N570" s="158" t="s">
        <v>41</v>
      </c>
      <c r="O570" s="59"/>
      <c r="P570" s="159">
        <f>O570*H570</f>
        <v>0</v>
      </c>
      <c r="Q570" s="159">
        <v>0</v>
      </c>
      <c r="R570" s="159">
        <f>Q570*H570</f>
        <v>0</v>
      </c>
      <c r="S570" s="159">
        <v>0</v>
      </c>
      <c r="T570" s="160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61" t="s">
        <v>250</v>
      </c>
      <c r="AT570" s="161" t="s">
        <v>203</v>
      </c>
      <c r="AU570" s="161" t="s">
        <v>84</v>
      </c>
      <c r="AY570" s="18" t="s">
        <v>201</v>
      </c>
      <c r="BE570" s="162">
        <f>IF(N570="základní",J570,0)</f>
        <v>0</v>
      </c>
      <c r="BF570" s="162">
        <f>IF(N570="snížená",J570,0)</f>
        <v>0</v>
      </c>
      <c r="BG570" s="162">
        <f>IF(N570="zákl. přenesená",J570,0)</f>
        <v>0</v>
      </c>
      <c r="BH570" s="162">
        <f>IF(N570="sníž. přenesená",J570,0)</f>
        <v>0</v>
      </c>
      <c r="BI570" s="162">
        <f>IF(N570="nulová",J570,0)</f>
        <v>0</v>
      </c>
      <c r="BJ570" s="18" t="s">
        <v>82</v>
      </c>
      <c r="BK570" s="162">
        <f>ROUND(I570*H570,2)</f>
        <v>0</v>
      </c>
      <c r="BL570" s="18" t="s">
        <v>250</v>
      </c>
      <c r="BM570" s="161" t="s">
        <v>937</v>
      </c>
    </row>
    <row r="571" spans="1:65" s="12" customFormat="1" ht="22.9" customHeight="1">
      <c r="B571" s="136"/>
      <c r="D571" s="137" t="s">
        <v>75</v>
      </c>
      <c r="E571" s="147" t="s">
        <v>938</v>
      </c>
      <c r="F571" s="147" t="s">
        <v>939</v>
      </c>
      <c r="I571" s="139"/>
      <c r="J571" s="148">
        <f>BK571</f>
        <v>0</v>
      </c>
      <c r="L571" s="136"/>
      <c r="M571" s="141"/>
      <c r="N571" s="142"/>
      <c r="O571" s="142"/>
      <c r="P571" s="143">
        <f>SUM(P572:P1704)</f>
        <v>0</v>
      </c>
      <c r="Q571" s="142"/>
      <c r="R571" s="143">
        <f>SUM(R572:R1704)</f>
        <v>76.358691420000014</v>
      </c>
      <c r="S571" s="142"/>
      <c r="T571" s="144">
        <f>SUM(T572:T1704)</f>
        <v>0</v>
      </c>
      <c r="AR571" s="137" t="s">
        <v>84</v>
      </c>
      <c r="AT571" s="145" t="s">
        <v>75</v>
      </c>
      <c r="AU571" s="145" t="s">
        <v>82</v>
      </c>
      <c r="AY571" s="137" t="s">
        <v>201</v>
      </c>
      <c r="BK571" s="146">
        <f>SUM(BK572:BK1704)</f>
        <v>0</v>
      </c>
    </row>
    <row r="572" spans="1:65" s="2" customFormat="1" ht="21.75" customHeight="1">
      <c r="A572" s="33"/>
      <c r="B572" s="149"/>
      <c r="C572" s="150" t="s">
        <v>940</v>
      </c>
      <c r="D572" s="150" t="s">
        <v>203</v>
      </c>
      <c r="E572" s="151" t="s">
        <v>941</v>
      </c>
      <c r="F572" s="152" t="s">
        <v>942</v>
      </c>
      <c r="G572" s="153" t="s">
        <v>405</v>
      </c>
      <c r="H572" s="154">
        <v>454.9</v>
      </c>
      <c r="I572" s="155"/>
      <c r="J572" s="156">
        <f>ROUND(I572*H572,2)</f>
        <v>0</v>
      </c>
      <c r="K572" s="152" t="s">
        <v>335</v>
      </c>
      <c r="L572" s="34"/>
      <c r="M572" s="157" t="s">
        <v>1</v>
      </c>
      <c r="N572" s="158" t="s">
        <v>41</v>
      </c>
      <c r="O572" s="59"/>
      <c r="P572" s="159">
        <f>O572*H572</f>
        <v>0</v>
      </c>
      <c r="Q572" s="159">
        <v>1.423E-2</v>
      </c>
      <c r="R572" s="159">
        <f>Q572*H572</f>
        <v>6.4732269999999996</v>
      </c>
      <c r="S572" s="159">
        <v>0</v>
      </c>
      <c r="T572" s="160">
        <f>S572*H572</f>
        <v>0</v>
      </c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R572" s="161" t="s">
        <v>250</v>
      </c>
      <c r="AT572" s="161" t="s">
        <v>203</v>
      </c>
      <c r="AU572" s="161" t="s">
        <v>84</v>
      </c>
      <c r="AY572" s="18" t="s">
        <v>201</v>
      </c>
      <c r="BE572" s="162">
        <f>IF(N572="základní",J572,0)</f>
        <v>0</v>
      </c>
      <c r="BF572" s="162">
        <f>IF(N572="snížená",J572,0)</f>
        <v>0</v>
      </c>
      <c r="BG572" s="162">
        <f>IF(N572="zákl. přenesená",J572,0)</f>
        <v>0</v>
      </c>
      <c r="BH572" s="162">
        <f>IF(N572="sníž. přenesená",J572,0)</f>
        <v>0</v>
      </c>
      <c r="BI572" s="162">
        <f>IF(N572="nulová",J572,0)</f>
        <v>0</v>
      </c>
      <c r="BJ572" s="18" t="s">
        <v>82</v>
      </c>
      <c r="BK572" s="162">
        <f>ROUND(I572*H572,2)</f>
        <v>0</v>
      </c>
      <c r="BL572" s="18" t="s">
        <v>250</v>
      </c>
      <c r="BM572" s="161" t="s">
        <v>943</v>
      </c>
    </row>
    <row r="573" spans="1:65" s="14" customFormat="1" ht="11.25">
      <c r="B573" s="171"/>
      <c r="D573" s="164" t="s">
        <v>207</v>
      </c>
      <c r="E573" s="172" t="s">
        <v>1</v>
      </c>
      <c r="F573" s="173" t="s">
        <v>944</v>
      </c>
      <c r="H573" s="174">
        <v>454.9</v>
      </c>
      <c r="I573" s="175"/>
      <c r="L573" s="171"/>
      <c r="M573" s="176"/>
      <c r="N573" s="177"/>
      <c r="O573" s="177"/>
      <c r="P573" s="177"/>
      <c r="Q573" s="177"/>
      <c r="R573" s="177"/>
      <c r="S573" s="177"/>
      <c r="T573" s="178"/>
      <c r="AT573" s="172" t="s">
        <v>207</v>
      </c>
      <c r="AU573" s="172" t="s">
        <v>84</v>
      </c>
      <c r="AV573" s="14" t="s">
        <v>84</v>
      </c>
      <c r="AW573" s="14" t="s">
        <v>32</v>
      </c>
      <c r="AX573" s="14" t="s">
        <v>82</v>
      </c>
      <c r="AY573" s="172" t="s">
        <v>201</v>
      </c>
    </row>
    <row r="574" spans="1:65" s="2" customFormat="1" ht="16.5" customHeight="1">
      <c r="A574" s="33"/>
      <c r="B574" s="149"/>
      <c r="C574" s="150" t="s">
        <v>945</v>
      </c>
      <c r="D574" s="150" t="s">
        <v>203</v>
      </c>
      <c r="E574" s="151" t="s">
        <v>946</v>
      </c>
      <c r="F574" s="152" t="s">
        <v>947</v>
      </c>
      <c r="G574" s="153" t="s">
        <v>405</v>
      </c>
      <c r="H574" s="154">
        <v>402.8</v>
      </c>
      <c r="I574" s="155"/>
      <c r="J574" s="156">
        <f>ROUND(I574*H574,2)</f>
        <v>0</v>
      </c>
      <c r="K574" s="152" t="s">
        <v>1</v>
      </c>
      <c r="L574" s="34"/>
      <c r="M574" s="157" t="s">
        <v>1</v>
      </c>
      <c r="N574" s="158" t="s">
        <v>41</v>
      </c>
      <c r="O574" s="59"/>
      <c r="P574" s="159">
        <f>O574*H574</f>
        <v>0</v>
      </c>
      <c r="Q574" s="159">
        <v>0</v>
      </c>
      <c r="R574" s="159">
        <f>Q574*H574</f>
        <v>0</v>
      </c>
      <c r="S574" s="159">
        <v>0</v>
      </c>
      <c r="T574" s="160">
        <f>S574*H574</f>
        <v>0</v>
      </c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R574" s="161" t="s">
        <v>250</v>
      </c>
      <c r="AT574" s="161" t="s">
        <v>203</v>
      </c>
      <c r="AU574" s="161" t="s">
        <v>84</v>
      </c>
      <c r="AY574" s="18" t="s">
        <v>201</v>
      </c>
      <c r="BE574" s="162">
        <f>IF(N574="základní",J574,0)</f>
        <v>0</v>
      </c>
      <c r="BF574" s="162">
        <f>IF(N574="snížená",J574,0)</f>
        <v>0</v>
      </c>
      <c r="BG574" s="162">
        <f>IF(N574="zákl. přenesená",J574,0)</f>
        <v>0</v>
      </c>
      <c r="BH574" s="162">
        <f>IF(N574="sníž. přenesená",J574,0)</f>
        <v>0</v>
      </c>
      <c r="BI574" s="162">
        <f>IF(N574="nulová",J574,0)</f>
        <v>0</v>
      </c>
      <c r="BJ574" s="18" t="s">
        <v>82</v>
      </c>
      <c r="BK574" s="162">
        <f>ROUND(I574*H574,2)</f>
        <v>0</v>
      </c>
      <c r="BL574" s="18" t="s">
        <v>250</v>
      </c>
      <c r="BM574" s="161" t="s">
        <v>948</v>
      </c>
    </row>
    <row r="575" spans="1:65" s="14" customFormat="1" ht="11.25">
      <c r="B575" s="171"/>
      <c r="D575" s="164" t="s">
        <v>207</v>
      </c>
      <c r="E575" s="172" t="s">
        <v>1</v>
      </c>
      <c r="F575" s="173" t="s">
        <v>949</v>
      </c>
      <c r="H575" s="174">
        <v>402.8</v>
      </c>
      <c r="I575" s="175"/>
      <c r="L575" s="171"/>
      <c r="M575" s="176"/>
      <c r="N575" s="177"/>
      <c r="O575" s="177"/>
      <c r="P575" s="177"/>
      <c r="Q575" s="177"/>
      <c r="R575" s="177"/>
      <c r="S575" s="177"/>
      <c r="T575" s="178"/>
      <c r="AT575" s="172" t="s">
        <v>207</v>
      </c>
      <c r="AU575" s="172" t="s">
        <v>84</v>
      </c>
      <c r="AV575" s="14" t="s">
        <v>84</v>
      </c>
      <c r="AW575" s="14" t="s">
        <v>32</v>
      </c>
      <c r="AX575" s="14" t="s">
        <v>82</v>
      </c>
      <c r="AY575" s="172" t="s">
        <v>201</v>
      </c>
    </row>
    <row r="576" spans="1:65" s="2" customFormat="1" ht="16.5" customHeight="1">
      <c r="A576" s="33"/>
      <c r="B576" s="149"/>
      <c r="C576" s="187" t="s">
        <v>950</v>
      </c>
      <c r="D576" s="187" t="s">
        <v>212</v>
      </c>
      <c r="E576" s="188" t="s">
        <v>951</v>
      </c>
      <c r="F576" s="189" t="s">
        <v>952</v>
      </c>
      <c r="G576" s="190" t="s">
        <v>405</v>
      </c>
      <c r="H576" s="191">
        <v>402.8</v>
      </c>
      <c r="I576" s="192"/>
      <c r="J576" s="193">
        <f>ROUND(I576*H576,2)</f>
        <v>0</v>
      </c>
      <c r="K576" s="189" t="s">
        <v>1</v>
      </c>
      <c r="L576" s="194"/>
      <c r="M576" s="195" t="s">
        <v>1</v>
      </c>
      <c r="N576" s="196" t="s">
        <v>41</v>
      </c>
      <c r="O576" s="59"/>
      <c r="P576" s="159">
        <f>O576*H576</f>
        <v>0</v>
      </c>
      <c r="Q576" s="159">
        <v>5.4000000000000003E-3</v>
      </c>
      <c r="R576" s="159">
        <f>Q576*H576</f>
        <v>2.1751200000000002</v>
      </c>
      <c r="S576" s="159">
        <v>0</v>
      </c>
      <c r="T576" s="160">
        <f>S576*H576</f>
        <v>0</v>
      </c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R576" s="161" t="s">
        <v>297</v>
      </c>
      <c r="AT576" s="161" t="s">
        <v>212</v>
      </c>
      <c r="AU576" s="161" t="s">
        <v>84</v>
      </c>
      <c r="AY576" s="18" t="s">
        <v>201</v>
      </c>
      <c r="BE576" s="162">
        <f>IF(N576="základní",J576,0)</f>
        <v>0</v>
      </c>
      <c r="BF576" s="162">
        <f>IF(N576="snížená",J576,0)</f>
        <v>0</v>
      </c>
      <c r="BG576" s="162">
        <f>IF(N576="zákl. přenesená",J576,0)</f>
        <v>0</v>
      </c>
      <c r="BH576" s="162">
        <f>IF(N576="sníž. přenesená",J576,0)</f>
        <v>0</v>
      </c>
      <c r="BI576" s="162">
        <f>IF(N576="nulová",J576,0)</f>
        <v>0</v>
      </c>
      <c r="BJ576" s="18" t="s">
        <v>82</v>
      </c>
      <c r="BK576" s="162">
        <f>ROUND(I576*H576,2)</f>
        <v>0</v>
      </c>
      <c r="BL576" s="18" t="s">
        <v>250</v>
      </c>
      <c r="BM576" s="161" t="s">
        <v>953</v>
      </c>
    </row>
    <row r="577" spans="1:65" s="14" customFormat="1" ht="11.25">
      <c r="B577" s="171"/>
      <c r="D577" s="164" t="s">
        <v>207</v>
      </c>
      <c r="E577" s="172" t="s">
        <v>1</v>
      </c>
      <c r="F577" s="173" t="s">
        <v>949</v>
      </c>
      <c r="H577" s="174">
        <v>402.8</v>
      </c>
      <c r="I577" s="175"/>
      <c r="L577" s="171"/>
      <c r="M577" s="176"/>
      <c r="N577" s="177"/>
      <c r="O577" s="177"/>
      <c r="P577" s="177"/>
      <c r="Q577" s="177"/>
      <c r="R577" s="177"/>
      <c r="S577" s="177"/>
      <c r="T577" s="178"/>
      <c r="AT577" s="172" t="s">
        <v>207</v>
      </c>
      <c r="AU577" s="172" t="s">
        <v>84</v>
      </c>
      <c r="AV577" s="14" t="s">
        <v>84</v>
      </c>
      <c r="AW577" s="14" t="s">
        <v>32</v>
      </c>
      <c r="AX577" s="14" t="s">
        <v>82</v>
      </c>
      <c r="AY577" s="172" t="s">
        <v>201</v>
      </c>
    </row>
    <row r="578" spans="1:65" s="2" customFormat="1" ht="16.5" customHeight="1">
      <c r="A578" s="33"/>
      <c r="B578" s="149"/>
      <c r="C578" s="150" t="s">
        <v>954</v>
      </c>
      <c r="D578" s="150" t="s">
        <v>203</v>
      </c>
      <c r="E578" s="151" t="s">
        <v>955</v>
      </c>
      <c r="F578" s="152" t="s">
        <v>956</v>
      </c>
      <c r="G578" s="153" t="s">
        <v>206</v>
      </c>
      <c r="H578" s="154">
        <v>16.05</v>
      </c>
      <c r="I578" s="155"/>
      <c r="J578" s="156">
        <f>ROUND(I578*H578,2)</f>
        <v>0</v>
      </c>
      <c r="K578" s="152" t="s">
        <v>335</v>
      </c>
      <c r="L578" s="34"/>
      <c r="M578" s="157" t="s">
        <v>1</v>
      </c>
      <c r="N578" s="158" t="s">
        <v>41</v>
      </c>
      <c r="O578" s="59"/>
      <c r="P578" s="159">
        <f>O578*H578</f>
        <v>0</v>
      </c>
      <c r="Q578" s="159">
        <v>2.2839999999999999E-2</v>
      </c>
      <c r="R578" s="159">
        <f>Q578*H578</f>
        <v>0.36658200000000002</v>
      </c>
      <c r="S578" s="159">
        <v>0</v>
      </c>
      <c r="T578" s="160">
        <f>S578*H578</f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161" t="s">
        <v>250</v>
      </c>
      <c r="AT578" s="161" t="s">
        <v>203</v>
      </c>
      <c r="AU578" s="161" t="s">
        <v>84</v>
      </c>
      <c r="AY578" s="18" t="s">
        <v>201</v>
      </c>
      <c r="BE578" s="162">
        <f>IF(N578="základní",J578,0)</f>
        <v>0</v>
      </c>
      <c r="BF578" s="162">
        <f>IF(N578="snížená",J578,0)</f>
        <v>0</v>
      </c>
      <c r="BG578" s="162">
        <f>IF(N578="zákl. přenesená",J578,0)</f>
        <v>0</v>
      </c>
      <c r="BH578" s="162">
        <f>IF(N578="sníž. přenesená",J578,0)</f>
        <v>0</v>
      </c>
      <c r="BI578" s="162">
        <f>IF(N578="nulová",J578,0)</f>
        <v>0</v>
      </c>
      <c r="BJ578" s="18" t="s">
        <v>82</v>
      </c>
      <c r="BK578" s="162">
        <f>ROUND(I578*H578,2)</f>
        <v>0</v>
      </c>
      <c r="BL578" s="18" t="s">
        <v>250</v>
      </c>
      <c r="BM578" s="161" t="s">
        <v>957</v>
      </c>
    </row>
    <row r="579" spans="1:65" s="14" customFormat="1" ht="11.25">
      <c r="B579" s="171"/>
      <c r="D579" s="164" t="s">
        <v>207</v>
      </c>
      <c r="E579" s="172" t="s">
        <v>1</v>
      </c>
      <c r="F579" s="173" t="s">
        <v>958</v>
      </c>
      <c r="H579" s="174">
        <v>10.007999999999999</v>
      </c>
      <c r="I579" s="175"/>
      <c r="L579" s="171"/>
      <c r="M579" s="176"/>
      <c r="N579" s="177"/>
      <c r="O579" s="177"/>
      <c r="P579" s="177"/>
      <c r="Q579" s="177"/>
      <c r="R579" s="177"/>
      <c r="S579" s="177"/>
      <c r="T579" s="178"/>
      <c r="AT579" s="172" t="s">
        <v>207</v>
      </c>
      <c r="AU579" s="172" t="s">
        <v>84</v>
      </c>
      <c r="AV579" s="14" t="s">
        <v>84</v>
      </c>
      <c r="AW579" s="14" t="s">
        <v>32</v>
      </c>
      <c r="AX579" s="14" t="s">
        <v>76</v>
      </c>
      <c r="AY579" s="172" t="s">
        <v>201</v>
      </c>
    </row>
    <row r="580" spans="1:65" s="14" customFormat="1" ht="11.25">
      <c r="B580" s="171"/>
      <c r="D580" s="164" t="s">
        <v>207</v>
      </c>
      <c r="E580" s="172" t="s">
        <v>1</v>
      </c>
      <c r="F580" s="173" t="s">
        <v>959</v>
      </c>
      <c r="H580" s="174">
        <v>6.0419999999999998</v>
      </c>
      <c r="I580" s="175"/>
      <c r="L580" s="171"/>
      <c r="M580" s="176"/>
      <c r="N580" s="177"/>
      <c r="O580" s="177"/>
      <c r="P580" s="177"/>
      <c r="Q580" s="177"/>
      <c r="R580" s="177"/>
      <c r="S580" s="177"/>
      <c r="T580" s="178"/>
      <c r="AT580" s="172" t="s">
        <v>207</v>
      </c>
      <c r="AU580" s="172" t="s">
        <v>84</v>
      </c>
      <c r="AV580" s="14" t="s">
        <v>84</v>
      </c>
      <c r="AW580" s="14" t="s">
        <v>32</v>
      </c>
      <c r="AX580" s="14" t="s">
        <v>76</v>
      </c>
      <c r="AY580" s="172" t="s">
        <v>201</v>
      </c>
    </row>
    <row r="581" spans="1:65" s="15" customFormat="1" ht="11.25">
      <c r="B581" s="179"/>
      <c r="D581" s="164" t="s">
        <v>207</v>
      </c>
      <c r="E581" s="180" t="s">
        <v>1</v>
      </c>
      <c r="F581" s="181" t="s">
        <v>211</v>
      </c>
      <c r="H581" s="182">
        <v>16.05</v>
      </c>
      <c r="I581" s="183"/>
      <c r="L581" s="179"/>
      <c r="M581" s="184"/>
      <c r="N581" s="185"/>
      <c r="O581" s="185"/>
      <c r="P581" s="185"/>
      <c r="Q581" s="185"/>
      <c r="R581" s="185"/>
      <c r="S581" s="185"/>
      <c r="T581" s="186"/>
      <c r="AT581" s="180" t="s">
        <v>207</v>
      </c>
      <c r="AU581" s="180" t="s">
        <v>84</v>
      </c>
      <c r="AV581" s="15" t="s">
        <v>126</v>
      </c>
      <c r="AW581" s="15" t="s">
        <v>32</v>
      </c>
      <c r="AX581" s="15" t="s">
        <v>82</v>
      </c>
      <c r="AY581" s="180" t="s">
        <v>201</v>
      </c>
    </row>
    <row r="582" spans="1:65" s="2" customFormat="1" ht="16.5" customHeight="1">
      <c r="A582" s="33"/>
      <c r="B582" s="149"/>
      <c r="C582" s="150" t="s">
        <v>960</v>
      </c>
      <c r="D582" s="150" t="s">
        <v>203</v>
      </c>
      <c r="E582" s="151" t="s">
        <v>961</v>
      </c>
      <c r="F582" s="152" t="s">
        <v>962</v>
      </c>
      <c r="G582" s="153" t="s">
        <v>405</v>
      </c>
      <c r="H582" s="154">
        <v>457.40199999999999</v>
      </c>
      <c r="I582" s="155"/>
      <c r="J582" s="156">
        <f>ROUND(I582*H582,2)</f>
        <v>0</v>
      </c>
      <c r="K582" s="152" t="s">
        <v>335</v>
      </c>
      <c r="L582" s="34"/>
      <c r="M582" s="157" t="s">
        <v>1</v>
      </c>
      <c r="N582" s="158" t="s">
        <v>41</v>
      </c>
      <c r="O582" s="59"/>
      <c r="P582" s="159">
        <f>O582*H582</f>
        <v>0</v>
      </c>
      <c r="Q582" s="159">
        <v>1.0019999999999999E-2</v>
      </c>
      <c r="R582" s="159">
        <f>Q582*H582</f>
        <v>4.5831680399999994</v>
      </c>
      <c r="S582" s="159">
        <v>0</v>
      </c>
      <c r="T582" s="160">
        <f>S582*H582</f>
        <v>0</v>
      </c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R582" s="161" t="s">
        <v>250</v>
      </c>
      <c r="AT582" s="161" t="s">
        <v>203</v>
      </c>
      <c r="AU582" s="161" t="s">
        <v>84</v>
      </c>
      <c r="AY582" s="18" t="s">
        <v>201</v>
      </c>
      <c r="BE582" s="162">
        <f>IF(N582="základní",J582,0)</f>
        <v>0</v>
      </c>
      <c r="BF582" s="162">
        <f>IF(N582="snížená",J582,0)</f>
        <v>0</v>
      </c>
      <c r="BG582" s="162">
        <f>IF(N582="zákl. přenesená",J582,0)</f>
        <v>0</v>
      </c>
      <c r="BH582" s="162">
        <f>IF(N582="sníž. přenesená",J582,0)</f>
        <v>0</v>
      </c>
      <c r="BI582" s="162">
        <f>IF(N582="nulová",J582,0)</f>
        <v>0</v>
      </c>
      <c r="BJ582" s="18" t="s">
        <v>82</v>
      </c>
      <c r="BK582" s="162">
        <f>ROUND(I582*H582,2)</f>
        <v>0</v>
      </c>
      <c r="BL582" s="18" t="s">
        <v>250</v>
      </c>
      <c r="BM582" s="161" t="s">
        <v>963</v>
      </c>
    </row>
    <row r="583" spans="1:65" s="13" customFormat="1" ht="11.25">
      <c r="B583" s="163"/>
      <c r="D583" s="164" t="s">
        <v>207</v>
      </c>
      <c r="E583" s="165" t="s">
        <v>1</v>
      </c>
      <c r="F583" s="166" t="s">
        <v>964</v>
      </c>
      <c r="H583" s="165" t="s">
        <v>1</v>
      </c>
      <c r="I583" s="167"/>
      <c r="L583" s="163"/>
      <c r="M583" s="168"/>
      <c r="N583" s="169"/>
      <c r="O583" s="169"/>
      <c r="P583" s="169"/>
      <c r="Q583" s="169"/>
      <c r="R583" s="169"/>
      <c r="S583" s="169"/>
      <c r="T583" s="170"/>
      <c r="AT583" s="165" t="s">
        <v>207</v>
      </c>
      <c r="AU583" s="165" t="s">
        <v>84</v>
      </c>
      <c r="AV583" s="13" t="s">
        <v>82</v>
      </c>
      <c r="AW583" s="13" t="s">
        <v>32</v>
      </c>
      <c r="AX583" s="13" t="s">
        <v>76</v>
      </c>
      <c r="AY583" s="165" t="s">
        <v>201</v>
      </c>
    </row>
    <row r="584" spans="1:65" s="14" customFormat="1" ht="11.25">
      <c r="B584" s="171"/>
      <c r="D584" s="164" t="s">
        <v>207</v>
      </c>
      <c r="E584" s="172" t="s">
        <v>1</v>
      </c>
      <c r="F584" s="173" t="s">
        <v>965</v>
      </c>
      <c r="H584" s="174">
        <v>24.295999999999999</v>
      </c>
      <c r="I584" s="175"/>
      <c r="L584" s="171"/>
      <c r="M584" s="176"/>
      <c r="N584" s="177"/>
      <c r="O584" s="177"/>
      <c r="P584" s="177"/>
      <c r="Q584" s="177"/>
      <c r="R584" s="177"/>
      <c r="S584" s="177"/>
      <c r="T584" s="178"/>
      <c r="AT584" s="172" t="s">
        <v>207</v>
      </c>
      <c r="AU584" s="172" t="s">
        <v>84</v>
      </c>
      <c r="AV584" s="14" t="s">
        <v>84</v>
      </c>
      <c r="AW584" s="14" t="s">
        <v>32</v>
      </c>
      <c r="AX584" s="14" t="s">
        <v>76</v>
      </c>
      <c r="AY584" s="172" t="s">
        <v>201</v>
      </c>
    </row>
    <row r="585" spans="1:65" s="13" customFormat="1" ht="11.25">
      <c r="B585" s="163"/>
      <c r="D585" s="164" t="s">
        <v>207</v>
      </c>
      <c r="E585" s="165" t="s">
        <v>1</v>
      </c>
      <c r="F585" s="166" t="s">
        <v>966</v>
      </c>
      <c r="H585" s="165" t="s">
        <v>1</v>
      </c>
      <c r="I585" s="167"/>
      <c r="L585" s="163"/>
      <c r="M585" s="168"/>
      <c r="N585" s="169"/>
      <c r="O585" s="169"/>
      <c r="P585" s="169"/>
      <c r="Q585" s="169"/>
      <c r="R585" s="169"/>
      <c r="S585" s="169"/>
      <c r="T585" s="170"/>
      <c r="AT585" s="165" t="s">
        <v>207</v>
      </c>
      <c r="AU585" s="165" t="s">
        <v>84</v>
      </c>
      <c r="AV585" s="13" t="s">
        <v>82</v>
      </c>
      <c r="AW585" s="13" t="s">
        <v>32</v>
      </c>
      <c r="AX585" s="13" t="s">
        <v>76</v>
      </c>
      <c r="AY585" s="165" t="s">
        <v>201</v>
      </c>
    </row>
    <row r="586" spans="1:65" s="14" customFormat="1" ht="11.25">
      <c r="B586" s="171"/>
      <c r="D586" s="164" t="s">
        <v>207</v>
      </c>
      <c r="E586" s="172" t="s">
        <v>1</v>
      </c>
      <c r="F586" s="173" t="s">
        <v>967</v>
      </c>
      <c r="H586" s="174">
        <v>52.198</v>
      </c>
      <c r="I586" s="175"/>
      <c r="L586" s="171"/>
      <c r="M586" s="176"/>
      <c r="N586" s="177"/>
      <c r="O586" s="177"/>
      <c r="P586" s="177"/>
      <c r="Q586" s="177"/>
      <c r="R586" s="177"/>
      <c r="S586" s="177"/>
      <c r="T586" s="178"/>
      <c r="AT586" s="172" t="s">
        <v>207</v>
      </c>
      <c r="AU586" s="172" t="s">
        <v>84</v>
      </c>
      <c r="AV586" s="14" t="s">
        <v>84</v>
      </c>
      <c r="AW586" s="14" t="s">
        <v>32</v>
      </c>
      <c r="AX586" s="14" t="s">
        <v>76</v>
      </c>
      <c r="AY586" s="172" t="s">
        <v>201</v>
      </c>
    </row>
    <row r="587" spans="1:65" s="13" customFormat="1" ht="11.25">
      <c r="B587" s="163"/>
      <c r="D587" s="164" t="s">
        <v>207</v>
      </c>
      <c r="E587" s="165" t="s">
        <v>1</v>
      </c>
      <c r="F587" s="166" t="s">
        <v>968</v>
      </c>
      <c r="H587" s="165" t="s">
        <v>1</v>
      </c>
      <c r="I587" s="167"/>
      <c r="L587" s="163"/>
      <c r="M587" s="168"/>
      <c r="N587" s="169"/>
      <c r="O587" s="169"/>
      <c r="P587" s="169"/>
      <c r="Q587" s="169"/>
      <c r="R587" s="169"/>
      <c r="S587" s="169"/>
      <c r="T587" s="170"/>
      <c r="AT587" s="165" t="s">
        <v>207</v>
      </c>
      <c r="AU587" s="165" t="s">
        <v>84</v>
      </c>
      <c r="AV587" s="13" t="s">
        <v>82</v>
      </c>
      <c r="AW587" s="13" t="s">
        <v>32</v>
      </c>
      <c r="AX587" s="13" t="s">
        <v>76</v>
      </c>
      <c r="AY587" s="165" t="s">
        <v>201</v>
      </c>
    </row>
    <row r="588" spans="1:65" s="14" customFormat="1" ht="11.25">
      <c r="B588" s="171"/>
      <c r="D588" s="164" t="s">
        <v>207</v>
      </c>
      <c r="E588" s="172" t="s">
        <v>1</v>
      </c>
      <c r="F588" s="173" t="s">
        <v>969</v>
      </c>
      <c r="H588" s="174">
        <v>15.445</v>
      </c>
      <c r="I588" s="175"/>
      <c r="L588" s="171"/>
      <c r="M588" s="176"/>
      <c r="N588" s="177"/>
      <c r="O588" s="177"/>
      <c r="P588" s="177"/>
      <c r="Q588" s="177"/>
      <c r="R588" s="177"/>
      <c r="S588" s="177"/>
      <c r="T588" s="178"/>
      <c r="AT588" s="172" t="s">
        <v>207</v>
      </c>
      <c r="AU588" s="172" t="s">
        <v>84</v>
      </c>
      <c r="AV588" s="14" t="s">
        <v>84</v>
      </c>
      <c r="AW588" s="14" t="s">
        <v>32</v>
      </c>
      <c r="AX588" s="14" t="s">
        <v>76</v>
      </c>
      <c r="AY588" s="172" t="s">
        <v>201</v>
      </c>
    </row>
    <row r="589" spans="1:65" s="13" customFormat="1" ht="11.25">
      <c r="B589" s="163"/>
      <c r="D589" s="164" t="s">
        <v>207</v>
      </c>
      <c r="E589" s="165" t="s">
        <v>1</v>
      </c>
      <c r="F589" s="166" t="s">
        <v>930</v>
      </c>
      <c r="H589" s="165" t="s">
        <v>1</v>
      </c>
      <c r="I589" s="167"/>
      <c r="L589" s="163"/>
      <c r="M589" s="168"/>
      <c r="N589" s="169"/>
      <c r="O589" s="169"/>
      <c r="P589" s="169"/>
      <c r="Q589" s="169"/>
      <c r="R589" s="169"/>
      <c r="S589" s="169"/>
      <c r="T589" s="170"/>
      <c r="AT589" s="165" t="s">
        <v>207</v>
      </c>
      <c r="AU589" s="165" t="s">
        <v>84</v>
      </c>
      <c r="AV589" s="13" t="s">
        <v>82</v>
      </c>
      <c r="AW589" s="13" t="s">
        <v>32</v>
      </c>
      <c r="AX589" s="13" t="s">
        <v>76</v>
      </c>
      <c r="AY589" s="165" t="s">
        <v>201</v>
      </c>
    </row>
    <row r="590" spans="1:65" s="13" customFormat="1" ht="11.25">
      <c r="B590" s="163"/>
      <c r="D590" s="164" t="s">
        <v>207</v>
      </c>
      <c r="E590" s="165" t="s">
        <v>1</v>
      </c>
      <c r="F590" s="166" t="s">
        <v>607</v>
      </c>
      <c r="H590" s="165" t="s">
        <v>1</v>
      </c>
      <c r="I590" s="167"/>
      <c r="L590" s="163"/>
      <c r="M590" s="168"/>
      <c r="N590" s="169"/>
      <c r="O590" s="169"/>
      <c r="P590" s="169"/>
      <c r="Q590" s="169"/>
      <c r="R590" s="169"/>
      <c r="S590" s="169"/>
      <c r="T590" s="170"/>
      <c r="AT590" s="165" t="s">
        <v>207</v>
      </c>
      <c r="AU590" s="165" t="s">
        <v>84</v>
      </c>
      <c r="AV590" s="13" t="s">
        <v>82</v>
      </c>
      <c r="AW590" s="13" t="s">
        <v>32</v>
      </c>
      <c r="AX590" s="13" t="s">
        <v>76</v>
      </c>
      <c r="AY590" s="165" t="s">
        <v>201</v>
      </c>
    </row>
    <row r="591" spans="1:65" s="14" customFormat="1" ht="11.25">
      <c r="B591" s="171"/>
      <c r="D591" s="164" t="s">
        <v>207</v>
      </c>
      <c r="E591" s="172" t="s">
        <v>1</v>
      </c>
      <c r="F591" s="173" t="s">
        <v>608</v>
      </c>
      <c r="H591" s="174">
        <v>8.3339999999999996</v>
      </c>
      <c r="I591" s="175"/>
      <c r="L591" s="171"/>
      <c r="M591" s="176"/>
      <c r="N591" s="177"/>
      <c r="O591" s="177"/>
      <c r="P591" s="177"/>
      <c r="Q591" s="177"/>
      <c r="R591" s="177"/>
      <c r="S591" s="177"/>
      <c r="T591" s="178"/>
      <c r="AT591" s="172" t="s">
        <v>207</v>
      </c>
      <c r="AU591" s="172" t="s">
        <v>84</v>
      </c>
      <c r="AV591" s="14" t="s">
        <v>84</v>
      </c>
      <c r="AW591" s="14" t="s">
        <v>32</v>
      </c>
      <c r="AX591" s="14" t="s">
        <v>76</v>
      </c>
      <c r="AY591" s="172" t="s">
        <v>201</v>
      </c>
    </row>
    <row r="592" spans="1:65" s="13" customFormat="1" ht="11.25">
      <c r="B592" s="163"/>
      <c r="D592" s="164" t="s">
        <v>207</v>
      </c>
      <c r="E592" s="165" t="s">
        <v>1</v>
      </c>
      <c r="F592" s="166" t="s">
        <v>583</v>
      </c>
      <c r="H592" s="165" t="s">
        <v>1</v>
      </c>
      <c r="I592" s="167"/>
      <c r="L592" s="163"/>
      <c r="M592" s="168"/>
      <c r="N592" s="169"/>
      <c r="O592" s="169"/>
      <c r="P592" s="169"/>
      <c r="Q592" s="169"/>
      <c r="R592" s="169"/>
      <c r="S592" s="169"/>
      <c r="T592" s="170"/>
      <c r="AT592" s="165" t="s">
        <v>207</v>
      </c>
      <c r="AU592" s="165" t="s">
        <v>84</v>
      </c>
      <c r="AV592" s="13" t="s">
        <v>82</v>
      </c>
      <c r="AW592" s="13" t="s">
        <v>32</v>
      </c>
      <c r="AX592" s="13" t="s">
        <v>76</v>
      </c>
      <c r="AY592" s="165" t="s">
        <v>201</v>
      </c>
    </row>
    <row r="593" spans="1:65" s="14" customFormat="1" ht="11.25">
      <c r="B593" s="171"/>
      <c r="D593" s="164" t="s">
        <v>207</v>
      </c>
      <c r="E593" s="172" t="s">
        <v>1</v>
      </c>
      <c r="F593" s="173" t="s">
        <v>584</v>
      </c>
      <c r="H593" s="174">
        <v>51.194000000000003</v>
      </c>
      <c r="I593" s="175"/>
      <c r="L593" s="171"/>
      <c r="M593" s="176"/>
      <c r="N593" s="177"/>
      <c r="O593" s="177"/>
      <c r="P593" s="177"/>
      <c r="Q593" s="177"/>
      <c r="R593" s="177"/>
      <c r="S593" s="177"/>
      <c r="T593" s="178"/>
      <c r="AT593" s="172" t="s">
        <v>207</v>
      </c>
      <c r="AU593" s="172" t="s">
        <v>84</v>
      </c>
      <c r="AV593" s="14" t="s">
        <v>84</v>
      </c>
      <c r="AW593" s="14" t="s">
        <v>32</v>
      </c>
      <c r="AX593" s="14" t="s">
        <v>76</v>
      </c>
      <c r="AY593" s="172" t="s">
        <v>201</v>
      </c>
    </row>
    <row r="594" spans="1:65" s="13" customFormat="1" ht="11.25">
      <c r="B594" s="163"/>
      <c r="D594" s="164" t="s">
        <v>207</v>
      </c>
      <c r="E594" s="165" t="s">
        <v>1</v>
      </c>
      <c r="F594" s="166" t="s">
        <v>970</v>
      </c>
      <c r="H594" s="165" t="s">
        <v>1</v>
      </c>
      <c r="I594" s="167"/>
      <c r="L594" s="163"/>
      <c r="M594" s="168"/>
      <c r="N594" s="169"/>
      <c r="O594" s="169"/>
      <c r="P594" s="169"/>
      <c r="Q594" s="169"/>
      <c r="R594" s="169"/>
      <c r="S594" s="169"/>
      <c r="T594" s="170"/>
      <c r="AT594" s="165" t="s">
        <v>207</v>
      </c>
      <c r="AU594" s="165" t="s">
        <v>84</v>
      </c>
      <c r="AV594" s="13" t="s">
        <v>82</v>
      </c>
      <c r="AW594" s="13" t="s">
        <v>32</v>
      </c>
      <c r="AX594" s="13" t="s">
        <v>76</v>
      </c>
      <c r="AY594" s="165" t="s">
        <v>201</v>
      </c>
    </row>
    <row r="595" spans="1:65" s="14" customFormat="1" ht="11.25">
      <c r="B595" s="171"/>
      <c r="D595" s="164" t="s">
        <v>207</v>
      </c>
      <c r="E595" s="172" t="s">
        <v>1</v>
      </c>
      <c r="F595" s="173" t="s">
        <v>613</v>
      </c>
      <c r="H595" s="174">
        <v>20.556999999999999</v>
      </c>
      <c r="I595" s="175"/>
      <c r="L595" s="171"/>
      <c r="M595" s="176"/>
      <c r="N595" s="177"/>
      <c r="O595" s="177"/>
      <c r="P595" s="177"/>
      <c r="Q595" s="177"/>
      <c r="R595" s="177"/>
      <c r="S595" s="177"/>
      <c r="T595" s="178"/>
      <c r="AT595" s="172" t="s">
        <v>207</v>
      </c>
      <c r="AU595" s="172" t="s">
        <v>84</v>
      </c>
      <c r="AV595" s="14" t="s">
        <v>84</v>
      </c>
      <c r="AW595" s="14" t="s">
        <v>32</v>
      </c>
      <c r="AX595" s="14" t="s">
        <v>76</v>
      </c>
      <c r="AY595" s="172" t="s">
        <v>201</v>
      </c>
    </row>
    <row r="596" spans="1:65" s="13" customFormat="1" ht="11.25">
      <c r="B596" s="163"/>
      <c r="D596" s="164" t="s">
        <v>207</v>
      </c>
      <c r="E596" s="165" t="s">
        <v>1</v>
      </c>
      <c r="F596" s="166" t="s">
        <v>971</v>
      </c>
      <c r="H596" s="165" t="s">
        <v>1</v>
      </c>
      <c r="I596" s="167"/>
      <c r="L596" s="163"/>
      <c r="M596" s="168"/>
      <c r="N596" s="169"/>
      <c r="O596" s="169"/>
      <c r="P596" s="169"/>
      <c r="Q596" s="169"/>
      <c r="R596" s="169"/>
      <c r="S596" s="169"/>
      <c r="T596" s="170"/>
      <c r="AT596" s="165" t="s">
        <v>207</v>
      </c>
      <c r="AU596" s="165" t="s">
        <v>84</v>
      </c>
      <c r="AV596" s="13" t="s">
        <v>82</v>
      </c>
      <c r="AW596" s="13" t="s">
        <v>32</v>
      </c>
      <c r="AX596" s="13" t="s">
        <v>76</v>
      </c>
      <c r="AY596" s="165" t="s">
        <v>201</v>
      </c>
    </row>
    <row r="597" spans="1:65" s="14" customFormat="1" ht="11.25">
      <c r="B597" s="171"/>
      <c r="D597" s="164" t="s">
        <v>207</v>
      </c>
      <c r="E597" s="172" t="s">
        <v>1</v>
      </c>
      <c r="F597" s="173" t="s">
        <v>932</v>
      </c>
      <c r="H597" s="174">
        <v>46.238</v>
      </c>
      <c r="I597" s="175"/>
      <c r="L597" s="171"/>
      <c r="M597" s="176"/>
      <c r="N597" s="177"/>
      <c r="O597" s="177"/>
      <c r="P597" s="177"/>
      <c r="Q597" s="177"/>
      <c r="R597" s="177"/>
      <c r="S597" s="177"/>
      <c r="T597" s="178"/>
      <c r="AT597" s="172" t="s">
        <v>207</v>
      </c>
      <c r="AU597" s="172" t="s">
        <v>84</v>
      </c>
      <c r="AV597" s="14" t="s">
        <v>84</v>
      </c>
      <c r="AW597" s="14" t="s">
        <v>32</v>
      </c>
      <c r="AX597" s="14" t="s">
        <v>76</v>
      </c>
      <c r="AY597" s="172" t="s">
        <v>201</v>
      </c>
    </row>
    <row r="598" spans="1:65" s="13" customFormat="1" ht="11.25">
      <c r="B598" s="163"/>
      <c r="D598" s="164" t="s">
        <v>207</v>
      </c>
      <c r="E598" s="165" t="s">
        <v>1</v>
      </c>
      <c r="F598" s="166" t="s">
        <v>933</v>
      </c>
      <c r="H598" s="165" t="s">
        <v>1</v>
      </c>
      <c r="I598" s="167"/>
      <c r="L598" s="163"/>
      <c r="M598" s="168"/>
      <c r="N598" s="169"/>
      <c r="O598" s="169"/>
      <c r="P598" s="169"/>
      <c r="Q598" s="169"/>
      <c r="R598" s="169"/>
      <c r="S598" s="169"/>
      <c r="T598" s="170"/>
      <c r="AT598" s="165" t="s">
        <v>207</v>
      </c>
      <c r="AU598" s="165" t="s">
        <v>84</v>
      </c>
      <c r="AV598" s="13" t="s">
        <v>82</v>
      </c>
      <c r="AW598" s="13" t="s">
        <v>32</v>
      </c>
      <c r="AX598" s="13" t="s">
        <v>76</v>
      </c>
      <c r="AY598" s="165" t="s">
        <v>201</v>
      </c>
    </row>
    <row r="599" spans="1:65" s="13" customFormat="1" ht="11.25">
      <c r="B599" s="163"/>
      <c r="D599" s="164" t="s">
        <v>207</v>
      </c>
      <c r="E599" s="165" t="s">
        <v>1</v>
      </c>
      <c r="F599" s="166" t="s">
        <v>607</v>
      </c>
      <c r="H599" s="165" t="s">
        <v>1</v>
      </c>
      <c r="I599" s="167"/>
      <c r="L599" s="163"/>
      <c r="M599" s="168"/>
      <c r="N599" s="169"/>
      <c r="O599" s="169"/>
      <c r="P599" s="169"/>
      <c r="Q599" s="169"/>
      <c r="R599" s="169"/>
      <c r="S599" s="169"/>
      <c r="T599" s="170"/>
      <c r="AT599" s="165" t="s">
        <v>207</v>
      </c>
      <c r="AU599" s="165" t="s">
        <v>84</v>
      </c>
      <c r="AV599" s="13" t="s">
        <v>82</v>
      </c>
      <c r="AW599" s="13" t="s">
        <v>32</v>
      </c>
      <c r="AX599" s="13" t="s">
        <v>76</v>
      </c>
      <c r="AY599" s="165" t="s">
        <v>201</v>
      </c>
    </row>
    <row r="600" spans="1:65" s="14" customFormat="1" ht="11.25">
      <c r="B600" s="171"/>
      <c r="D600" s="164" t="s">
        <v>207</v>
      </c>
      <c r="E600" s="172" t="s">
        <v>1</v>
      </c>
      <c r="F600" s="173" t="s">
        <v>609</v>
      </c>
      <c r="H600" s="174">
        <v>3.9620000000000002</v>
      </c>
      <c r="I600" s="175"/>
      <c r="L600" s="171"/>
      <c r="M600" s="176"/>
      <c r="N600" s="177"/>
      <c r="O600" s="177"/>
      <c r="P600" s="177"/>
      <c r="Q600" s="177"/>
      <c r="R600" s="177"/>
      <c r="S600" s="177"/>
      <c r="T600" s="178"/>
      <c r="AT600" s="172" t="s">
        <v>207</v>
      </c>
      <c r="AU600" s="172" t="s">
        <v>84</v>
      </c>
      <c r="AV600" s="14" t="s">
        <v>84</v>
      </c>
      <c r="AW600" s="14" t="s">
        <v>32</v>
      </c>
      <c r="AX600" s="14" t="s">
        <v>76</v>
      </c>
      <c r="AY600" s="172" t="s">
        <v>201</v>
      </c>
    </row>
    <row r="601" spans="1:65" s="13" customFormat="1" ht="11.25">
      <c r="B601" s="163"/>
      <c r="D601" s="164" t="s">
        <v>207</v>
      </c>
      <c r="E601" s="165" t="s">
        <v>1</v>
      </c>
      <c r="F601" s="166" t="s">
        <v>610</v>
      </c>
      <c r="H601" s="165" t="s">
        <v>1</v>
      </c>
      <c r="I601" s="167"/>
      <c r="L601" s="163"/>
      <c r="M601" s="168"/>
      <c r="N601" s="169"/>
      <c r="O601" s="169"/>
      <c r="P601" s="169"/>
      <c r="Q601" s="169"/>
      <c r="R601" s="169"/>
      <c r="S601" s="169"/>
      <c r="T601" s="170"/>
      <c r="AT601" s="165" t="s">
        <v>207</v>
      </c>
      <c r="AU601" s="165" t="s">
        <v>84</v>
      </c>
      <c r="AV601" s="13" t="s">
        <v>82</v>
      </c>
      <c r="AW601" s="13" t="s">
        <v>32</v>
      </c>
      <c r="AX601" s="13" t="s">
        <v>76</v>
      </c>
      <c r="AY601" s="165" t="s">
        <v>201</v>
      </c>
    </row>
    <row r="602" spans="1:65" s="14" customFormat="1" ht="11.25">
      <c r="B602" s="171"/>
      <c r="D602" s="164" t="s">
        <v>207</v>
      </c>
      <c r="E602" s="172" t="s">
        <v>1</v>
      </c>
      <c r="F602" s="173" t="s">
        <v>611</v>
      </c>
      <c r="H602" s="174">
        <v>15.29</v>
      </c>
      <c r="I602" s="175"/>
      <c r="L602" s="171"/>
      <c r="M602" s="176"/>
      <c r="N602" s="177"/>
      <c r="O602" s="177"/>
      <c r="P602" s="177"/>
      <c r="Q602" s="177"/>
      <c r="R602" s="177"/>
      <c r="S602" s="177"/>
      <c r="T602" s="178"/>
      <c r="AT602" s="172" t="s">
        <v>207</v>
      </c>
      <c r="AU602" s="172" t="s">
        <v>84</v>
      </c>
      <c r="AV602" s="14" t="s">
        <v>84</v>
      </c>
      <c r="AW602" s="14" t="s">
        <v>32</v>
      </c>
      <c r="AX602" s="14" t="s">
        <v>76</v>
      </c>
      <c r="AY602" s="172" t="s">
        <v>201</v>
      </c>
    </row>
    <row r="603" spans="1:65" s="13" customFormat="1" ht="11.25">
      <c r="B603" s="163"/>
      <c r="D603" s="164" t="s">
        <v>207</v>
      </c>
      <c r="E603" s="165" t="s">
        <v>1</v>
      </c>
      <c r="F603" s="166" t="s">
        <v>583</v>
      </c>
      <c r="H603" s="165" t="s">
        <v>1</v>
      </c>
      <c r="I603" s="167"/>
      <c r="L603" s="163"/>
      <c r="M603" s="168"/>
      <c r="N603" s="169"/>
      <c r="O603" s="169"/>
      <c r="P603" s="169"/>
      <c r="Q603" s="169"/>
      <c r="R603" s="169"/>
      <c r="S603" s="169"/>
      <c r="T603" s="170"/>
      <c r="AT603" s="165" t="s">
        <v>207</v>
      </c>
      <c r="AU603" s="165" t="s">
        <v>84</v>
      </c>
      <c r="AV603" s="13" t="s">
        <v>82</v>
      </c>
      <c r="AW603" s="13" t="s">
        <v>32</v>
      </c>
      <c r="AX603" s="13" t="s">
        <v>76</v>
      </c>
      <c r="AY603" s="165" t="s">
        <v>201</v>
      </c>
    </row>
    <row r="604" spans="1:65" s="14" customFormat="1" ht="11.25">
      <c r="B604" s="171"/>
      <c r="D604" s="164" t="s">
        <v>207</v>
      </c>
      <c r="E604" s="172" t="s">
        <v>1</v>
      </c>
      <c r="F604" s="173" t="s">
        <v>585</v>
      </c>
      <c r="H604" s="174">
        <v>98.567999999999998</v>
      </c>
      <c r="I604" s="175"/>
      <c r="L604" s="171"/>
      <c r="M604" s="176"/>
      <c r="N604" s="177"/>
      <c r="O604" s="177"/>
      <c r="P604" s="177"/>
      <c r="Q604" s="177"/>
      <c r="R604" s="177"/>
      <c r="S604" s="177"/>
      <c r="T604" s="178"/>
      <c r="AT604" s="172" t="s">
        <v>207</v>
      </c>
      <c r="AU604" s="172" t="s">
        <v>84</v>
      </c>
      <c r="AV604" s="14" t="s">
        <v>84</v>
      </c>
      <c r="AW604" s="14" t="s">
        <v>32</v>
      </c>
      <c r="AX604" s="14" t="s">
        <v>76</v>
      </c>
      <c r="AY604" s="172" t="s">
        <v>201</v>
      </c>
    </row>
    <row r="605" spans="1:65" s="13" customFormat="1" ht="11.25">
      <c r="B605" s="163"/>
      <c r="D605" s="164" t="s">
        <v>207</v>
      </c>
      <c r="E605" s="165" t="s">
        <v>1</v>
      </c>
      <c r="F605" s="166" t="s">
        <v>614</v>
      </c>
      <c r="H605" s="165" t="s">
        <v>1</v>
      </c>
      <c r="I605" s="167"/>
      <c r="L605" s="163"/>
      <c r="M605" s="168"/>
      <c r="N605" s="169"/>
      <c r="O605" s="169"/>
      <c r="P605" s="169"/>
      <c r="Q605" s="169"/>
      <c r="R605" s="169"/>
      <c r="S605" s="169"/>
      <c r="T605" s="170"/>
      <c r="AT605" s="165" t="s">
        <v>207</v>
      </c>
      <c r="AU605" s="165" t="s">
        <v>84</v>
      </c>
      <c r="AV605" s="13" t="s">
        <v>82</v>
      </c>
      <c r="AW605" s="13" t="s">
        <v>32</v>
      </c>
      <c r="AX605" s="13" t="s">
        <v>76</v>
      </c>
      <c r="AY605" s="165" t="s">
        <v>201</v>
      </c>
    </row>
    <row r="606" spans="1:65" s="14" customFormat="1" ht="11.25">
      <c r="B606" s="171"/>
      <c r="D606" s="164" t="s">
        <v>207</v>
      </c>
      <c r="E606" s="172" t="s">
        <v>1</v>
      </c>
      <c r="F606" s="173" t="s">
        <v>615</v>
      </c>
      <c r="H606" s="174">
        <v>121.32</v>
      </c>
      <c r="I606" s="175"/>
      <c r="L606" s="171"/>
      <c r="M606" s="176"/>
      <c r="N606" s="177"/>
      <c r="O606" s="177"/>
      <c r="P606" s="177"/>
      <c r="Q606" s="177"/>
      <c r="R606" s="177"/>
      <c r="S606" s="177"/>
      <c r="T606" s="178"/>
      <c r="AT606" s="172" t="s">
        <v>207</v>
      </c>
      <c r="AU606" s="172" t="s">
        <v>84</v>
      </c>
      <c r="AV606" s="14" t="s">
        <v>84</v>
      </c>
      <c r="AW606" s="14" t="s">
        <v>32</v>
      </c>
      <c r="AX606" s="14" t="s">
        <v>76</v>
      </c>
      <c r="AY606" s="172" t="s">
        <v>201</v>
      </c>
    </row>
    <row r="607" spans="1:65" s="15" customFormat="1" ht="11.25">
      <c r="B607" s="179"/>
      <c r="D607" s="164" t="s">
        <v>207</v>
      </c>
      <c r="E607" s="180" t="s">
        <v>1</v>
      </c>
      <c r="F607" s="181" t="s">
        <v>211</v>
      </c>
      <c r="H607" s="182">
        <v>457.40199999999999</v>
      </c>
      <c r="I607" s="183"/>
      <c r="L607" s="179"/>
      <c r="M607" s="184"/>
      <c r="N607" s="185"/>
      <c r="O607" s="185"/>
      <c r="P607" s="185"/>
      <c r="Q607" s="185"/>
      <c r="R607" s="185"/>
      <c r="S607" s="185"/>
      <c r="T607" s="186"/>
      <c r="AT607" s="180" t="s">
        <v>207</v>
      </c>
      <c r="AU607" s="180" t="s">
        <v>84</v>
      </c>
      <c r="AV607" s="15" t="s">
        <v>126</v>
      </c>
      <c r="AW607" s="15" t="s">
        <v>32</v>
      </c>
      <c r="AX607" s="15" t="s">
        <v>82</v>
      </c>
      <c r="AY607" s="180" t="s">
        <v>201</v>
      </c>
    </row>
    <row r="608" spans="1:65" s="2" customFormat="1" ht="16.5" customHeight="1">
      <c r="A608" s="33"/>
      <c r="B608" s="149"/>
      <c r="C608" s="150" t="s">
        <v>972</v>
      </c>
      <c r="D608" s="150" t="s">
        <v>203</v>
      </c>
      <c r="E608" s="151" t="s">
        <v>973</v>
      </c>
      <c r="F608" s="152" t="s">
        <v>974</v>
      </c>
      <c r="G608" s="153" t="s">
        <v>405</v>
      </c>
      <c r="H608" s="154">
        <v>380.75400000000002</v>
      </c>
      <c r="I608" s="155"/>
      <c r="J608" s="156">
        <f>ROUND(I608*H608,2)</f>
        <v>0</v>
      </c>
      <c r="K608" s="152" t="s">
        <v>335</v>
      </c>
      <c r="L608" s="34"/>
      <c r="M608" s="157" t="s">
        <v>1</v>
      </c>
      <c r="N608" s="158" t="s">
        <v>41</v>
      </c>
      <c r="O608" s="59"/>
      <c r="P608" s="159">
        <f>O608*H608</f>
        <v>0</v>
      </c>
      <c r="Q608" s="159">
        <v>0</v>
      </c>
      <c r="R608" s="159">
        <f>Q608*H608</f>
        <v>0</v>
      </c>
      <c r="S608" s="159">
        <v>0</v>
      </c>
      <c r="T608" s="160">
        <f>S608*H608</f>
        <v>0</v>
      </c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R608" s="161" t="s">
        <v>250</v>
      </c>
      <c r="AT608" s="161" t="s">
        <v>203</v>
      </c>
      <c r="AU608" s="161" t="s">
        <v>84</v>
      </c>
      <c r="AY608" s="18" t="s">
        <v>201</v>
      </c>
      <c r="BE608" s="162">
        <f>IF(N608="základní",J608,0)</f>
        <v>0</v>
      </c>
      <c r="BF608" s="162">
        <f>IF(N608="snížená",J608,0)</f>
        <v>0</v>
      </c>
      <c r="BG608" s="162">
        <f>IF(N608="zákl. přenesená",J608,0)</f>
        <v>0</v>
      </c>
      <c r="BH608" s="162">
        <f>IF(N608="sníž. přenesená",J608,0)</f>
        <v>0</v>
      </c>
      <c r="BI608" s="162">
        <f>IF(N608="nulová",J608,0)</f>
        <v>0</v>
      </c>
      <c r="BJ608" s="18" t="s">
        <v>82</v>
      </c>
      <c r="BK608" s="162">
        <f>ROUND(I608*H608,2)</f>
        <v>0</v>
      </c>
      <c r="BL608" s="18" t="s">
        <v>250</v>
      </c>
      <c r="BM608" s="161" t="s">
        <v>975</v>
      </c>
    </row>
    <row r="609" spans="2:51" s="13" customFormat="1" ht="11.25">
      <c r="B609" s="163"/>
      <c r="D609" s="164" t="s">
        <v>207</v>
      </c>
      <c r="E609" s="165" t="s">
        <v>1</v>
      </c>
      <c r="F609" s="166" t="s">
        <v>930</v>
      </c>
      <c r="H609" s="165" t="s">
        <v>1</v>
      </c>
      <c r="I609" s="167"/>
      <c r="L609" s="163"/>
      <c r="M609" s="168"/>
      <c r="N609" s="169"/>
      <c r="O609" s="169"/>
      <c r="P609" s="169"/>
      <c r="Q609" s="169"/>
      <c r="R609" s="169"/>
      <c r="S609" s="169"/>
      <c r="T609" s="170"/>
      <c r="AT609" s="165" t="s">
        <v>207</v>
      </c>
      <c r="AU609" s="165" t="s">
        <v>84</v>
      </c>
      <c r="AV609" s="13" t="s">
        <v>82</v>
      </c>
      <c r="AW609" s="13" t="s">
        <v>32</v>
      </c>
      <c r="AX609" s="13" t="s">
        <v>76</v>
      </c>
      <c r="AY609" s="165" t="s">
        <v>201</v>
      </c>
    </row>
    <row r="610" spans="2:51" s="13" customFormat="1" ht="11.25">
      <c r="B610" s="163"/>
      <c r="D610" s="164" t="s">
        <v>207</v>
      </c>
      <c r="E610" s="165" t="s">
        <v>1</v>
      </c>
      <c r="F610" s="166" t="s">
        <v>976</v>
      </c>
      <c r="H610" s="165" t="s">
        <v>1</v>
      </c>
      <c r="I610" s="167"/>
      <c r="L610" s="163"/>
      <c r="M610" s="168"/>
      <c r="N610" s="169"/>
      <c r="O610" s="169"/>
      <c r="P610" s="169"/>
      <c r="Q610" s="169"/>
      <c r="R610" s="169"/>
      <c r="S610" s="169"/>
      <c r="T610" s="170"/>
      <c r="AT610" s="165" t="s">
        <v>207</v>
      </c>
      <c r="AU610" s="165" t="s">
        <v>84</v>
      </c>
      <c r="AV610" s="13" t="s">
        <v>82</v>
      </c>
      <c r="AW610" s="13" t="s">
        <v>32</v>
      </c>
      <c r="AX610" s="13" t="s">
        <v>76</v>
      </c>
      <c r="AY610" s="165" t="s">
        <v>201</v>
      </c>
    </row>
    <row r="611" spans="2:51" s="14" customFormat="1" ht="11.25">
      <c r="B611" s="171"/>
      <c r="D611" s="164" t="s">
        <v>207</v>
      </c>
      <c r="E611" s="172" t="s">
        <v>1</v>
      </c>
      <c r="F611" s="173" t="s">
        <v>608</v>
      </c>
      <c r="H611" s="174">
        <v>8.3339999999999996</v>
      </c>
      <c r="I611" s="175"/>
      <c r="L611" s="171"/>
      <c r="M611" s="176"/>
      <c r="N611" s="177"/>
      <c r="O611" s="177"/>
      <c r="P611" s="177"/>
      <c r="Q611" s="177"/>
      <c r="R611" s="177"/>
      <c r="S611" s="177"/>
      <c r="T611" s="178"/>
      <c r="AT611" s="172" t="s">
        <v>207</v>
      </c>
      <c r="AU611" s="172" t="s">
        <v>84</v>
      </c>
      <c r="AV611" s="14" t="s">
        <v>84</v>
      </c>
      <c r="AW611" s="14" t="s">
        <v>32</v>
      </c>
      <c r="AX611" s="14" t="s">
        <v>76</v>
      </c>
      <c r="AY611" s="172" t="s">
        <v>201</v>
      </c>
    </row>
    <row r="612" spans="2:51" s="13" customFormat="1" ht="11.25">
      <c r="B612" s="163"/>
      <c r="D612" s="164" t="s">
        <v>207</v>
      </c>
      <c r="E612" s="165" t="s">
        <v>1</v>
      </c>
      <c r="F612" s="166" t="s">
        <v>977</v>
      </c>
      <c r="H612" s="165" t="s">
        <v>1</v>
      </c>
      <c r="I612" s="167"/>
      <c r="L612" s="163"/>
      <c r="M612" s="168"/>
      <c r="N612" s="169"/>
      <c r="O612" s="169"/>
      <c r="P612" s="169"/>
      <c r="Q612" s="169"/>
      <c r="R612" s="169"/>
      <c r="S612" s="169"/>
      <c r="T612" s="170"/>
      <c r="AT612" s="165" t="s">
        <v>207</v>
      </c>
      <c r="AU612" s="165" t="s">
        <v>84</v>
      </c>
      <c r="AV612" s="13" t="s">
        <v>82</v>
      </c>
      <c r="AW612" s="13" t="s">
        <v>32</v>
      </c>
      <c r="AX612" s="13" t="s">
        <v>76</v>
      </c>
      <c r="AY612" s="165" t="s">
        <v>201</v>
      </c>
    </row>
    <row r="613" spans="2:51" s="14" customFormat="1" ht="11.25">
      <c r="B613" s="171"/>
      <c r="D613" s="164" t="s">
        <v>207</v>
      </c>
      <c r="E613" s="172" t="s">
        <v>1</v>
      </c>
      <c r="F613" s="173" t="s">
        <v>584</v>
      </c>
      <c r="H613" s="174">
        <v>51.194000000000003</v>
      </c>
      <c r="I613" s="175"/>
      <c r="L613" s="171"/>
      <c r="M613" s="176"/>
      <c r="N613" s="177"/>
      <c r="O613" s="177"/>
      <c r="P613" s="177"/>
      <c r="Q613" s="177"/>
      <c r="R613" s="177"/>
      <c r="S613" s="177"/>
      <c r="T613" s="178"/>
      <c r="AT613" s="172" t="s">
        <v>207</v>
      </c>
      <c r="AU613" s="172" t="s">
        <v>84</v>
      </c>
      <c r="AV613" s="14" t="s">
        <v>84</v>
      </c>
      <c r="AW613" s="14" t="s">
        <v>32</v>
      </c>
      <c r="AX613" s="14" t="s">
        <v>76</v>
      </c>
      <c r="AY613" s="172" t="s">
        <v>201</v>
      </c>
    </row>
    <row r="614" spans="2:51" s="13" customFormat="1" ht="11.25">
      <c r="B614" s="163"/>
      <c r="D614" s="164" t="s">
        <v>207</v>
      </c>
      <c r="E614" s="165" t="s">
        <v>1</v>
      </c>
      <c r="F614" s="166" t="s">
        <v>978</v>
      </c>
      <c r="H614" s="165" t="s">
        <v>1</v>
      </c>
      <c r="I614" s="167"/>
      <c r="L614" s="163"/>
      <c r="M614" s="168"/>
      <c r="N614" s="169"/>
      <c r="O614" s="169"/>
      <c r="P614" s="169"/>
      <c r="Q614" s="169"/>
      <c r="R614" s="169"/>
      <c r="S614" s="169"/>
      <c r="T614" s="170"/>
      <c r="AT614" s="165" t="s">
        <v>207</v>
      </c>
      <c r="AU614" s="165" t="s">
        <v>84</v>
      </c>
      <c r="AV614" s="13" t="s">
        <v>82</v>
      </c>
      <c r="AW614" s="13" t="s">
        <v>32</v>
      </c>
      <c r="AX614" s="13" t="s">
        <v>76</v>
      </c>
      <c r="AY614" s="165" t="s">
        <v>201</v>
      </c>
    </row>
    <row r="615" spans="2:51" s="14" customFormat="1" ht="11.25">
      <c r="B615" s="171"/>
      <c r="D615" s="164" t="s">
        <v>207</v>
      </c>
      <c r="E615" s="172" t="s">
        <v>1</v>
      </c>
      <c r="F615" s="173" t="s">
        <v>613</v>
      </c>
      <c r="H615" s="174">
        <v>20.556999999999999</v>
      </c>
      <c r="I615" s="175"/>
      <c r="L615" s="171"/>
      <c r="M615" s="176"/>
      <c r="N615" s="177"/>
      <c r="O615" s="177"/>
      <c r="P615" s="177"/>
      <c r="Q615" s="177"/>
      <c r="R615" s="177"/>
      <c r="S615" s="177"/>
      <c r="T615" s="178"/>
      <c r="AT615" s="172" t="s">
        <v>207</v>
      </c>
      <c r="AU615" s="172" t="s">
        <v>84</v>
      </c>
      <c r="AV615" s="14" t="s">
        <v>84</v>
      </c>
      <c r="AW615" s="14" t="s">
        <v>32</v>
      </c>
      <c r="AX615" s="14" t="s">
        <v>76</v>
      </c>
      <c r="AY615" s="172" t="s">
        <v>201</v>
      </c>
    </row>
    <row r="616" spans="2:51" s="13" customFormat="1" ht="11.25">
      <c r="B616" s="163"/>
      <c r="D616" s="164" t="s">
        <v>207</v>
      </c>
      <c r="E616" s="165" t="s">
        <v>1</v>
      </c>
      <c r="F616" s="166" t="s">
        <v>931</v>
      </c>
      <c r="H616" s="165" t="s">
        <v>1</v>
      </c>
      <c r="I616" s="167"/>
      <c r="L616" s="163"/>
      <c r="M616" s="168"/>
      <c r="N616" s="169"/>
      <c r="O616" s="169"/>
      <c r="P616" s="169"/>
      <c r="Q616" s="169"/>
      <c r="R616" s="169"/>
      <c r="S616" s="169"/>
      <c r="T616" s="170"/>
      <c r="AT616" s="165" t="s">
        <v>207</v>
      </c>
      <c r="AU616" s="165" t="s">
        <v>84</v>
      </c>
      <c r="AV616" s="13" t="s">
        <v>82</v>
      </c>
      <c r="AW616" s="13" t="s">
        <v>32</v>
      </c>
      <c r="AX616" s="13" t="s">
        <v>76</v>
      </c>
      <c r="AY616" s="165" t="s">
        <v>201</v>
      </c>
    </row>
    <row r="617" spans="2:51" s="14" customFormat="1" ht="11.25">
      <c r="B617" s="171"/>
      <c r="D617" s="164" t="s">
        <v>207</v>
      </c>
      <c r="E617" s="172" t="s">
        <v>1</v>
      </c>
      <c r="F617" s="173" t="s">
        <v>932</v>
      </c>
      <c r="H617" s="174">
        <v>46.238</v>
      </c>
      <c r="I617" s="175"/>
      <c r="L617" s="171"/>
      <c r="M617" s="176"/>
      <c r="N617" s="177"/>
      <c r="O617" s="177"/>
      <c r="P617" s="177"/>
      <c r="Q617" s="177"/>
      <c r="R617" s="177"/>
      <c r="S617" s="177"/>
      <c r="T617" s="178"/>
      <c r="AT617" s="172" t="s">
        <v>207</v>
      </c>
      <c r="AU617" s="172" t="s">
        <v>84</v>
      </c>
      <c r="AV617" s="14" t="s">
        <v>84</v>
      </c>
      <c r="AW617" s="14" t="s">
        <v>32</v>
      </c>
      <c r="AX617" s="14" t="s">
        <v>76</v>
      </c>
      <c r="AY617" s="172" t="s">
        <v>201</v>
      </c>
    </row>
    <row r="618" spans="2:51" s="13" customFormat="1" ht="11.25">
      <c r="B618" s="163"/>
      <c r="D618" s="164" t="s">
        <v>207</v>
      </c>
      <c r="E618" s="165" t="s">
        <v>1</v>
      </c>
      <c r="F618" s="166" t="s">
        <v>933</v>
      </c>
      <c r="H618" s="165" t="s">
        <v>1</v>
      </c>
      <c r="I618" s="167"/>
      <c r="L618" s="163"/>
      <c r="M618" s="168"/>
      <c r="N618" s="169"/>
      <c r="O618" s="169"/>
      <c r="P618" s="169"/>
      <c r="Q618" s="169"/>
      <c r="R618" s="169"/>
      <c r="S618" s="169"/>
      <c r="T618" s="170"/>
      <c r="AT618" s="165" t="s">
        <v>207</v>
      </c>
      <c r="AU618" s="165" t="s">
        <v>84</v>
      </c>
      <c r="AV618" s="13" t="s">
        <v>82</v>
      </c>
      <c r="AW618" s="13" t="s">
        <v>32</v>
      </c>
      <c r="AX618" s="13" t="s">
        <v>76</v>
      </c>
      <c r="AY618" s="165" t="s">
        <v>201</v>
      </c>
    </row>
    <row r="619" spans="2:51" s="13" customFormat="1" ht="11.25">
      <c r="B619" s="163"/>
      <c r="D619" s="164" t="s">
        <v>207</v>
      </c>
      <c r="E619" s="165" t="s">
        <v>1</v>
      </c>
      <c r="F619" s="166" t="s">
        <v>979</v>
      </c>
      <c r="H619" s="165" t="s">
        <v>1</v>
      </c>
      <c r="I619" s="167"/>
      <c r="L619" s="163"/>
      <c r="M619" s="168"/>
      <c r="N619" s="169"/>
      <c r="O619" s="169"/>
      <c r="P619" s="169"/>
      <c r="Q619" s="169"/>
      <c r="R619" s="169"/>
      <c r="S619" s="169"/>
      <c r="T619" s="170"/>
      <c r="AT619" s="165" t="s">
        <v>207</v>
      </c>
      <c r="AU619" s="165" t="s">
        <v>84</v>
      </c>
      <c r="AV619" s="13" t="s">
        <v>82</v>
      </c>
      <c r="AW619" s="13" t="s">
        <v>32</v>
      </c>
      <c r="AX619" s="13" t="s">
        <v>76</v>
      </c>
      <c r="AY619" s="165" t="s">
        <v>201</v>
      </c>
    </row>
    <row r="620" spans="2:51" s="14" customFormat="1" ht="11.25">
      <c r="B620" s="171"/>
      <c r="D620" s="164" t="s">
        <v>207</v>
      </c>
      <c r="E620" s="172" t="s">
        <v>1</v>
      </c>
      <c r="F620" s="173" t="s">
        <v>609</v>
      </c>
      <c r="H620" s="174">
        <v>3.9620000000000002</v>
      </c>
      <c r="I620" s="175"/>
      <c r="L620" s="171"/>
      <c r="M620" s="176"/>
      <c r="N620" s="177"/>
      <c r="O620" s="177"/>
      <c r="P620" s="177"/>
      <c r="Q620" s="177"/>
      <c r="R620" s="177"/>
      <c r="S620" s="177"/>
      <c r="T620" s="178"/>
      <c r="AT620" s="172" t="s">
        <v>207</v>
      </c>
      <c r="AU620" s="172" t="s">
        <v>84</v>
      </c>
      <c r="AV620" s="14" t="s">
        <v>84</v>
      </c>
      <c r="AW620" s="14" t="s">
        <v>32</v>
      </c>
      <c r="AX620" s="14" t="s">
        <v>76</v>
      </c>
      <c r="AY620" s="172" t="s">
        <v>201</v>
      </c>
    </row>
    <row r="621" spans="2:51" s="13" customFormat="1" ht="11.25">
      <c r="B621" s="163"/>
      <c r="D621" s="164" t="s">
        <v>207</v>
      </c>
      <c r="E621" s="165" t="s">
        <v>1</v>
      </c>
      <c r="F621" s="166" t="s">
        <v>980</v>
      </c>
      <c r="H621" s="165" t="s">
        <v>1</v>
      </c>
      <c r="I621" s="167"/>
      <c r="L621" s="163"/>
      <c r="M621" s="168"/>
      <c r="N621" s="169"/>
      <c r="O621" s="169"/>
      <c r="P621" s="169"/>
      <c r="Q621" s="169"/>
      <c r="R621" s="169"/>
      <c r="S621" s="169"/>
      <c r="T621" s="170"/>
      <c r="AT621" s="165" t="s">
        <v>207</v>
      </c>
      <c r="AU621" s="165" t="s">
        <v>84</v>
      </c>
      <c r="AV621" s="13" t="s">
        <v>82</v>
      </c>
      <c r="AW621" s="13" t="s">
        <v>32</v>
      </c>
      <c r="AX621" s="13" t="s">
        <v>76</v>
      </c>
      <c r="AY621" s="165" t="s">
        <v>201</v>
      </c>
    </row>
    <row r="622" spans="2:51" s="14" customFormat="1" ht="11.25">
      <c r="B622" s="171"/>
      <c r="D622" s="164" t="s">
        <v>207</v>
      </c>
      <c r="E622" s="172" t="s">
        <v>1</v>
      </c>
      <c r="F622" s="173" t="s">
        <v>981</v>
      </c>
      <c r="H622" s="174">
        <v>30.581</v>
      </c>
      <c r="I622" s="175"/>
      <c r="L622" s="171"/>
      <c r="M622" s="176"/>
      <c r="N622" s="177"/>
      <c r="O622" s="177"/>
      <c r="P622" s="177"/>
      <c r="Q622" s="177"/>
      <c r="R622" s="177"/>
      <c r="S622" s="177"/>
      <c r="T622" s="178"/>
      <c r="AT622" s="172" t="s">
        <v>207</v>
      </c>
      <c r="AU622" s="172" t="s">
        <v>84</v>
      </c>
      <c r="AV622" s="14" t="s">
        <v>84</v>
      </c>
      <c r="AW622" s="14" t="s">
        <v>32</v>
      </c>
      <c r="AX622" s="14" t="s">
        <v>76</v>
      </c>
      <c r="AY622" s="172" t="s">
        <v>201</v>
      </c>
    </row>
    <row r="623" spans="2:51" s="13" customFormat="1" ht="11.25">
      <c r="B623" s="163"/>
      <c r="D623" s="164" t="s">
        <v>207</v>
      </c>
      <c r="E623" s="165" t="s">
        <v>1</v>
      </c>
      <c r="F623" s="166" t="s">
        <v>977</v>
      </c>
      <c r="H623" s="165" t="s">
        <v>1</v>
      </c>
      <c r="I623" s="167"/>
      <c r="L623" s="163"/>
      <c r="M623" s="168"/>
      <c r="N623" s="169"/>
      <c r="O623" s="169"/>
      <c r="P623" s="169"/>
      <c r="Q623" s="169"/>
      <c r="R623" s="169"/>
      <c r="S623" s="169"/>
      <c r="T623" s="170"/>
      <c r="AT623" s="165" t="s">
        <v>207</v>
      </c>
      <c r="AU623" s="165" t="s">
        <v>84</v>
      </c>
      <c r="AV623" s="13" t="s">
        <v>82</v>
      </c>
      <c r="AW623" s="13" t="s">
        <v>32</v>
      </c>
      <c r="AX623" s="13" t="s">
        <v>76</v>
      </c>
      <c r="AY623" s="165" t="s">
        <v>201</v>
      </c>
    </row>
    <row r="624" spans="2:51" s="14" customFormat="1" ht="11.25">
      <c r="B624" s="171"/>
      <c r="D624" s="164" t="s">
        <v>207</v>
      </c>
      <c r="E624" s="172" t="s">
        <v>1</v>
      </c>
      <c r="F624" s="173" t="s">
        <v>585</v>
      </c>
      <c r="H624" s="174">
        <v>98.567999999999998</v>
      </c>
      <c r="I624" s="175"/>
      <c r="L624" s="171"/>
      <c r="M624" s="176"/>
      <c r="N624" s="177"/>
      <c r="O624" s="177"/>
      <c r="P624" s="177"/>
      <c r="Q624" s="177"/>
      <c r="R624" s="177"/>
      <c r="S624" s="177"/>
      <c r="T624" s="178"/>
      <c r="AT624" s="172" t="s">
        <v>207</v>
      </c>
      <c r="AU624" s="172" t="s">
        <v>84</v>
      </c>
      <c r="AV624" s="14" t="s">
        <v>84</v>
      </c>
      <c r="AW624" s="14" t="s">
        <v>32</v>
      </c>
      <c r="AX624" s="14" t="s">
        <v>76</v>
      </c>
      <c r="AY624" s="172" t="s">
        <v>201</v>
      </c>
    </row>
    <row r="625" spans="1:65" s="13" customFormat="1" ht="11.25">
      <c r="B625" s="163"/>
      <c r="D625" s="164" t="s">
        <v>207</v>
      </c>
      <c r="E625" s="165" t="s">
        <v>1</v>
      </c>
      <c r="F625" s="166" t="s">
        <v>614</v>
      </c>
      <c r="H625" s="165" t="s">
        <v>1</v>
      </c>
      <c r="I625" s="167"/>
      <c r="L625" s="163"/>
      <c r="M625" s="168"/>
      <c r="N625" s="169"/>
      <c r="O625" s="169"/>
      <c r="P625" s="169"/>
      <c r="Q625" s="169"/>
      <c r="R625" s="169"/>
      <c r="S625" s="169"/>
      <c r="T625" s="170"/>
      <c r="AT625" s="165" t="s">
        <v>207</v>
      </c>
      <c r="AU625" s="165" t="s">
        <v>84</v>
      </c>
      <c r="AV625" s="13" t="s">
        <v>82</v>
      </c>
      <c r="AW625" s="13" t="s">
        <v>32</v>
      </c>
      <c r="AX625" s="13" t="s">
        <v>76</v>
      </c>
      <c r="AY625" s="165" t="s">
        <v>201</v>
      </c>
    </row>
    <row r="626" spans="1:65" s="14" customFormat="1" ht="11.25">
      <c r="B626" s="171"/>
      <c r="D626" s="164" t="s">
        <v>207</v>
      </c>
      <c r="E626" s="172" t="s">
        <v>1</v>
      </c>
      <c r="F626" s="173" t="s">
        <v>615</v>
      </c>
      <c r="H626" s="174">
        <v>121.32</v>
      </c>
      <c r="I626" s="175"/>
      <c r="L626" s="171"/>
      <c r="M626" s="176"/>
      <c r="N626" s="177"/>
      <c r="O626" s="177"/>
      <c r="P626" s="177"/>
      <c r="Q626" s="177"/>
      <c r="R626" s="177"/>
      <c r="S626" s="177"/>
      <c r="T626" s="178"/>
      <c r="AT626" s="172" t="s">
        <v>207</v>
      </c>
      <c r="AU626" s="172" t="s">
        <v>84</v>
      </c>
      <c r="AV626" s="14" t="s">
        <v>84</v>
      </c>
      <c r="AW626" s="14" t="s">
        <v>32</v>
      </c>
      <c r="AX626" s="14" t="s">
        <v>76</v>
      </c>
      <c r="AY626" s="172" t="s">
        <v>201</v>
      </c>
    </row>
    <row r="627" spans="1:65" s="15" customFormat="1" ht="11.25">
      <c r="B627" s="179"/>
      <c r="D627" s="164" t="s">
        <v>207</v>
      </c>
      <c r="E627" s="180" t="s">
        <v>1</v>
      </c>
      <c r="F627" s="181" t="s">
        <v>211</v>
      </c>
      <c r="H627" s="182">
        <v>380.75400000000002</v>
      </c>
      <c r="I627" s="183"/>
      <c r="L627" s="179"/>
      <c r="M627" s="184"/>
      <c r="N627" s="185"/>
      <c r="O627" s="185"/>
      <c r="P627" s="185"/>
      <c r="Q627" s="185"/>
      <c r="R627" s="185"/>
      <c r="S627" s="185"/>
      <c r="T627" s="186"/>
      <c r="AT627" s="180" t="s">
        <v>207</v>
      </c>
      <c r="AU627" s="180" t="s">
        <v>84</v>
      </c>
      <c r="AV627" s="15" t="s">
        <v>126</v>
      </c>
      <c r="AW627" s="15" t="s">
        <v>32</v>
      </c>
      <c r="AX627" s="15" t="s">
        <v>82</v>
      </c>
      <c r="AY627" s="180" t="s">
        <v>201</v>
      </c>
    </row>
    <row r="628" spans="1:65" s="2" customFormat="1" ht="16.5" customHeight="1">
      <c r="A628" s="33"/>
      <c r="B628" s="149"/>
      <c r="C628" s="187" t="s">
        <v>982</v>
      </c>
      <c r="D628" s="187" t="s">
        <v>212</v>
      </c>
      <c r="E628" s="188" t="s">
        <v>983</v>
      </c>
      <c r="F628" s="189" t="s">
        <v>984</v>
      </c>
      <c r="G628" s="190" t="s">
        <v>405</v>
      </c>
      <c r="H628" s="191">
        <v>418.82900000000001</v>
      </c>
      <c r="I628" s="192"/>
      <c r="J628" s="193">
        <f>ROUND(I628*H628,2)</f>
        <v>0</v>
      </c>
      <c r="K628" s="189" t="s">
        <v>1</v>
      </c>
      <c r="L628" s="194"/>
      <c r="M628" s="195" t="s">
        <v>1</v>
      </c>
      <c r="N628" s="196" t="s">
        <v>41</v>
      </c>
      <c r="O628" s="59"/>
      <c r="P628" s="159">
        <f>O628*H628</f>
        <v>0</v>
      </c>
      <c r="Q628" s="159">
        <v>4.5999999999999999E-2</v>
      </c>
      <c r="R628" s="159">
        <f>Q628*H628</f>
        <v>19.266134000000001</v>
      </c>
      <c r="S628" s="159">
        <v>0</v>
      </c>
      <c r="T628" s="160">
        <f>S628*H628</f>
        <v>0</v>
      </c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R628" s="161" t="s">
        <v>297</v>
      </c>
      <c r="AT628" s="161" t="s">
        <v>212</v>
      </c>
      <c r="AU628" s="161" t="s">
        <v>84</v>
      </c>
      <c r="AY628" s="18" t="s">
        <v>201</v>
      </c>
      <c r="BE628" s="162">
        <f>IF(N628="základní",J628,0)</f>
        <v>0</v>
      </c>
      <c r="BF628" s="162">
        <f>IF(N628="snížená",J628,0)</f>
        <v>0</v>
      </c>
      <c r="BG628" s="162">
        <f>IF(N628="zákl. přenesená",J628,0)</f>
        <v>0</v>
      </c>
      <c r="BH628" s="162">
        <f>IF(N628="sníž. přenesená",J628,0)</f>
        <v>0</v>
      </c>
      <c r="BI628" s="162">
        <f>IF(N628="nulová",J628,0)</f>
        <v>0</v>
      </c>
      <c r="BJ628" s="18" t="s">
        <v>82</v>
      </c>
      <c r="BK628" s="162">
        <f>ROUND(I628*H628,2)</f>
        <v>0</v>
      </c>
      <c r="BL628" s="18" t="s">
        <v>250</v>
      </c>
      <c r="BM628" s="161" t="s">
        <v>985</v>
      </c>
    </row>
    <row r="629" spans="1:65" s="14" customFormat="1" ht="11.25">
      <c r="B629" s="171"/>
      <c r="D629" s="164" t="s">
        <v>207</v>
      </c>
      <c r="E629" s="172" t="s">
        <v>1</v>
      </c>
      <c r="F629" s="173" t="s">
        <v>986</v>
      </c>
      <c r="H629" s="174">
        <v>380.75400000000002</v>
      </c>
      <c r="I629" s="175"/>
      <c r="L629" s="171"/>
      <c r="M629" s="176"/>
      <c r="N629" s="177"/>
      <c r="O629" s="177"/>
      <c r="P629" s="177"/>
      <c r="Q629" s="177"/>
      <c r="R629" s="177"/>
      <c r="S629" s="177"/>
      <c r="T629" s="178"/>
      <c r="AT629" s="172" t="s">
        <v>207</v>
      </c>
      <c r="AU629" s="172" t="s">
        <v>84</v>
      </c>
      <c r="AV629" s="14" t="s">
        <v>84</v>
      </c>
      <c r="AW629" s="14" t="s">
        <v>32</v>
      </c>
      <c r="AX629" s="14" t="s">
        <v>82</v>
      </c>
      <c r="AY629" s="172" t="s">
        <v>201</v>
      </c>
    </row>
    <row r="630" spans="1:65" s="14" customFormat="1" ht="11.25">
      <c r="B630" s="171"/>
      <c r="D630" s="164" t="s">
        <v>207</v>
      </c>
      <c r="F630" s="173" t="s">
        <v>987</v>
      </c>
      <c r="H630" s="174">
        <v>418.82900000000001</v>
      </c>
      <c r="I630" s="175"/>
      <c r="L630" s="171"/>
      <c r="M630" s="176"/>
      <c r="N630" s="177"/>
      <c r="O630" s="177"/>
      <c r="P630" s="177"/>
      <c r="Q630" s="177"/>
      <c r="R630" s="177"/>
      <c r="S630" s="177"/>
      <c r="T630" s="178"/>
      <c r="AT630" s="172" t="s">
        <v>207</v>
      </c>
      <c r="AU630" s="172" t="s">
        <v>84</v>
      </c>
      <c r="AV630" s="14" t="s">
        <v>84</v>
      </c>
      <c r="AW630" s="14" t="s">
        <v>3</v>
      </c>
      <c r="AX630" s="14" t="s">
        <v>82</v>
      </c>
      <c r="AY630" s="172" t="s">
        <v>201</v>
      </c>
    </row>
    <row r="631" spans="1:65" s="2" customFormat="1" ht="16.5" customHeight="1">
      <c r="A631" s="33"/>
      <c r="B631" s="149"/>
      <c r="C631" s="150" t="s">
        <v>988</v>
      </c>
      <c r="D631" s="150" t="s">
        <v>203</v>
      </c>
      <c r="E631" s="151" t="s">
        <v>989</v>
      </c>
      <c r="F631" s="152" t="s">
        <v>990</v>
      </c>
      <c r="G631" s="153" t="s">
        <v>405</v>
      </c>
      <c r="H631" s="154">
        <v>876.23099999999999</v>
      </c>
      <c r="I631" s="155"/>
      <c r="J631" s="156">
        <f>ROUND(I631*H631,2)</f>
        <v>0</v>
      </c>
      <c r="K631" s="152" t="s">
        <v>335</v>
      </c>
      <c r="L631" s="34"/>
      <c r="M631" s="157" t="s">
        <v>1</v>
      </c>
      <c r="N631" s="158" t="s">
        <v>41</v>
      </c>
      <c r="O631" s="59"/>
      <c r="P631" s="159">
        <f>O631*H631</f>
        <v>0</v>
      </c>
      <c r="Q631" s="159">
        <v>1.8000000000000001E-4</v>
      </c>
      <c r="R631" s="159">
        <f>Q631*H631</f>
        <v>0.15772158</v>
      </c>
      <c r="S631" s="159">
        <v>0</v>
      </c>
      <c r="T631" s="160">
        <f>S631*H631</f>
        <v>0</v>
      </c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R631" s="161" t="s">
        <v>250</v>
      </c>
      <c r="AT631" s="161" t="s">
        <v>203</v>
      </c>
      <c r="AU631" s="161" t="s">
        <v>84</v>
      </c>
      <c r="AY631" s="18" t="s">
        <v>201</v>
      </c>
      <c r="BE631" s="162">
        <f>IF(N631="základní",J631,0)</f>
        <v>0</v>
      </c>
      <c r="BF631" s="162">
        <f>IF(N631="snížená",J631,0)</f>
        <v>0</v>
      </c>
      <c r="BG631" s="162">
        <f>IF(N631="zákl. přenesená",J631,0)</f>
        <v>0</v>
      </c>
      <c r="BH631" s="162">
        <f>IF(N631="sníž. přenesená",J631,0)</f>
        <v>0</v>
      </c>
      <c r="BI631" s="162">
        <f>IF(N631="nulová",J631,0)</f>
        <v>0</v>
      </c>
      <c r="BJ631" s="18" t="s">
        <v>82</v>
      </c>
      <c r="BK631" s="162">
        <f>ROUND(I631*H631,2)</f>
        <v>0</v>
      </c>
      <c r="BL631" s="18" t="s">
        <v>250</v>
      </c>
      <c r="BM631" s="161" t="s">
        <v>991</v>
      </c>
    </row>
    <row r="632" spans="1:65" s="14" customFormat="1" ht="11.25">
      <c r="B632" s="171"/>
      <c r="D632" s="164" t="s">
        <v>207</v>
      </c>
      <c r="E632" s="172" t="s">
        <v>1</v>
      </c>
      <c r="F632" s="173" t="s">
        <v>992</v>
      </c>
      <c r="H632" s="174">
        <v>876.23099999999999</v>
      </c>
      <c r="I632" s="175"/>
      <c r="L632" s="171"/>
      <c r="M632" s="176"/>
      <c r="N632" s="177"/>
      <c r="O632" s="177"/>
      <c r="P632" s="177"/>
      <c r="Q632" s="177"/>
      <c r="R632" s="177"/>
      <c r="S632" s="177"/>
      <c r="T632" s="178"/>
      <c r="AT632" s="172" t="s">
        <v>207</v>
      </c>
      <c r="AU632" s="172" t="s">
        <v>84</v>
      </c>
      <c r="AV632" s="14" t="s">
        <v>84</v>
      </c>
      <c r="AW632" s="14" t="s">
        <v>32</v>
      </c>
      <c r="AX632" s="14" t="s">
        <v>82</v>
      </c>
      <c r="AY632" s="172" t="s">
        <v>201</v>
      </c>
    </row>
    <row r="633" spans="1:65" s="2" customFormat="1" ht="16.5" customHeight="1">
      <c r="A633" s="33"/>
      <c r="B633" s="149"/>
      <c r="C633" s="150" t="s">
        <v>993</v>
      </c>
      <c r="D633" s="150" t="s">
        <v>203</v>
      </c>
      <c r="E633" s="151" t="s">
        <v>994</v>
      </c>
      <c r="F633" s="152" t="s">
        <v>995</v>
      </c>
      <c r="G633" s="153" t="s">
        <v>405</v>
      </c>
      <c r="H633" s="154">
        <v>128.69999999999999</v>
      </c>
      <c r="I633" s="155"/>
      <c r="J633" s="156">
        <f>ROUND(I633*H633,2)</f>
        <v>0</v>
      </c>
      <c r="K633" s="152" t="s">
        <v>335</v>
      </c>
      <c r="L633" s="34"/>
      <c r="M633" s="157" t="s">
        <v>1</v>
      </c>
      <c r="N633" s="158" t="s">
        <v>41</v>
      </c>
      <c r="O633" s="59"/>
      <c r="P633" s="159">
        <f>O633*H633</f>
        <v>0</v>
      </c>
      <c r="Q633" s="159">
        <v>1.3899999999999999E-2</v>
      </c>
      <c r="R633" s="159">
        <f>Q633*H633</f>
        <v>1.7889299999999997</v>
      </c>
      <c r="S633" s="159">
        <v>0</v>
      </c>
      <c r="T633" s="160">
        <f>S633*H633</f>
        <v>0</v>
      </c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R633" s="161" t="s">
        <v>250</v>
      </c>
      <c r="AT633" s="161" t="s">
        <v>203</v>
      </c>
      <c r="AU633" s="161" t="s">
        <v>84</v>
      </c>
      <c r="AY633" s="18" t="s">
        <v>201</v>
      </c>
      <c r="BE633" s="162">
        <f>IF(N633="základní",J633,0)</f>
        <v>0</v>
      </c>
      <c r="BF633" s="162">
        <f>IF(N633="snížená",J633,0)</f>
        <v>0</v>
      </c>
      <c r="BG633" s="162">
        <f>IF(N633="zákl. přenesená",J633,0)</f>
        <v>0</v>
      </c>
      <c r="BH633" s="162">
        <f>IF(N633="sníž. přenesená",J633,0)</f>
        <v>0</v>
      </c>
      <c r="BI633" s="162">
        <f>IF(N633="nulová",J633,0)</f>
        <v>0</v>
      </c>
      <c r="BJ633" s="18" t="s">
        <v>82</v>
      </c>
      <c r="BK633" s="162">
        <f>ROUND(I633*H633,2)</f>
        <v>0</v>
      </c>
      <c r="BL633" s="18" t="s">
        <v>250</v>
      </c>
      <c r="BM633" s="161" t="s">
        <v>996</v>
      </c>
    </row>
    <row r="634" spans="1:65" s="14" customFormat="1" ht="11.25">
      <c r="B634" s="171"/>
      <c r="D634" s="164" t="s">
        <v>207</v>
      </c>
      <c r="E634" s="172" t="s">
        <v>1</v>
      </c>
      <c r="F634" s="173" t="s">
        <v>901</v>
      </c>
      <c r="H634" s="174">
        <v>128.69999999999999</v>
      </c>
      <c r="I634" s="175"/>
      <c r="L634" s="171"/>
      <c r="M634" s="176"/>
      <c r="N634" s="177"/>
      <c r="O634" s="177"/>
      <c r="P634" s="177"/>
      <c r="Q634" s="177"/>
      <c r="R634" s="177"/>
      <c r="S634" s="177"/>
      <c r="T634" s="178"/>
      <c r="AT634" s="172" t="s">
        <v>207</v>
      </c>
      <c r="AU634" s="172" t="s">
        <v>84</v>
      </c>
      <c r="AV634" s="14" t="s">
        <v>84</v>
      </c>
      <c r="AW634" s="14" t="s">
        <v>32</v>
      </c>
      <c r="AX634" s="14" t="s">
        <v>82</v>
      </c>
      <c r="AY634" s="172" t="s">
        <v>201</v>
      </c>
    </row>
    <row r="635" spans="1:65" s="2" customFormat="1" ht="16.5" customHeight="1">
      <c r="A635" s="33"/>
      <c r="B635" s="149"/>
      <c r="C635" s="150" t="s">
        <v>997</v>
      </c>
      <c r="D635" s="150" t="s">
        <v>203</v>
      </c>
      <c r="E635" s="151" t="s">
        <v>998</v>
      </c>
      <c r="F635" s="152" t="s">
        <v>999</v>
      </c>
      <c r="G635" s="153" t="s">
        <v>556</v>
      </c>
      <c r="H635" s="154">
        <v>2078.6060000000002</v>
      </c>
      <c r="I635" s="155"/>
      <c r="J635" s="156">
        <f>ROUND(I635*H635,2)</f>
        <v>0</v>
      </c>
      <c r="K635" s="152" t="s">
        <v>1</v>
      </c>
      <c r="L635" s="34"/>
      <c r="M635" s="157" t="s">
        <v>1</v>
      </c>
      <c r="N635" s="158" t="s">
        <v>41</v>
      </c>
      <c r="O635" s="59"/>
      <c r="P635" s="159">
        <f>O635*H635</f>
        <v>0</v>
      </c>
      <c r="Q635" s="159">
        <v>0</v>
      </c>
      <c r="R635" s="159">
        <f>Q635*H635</f>
        <v>0</v>
      </c>
      <c r="S635" s="159">
        <v>0</v>
      </c>
      <c r="T635" s="160">
        <f>S635*H635</f>
        <v>0</v>
      </c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R635" s="161" t="s">
        <v>250</v>
      </c>
      <c r="AT635" s="161" t="s">
        <v>203</v>
      </c>
      <c r="AU635" s="161" t="s">
        <v>84</v>
      </c>
      <c r="AY635" s="18" t="s">
        <v>201</v>
      </c>
      <c r="BE635" s="162">
        <f>IF(N635="základní",J635,0)</f>
        <v>0</v>
      </c>
      <c r="BF635" s="162">
        <f>IF(N635="snížená",J635,0)</f>
        <v>0</v>
      </c>
      <c r="BG635" s="162">
        <f>IF(N635="zákl. přenesená",J635,0)</f>
        <v>0</v>
      </c>
      <c r="BH635" s="162">
        <f>IF(N635="sníž. přenesená",J635,0)</f>
        <v>0</v>
      </c>
      <c r="BI635" s="162">
        <f>IF(N635="nulová",J635,0)</f>
        <v>0</v>
      </c>
      <c r="BJ635" s="18" t="s">
        <v>82</v>
      </c>
      <c r="BK635" s="162">
        <f>ROUND(I635*H635,2)</f>
        <v>0</v>
      </c>
      <c r="BL635" s="18" t="s">
        <v>250</v>
      </c>
      <c r="BM635" s="161" t="s">
        <v>1000</v>
      </c>
    </row>
    <row r="636" spans="1:65" s="13" customFormat="1" ht="11.25">
      <c r="B636" s="163"/>
      <c r="D636" s="164" t="s">
        <v>207</v>
      </c>
      <c r="E636" s="165" t="s">
        <v>1</v>
      </c>
      <c r="F636" s="166" t="s">
        <v>1001</v>
      </c>
      <c r="H636" s="165" t="s">
        <v>1</v>
      </c>
      <c r="I636" s="167"/>
      <c r="L636" s="163"/>
      <c r="M636" s="168"/>
      <c r="N636" s="169"/>
      <c r="O636" s="169"/>
      <c r="P636" s="169"/>
      <c r="Q636" s="169"/>
      <c r="R636" s="169"/>
      <c r="S636" s="169"/>
      <c r="T636" s="170"/>
      <c r="AT636" s="165" t="s">
        <v>207</v>
      </c>
      <c r="AU636" s="165" t="s">
        <v>84</v>
      </c>
      <c r="AV636" s="13" t="s">
        <v>82</v>
      </c>
      <c r="AW636" s="13" t="s">
        <v>32</v>
      </c>
      <c r="AX636" s="13" t="s">
        <v>76</v>
      </c>
      <c r="AY636" s="165" t="s">
        <v>201</v>
      </c>
    </row>
    <row r="637" spans="1:65" s="14" customFormat="1" ht="11.25">
      <c r="B637" s="171"/>
      <c r="D637" s="164" t="s">
        <v>207</v>
      </c>
      <c r="E637" s="172" t="s">
        <v>1</v>
      </c>
      <c r="F637" s="173" t="s">
        <v>1002</v>
      </c>
      <c r="H637" s="174">
        <v>8.6449999999999996</v>
      </c>
      <c r="I637" s="175"/>
      <c r="L637" s="171"/>
      <c r="M637" s="176"/>
      <c r="N637" s="177"/>
      <c r="O637" s="177"/>
      <c r="P637" s="177"/>
      <c r="Q637" s="177"/>
      <c r="R637" s="177"/>
      <c r="S637" s="177"/>
      <c r="T637" s="178"/>
      <c r="AT637" s="172" t="s">
        <v>207</v>
      </c>
      <c r="AU637" s="172" t="s">
        <v>84</v>
      </c>
      <c r="AV637" s="14" t="s">
        <v>84</v>
      </c>
      <c r="AW637" s="14" t="s">
        <v>32</v>
      </c>
      <c r="AX637" s="14" t="s">
        <v>76</v>
      </c>
      <c r="AY637" s="172" t="s">
        <v>201</v>
      </c>
    </row>
    <row r="638" spans="1:65" s="13" customFormat="1" ht="11.25">
      <c r="B638" s="163"/>
      <c r="D638" s="164" t="s">
        <v>207</v>
      </c>
      <c r="E638" s="165" t="s">
        <v>1</v>
      </c>
      <c r="F638" s="166" t="s">
        <v>1001</v>
      </c>
      <c r="H638" s="165" t="s">
        <v>1</v>
      </c>
      <c r="I638" s="167"/>
      <c r="L638" s="163"/>
      <c r="M638" s="168"/>
      <c r="N638" s="169"/>
      <c r="O638" s="169"/>
      <c r="P638" s="169"/>
      <c r="Q638" s="169"/>
      <c r="R638" s="169"/>
      <c r="S638" s="169"/>
      <c r="T638" s="170"/>
      <c r="AT638" s="165" t="s">
        <v>207</v>
      </c>
      <c r="AU638" s="165" t="s">
        <v>84</v>
      </c>
      <c r="AV638" s="13" t="s">
        <v>82</v>
      </c>
      <c r="AW638" s="13" t="s">
        <v>32</v>
      </c>
      <c r="AX638" s="13" t="s">
        <v>76</v>
      </c>
      <c r="AY638" s="165" t="s">
        <v>201</v>
      </c>
    </row>
    <row r="639" spans="1:65" s="14" customFormat="1" ht="11.25">
      <c r="B639" s="171"/>
      <c r="D639" s="164" t="s">
        <v>207</v>
      </c>
      <c r="E639" s="172" t="s">
        <v>1</v>
      </c>
      <c r="F639" s="173" t="s">
        <v>1003</v>
      </c>
      <c r="H639" s="174">
        <v>8.3650000000000002</v>
      </c>
      <c r="I639" s="175"/>
      <c r="L639" s="171"/>
      <c r="M639" s="176"/>
      <c r="N639" s="177"/>
      <c r="O639" s="177"/>
      <c r="P639" s="177"/>
      <c r="Q639" s="177"/>
      <c r="R639" s="177"/>
      <c r="S639" s="177"/>
      <c r="T639" s="178"/>
      <c r="AT639" s="172" t="s">
        <v>207</v>
      </c>
      <c r="AU639" s="172" t="s">
        <v>84</v>
      </c>
      <c r="AV639" s="14" t="s">
        <v>84</v>
      </c>
      <c r="AW639" s="14" t="s">
        <v>32</v>
      </c>
      <c r="AX639" s="14" t="s">
        <v>76</v>
      </c>
      <c r="AY639" s="172" t="s">
        <v>201</v>
      </c>
    </row>
    <row r="640" spans="1:65" s="13" customFormat="1" ht="11.25">
      <c r="B640" s="163"/>
      <c r="D640" s="164" t="s">
        <v>207</v>
      </c>
      <c r="E640" s="165" t="s">
        <v>1</v>
      </c>
      <c r="F640" s="166" t="s">
        <v>1001</v>
      </c>
      <c r="H640" s="165" t="s">
        <v>1</v>
      </c>
      <c r="I640" s="167"/>
      <c r="L640" s="163"/>
      <c r="M640" s="168"/>
      <c r="N640" s="169"/>
      <c r="O640" s="169"/>
      <c r="P640" s="169"/>
      <c r="Q640" s="169"/>
      <c r="R640" s="169"/>
      <c r="S640" s="169"/>
      <c r="T640" s="170"/>
      <c r="AT640" s="165" t="s">
        <v>207</v>
      </c>
      <c r="AU640" s="165" t="s">
        <v>84</v>
      </c>
      <c r="AV640" s="13" t="s">
        <v>82</v>
      </c>
      <c r="AW640" s="13" t="s">
        <v>32</v>
      </c>
      <c r="AX640" s="13" t="s">
        <v>76</v>
      </c>
      <c r="AY640" s="165" t="s">
        <v>201</v>
      </c>
    </row>
    <row r="641" spans="2:51" s="14" customFormat="1" ht="11.25">
      <c r="B641" s="171"/>
      <c r="D641" s="164" t="s">
        <v>207</v>
      </c>
      <c r="E641" s="172" t="s">
        <v>1</v>
      </c>
      <c r="F641" s="173" t="s">
        <v>1003</v>
      </c>
      <c r="H641" s="174">
        <v>8.3650000000000002</v>
      </c>
      <c r="I641" s="175"/>
      <c r="L641" s="171"/>
      <c r="M641" s="176"/>
      <c r="N641" s="177"/>
      <c r="O641" s="177"/>
      <c r="P641" s="177"/>
      <c r="Q641" s="177"/>
      <c r="R641" s="177"/>
      <c r="S641" s="177"/>
      <c r="T641" s="178"/>
      <c r="AT641" s="172" t="s">
        <v>207</v>
      </c>
      <c r="AU641" s="172" t="s">
        <v>84</v>
      </c>
      <c r="AV641" s="14" t="s">
        <v>84</v>
      </c>
      <c r="AW641" s="14" t="s">
        <v>32</v>
      </c>
      <c r="AX641" s="14" t="s">
        <v>76</v>
      </c>
      <c r="AY641" s="172" t="s">
        <v>201</v>
      </c>
    </row>
    <row r="642" spans="2:51" s="13" customFormat="1" ht="11.25">
      <c r="B642" s="163"/>
      <c r="D642" s="164" t="s">
        <v>207</v>
      </c>
      <c r="E642" s="165" t="s">
        <v>1</v>
      </c>
      <c r="F642" s="166" t="s">
        <v>1001</v>
      </c>
      <c r="H642" s="165" t="s">
        <v>1</v>
      </c>
      <c r="I642" s="167"/>
      <c r="L642" s="163"/>
      <c r="M642" s="168"/>
      <c r="N642" s="169"/>
      <c r="O642" s="169"/>
      <c r="P642" s="169"/>
      <c r="Q642" s="169"/>
      <c r="R642" s="169"/>
      <c r="S642" s="169"/>
      <c r="T642" s="170"/>
      <c r="AT642" s="165" t="s">
        <v>207</v>
      </c>
      <c r="AU642" s="165" t="s">
        <v>84</v>
      </c>
      <c r="AV642" s="13" t="s">
        <v>82</v>
      </c>
      <c r="AW642" s="13" t="s">
        <v>32</v>
      </c>
      <c r="AX642" s="13" t="s">
        <v>76</v>
      </c>
      <c r="AY642" s="165" t="s">
        <v>201</v>
      </c>
    </row>
    <row r="643" spans="2:51" s="14" customFormat="1" ht="11.25">
      <c r="B643" s="171"/>
      <c r="D643" s="164" t="s">
        <v>207</v>
      </c>
      <c r="E643" s="172" t="s">
        <v>1</v>
      </c>
      <c r="F643" s="173" t="s">
        <v>1004</v>
      </c>
      <c r="H643" s="174">
        <v>4.8869999999999996</v>
      </c>
      <c r="I643" s="175"/>
      <c r="L643" s="171"/>
      <c r="M643" s="176"/>
      <c r="N643" s="177"/>
      <c r="O643" s="177"/>
      <c r="P643" s="177"/>
      <c r="Q643" s="177"/>
      <c r="R643" s="177"/>
      <c r="S643" s="177"/>
      <c r="T643" s="178"/>
      <c r="AT643" s="172" t="s">
        <v>207</v>
      </c>
      <c r="AU643" s="172" t="s">
        <v>84</v>
      </c>
      <c r="AV643" s="14" t="s">
        <v>84</v>
      </c>
      <c r="AW643" s="14" t="s">
        <v>32</v>
      </c>
      <c r="AX643" s="14" t="s">
        <v>76</v>
      </c>
      <c r="AY643" s="172" t="s">
        <v>201</v>
      </c>
    </row>
    <row r="644" spans="2:51" s="13" customFormat="1" ht="11.25">
      <c r="B644" s="163"/>
      <c r="D644" s="164" t="s">
        <v>207</v>
      </c>
      <c r="E644" s="165" t="s">
        <v>1</v>
      </c>
      <c r="F644" s="166" t="s">
        <v>1001</v>
      </c>
      <c r="H644" s="165" t="s">
        <v>1</v>
      </c>
      <c r="I644" s="167"/>
      <c r="L644" s="163"/>
      <c r="M644" s="168"/>
      <c r="N644" s="169"/>
      <c r="O644" s="169"/>
      <c r="P644" s="169"/>
      <c r="Q644" s="169"/>
      <c r="R644" s="169"/>
      <c r="S644" s="169"/>
      <c r="T644" s="170"/>
      <c r="AT644" s="165" t="s">
        <v>207</v>
      </c>
      <c r="AU644" s="165" t="s">
        <v>84</v>
      </c>
      <c r="AV644" s="13" t="s">
        <v>82</v>
      </c>
      <c r="AW644" s="13" t="s">
        <v>32</v>
      </c>
      <c r="AX644" s="13" t="s">
        <v>76</v>
      </c>
      <c r="AY644" s="165" t="s">
        <v>201</v>
      </c>
    </row>
    <row r="645" spans="2:51" s="14" customFormat="1" ht="11.25">
      <c r="B645" s="171"/>
      <c r="D645" s="164" t="s">
        <v>207</v>
      </c>
      <c r="E645" s="172" t="s">
        <v>1</v>
      </c>
      <c r="F645" s="173" t="s">
        <v>1005</v>
      </c>
      <c r="H645" s="174">
        <v>1.3540000000000001</v>
      </c>
      <c r="I645" s="175"/>
      <c r="L645" s="171"/>
      <c r="M645" s="176"/>
      <c r="N645" s="177"/>
      <c r="O645" s="177"/>
      <c r="P645" s="177"/>
      <c r="Q645" s="177"/>
      <c r="R645" s="177"/>
      <c r="S645" s="177"/>
      <c r="T645" s="178"/>
      <c r="AT645" s="172" t="s">
        <v>207</v>
      </c>
      <c r="AU645" s="172" t="s">
        <v>84</v>
      </c>
      <c r="AV645" s="14" t="s">
        <v>84</v>
      </c>
      <c r="AW645" s="14" t="s">
        <v>32</v>
      </c>
      <c r="AX645" s="14" t="s">
        <v>76</v>
      </c>
      <c r="AY645" s="172" t="s">
        <v>201</v>
      </c>
    </row>
    <row r="646" spans="2:51" s="13" customFormat="1" ht="11.25">
      <c r="B646" s="163"/>
      <c r="D646" s="164" t="s">
        <v>207</v>
      </c>
      <c r="E646" s="165" t="s">
        <v>1</v>
      </c>
      <c r="F646" s="166" t="s">
        <v>1006</v>
      </c>
      <c r="H646" s="165" t="s">
        <v>1</v>
      </c>
      <c r="I646" s="167"/>
      <c r="L646" s="163"/>
      <c r="M646" s="168"/>
      <c r="N646" s="169"/>
      <c r="O646" s="169"/>
      <c r="P646" s="169"/>
      <c r="Q646" s="169"/>
      <c r="R646" s="169"/>
      <c r="S646" s="169"/>
      <c r="T646" s="170"/>
      <c r="AT646" s="165" t="s">
        <v>207</v>
      </c>
      <c r="AU646" s="165" t="s">
        <v>84</v>
      </c>
      <c r="AV646" s="13" t="s">
        <v>82</v>
      </c>
      <c r="AW646" s="13" t="s">
        <v>32</v>
      </c>
      <c r="AX646" s="13" t="s">
        <v>76</v>
      </c>
      <c r="AY646" s="165" t="s">
        <v>201</v>
      </c>
    </row>
    <row r="647" spans="2:51" s="14" customFormat="1" ht="11.25">
      <c r="B647" s="171"/>
      <c r="D647" s="164" t="s">
        <v>207</v>
      </c>
      <c r="E647" s="172" t="s">
        <v>1</v>
      </c>
      <c r="F647" s="173" t="s">
        <v>1007</v>
      </c>
      <c r="H647" s="174">
        <v>31.62</v>
      </c>
      <c r="I647" s="175"/>
      <c r="L647" s="171"/>
      <c r="M647" s="176"/>
      <c r="N647" s="177"/>
      <c r="O647" s="177"/>
      <c r="P647" s="177"/>
      <c r="Q647" s="177"/>
      <c r="R647" s="177"/>
      <c r="S647" s="177"/>
      <c r="T647" s="178"/>
      <c r="AT647" s="172" t="s">
        <v>207</v>
      </c>
      <c r="AU647" s="172" t="s">
        <v>84</v>
      </c>
      <c r="AV647" s="14" t="s">
        <v>84</v>
      </c>
      <c r="AW647" s="14" t="s">
        <v>32</v>
      </c>
      <c r="AX647" s="14" t="s">
        <v>76</v>
      </c>
      <c r="AY647" s="172" t="s">
        <v>201</v>
      </c>
    </row>
    <row r="648" spans="2:51" s="13" customFormat="1" ht="11.25">
      <c r="B648" s="163"/>
      <c r="D648" s="164" t="s">
        <v>207</v>
      </c>
      <c r="E648" s="165" t="s">
        <v>1</v>
      </c>
      <c r="F648" s="166" t="s">
        <v>1008</v>
      </c>
      <c r="H648" s="165" t="s">
        <v>1</v>
      </c>
      <c r="I648" s="167"/>
      <c r="L648" s="163"/>
      <c r="M648" s="168"/>
      <c r="N648" s="169"/>
      <c r="O648" s="169"/>
      <c r="P648" s="169"/>
      <c r="Q648" s="169"/>
      <c r="R648" s="169"/>
      <c r="S648" s="169"/>
      <c r="T648" s="170"/>
      <c r="AT648" s="165" t="s">
        <v>207</v>
      </c>
      <c r="AU648" s="165" t="s">
        <v>84</v>
      </c>
      <c r="AV648" s="13" t="s">
        <v>82</v>
      </c>
      <c r="AW648" s="13" t="s">
        <v>32</v>
      </c>
      <c r="AX648" s="13" t="s">
        <v>76</v>
      </c>
      <c r="AY648" s="165" t="s">
        <v>201</v>
      </c>
    </row>
    <row r="649" spans="2:51" s="14" customFormat="1" ht="11.25">
      <c r="B649" s="171"/>
      <c r="D649" s="164" t="s">
        <v>207</v>
      </c>
      <c r="E649" s="172" t="s">
        <v>1</v>
      </c>
      <c r="F649" s="173" t="s">
        <v>1009</v>
      </c>
      <c r="H649" s="174">
        <v>4</v>
      </c>
      <c r="I649" s="175"/>
      <c r="L649" s="171"/>
      <c r="M649" s="176"/>
      <c r="N649" s="177"/>
      <c r="O649" s="177"/>
      <c r="P649" s="177"/>
      <c r="Q649" s="177"/>
      <c r="R649" s="177"/>
      <c r="S649" s="177"/>
      <c r="T649" s="178"/>
      <c r="AT649" s="172" t="s">
        <v>207</v>
      </c>
      <c r="AU649" s="172" t="s">
        <v>84</v>
      </c>
      <c r="AV649" s="14" t="s">
        <v>84</v>
      </c>
      <c r="AW649" s="14" t="s">
        <v>32</v>
      </c>
      <c r="AX649" s="14" t="s">
        <v>76</v>
      </c>
      <c r="AY649" s="172" t="s">
        <v>201</v>
      </c>
    </row>
    <row r="650" spans="2:51" s="13" customFormat="1" ht="11.25">
      <c r="B650" s="163"/>
      <c r="D650" s="164" t="s">
        <v>207</v>
      </c>
      <c r="E650" s="165" t="s">
        <v>1</v>
      </c>
      <c r="F650" s="166" t="s">
        <v>1001</v>
      </c>
      <c r="H650" s="165" t="s">
        <v>1</v>
      </c>
      <c r="I650" s="167"/>
      <c r="L650" s="163"/>
      <c r="M650" s="168"/>
      <c r="N650" s="169"/>
      <c r="O650" s="169"/>
      <c r="P650" s="169"/>
      <c r="Q650" s="169"/>
      <c r="R650" s="169"/>
      <c r="S650" s="169"/>
      <c r="T650" s="170"/>
      <c r="AT650" s="165" t="s">
        <v>207</v>
      </c>
      <c r="AU650" s="165" t="s">
        <v>84</v>
      </c>
      <c r="AV650" s="13" t="s">
        <v>82</v>
      </c>
      <c r="AW650" s="13" t="s">
        <v>32</v>
      </c>
      <c r="AX650" s="13" t="s">
        <v>76</v>
      </c>
      <c r="AY650" s="165" t="s">
        <v>201</v>
      </c>
    </row>
    <row r="651" spans="2:51" s="14" customFormat="1" ht="11.25">
      <c r="B651" s="171"/>
      <c r="D651" s="164" t="s">
        <v>207</v>
      </c>
      <c r="E651" s="172" t="s">
        <v>1</v>
      </c>
      <c r="F651" s="173" t="s">
        <v>1010</v>
      </c>
      <c r="H651" s="174">
        <v>7.24</v>
      </c>
      <c r="I651" s="175"/>
      <c r="L651" s="171"/>
      <c r="M651" s="176"/>
      <c r="N651" s="177"/>
      <c r="O651" s="177"/>
      <c r="P651" s="177"/>
      <c r="Q651" s="177"/>
      <c r="R651" s="177"/>
      <c r="S651" s="177"/>
      <c r="T651" s="178"/>
      <c r="AT651" s="172" t="s">
        <v>207</v>
      </c>
      <c r="AU651" s="172" t="s">
        <v>84</v>
      </c>
      <c r="AV651" s="14" t="s">
        <v>84</v>
      </c>
      <c r="AW651" s="14" t="s">
        <v>32</v>
      </c>
      <c r="AX651" s="14" t="s">
        <v>76</v>
      </c>
      <c r="AY651" s="172" t="s">
        <v>201</v>
      </c>
    </row>
    <row r="652" spans="2:51" s="13" customFormat="1" ht="11.25">
      <c r="B652" s="163"/>
      <c r="D652" s="164" t="s">
        <v>207</v>
      </c>
      <c r="E652" s="165" t="s">
        <v>1</v>
      </c>
      <c r="F652" s="166" t="s">
        <v>1001</v>
      </c>
      <c r="H652" s="165" t="s">
        <v>1</v>
      </c>
      <c r="I652" s="167"/>
      <c r="L652" s="163"/>
      <c r="M652" s="168"/>
      <c r="N652" s="169"/>
      <c r="O652" s="169"/>
      <c r="P652" s="169"/>
      <c r="Q652" s="169"/>
      <c r="R652" s="169"/>
      <c r="S652" s="169"/>
      <c r="T652" s="170"/>
      <c r="AT652" s="165" t="s">
        <v>207</v>
      </c>
      <c r="AU652" s="165" t="s">
        <v>84</v>
      </c>
      <c r="AV652" s="13" t="s">
        <v>82</v>
      </c>
      <c r="AW652" s="13" t="s">
        <v>32</v>
      </c>
      <c r="AX652" s="13" t="s">
        <v>76</v>
      </c>
      <c r="AY652" s="165" t="s">
        <v>201</v>
      </c>
    </row>
    <row r="653" spans="2:51" s="14" customFormat="1" ht="11.25">
      <c r="B653" s="171"/>
      <c r="D653" s="164" t="s">
        <v>207</v>
      </c>
      <c r="E653" s="172" t="s">
        <v>1</v>
      </c>
      <c r="F653" s="173" t="s">
        <v>1011</v>
      </c>
      <c r="H653" s="174">
        <v>14.2</v>
      </c>
      <c r="I653" s="175"/>
      <c r="L653" s="171"/>
      <c r="M653" s="176"/>
      <c r="N653" s="177"/>
      <c r="O653" s="177"/>
      <c r="P653" s="177"/>
      <c r="Q653" s="177"/>
      <c r="R653" s="177"/>
      <c r="S653" s="177"/>
      <c r="T653" s="178"/>
      <c r="AT653" s="172" t="s">
        <v>207</v>
      </c>
      <c r="AU653" s="172" t="s">
        <v>84</v>
      </c>
      <c r="AV653" s="14" t="s">
        <v>84</v>
      </c>
      <c r="AW653" s="14" t="s">
        <v>32</v>
      </c>
      <c r="AX653" s="14" t="s">
        <v>76</v>
      </c>
      <c r="AY653" s="172" t="s">
        <v>201</v>
      </c>
    </row>
    <row r="654" spans="2:51" s="13" customFormat="1" ht="11.25">
      <c r="B654" s="163"/>
      <c r="D654" s="164" t="s">
        <v>207</v>
      </c>
      <c r="E654" s="165" t="s">
        <v>1</v>
      </c>
      <c r="F654" s="166" t="s">
        <v>1001</v>
      </c>
      <c r="H654" s="165" t="s">
        <v>1</v>
      </c>
      <c r="I654" s="167"/>
      <c r="L654" s="163"/>
      <c r="M654" s="168"/>
      <c r="N654" s="169"/>
      <c r="O654" s="169"/>
      <c r="P654" s="169"/>
      <c r="Q654" s="169"/>
      <c r="R654" s="169"/>
      <c r="S654" s="169"/>
      <c r="T654" s="170"/>
      <c r="AT654" s="165" t="s">
        <v>207</v>
      </c>
      <c r="AU654" s="165" t="s">
        <v>84</v>
      </c>
      <c r="AV654" s="13" t="s">
        <v>82</v>
      </c>
      <c r="AW654" s="13" t="s">
        <v>32</v>
      </c>
      <c r="AX654" s="13" t="s">
        <v>76</v>
      </c>
      <c r="AY654" s="165" t="s">
        <v>201</v>
      </c>
    </row>
    <row r="655" spans="2:51" s="14" customFormat="1" ht="11.25">
      <c r="B655" s="171"/>
      <c r="D655" s="164" t="s">
        <v>207</v>
      </c>
      <c r="E655" s="172" t="s">
        <v>1</v>
      </c>
      <c r="F655" s="173" t="s">
        <v>1012</v>
      </c>
      <c r="H655" s="174">
        <v>19.75</v>
      </c>
      <c r="I655" s="175"/>
      <c r="L655" s="171"/>
      <c r="M655" s="176"/>
      <c r="N655" s="177"/>
      <c r="O655" s="177"/>
      <c r="P655" s="177"/>
      <c r="Q655" s="177"/>
      <c r="R655" s="177"/>
      <c r="S655" s="177"/>
      <c r="T655" s="178"/>
      <c r="AT655" s="172" t="s">
        <v>207</v>
      </c>
      <c r="AU655" s="172" t="s">
        <v>84</v>
      </c>
      <c r="AV655" s="14" t="s">
        <v>84</v>
      </c>
      <c r="AW655" s="14" t="s">
        <v>32</v>
      </c>
      <c r="AX655" s="14" t="s">
        <v>76</v>
      </c>
      <c r="AY655" s="172" t="s">
        <v>201</v>
      </c>
    </row>
    <row r="656" spans="2:51" s="13" customFormat="1" ht="11.25">
      <c r="B656" s="163"/>
      <c r="D656" s="164" t="s">
        <v>207</v>
      </c>
      <c r="E656" s="165" t="s">
        <v>1</v>
      </c>
      <c r="F656" s="166" t="s">
        <v>1001</v>
      </c>
      <c r="H656" s="165" t="s">
        <v>1</v>
      </c>
      <c r="I656" s="167"/>
      <c r="L656" s="163"/>
      <c r="M656" s="168"/>
      <c r="N656" s="169"/>
      <c r="O656" s="169"/>
      <c r="P656" s="169"/>
      <c r="Q656" s="169"/>
      <c r="R656" s="169"/>
      <c r="S656" s="169"/>
      <c r="T656" s="170"/>
      <c r="AT656" s="165" t="s">
        <v>207</v>
      </c>
      <c r="AU656" s="165" t="s">
        <v>84</v>
      </c>
      <c r="AV656" s="13" t="s">
        <v>82</v>
      </c>
      <c r="AW656" s="13" t="s">
        <v>32</v>
      </c>
      <c r="AX656" s="13" t="s">
        <v>76</v>
      </c>
      <c r="AY656" s="165" t="s">
        <v>201</v>
      </c>
    </row>
    <row r="657" spans="2:51" s="14" customFormat="1" ht="11.25">
      <c r="B657" s="171"/>
      <c r="D657" s="164" t="s">
        <v>207</v>
      </c>
      <c r="E657" s="172" t="s">
        <v>1</v>
      </c>
      <c r="F657" s="173" t="s">
        <v>1013</v>
      </c>
      <c r="H657" s="174">
        <v>6.08</v>
      </c>
      <c r="I657" s="175"/>
      <c r="L657" s="171"/>
      <c r="M657" s="176"/>
      <c r="N657" s="177"/>
      <c r="O657" s="177"/>
      <c r="P657" s="177"/>
      <c r="Q657" s="177"/>
      <c r="R657" s="177"/>
      <c r="S657" s="177"/>
      <c r="T657" s="178"/>
      <c r="AT657" s="172" t="s">
        <v>207</v>
      </c>
      <c r="AU657" s="172" t="s">
        <v>84</v>
      </c>
      <c r="AV657" s="14" t="s">
        <v>84</v>
      </c>
      <c r="AW657" s="14" t="s">
        <v>32</v>
      </c>
      <c r="AX657" s="14" t="s">
        <v>76</v>
      </c>
      <c r="AY657" s="172" t="s">
        <v>201</v>
      </c>
    </row>
    <row r="658" spans="2:51" s="13" customFormat="1" ht="11.25">
      <c r="B658" s="163"/>
      <c r="D658" s="164" t="s">
        <v>207</v>
      </c>
      <c r="E658" s="165" t="s">
        <v>1</v>
      </c>
      <c r="F658" s="166" t="s">
        <v>1001</v>
      </c>
      <c r="H658" s="165" t="s">
        <v>1</v>
      </c>
      <c r="I658" s="167"/>
      <c r="L658" s="163"/>
      <c r="M658" s="168"/>
      <c r="N658" s="169"/>
      <c r="O658" s="169"/>
      <c r="P658" s="169"/>
      <c r="Q658" s="169"/>
      <c r="R658" s="169"/>
      <c r="S658" s="169"/>
      <c r="T658" s="170"/>
      <c r="AT658" s="165" t="s">
        <v>207</v>
      </c>
      <c r="AU658" s="165" t="s">
        <v>84</v>
      </c>
      <c r="AV658" s="13" t="s">
        <v>82</v>
      </c>
      <c r="AW658" s="13" t="s">
        <v>32</v>
      </c>
      <c r="AX658" s="13" t="s">
        <v>76</v>
      </c>
      <c r="AY658" s="165" t="s">
        <v>201</v>
      </c>
    </row>
    <row r="659" spans="2:51" s="14" customFormat="1" ht="11.25">
      <c r="B659" s="171"/>
      <c r="D659" s="164" t="s">
        <v>207</v>
      </c>
      <c r="E659" s="172" t="s">
        <v>1</v>
      </c>
      <c r="F659" s="173" t="s">
        <v>1014</v>
      </c>
      <c r="H659" s="174">
        <v>5.96</v>
      </c>
      <c r="I659" s="175"/>
      <c r="L659" s="171"/>
      <c r="M659" s="176"/>
      <c r="N659" s="177"/>
      <c r="O659" s="177"/>
      <c r="P659" s="177"/>
      <c r="Q659" s="177"/>
      <c r="R659" s="177"/>
      <c r="S659" s="177"/>
      <c r="T659" s="178"/>
      <c r="AT659" s="172" t="s">
        <v>207</v>
      </c>
      <c r="AU659" s="172" t="s">
        <v>84</v>
      </c>
      <c r="AV659" s="14" t="s">
        <v>84</v>
      </c>
      <c r="AW659" s="14" t="s">
        <v>32</v>
      </c>
      <c r="AX659" s="14" t="s">
        <v>76</v>
      </c>
      <c r="AY659" s="172" t="s">
        <v>201</v>
      </c>
    </row>
    <row r="660" spans="2:51" s="13" customFormat="1" ht="11.25">
      <c r="B660" s="163"/>
      <c r="D660" s="164" t="s">
        <v>207</v>
      </c>
      <c r="E660" s="165" t="s">
        <v>1</v>
      </c>
      <c r="F660" s="166" t="s">
        <v>1001</v>
      </c>
      <c r="H660" s="165" t="s">
        <v>1</v>
      </c>
      <c r="I660" s="167"/>
      <c r="L660" s="163"/>
      <c r="M660" s="168"/>
      <c r="N660" s="169"/>
      <c r="O660" s="169"/>
      <c r="P660" s="169"/>
      <c r="Q660" s="169"/>
      <c r="R660" s="169"/>
      <c r="S660" s="169"/>
      <c r="T660" s="170"/>
      <c r="AT660" s="165" t="s">
        <v>207</v>
      </c>
      <c r="AU660" s="165" t="s">
        <v>84</v>
      </c>
      <c r="AV660" s="13" t="s">
        <v>82</v>
      </c>
      <c r="AW660" s="13" t="s">
        <v>32</v>
      </c>
      <c r="AX660" s="13" t="s">
        <v>76</v>
      </c>
      <c r="AY660" s="165" t="s">
        <v>201</v>
      </c>
    </row>
    <row r="661" spans="2:51" s="14" customFormat="1" ht="11.25">
      <c r="B661" s="171"/>
      <c r="D661" s="164" t="s">
        <v>207</v>
      </c>
      <c r="E661" s="172" t="s">
        <v>1</v>
      </c>
      <c r="F661" s="173" t="s">
        <v>1015</v>
      </c>
      <c r="H661" s="174">
        <v>5.6660000000000004</v>
      </c>
      <c r="I661" s="175"/>
      <c r="L661" s="171"/>
      <c r="M661" s="176"/>
      <c r="N661" s="177"/>
      <c r="O661" s="177"/>
      <c r="P661" s="177"/>
      <c r="Q661" s="177"/>
      <c r="R661" s="177"/>
      <c r="S661" s="177"/>
      <c r="T661" s="178"/>
      <c r="AT661" s="172" t="s">
        <v>207</v>
      </c>
      <c r="AU661" s="172" t="s">
        <v>84</v>
      </c>
      <c r="AV661" s="14" t="s">
        <v>84</v>
      </c>
      <c r="AW661" s="14" t="s">
        <v>32</v>
      </c>
      <c r="AX661" s="14" t="s">
        <v>76</v>
      </c>
      <c r="AY661" s="172" t="s">
        <v>201</v>
      </c>
    </row>
    <row r="662" spans="2:51" s="13" customFormat="1" ht="11.25">
      <c r="B662" s="163"/>
      <c r="D662" s="164" t="s">
        <v>207</v>
      </c>
      <c r="E662" s="165" t="s">
        <v>1</v>
      </c>
      <c r="F662" s="166" t="s">
        <v>1001</v>
      </c>
      <c r="H662" s="165" t="s">
        <v>1</v>
      </c>
      <c r="I662" s="167"/>
      <c r="L662" s="163"/>
      <c r="M662" s="168"/>
      <c r="N662" s="169"/>
      <c r="O662" s="169"/>
      <c r="P662" s="169"/>
      <c r="Q662" s="169"/>
      <c r="R662" s="169"/>
      <c r="S662" s="169"/>
      <c r="T662" s="170"/>
      <c r="AT662" s="165" t="s">
        <v>207</v>
      </c>
      <c r="AU662" s="165" t="s">
        <v>84</v>
      </c>
      <c r="AV662" s="13" t="s">
        <v>82</v>
      </c>
      <c r="AW662" s="13" t="s">
        <v>32</v>
      </c>
      <c r="AX662" s="13" t="s">
        <v>76</v>
      </c>
      <c r="AY662" s="165" t="s">
        <v>201</v>
      </c>
    </row>
    <row r="663" spans="2:51" s="14" customFormat="1" ht="11.25">
      <c r="B663" s="171"/>
      <c r="D663" s="164" t="s">
        <v>207</v>
      </c>
      <c r="E663" s="172" t="s">
        <v>1</v>
      </c>
      <c r="F663" s="173" t="s">
        <v>1016</v>
      </c>
      <c r="H663" s="174">
        <v>5.665</v>
      </c>
      <c r="I663" s="175"/>
      <c r="L663" s="171"/>
      <c r="M663" s="176"/>
      <c r="N663" s="177"/>
      <c r="O663" s="177"/>
      <c r="P663" s="177"/>
      <c r="Q663" s="177"/>
      <c r="R663" s="177"/>
      <c r="S663" s="177"/>
      <c r="T663" s="178"/>
      <c r="AT663" s="172" t="s">
        <v>207</v>
      </c>
      <c r="AU663" s="172" t="s">
        <v>84</v>
      </c>
      <c r="AV663" s="14" t="s">
        <v>84</v>
      </c>
      <c r="AW663" s="14" t="s">
        <v>32</v>
      </c>
      <c r="AX663" s="14" t="s">
        <v>76</v>
      </c>
      <c r="AY663" s="172" t="s">
        <v>201</v>
      </c>
    </row>
    <row r="664" spans="2:51" s="13" customFormat="1" ht="11.25">
      <c r="B664" s="163"/>
      <c r="D664" s="164" t="s">
        <v>207</v>
      </c>
      <c r="E664" s="165" t="s">
        <v>1</v>
      </c>
      <c r="F664" s="166" t="s">
        <v>1001</v>
      </c>
      <c r="H664" s="165" t="s">
        <v>1</v>
      </c>
      <c r="I664" s="167"/>
      <c r="L664" s="163"/>
      <c r="M664" s="168"/>
      <c r="N664" s="169"/>
      <c r="O664" s="169"/>
      <c r="P664" s="169"/>
      <c r="Q664" s="169"/>
      <c r="R664" s="169"/>
      <c r="S664" s="169"/>
      <c r="T664" s="170"/>
      <c r="AT664" s="165" t="s">
        <v>207</v>
      </c>
      <c r="AU664" s="165" t="s">
        <v>84</v>
      </c>
      <c r="AV664" s="13" t="s">
        <v>82</v>
      </c>
      <c r="AW664" s="13" t="s">
        <v>32</v>
      </c>
      <c r="AX664" s="13" t="s">
        <v>76</v>
      </c>
      <c r="AY664" s="165" t="s">
        <v>201</v>
      </c>
    </row>
    <row r="665" spans="2:51" s="14" customFormat="1" ht="11.25">
      <c r="B665" s="171"/>
      <c r="D665" s="164" t="s">
        <v>207</v>
      </c>
      <c r="E665" s="172" t="s">
        <v>1</v>
      </c>
      <c r="F665" s="173" t="s">
        <v>1017</v>
      </c>
      <c r="H665" s="174">
        <v>5.6150000000000002</v>
      </c>
      <c r="I665" s="175"/>
      <c r="L665" s="171"/>
      <c r="M665" s="176"/>
      <c r="N665" s="177"/>
      <c r="O665" s="177"/>
      <c r="P665" s="177"/>
      <c r="Q665" s="177"/>
      <c r="R665" s="177"/>
      <c r="S665" s="177"/>
      <c r="T665" s="178"/>
      <c r="AT665" s="172" t="s">
        <v>207</v>
      </c>
      <c r="AU665" s="172" t="s">
        <v>84</v>
      </c>
      <c r="AV665" s="14" t="s">
        <v>84</v>
      </c>
      <c r="AW665" s="14" t="s">
        <v>32</v>
      </c>
      <c r="AX665" s="14" t="s">
        <v>76</v>
      </c>
      <c r="AY665" s="172" t="s">
        <v>201</v>
      </c>
    </row>
    <row r="666" spans="2:51" s="13" customFormat="1" ht="11.25">
      <c r="B666" s="163"/>
      <c r="D666" s="164" t="s">
        <v>207</v>
      </c>
      <c r="E666" s="165" t="s">
        <v>1</v>
      </c>
      <c r="F666" s="166" t="s">
        <v>1001</v>
      </c>
      <c r="H666" s="165" t="s">
        <v>1</v>
      </c>
      <c r="I666" s="167"/>
      <c r="L666" s="163"/>
      <c r="M666" s="168"/>
      <c r="N666" s="169"/>
      <c r="O666" s="169"/>
      <c r="P666" s="169"/>
      <c r="Q666" s="169"/>
      <c r="R666" s="169"/>
      <c r="S666" s="169"/>
      <c r="T666" s="170"/>
      <c r="AT666" s="165" t="s">
        <v>207</v>
      </c>
      <c r="AU666" s="165" t="s">
        <v>84</v>
      </c>
      <c r="AV666" s="13" t="s">
        <v>82</v>
      </c>
      <c r="AW666" s="13" t="s">
        <v>32</v>
      </c>
      <c r="AX666" s="13" t="s">
        <v>76</v>
      </c>
      <c r="AY666" s="165" t="s">
        <v>201</v>
      </c>
    </row>
    <row r="667" spans="2:51" s="14" customFormat="1" ht="11.25">
      <c r="B667" s="171"/>
      <c r="D667" s="164" t="s">
        <v>207</v>
      </c>
      <c r="E667" s="172" t="s">
        <v>1</v>
      </c>
      <c r="F667" s="173" t="s">
        <v>1018</v>
      </c>
      <c r="H667" s="174">
        <v>5.6150000000000002</v>
      </c>
      <c r="I667" s="175"/>
      <c r="L667" s="171"/>
      <c r="M667" s="176"/>
      <c r="N667" s="177"/>
      <c r="O667" s="177"/>
      <c r="P667" s="177"/>
      <c r="Q667" s="177"/>
      <c r="R667" s="177"/>
      <c r="S667" s="177"/>
      <c r="T667" s="178"/>
      <c r="AT667" s="172" t="s">
        <v>207</v>
      </c>
      <c r="AU667" s="172" t="s">
        <v>84</v>
      </c>
      <c r="AV667" s="14" t="s">
        <v>84</v>
      </c>
      <c r="AW667" s="14" t="s">
        <v>32</v>
      </c>
      <c r="AX667" s="14" t="s">
        <v>76</v>
      </c>
      <c r="AY667" s="172" t="s">
        <v>201</v>
      </c>
    </row>
    <row r="668" spans="2:51" s="13" customFormat="1" ht="11.25">
      <c r="B668" s="163"/>
      <c r="D668" s="164" t="s">
        <v>207</v>
      </c>
      <c r="E668" s="165" t="s">
        <v>1</v>
      </c>
      <c r="F668" s="166" t="s">
        <v>1001</v>
      </c>
      <c r="H668" s="165" t="s">
        <v>1</v>
      </c>
      <c r="I668" s="167"/>
      <c r="L668" s="163"/>
      <c r="M668" s="168"/>
      <c r="N668" s="169"/>
      <c r="O668" s="169"/>
      <c r="P668" s="169"/>
      <c r="Q668" s="169"/>
      <c r="R668" s="169"/>
      <c r="S668" s="169"/>
      <c r="T668" s="170"/>
      <c r="AT668" s="165" t="s">
        <v>207</v>
      </c>
      <c r="AU668" s="165" t="s">
        <v>84</v>
      </c>
      <c r="AV668" s="13" t="s">
        <v>82</v>
      </c>
      <c r="AW668" s="13" t="s">
        <v>32</v>
      </c>
      <c r="AX668" s="13" t="s">
        <v>76</v>
      </c>
      <c r="AY668" s="165" t="s">
        <v>201</v>
      </c>
    </row>
    <row r="669" spans="2:51" s="14" customFormat="1" ht="11.25">
      <c r="B669" s="171"/>
      <c r="D669" s="164" t="s">
        <v>207</v>
      </c>
      <c r="E669" s="172" t="s">
        <v>1</v>
      </c>
      <c r="F669" s="173" t="s">
        <v>1019</v>
      </c>
      <c r="H669" s="174">
        <v>5.3650000000000002</v>
      </c>
      <c r="I669" s="175"/>
      <c r="L669" s="171"/>
      <c r="M669" s="176"/>
      <c r="N669" s="177"/>
      <c r="O669" s="177"/>
      <c r="P669" s="177"/>
      <c r="Q669" s="177"/>
      <c r="R669" s="177"/>
      <c r="S669" s="177"/>
      <c r="T669" s="178"/>
      <c r="AT669" s="172" t="s">
        <v>207</v>
      </c>
      <c r="AU669" s="172" t="s">
        <v>84</v>
      </c>
      <c r="AV669" s="14" t="s">
        <v>84</v>
      </c>
      <c r="AW669" s="14" t="s">
        <v>32</v>
      </c>
      <c r="AX669" s="14" t="s">
        <v>76</v>
      </c>
      <c r="AY669" s="172" t="s">
        <v>201</v>
      </c>
    </row>
    <row r="670" spans="2:51" s="13" customFormat="1" ht="11.25">
      <c r="B670" s="163"/>
      <c r="D670" s="164" t="s">
        <v>207</v>
      </c>
      <c r="E670" s="165" t="s">
        <v>1</v>
      </c>
      <c r="F670" s="166" t="s">
        <v>1001</v>
      </c>
      <c r="H670" s="165" t="s">
        <v>1</v>
      </c>
      <c r="I670" s="167"/>
      <c r="L670" s="163"/>
      <c r="M670" s="168"/>
      <c r="N670" s="169"/>
      <c r="O670" s="169"/>
      <c r="P670" s="169"/>
      <c r="Q670" s="169"/>
      <c r="R670" s="169"/>
      <c r="S670" s="169"/>
      <c r="T670" s="170"/>
      <c r="AT670" s="165" t="s">
        <v>207</v>
      </c>
      <c r="AU670" s="165" t="s">
        <v>84</v>
      </c>
      <c r="AV670" s="13" t="s">
        <v>82</v>
      </c>
      <c r="AW670" s="13" t="s">
        <v>32</v>
      </c>
      <c r="AX670" s="13" t="s">
        <v>76</v>
      </c>
      <c r="AY670" s="165" t="s">
        <v>201</v>
      </c>
    </row>
    <row r="671" spans="2:51" s="14" customFormat="1" ht="11.25">
      <c r="B671" s="171"/>
      <c r="D671" s="164" t="s">
        <v>207</v>
      </c>
      <c r="E671" s="172" t="s">
        <v>1</v>
      </c>
      <c r="F671" s="173" t="s">
        <v>1020</v>
      </c>
      <c r="H671" s="174">
        <v>5.0389999999999997</v>
      </c>
      <c r="I671" s="175"/>
      <c r="L671" s="171"/>
      <c r="M671" s="176"/>
      <c r="N671" s="177"/>
      <c r="O671" s="177"/>
      <c r="P671" s="177"/>
      <c r="Q671" s="177"/>
      <c r="R671" s="177"/>
      <c r="S671" s="177"/>
      <c r="T671" s="178"/>
      <c r="AT671" s="172" t="s">
        <v>207</v>
      </c>
      <c r="AU671" s="172" t="s">
        <v>84</v>
      </c>
      <c r="AV671" s="14" t="s">
        <v>84</v>
      </c>
      <c r="AW671" s="14" t="s">
        <v>32</v>
      </c>
      <c r="AX671" s="14" t="s">
        <v>76</v>
      </c>
      <c r="AY671" s="172" t="s">
        <v>201</v>
      </c>
    </row>
    <row r="672" spans="2:51" s="13" customFormat="1" ht="11.25">
      <c r="B672" s="163"/>
      <c r="D672" s="164" t="s">
        <v>207</v>
      </c>
      <c r="E672" s="165" t="s">
        <v>1</v>
      </c>
      <c r="F672" s="166" t="s">
        <v>1001</v>
      </c>
      <c r="H672" s="165" t="s">
        <v>1</v>
      </c>
      <c r="I672" s="167"/>
      <c r="L672" s="163"/>
      <c r="M672" s="168"/>
      <c r="N672" s="169"/>
      <c r="O672" s="169"/>
      <c r="P672" s="169"/>
      <c r="Q672" s="169"/>
      <c r="R672" s="169"/>
      <c r="S672" s="169"/>
      <c r="T672" s="170"/>
      <c r="AT672" s="165" t="s">
        <v>207</v>
      </c>
      <c r="AU672" s="165" t="s">
        <v>84</v>
      </c>
      <c r="AV672" s="13" t="s">
        <v>82</v>
      </c>
      <c r="AW672" s="13" t="s">
        <v>32</v>
      </c>
      <c r="AX672" s="13" t="s">
        <v>76</v>
      </c>
      <c r="AY672" s="165" t="s">
        <v>201</v>
      </c>
    </row>
    <row r="673" spans="2:51" s="14" customFormat="1" ht="11.25">
      <c r="B673" s="171"/>
      <c r="D673" s="164" t="s">
        <v>207</v>
      </c>
      <c r="E673" s="172" t="s">
        <v>1</v>
      </c>
      <c r="F673" s="173" t="s">
        <v>1021</v>
      </c>
      <c r="H673" s="174">
        <v>4.99</v>
      </c>
      <c r="I673" s="175"/>
      <c r="L673" s="171"/>
      <c r="M673" s="176"/>
      <c r="N673" s="177"/>
      <c r="O673" s="177"/>
      <c r="P673" s="177"/>
      <c r="Q673" s="177"/>
      <c r="R673" s="177"/>
      <c r="S673" s="177"/>
      <c r="T673" s="178"/>
      <c r="AT673" s="172" t="s">
        <v>207</v>
      </c>
      <c r="AU673" s="172" t="s">
        <v>84</v>
      </c>
      <c r="AV673" s="14" t="s">
        <v>84</v>
      </c>
      <c r="AW673" s="14" t="s">
        <v>32</v>
      </c>
      <c r="AX673" s="14" t="s">
        <v>76</v>
      </c>
      <c r="AY673" s="172" t="s">
        <v>201</v>
      </c>
    </row>
    <row r="674" spans="2:51" s="13" customFormat="1" ht="11.25">
      <c r="B674" s="163"/>
      <c r="D674" s="164" t="s">
        <v>207</v>
      </c>
      <c r="E674" s="165" t="s">
        <v>1</v>
      </c>
      <c r="F674" s="166" t="s">
        <v>1001</v>
      </c>
      <c r="H674" s="165" t="s">
        <v>1</v>
      </c>
      <c r="I674" s="167"/>
      <c r="L674" s="163"/>
      <c r="M674" s="168"/>
      <c r="N674" s="169"/>
      <c r="O674" s="169"/>
      <c r="P674" s="169"/>
      <c r="Q674" s="169"/>
      <c r="R674" s="169"/>
      <c r="S674" s="169"/>
      <c r="T674" s="170"/>
      <c r="AT674" s="165" t="s">
        <v>207</v>
      </c>
      <c r="AU674" s="165" t="s">
        <v>84</v>
      </c>
      <c r="AV674" s="13" t="s">
        <v>82</v>
      </c>
      <c r="AW674" s="13" t="s">
        <v>32</v>
      </c>
      <c r="AX674" s="13" t="s">
        <v>76</v>
      </c>
      <c r="AY674" s="165" t="s">
        <v>201</v>
      </c>
    </row>
    <row r="675" spans="2:51" s="14" customFormat="1" ht="11.25">
      <c r="B675" s="171"/>
      <c r="D675" s="164" t="s">
        <v>207</v>
      </c>
      <c r="E675" s="172" t="s">
        <v>1</v>
      </c>
      <c r="F675" s="173" t="s">
        <v>1022</v>
      </c>
      <c r="H675" s="174">
        <v>4.9690000000000003</v>
      </c>
      <c r="I675" s="175"/>
      <c r="L675" s="171"/>
      <c r="M675" s="176"/>
      <c r="N675" s="177"/>
      <c r="O675" s="177"/>
      <c r="P675" s="177"/>
      <c r="Q675" s="177"/>
      <c r="R675" s="177"/>
      <c r="S675" s="177"/>
      <c r="T675" s="178"/>
      <c r="AT675" s="172" t="s">
        <v>207</v>
      </c>
      <c r="AU675" s="172" t="s">
        <v>84</v>
      </c>
      <c r="AV675" s="14" t="s">
        <v>84</v>
      </c>
      <c r="AW675" s="14" t="s">
        <v>32</v>
      </c>
      <c r="AX675" s="14" t="s">
        <v>76</v>
      </c>
      <c r="AY675" s="172" t="s">
        <v>201</v>
      </c>
    </row>
    <row r="676" spans="2:51" s="13" customFormat="1" ht="11.25">
      <c r="B676" s="163"/>
      <c r="D676" s="164" t="s">
        <v>207</v>
      </c>
      <c r="E676" s="165" t="s">
        <v>1</v>
      </c>
      <c r="F676" s="166" t="s">
        <v>1001</v>
      </c>
      <c r="H676" s="165" t="s">
        <v>1</v>
      </c>
      <c r="I676" s="167"/>
      <c r="L676" s="163"/>
      <c r="M676" s="168"/>
      <c r="N676" s="169"/>
      <c r="O676" s="169"/>
      <c r="P676" s="169"/>
      <c r="Q676" s="169"/>
      <c r="R676" s="169"/>
      <c r="S676" s="169"/>
      <c r="T676" s="170"/>
      <c r="AT676" s="165" t="s">
        <v>207</v>
      </c>
      <c r="AU676" s="165" t="s">
        <v>84</v>
      </c>
      <c r="AV676" s="13" t="s">
        <v>82</v>
      </c>
      <c r="AW676" s="13" t="s">
        <v>32</v>
      </c>
      <c r="AX676" s="13" t="s">
        <v>76</v>
      </c>
      <c r="AY676" s="165" t="s">
        <v>201</v>
      </c>
    </row>
    <row r="677" spans="2:51" s="14" customFormat="1" ht="11.25">
      <c r="B677" s="171"/>
      <c r="D677" s="164" t="s">
        <v>207</v>
      </c>
      <c r="E677" s="172" t="s">
        <v>1</v>
      </c>
      <c r="F677" s="173" t="s">
        <v>1023</v>
      </c>
      <c r="H677" s="174">
        <v>4.8070000000000004</v>
      </c>
      <c r="I677" s="175"/>
      <c r="L677" s="171"/>
      <c r="M677" s="176"/>
      <c r="N677" s="177"/>
      <c r="O677" s="177"/>
      <c r="P677" s="177"/>
      <c r="Q677" s="177"/>
      <c r="R677" s="177"/>
      <c r="S677" s="177"/>
      <c r="T677" s="178"/>
      <c r="AT677" s="172" t="s">
        <v>207</v>
      </c>
      <c r="AU677" s="172" t="s">
        <v>84</v>
      </c>
      <c r="AV677" s="14" t="s">
        <v>84</v>
      </c>
      <c r="AW677" s="14" t="s">
        <v>32</v>
      </c>
      <c r="AX677" s="14" t="s">
        <v>76</v>
      </c>
      <c r="AY677" s="172" t="s">
        <v>201</v>
      </c>
    </row>
    <row r="678" spans="2:51" s="13" customFormat="1" ht="11.25">
      <c r="B678" s="163"/>
      <c r="D678" s="164" t="s">
        <v>207</v>
      </c>
      <c r="E678" s="165" t="s">
        <v>1</v>
      </c>
      <c r="F678" s="166" t="s">
        <v>1001</v>
      </c>
      <c r="H678" s="165" t="s">
        <v>1</v>
      </c>
      <c r="I678" s="167"/>
      <c r="L678" s="163"/>
      <c r="M678" s="168"/>
      <c r="N678" s="169"/>
      <c r="O678" s="169"/>
      <c r="P678" s="169"/>
      <c r="Q678" s="169"/>
      <c r="R678" s="169"/>
      <c r="S678" s="169"/>
      <c r="T678" s="170"/>
      <c r="AT678" s="165" t="s">
        <v>207</v>
      </c>
      <c r="AU678" s="165" t="s">
        <v>84</v>
      </c>
      <c r="AV678" s="13" t="s">
        <v>82</v>
      </c>
      <c r="AW678" s="13" t="s">
        <v>32</v>
      </c>
      <c r="AX678" s="13" t="s">
        <v>76</v>
      </c>
      <c r="AY678" s="165" t="s">
        <v>201</v>
      </c>
    </row>
    <row r="679" spans="2:51" s="14" customFormat="1" ht="11.25">
      <c r="B679" s="171"/>
      <c r="D679" s="164" t="s">
        <v>207</v>
      </c>
      <c r="E679" s="172" t="s">
        <v>1</v>
      </c>
      <c r="F679" s="173" t="s">
        <v>1024</v>
      </c>
      <c r="H679" s="174">
        <v>4.7</v>
      </c>
      <c r="I679" s="175"/>
      <c r="L679" s="171"/>
      <c r="M679" s="176"/>
      <c r="N679" s="177"/>
      <c r="O679" s="177"/>
      <c r="P679" s="177"/>
      <c r="Q679" s="177"/>
      <c r="R679" s="177"/>
      <c r="S679" s="177"/>
      <c r="T679" s="178"/>
      <c r="AT679" s="172" t="s">
        <v>207</v>
      </c>
      <c r="AU679" s="172" t="s">
        <v>84</v>
      </c>
      <c r="AV679" s="14" t="s">
        <v>84</v>
      </c>
      <c r="AW679" s="14" t="s">
        <v>32</v>
      </c>
      <c r="AX679" s="14" t="s">
        <v>76</v>
      </c>
      <c r="AY679" s="172" t="s">
        <v>201</v>
      </c>
    </row>
    <row r="680" spans="2:51" s="13" customFormat="1" ht="11.25">
      <c r="B680" s="163"/>
      <c r="D680" s="164" t="s">
        <v>207</v>
      </c>
      <c r="E680" s="165" t="s">
        <v>1</v>
      </c>
      <c r="F680" s="166" t="s">
        <v>1001</v>
      </c>
      <c r="H680" s="165" t="s">
        <v>1</v>
      </c>
      <c r="I680" s="167"/>
      <c r="L680" s="163"/>
      <c r="M680" s="168"/>
      <c r="N680" s="169"/>
      <c r="O680" s="169"/>
      <c r="P680" s="169"/>
      <c r="Q680" s="169"/>
      <c r="R680" s="169"/>
      <c r="S680" s="169"/>
      <c r="T680" s="170"/>
      <c r="AT680" s="165" t="s">
        <v>207</v>
      </c>
      <c r="AU680" s="165" t="s">
        <v>84</v>
      </c>
      <c r="AV680" s="13" t="s">
        <v>82</v>
      </c>
      <c r="AW680" s="13" t="s">
        <v>32</v>
      </c>
      <c r="AX680" s="13" t="s">
        <v>76</v>
      </c>
      <c r="AY680" s="165" t="s">
        <v>201</v>
      </c>
    </row>
    <row r="681" spans="2:51" s="14" customFormat="1" ht="11.25">
      <c r="B681" s="171"/>
      <c r="D681" s="164" t="s">
        <v>207</v>
      </c>
      <c r="E681" s="172" t="s">
        <v>1</v>
      </c>
      <c r="F681" s="173" t="s">
        <v>1025</v>
      </c>
      <c r="H681" s="174">
        <v>9.3770000000000007</v>
      </c>
      <c r="I681" s="175"/>
      <c r="L681" s="171"/>
      <c r="M681" s="176"/>
      <c r="N681" s="177"/>
      <c r="O681" s="177"/>
      <c r="P681" s="177"/>
      <c r="Q681" s="177"/>
      <c r="R681" s="177"/>
      <c r="S681" s="177"/>
      <c r="T681" s="178"/>
      <c r="AT681" s="172" t="s">
        <v>207</v>
      </c>
      <c r="AU681" s="172" t="s">
        <v>84</v>
      </c>
      <c r="AV681" s="14" t="s">
        <v>84</v>
      </c>
      <c r="AW681" s="14" t="s">
        <v>32</v>
      </c>
      <c r="AX681" s="14" t="s">
        <v>76</v>
      </c>
      <c r="AY681" s="172" t="s">
        <v>201</v>
      </c>
    </row>
    <row r="682" spans="2:51" s="13" customFormat="1" ht="11.25">
      <c r="B682" s="163"/>
      <c r="D682" s="164" t="s">
        <v>207</v>
      </c>
      <c r="E682" s="165" t="s">
        <v>1</v>
      </c>
      <c r="F682" s="166" t="s">
        <v>1001</v>
      </c>
      <c r="H682" s="165" t="s">
        <v>1</v>
      </c>
      <c r="I682" s="167"/>
      <c r="L682" s="163"/>
      <c r="M682" s="168"/>
      <c r="N682" s="169"/>
      <c r="O682" s="169"/>
      <c r="P682" s="169"/>
      <c r="Q682" s="169"/>
      <c r="R682" s="169"/>
      <c r="S682" s="169"/>
      <c r="T682" s="170"/>
      <c r="AT682" s="165" t="s">
        <v>207</v>
      </c>
      <c r="AU682" s="165" t="s">
        <v>84</v>
      </c>
      <c r="AV682" s="13" t="s">
        <v>82</v>
      </c>
      <c r="AW682" s="13" t="s">
        <v>32</v>
      </c>
      <c r="AX682" s="13" t="s">
        <v>76</v>
      </c>
      <c r="AY682" s="165" t="s">
        <v>201</v>
      </c>
    </row>
    <row r="683" spans="2:51" s="14" customFormat="1" ht="11.25">
      <c r="B683" s="171"/>
      <c r="D683" s="164" t="s">
        <v>207</v>
      </c>
      <c r="E683" s="172" t="s">
        <v>1</v>
      </c>
      <c r="F683" s="173" t="s">
        <v>1026</v>
      </c>
      <c r="H683" s="174">
        <v>4.6379999999999999</v>
      </c>
      <c r="I683" s="175"/>
      <c r="L683" s="171"/>
      <c r="M683" s="176"/>
      <c r="N683" s="177"/>
      <c r="O683" s="177"/>
      <c r="P683" s="177"/>
      <c r="Q683" s="177"/>
      <c r="R683" s="177"/>
      <c r="S683" s="177"/>
      <c r="T683" s="178"/>
      <c r="AT683" s="172" t="s">
        <v>207</v>
      </c>
      <c r="AU683" s="172" t="s">
        <v>84</v>
      </c>
      <c r="AV683" s="14" t="s">
        <v>84</v>
      </c>
      <c r="AW683" s="14" t="s">
        <v>32</v>
      </c>
      <c r="AX683" s="14" t="s">
        <v>76</v>
      </c>
      <c r="AY683" s="172" t="s">
        <v>201</v>
      </c>
    </row>
    <row r="684" spans="2:51" s="13" customFormat="1" ht="11.25">
      <c r="B684" s="163"/>
      <c r="D684" s="164" t="s">
        <v>207</v>
      </c>
      <c r="E684" s="165" t="s">
        <v>1</v>
      </c>
      <c r="F684" s="166" t="s">
        <v>1001</v>
      </c>
      <c r="H684" s="165" t="s">
        <v>1</v>
      </c>
      <c r="I684" s="167"/>
      <c r="L684" s="163"/>
      <c r="M684" s="168"/>
      <c r="N684" s="169"/>
      <c r="O684" s="169"/>
      <c r="P684" s="169"/>
      <c r="Q684" s="169"/>
      <c r="R684" s="169"/>
      <c r="S684" s="169"/>
      <c r="T684" s="170"/>
      <c r="AT684" s="165" t="s">
        <v>207</v>
      </c>
      <c r="AU684" s="165" t="s">
        <v>84</v>
      </c>
      <c r="AV684" s="13" t="s">
        <v>82</v>
      </c>
      <c r="AW684" s="13" t="s">
        <v>32</v>
      </c>
      <c r="AX684" s="13" t="s">
        <v>76</v>
      </c>
      <c r="AY684" s="165" t="s">
        <v>201</v>
      </c>
    </row>
    <row r="685" spans="2:51" s="14" customFormat="1" ht="11.25">
      <c r="B685" s="171"/>
      <c r="D685" s="164" t="s">
        <v>207</v>
      </c>
      <c r="E685" s="172" t="s">
        <v>1</v>
      </c>
      <c r="F685" s="173" t="s">
        <v>1027</v>
      </c>
      <c r="H685" s="174">
        <v>4.625</v>
      </c>
      <c r="I685" s="175"/>
      <c r="L685" s="171"/>
      <c r="M685" s="176"/>
      <c r="N685" s="177"/>
      <c r="O685" s="177"/>
      <c r="P685" s="177"/>
      <c r="Q685" s="177"/>
      <c r="R685" s="177"/>
      <c r="S685" s="177"/>
      <c r="T685" s="178"/>
      <c r="AT685" s="172" t="s">
        <v>207</v>
      </c>
      <c r="AU685" s="172" t="s">
        <v>84</v>
      </c>
      <c r="AV685" s="14" t="s">
        <v>84</v>
      </c>
      <c r="AW685" s="14" t="s">
        <v>32</v>
      </c>
      <c r="AX685" s="14" t="s">
        <v>76</v>
      </c>
      <c r="AY685" s="172" t="s">
        <v>201</v>
      </c>
    </row>
    <row r="686" spans="2:51" s="13" customFormat="1" ht="11.25">
      <c r="B686" s="163"/>
      <c r="D686" s="164" t="s">
        <v>207</v>
      </c>
      <c r="E686" s="165" t="s">
        <v>1</v>
      </c>
      <c r="F686" s="166" t="s">
        <v>1001</v>
      </c>
      <c r="H686" s="165" t="s">
        <v>1</v>
      </c>
      <c r="I686" s="167"/>
      <c r="L686" s="163"/>
      <c r="M686" s="168"/>
      <c r="N686" s="169"/>
      <c r="O686" s="169"/>
      <c r="P686" s="169"/>
      <c r="Q686" s="169"/>
      <c r="R686" s="169"/>
      <c r="S686" s="169"/>
      <c r="T686" s="170"/>
      <c r="AT686" s="165" t="s">
        <v>207</v>
      </c>
      <c r="AU686" s="165" t="s">
        <v>84</v>
      </c>
      <c r="AV686" s="13" t="s">
        <v>82</v>
      </c>
      <c r="AW686" s="13" t="s">
        <v>32</v>
      </c>
      <c r="AX686" s="13" t="s">
        <v>76</v>
      </c>
      <c r="AY686" s="165" t="s">
        <v>201</v>
      </c>
    </row>
    <row r="687" spans="2:51" s="14" customFormat="1" ht="11.25">
      <c r="B687" s="171"/>
      <c r="D687" s="164" t="s">
        <v>207</v>
      </c>
      <c r="E687" s="172" t="s">
        <v>1</v>
      </c>
      <c r="F687" s="173" t="s">
        <v>1028</v>
      </c>
      <c r="H687" s="174">
        <v>4.6029999999999998</v>
      </c>
      <c r="I687" s="175"/>
      <c r="L687" s="171"/>
      <c r="M687" s="176"/>
      <c r="N687" s="177"/>
      <c r="O687" s="177"/>
      <c r="P687" s="177"/>
      <c r="Q687" s="177"/>
      <c r="R687" s="177"/>
      <c r="S687" s="177"/>
      <c r="T687" s="178"/>
      <c r="AT687" s="172" t="s">
        <v>207</v>
      </c>
      <c r="AU687" s="172" t="s">
        <v>84</v>
      </c>
      <c r="AV687" s="14" t="s">
        <v>84</v>
      </c>
      <c r="AW687" s="14" t="s">
        <v>32</v>
      </c>
      <c r="AX687" s="14" t="s">
        <v>76</v>
      </c>
      <c r="AY687" s="172" t="s">
        <v>201</v>
      </c>
    </row>
    <row r="688" spans="2:51" s="13" customFormat="1" ht="11.25">
      <c r="B688" s="163"/>
      <c r="D688" s="164" t="s">
        <v>207</v>
      </c>
      <c r="E688" s="165" t="s">
        <v>1</v>
      </c>
      <c r="F688" s="166" t="s">
        <v>1001</v>
      </c>
      <c r="H688" s="165" t="s">
        <v>1</v>
      </c>
      <c r="I688" s="167"/>
      <c r="L688" s="163"/>
      <c r="M688" s="168"/>
      <c r="N688" s="169"/>
      <c r="O688" s="169"/>
      <c r="P688" s="169"/>
      <c r="Q688" s="169"/>
      <c r="R688" s="169"/>
      <c r="S688" s="169"/>
      <c r="T688" s="170"/>
      <c r="AT688" s="165" t="s">
        <v>207</v>
      </c>
      <c r="AU688" s="165" t="s">
        <v>84</v>
      </c>
      <c r="AV688" s="13" t="s">
        <v>82</v>
      </c>
      <c r="AW688" s="13" t="s">
        <v>32</v>
      </c>
      <c r="AX688" s="13" t="s">
        <v>76</v>
      </c>
      <c r="AY688" s="165" t="s">
        <v>201</v>
      </c>
    </row>
    <row r="689" spans="2:51" s="14" customFormat="1" ht="11.25">
      <c r="B689" s="171"/>
      <c r="D689" s="164" t="s">
        <v>207</v>
      </c>
      <c r="E689" s="172" t="s">
        <v>1</v>
      </c>
      <c r="F689" s="173" t="s">
        <v>1029</v>
      </c>
      <c r="H689" s="174">
        <v>4.5819999999999999</v>
      </c>
      <c r="I689" s="175"/>
      <c r="L689" s="171"/>
      <c r="M689" s="176"/>
      <c r="N689" s="177"/>
      <c r="O689" s="177"/>
      <c r="P689" s="177"/>
      <c r="Q689" s="177"/>
      <c r="R689" s="177"/>
      <c r="S689" s="177"/>
      <c r="T689" s="178"/>
      <c r="AT689" s="172" t="s">
        <v>207</v>
      </c>
      <c r="AU689" s="172" t="s">
        <v>84</v>
      </c>
      <c r="AV689" s="14" t="s">
        <v>84</v>
      </c>
      <c r="AW689" s="14" t="s">
        <v>32</v>
      </c>
      <c r="AX689" s="14" t="s">
        <v>76</v>
      </c>
      <c r="AY689" s="172" t="s">
        <v>201</v>
      </c>
    </row>
    <row r="690" spans="2:51" s="13" customFormat="1" ht="11.25">
      <c r="B690" s="163"/>
      <c r="D690" s="164" t="s">
        <v>207</v>
      </c>
      <c r="E690" s="165" t="s">
        <v>1</v>
      </c>
      <c r="F690" s="166" t="s">
        <v>1001</v>
      </c>
      <c r="H690" s="165" t="s">
        <v>1</v>
      </c>
      <c r="I690" s="167"/>
      <c r="L690" s="163"/>
      <c r="M690" s="168"/>
      <c r="N690" s="169"/>
      <c r="O690" s="169"/>
      <c r="P690" s="169"/>
      <c r="Q690" s="169"/>
      <c r="R690" s="169"/>
      <c r="S690" s="169"/>
      <c r="T690" s="170"/>
      <c r="AT690" s="165" t="s">
        <v>207</v>
      </c>
      <c r="AU690" s="165" t="s">
        <v>84</v>
      </c>
      <c r="AV690" s="13" t="s">
        <v>82</v>
      </c>
      <c r="AW690" s="13" t="s">
        <v>32</v>
      </c>
      <c r="AX690" s="13" t="s">
        <v>76</v>
      </c>
      <c r="AY690" s="165" t="s">
        <v>201</v>
      </c>
    </row>
    <row r="691" spans="2:51" s="14" customFormat="1" ht="11.25">
      <c r="B691" s="171"/>
      <c r="D691" s="164" t="s">
        <v>207</v>
      </c>
      <c r="E691" s="172" t="s">
        <v>1</v>
      </c>
      <c r="F691" s="173" t="s">
        <v>1030</v>
      </c>
      <c r="H691" s="174">
        <v>4.4189999999999996</v>
      </c>
      <c r="I691" s="175"/>
      <c r="L691" s="171"/>
      <c r="M691" s="176"/>
      <c r="N691" s="177"/>
      <c r="O691" s="177"/>
      <c r="P691" s="177"/>
      <c r="Q691" s="177"/>
      <c r="R691" s="177"/>
      <c r="S691" s="177"/>
      <c r="T691" s="178"/>
      <c r="AT691" s="172" t="s">
        <v>207</v>
      </c>
      <c r="AU691" s="172" t="s">
        <v>84</v>
      </c>
      <c r="AV691" s="14" t="s">
        <v>84</v>
      </c>
      <c r="AW691" s="14" t="s">
        <v>32</v>
      </c>
      <c r="AX691" s="14" t="s">
        <v>76</v>
      </c>
      <c r="AY691" s="172" t="s">
        <v>201</v>
      </c>
    </row>
    <row r="692" spans="2:51" s="13" customFormat="1" ht="11.25">
      <c r="B692" s="163"/>
      <c r="D692" s="164" t="s">
        <v>207</v>
      </c>
      <c r="E692" s="165" t="s">
        <v>1</v>
      </c>
      <c r="F692" s="166" t="s">
        <v>1001</v>
      </c>
      <c r="H692" s="165" t="s">
        <v>1</v>
      </c>
      <c r="I692" s="167"/>
      <c r="L692" s="163"/>
      <c r="M692" s="168"/>
      <c r="N692" s="169"/>
      <c r="O692" s="169"/>
      <c r="P692" s="169"/>
      <c r="Q692" s="169"/>
      <c r="R692" s="169"/>
      <c r="S692" s="169"/>
      <c r="T692" s="170"/>
      <c r="AT692" s="165" t="s">
        <v>207</v>
      </c>
      <c r="AU692" s="165" t="s">
        <v>84</v>
      </c>
      <c r="AV692" s="13" t="s">
        <v>82</v>
      </c>
      <c r="AW692" s="13" t="s">
        <v>32</v>
      </c>
      <c r="AX692" s="13" t="s">
        <v>76</v>
      </c>
      <c r="AY692" s="165" t="s">
        <v>201</v>
      </c>
    </row>
    <row r="693" spans="2:51" s="14" customFormat="1" ht="11.25">
      <c r="B693" s="171"/>
      <c r="D693" s="164" t="s">
        <v>207</v>
      </c>
      <c r="E693" s="172" t="s">
        <v>1</v>
      </c>
      <c r="F693" s="173" t="s">
        <v>1031</v>
      </c>
      <c r="H693" s="174">
        <v>4.2240000000000002</v>
      </c>
      <c r="I693" s="175"/>
      <c r="L693" s="171"/>
      <c r="M693" s="176"/>
      <c r="N693" s="177"/>
      <c r="O693" s="177"/>
      <c r="P693" s="177"/>
      <c r="Q693" s="177"/>
      <c r="R693" s="177"/>
      <c r="S693" s="177"/>
      <c r="T693" s="178"/>
      <c r="AT693" s="172" t="s">
        <v>207</v>
      </c>
      <c r="AU693" s="172" t="s">
        <v>84</v>
      </c>
      <c r="AV693" s="14" t="s">
        <v>84</v>
      </c>
      <c r="AW693" s="14" t="s">
        <v>32</v>
      </c>
      <c r="AX693" s="14" t="s">
        <v>76</v>
      </c>
      <c r="AY693" s="172" t="s">
        <v>201</v>
      </c>
    </row>
    <row r="694" spans="2:51" s="13" customFormat="1" ht="11.25">
      <c r="B694" s="163"/>
      <c r="D694" s="164" t="s">
        <v>207</v>
      </c>
      <c r="E694" s="165" t="s">
        <v>1</v>
      </c>
      <c r="F694" s="166" t="s">
        <v>1001</v>
      </c>
      <c r="H694" s="165" t="s">
        <v>1</v>
      </c>
      <c r="I694" s="167"/>
      <c r="L694" s="163"/>
      <c r="M694" s="168"/>
      <c r="N694" s="169"/>
      <c r="O694" s="169"/>
      <c r="P694" s="169"/>
      <c r="Q694" s="169"/>
      <c r="R694" s="169"/>
      <c r="S694" s="169"/>
      <c r="T694" s="170"/>
      <c r="AT694" s="165" t="s">
        <v>207</v>
      </c>
      <c r="AU694" s="165" t="s">
        <v>84</v>
      </c>
      <c r="AV694" s="13" t="s">
        <v>82</v>
      </c>
      <c r="AW694" s="13" t="s">
        <v>32</v>
      </c>
      <c r="AX694" s="13" t="s">
        <v>76</v>
      </c>
      <c r="AY694" s="165" t="s">
        <v>201</v>
      </c>
    </row>
    <row r="695" spans="2:51" s="14" customFormat="1" ht="11.25">
      <c r="B695" s="171"/>
      <c r="D695" s="164" t="s">
        <v>207</v>
      </c>
      <c r="E695" s="172" t="s">
        <v>1</v>
      </c>
      <c r="F695" s="173" t="s">
        <v>1032</v>
      </c>
      <c r="H695" s="174">
        <v>4.03</v>
      </c>
      <c r="I695" s="175"/>
      <c r="L695" s="171"/>
      <c r="M695" s="176"/>
      <c r="N695" s="177"/>
      <c r="O695" s="177"/>
      <c r="P695" s="177"/>
      <c r="Q695" s="177"/>
      <c r="R695" s="177"/>
      <c r="S695" s="177"/>
      <c r="T695" s="178"/>
      <c r="AT695" s="172" t="s">
        <v>207</v>
      </c>
      <c r="AU695" s="172" t="s">
        <v>84</v>
      </c>
      <c r="AV695" s="14" t="s">
        <v>84</v>
      </c>
      <c r="AW695" s="14" t="s">
        <v>32</v>
      </c>
      <c r="AX695" s="14" t="s">
        <v>76</v>
      </c>
      <c r="AY695" s="172" t="s">
        <v>201</v>
      </c>
    </row>
    <row r="696" spans="2:51" s="13" customFormat="1" ht="11.25">
      <c r="B696" s="163"/>
      <c r="D696" s="164" t="s">
        <v>207</v>
      </c>
      <c r="E696" s="165" t="s">
        <v>1</v>
      </c>
      <c r="F696" s="166" t="s">
        <v>1001</v>
      </c>
      <c r="H696" s="165" t="s">
        <v>1</v>
      </c>
      <c r="I696" s="167"/>
      <c r="L696" s="163"/>
      <c r="M696" s="168"/>
      <c r="N696" s="169"/>
      <c r="O696" s="169"/>
      <c r="P696" s="169"/>
      <c r="Q696" s="169"/>
      <c r="R696" s="169"/>
      <c r="S696" s="169"/>
      <c r="T696" s="170"/>
      <c r="AT696" s="165" t="s">
        <v>207</v>
      </c>
      <c r="AU696" s="165" t="s">
        <v>84</v>
      </c>
      <c r="AV696" s="13" t="s">
        <v>82</v>
      </c>
      <c r="AW696" s="13" t="s">
        <v>32</v>
      </c>
      <c r="AX696" s="13" t="s">
        <v>76</v>
      </c>
      <c r="AY696" s="165" t="s">
        <v>201</v>
      </c>
    </row>
    <row r="697" spans="2:51" s="14" customFormat="1" ht="11.25">
      <c r="B697" s="171"/>
      <c r="D697" s="164" t="s">
        <v>207</v>
      </c>
      <c r="E697" s="172" t="s">
        <v>1</v>
      </c>
      <c r="F697" s="173" t="s">
        <v>1033</v>
      </c>
      <c r="H697" s="174">
        <v>3.8359999999999999</v>
      </c>
      <c r="I697" s="175"/>
      <c r="L697" s="171"/>
      <c r="M697" s="176"/>
      <c r="N697" s="177"/>
      <c r="O697" s="177"/>
      <c r="P697" s="177"/>
      <c r="Q697" s="177"/>
      <c r="R697" s="177"/>
      <c r="S697" s="177"/>
      <c r="T697" s="178"/>
      <c r="AT697" s="172" t="s">
        <v>207</v>
      </c>
      <c r="AU697" s="172" t="s">
        <v>84</v>
      </c>
      <c r="AV697" s="14" t="s">
        <v>84</v>
      </c>
      <c r="AW697" s="14" t="s">
        <v>32</v>
      </c>
      <c r="AX697" s="14" t="s">
        <v>76</v>
      </c>
      <c r="AY697" s="172" t="s">
        <v>201</v>
      </c>
    </row>
    <row r="698" spans="2:51" s="13" customFormat="1" ht="11.25">
      <c r="B698" s="163"/>
      <c r="D698" s="164" t="s">
        <v>207</v>
      </c>
      <c r="E698" s="165" t="s">
        <v>1</v>
      </c>
      <c r="F698" s="166" t="s">
        <v>1001</v>
      </c>
      <c r="H698" s="165" t="s">
        <v>1</v>
      </c>
      <c r="I698" s="167"/>
      <c r="L698" s="163"/>
      <c r="M698" s="168"/>
      <c r="N698" s="169"/>
      <c r="O698" s="169"/>
      <c r="P698" s="169"/>
      <c r="Q698" s="169"/>
      <c r="R698" s="169"/>
      <c r="S698" s="169"/>
      <c r="T698" s="170"/>
      <c r="AT698" s="165" t="s">
        <v>207</v>
      </c>
      <c r="AU698" s="165" t="s">
        <v>84</v>
      </c>
      <c r="AV698" s="13" t="s">
        <v>82</v>
      </c>
      <c r="AW698" s="13" t="s">
        <v>32</v>
      </c>
      <c r="AX698" s="13" t="s">
        <v>76</v>
      </c>
      <c r="AY698" s="165" t="s">
        <v>201</v>
      </c>
    </row>
    <row r="699" spans="2:51" s="14" customFormat="1" ht="11.25">
      <c r="B699" s="171"/>
      <c r="D699" s="164" t="s">
        <v>207</v>
      </c>
      <c r="E699" s="172" t="s">
        <v>1</v>
      </c>
      <c r="F699" s="173" t="s">
        <v>1034</v>
      </c>
      <c r="H699" s="174">
        <v>3.6419999999999999</v>
      </c>
      <c r="I699" s="175"/>
      <c r="L699" s="171"/>
      <c r="M699" s="176"/>
      <c r="N699" s="177"/>
      <c r="O699" s="177"/>
      <c r="P699" s="177"/>
      <c r="Q699" s="177"/>
      <c r="R699" s="177"/>
      <c r="S699" s="177"/>
      <c r="T699" s="178"/>
      <c r="AT699" s="172" t="s">
        <v>207</v>
      </c>
      <c r="AU699" s="172" t="s">
        <v>84</v>
      </c>
      <c r="AV699" s="14" t="s">
        <v>84</v>
      </c>
      <c r="AW699" s="14" t="s">
        <v>32</v>
      </c>
      <c r="AX699" s="14" t="s">
        <v>76</v>
      </c>
      <c r="AY699" s="172" t="s">
        <v>201</v>
      </c>
    </row>
    <row r="700" spans="2:51" s="13" customFormat="1" ht="11.25">
      <c r="B700" s="163"/>
      <c r="D700" s="164" t="s">
        <v>207</v>
      </c>
      <c r="E700" s="165" t="s">
        <v>1</v>
      </c>
      <c r="F700" s="166" t="s">
        <v>1001</v>
      </c>
      <c r="H700" s="165" t="s">
        <v>1</v>
      </c>
      <c r="I700" s="167"/>
      <c r="L700" s="163"/>
      <c r="M700" s="168"/>
      <c r="N700" s="169"/>
      <c r="O700" s="169"/>
      <c r="P700" s="169"/>
      <c r="Q700" s="169"/>
      <c r="R700" s="169"/>
      <c r="S700" s="169"/>
      <c r="T700" s="170"/>
      <c r="AT700" s="165" t="s">
        <v>207</v>
      </c>
      <c r="AU700" s="165" t="s">
        <v>84</v>
      </c>
      <c r="AV700" s="13" t="s">
        <v>82</v>
      </c>
      <c r="AW700" s="13" t="s">
        <v>32</v>
      </c>
      <c r="AX700" s="13" t="s">
        <v>76</v>
      </c>
      <c r="AY700" s="165" t="s">
        <v>201</v>
      </c>
    </row>
    <row r="701" spans="2:51" s="14" customFormat="1" ht="11.25">
      <c r="B701" s="171"/>
      <c r="D701" s="164" t="s">
        <v>207</v>
      </c>
      <c r="E701" s="172" t="s">
        <v>1</v>
      </c>
      <c r="F701" s="173" t="s">
        <v>1035</v>
      </c>
      <c r="H701" s="174">
        <v>3.448</v>
      </c>
      <c r="I701" s="175"/>
      <c r="L701" s="171"/>
      <c r="M701" s="176"/>
      <c r="N701" s="177"/>
      <c r="O701" s="177"/>
      <c r="P701" s="177"/>
      <c r="Q701" s="177"/>
      <c r="R701" s="177"/>
      <c r="S701" s="177"/>
      <c r="T701" s="178"/>
      <c r="AT701" s="172" t="s">
        <v>207</v>
      </c>
      <c r="AU701" s="172" t="s">
        <v>84</v>
      </c>
      <c r="AV701" s="14" t="s">
        <v>84</v>
      </c>
      <c r="AW701" s="14" t="s">
        <v>32</v>
      </c>
      <c r="AX701" s="14" t="s">
        <v>76</v>
      </c>
      <c r="AY701" s="172" t="s">
        <v>201</v>
      </c>
    </row>
    <row r="702" spans="2:51" s="13" customFormat="1" ht="11.25">
      <c r="B702" s="163"/>
      <c r="D702" s="164" t="s">
        <v>207</v>
      </c>
      <c r="E702" s="165" t="s">
        <v>1</v>
      </c>
      <c r="F702" s="166" t="s">
        <v>1001</v>
      </c>
      <c r="H702" s="165" t="s">
        <v>1</v>
      </c>
      <c r="I702" s="167"/>
      <c r="L702" s="163"/>
      <c r="M702" s="168"/>
      <c r="N702" s="169"/>
      <c r="O702" s="169"/>
      <c r="P702" s="169"/>
      <c r="Q702" s="169"/>
      <c r="R702" s="169"/>
      <c r="S702" s="169"/>
      <c r="T702" s="170"/>
      <c r="AT702" s="165" t="s">
        <v>207</v>
      </c>
      <c r="AU702" s="165" t="s">
        <v>84</v>
      </c>
      <c r="AV702" s="13" t="s">
        <v>82</v>
      </c>
      <c r="AW702" s="13" t="s">
        <v>32</v>
      </c>
      <c r="AX702" s="13" t="s">
        <v>76</v>
      </c>
      <c r="AY702" s="165" t="s">
        <v>201</v>
      </c>
    </row>
    <row r="703" spans="2:51" s="14" customFormat="1" ht="11.25">
      <c r="B703" s="171"/>
      <c r="D703" s="164" t="s">
        <v>207</v>
      </c>
      <c r="E703" s="172" t="s">
        <v>1</v>
      </c>
      <c r="F703" s="173" t="s">
        <v>1036</v>
      </c>
      <c r="H703" s="174">
        <v>3.2959999999999998</v>
      </c>
      <c r="I703" s="175"/>
      <c r="L703" s="171"/>
      <c r="M703" s="176"/>
      <c r="N703" s="177"/>
      <c r="O703" s="177"/>
      <c r="P703" s="177"/>
      <c r="Q703" s="177"/>
      <c r="R703" s="177"/>
      <c r="S703" s="177"/>
      <c r="T703" s="178"/>
      <c r="AT703" s="172" t="s">
        <v>207</v>
      </c>
      <c r="AU703" s="172" t="s">
        <v>84</v>
      </c>
      <c r="AV703" s="14" t="s">
        <v>84</v>
      </c>
      <c r="AW703" s="14" t="s">
        <v>32</v>
      </c>
      <c r="AX703" s="14" t="s">
        <v>76</v>
      </c>
      <c r="AY703" s="172" t="s">
        <v>201</v>
      </c>
    </row>
    <row r="704" spans="2:51" s="13" customFormat="1" ht="11.25">
      <c r="B704" s="163"/>
      <c r="D704" s="164" t="s">
        <v>207</v>
      </c>
      <c r="E704" s="165" t="s">
        <v>1</v>
      </c>
      <c r="F704" s="166" t="s">
        <v>1001</v>
      </c>
      <c r="H704" s="165" t="s">
        <v>1</v>
      </c>
      <c r="I704" s="167"/>
      <c r="L704" s="163"/>
      <c r="M704" s="168"/>
      <c r="N704" s="169"/>
      <c r="O704" s="169"/>
      <c r="P704" s="169"/>
      <c r="Q704" s="169"/>
      <c r="R704" s="169"/>
      <c r="S704" s="169"/>
      <c r="T704" s="170"/>
      <c r="AT704" s="165" t="s">
        <v>207</v>
      </c>
      <c r="AU704" s="165" t="s">
        <v>84</v>
      </c>
      <c r="AV704" s="13" t="s">
        <v>82</v>
      </c>
      <c r="AW704" s="13" t="s">
        <v>32</v>
      </c>
      <c r="AX704" s="13" t="s">
        <v>76</v>
      </c>
      <c r="AY704" s="165" t="s">
        <v>201</v>
      </c>
    </row>
    <row r="705" spans="2:51" s="14" customFormat="1" ht="11.25">
      <c r="B705" s="171"/>
      <c r="D705" s="164" t="s">
        <v>207</v>
      </c>
      <c r="E705" s="172" t="s">
        <v>1</v>
      </c>
      <c r="F705" s="173" t="s">
        <v>1037</v>
      </c>
      <c r="H705" s="174">
        <v>3.2749999999999999</v>
      </c>
      <c r="I705" s="175"/>
      <c r="L705" s="171"/>
      <c r="M705" s="176"/>
      <c r="N705" s="177"/>
      <c r="O705" s="177"/>
      <c r="P705" s="177"/>
      <c r="Q705" s="177"/>
      <c r="R705" s="177"/>
      <c r="S705" s="177"/>
      <c r="T705" s="178"/>
      <c r="AT705" s="172" t="s">
        <v>207</v>
      </c>
      <c r="AU705" s="172" t="s">
        <v>84</v>
      </c>
      <c r="AV705" s="14" t="s">
        <v>84</v>
      </c>
      <c r="AW705" s="14" t="s">
        <v>32</v>
      </c>
      <c r="AX705" s="14" t="s">
        <v>76</v>
      </c>
      <c r="AY705" s="172" t="s">
        <v>201</v>
      </c>
    </row>
    <row r="706" spans="2:51" s="13" customFormat="1" ht="11.25">
      <c r="B706" s="163"/>
      <c r="D706" s="164" t="s">
        <v>207</v>
      </c>
      <c r="E706" s="165" t="s">
        <v>1</v>
      </c>
      <c r="F706" s="166" t="s">
        <v>1001</v>
      </c>
      <c r="H706" s="165" t="s">
        <v>1</v>
      </c>
      <c r="I706" s="167"/>
      <c r="L706" s="163"/>
      <c r="M706" s="168"/>
      <c r="N706" s="169"/>
      <c r="O706" s="169"/>
      <c r="P706" s="169"/>
      <c r="Q706" s="169"/>
      <c r="R706" s="169"/>
      <c r="S706" s="169"/>
      <c r="T706" s="170"/>
      <c r="AT706" s="165" t="s">
        <v>207</v>
      </c>
      <c r="AU706" s="165" t="s">
        <v>84</v>
      </c>
      <c r="AV706" s="13" t="s">
        <v>82</v>
      </c>
      <c r="AW706" s="13" t="s">
        <v>32</v>
      </c>
      <c r="AX706" s="13" t="s">
        <v>76</v>
      </c>
      <c r="AY706" s="165" t="s">
        <v>201</v>
      </c>
    </row>
    <row r="707" spans="2:51" s="14" customFormat="1" ht="11.25">
      <c r="B707" s="171"/>
      <c r="D707" s="164" t="s">
        <v>207</v>
      </c>
      <c r="E707" s="172" t="s">
        <v>1</v>
      </c>
      <c r="F707" s="173" t="s">
        <v>1038</v>
      </c>
      <c r="H707" s="174">
        <v>3.254</v>
      </c>
      <c r="I707" s="175"/>
      <c r="L707" s="171"/>
      <c r="M707" s="176"/>
      <c r="N707" s="177"/>
      <c r="O707" s="177"/>
      <c r="P707" s="177"/>
      <c r="Q707" s="177"/>
      <c r="R707" s="177"/>
      <c r="S707" s="177"/>
      <c r="T707" s="178"/>
      <c r="AT707" s="172" t="s">
        <v>207</v>
      </c>
      <c r="AU707" s="172" t="s">
        <v>84</v>
      </c>
      <c r="AV707" s="14" t="s">
        <v>84</v>
      </c>
      <c r="AW707" s="14" t="s">
        <v>32</v>
      </c>
      <c r="AX707" s="14" t="s">
        <v>76</v>
      </c>
      <c r="AY707" s="172" t="s">
        <v>201</v>
      </c>
    </row>
    <row r="708" spans="2:51" s="13" customFormat="1" ht="11.25">
      <c r="B708" s="163"/>
      <c r="D708" s="164" t="s">
        <v>207</v>
      </c>
      <c r="E708" s="165" t="s">
        <v>1</v>
      </c>
      <c r="F708" s="166" t="s">
        <v>1001</v>
      </c>
      <c r="H708" s="165" t="s">
        <v>1</v>
      </c>
      <c r="I708" s="167"/>
      <c r="L708" s="163"/>
      <c r="M708" s="168"/>
      <c r="N708" s="169"/>
      <c r="O708" s="169"/>
      <c r="P708" s="169"/>
      <c r="Q708" s="169"/>
      <c r="R708" s="169"/>
      <c r="S708" s="169"/>
      <c r="T708" s="170"/>
      <c r="AT708" s="165" t="s">
        <v>207</v>
      </c>
      <c r="AU708" s="165" t="s">
        <v>84</v>
      </c>
      <c r="AV708" s="13" t="s">
        <v>82</v>
      </c>
      <c r="AW708" s="13" t="s">
        <v>32</v>
      </c>
      <c r="AX708" s="13" t="s">
        <v>76</v>
      </c>
      <c r="AY708" s="165" t="s">
        <v>201</v>
      </c>
    </row>
    <row r="709" spans="2:51" s="14" customFormat="1" ht="11.25">
      <c r="B709" s="171"/>
      <c r="D709" s="164" t="s">
        <v>207</v>
      </c>
      <c r="E709" s="172" t="s">
        <v>1</v>
      </c>
      <c r="F709" s="173" t="s">
        <v>1039</v>
      </c>
      <c r="H709" s="174">
        <v>3.2330000000000001</v>
      </c>
      <c r="I709" s="175"/>
      <c r="L709" s="171"/>
      <c r="M709" s="176"/>
      <c r="N709" s="177"/>
      <c r="O709" s="177"/>
      <c r="P709" s="177"/>
      <c r="Q709" s="177"/>
      <c r="R709" s="177"/>
      <c r="S709" s="177"/>
      <c r="T709" s="178"/>
      <c r="AT709" s="172" t="s">
        <v>207</v>
      </c>
      <c r="AU709" s="172" t="s">
        <v>84</v>
      </c>
      <c r="AV709" s="14" t="s">
        <v>84</v>
      </c>
      <c r="AW709" s="14" t="s">
        <v>32</v>
      </c>
      <c r="AX709" s="14" t="s">
        <v>76</v>
      </c>
      <c r="AY709" s="172" t="s">
        <v>201</v>
      </c>
    </row>
    <row r="710" spans="2:51" s="13" customFormat="1" ht="11.25">
      <c r="B710" s="163"/>
      <c r="D710" s="164" t="s">
        <v>207</v>
      </c>
      <c r="E710" s="165" t="s">
        <v>1</v>
      </c>
      <c r="F710" s="166" t="s">
        <v>1001</v>
      </c>
      <c r="H710" s="165" t="s">
        <v>1</v>
      </c>
      <c r="I710" s="167"/>
      <c r="L710" s="163"/>
      <c r="M710" s="168"/>
      <c r="N710" s="169"/>
      <c r="O710" s="169"/>
      <c r="P710" s="169"/>
      <c r="Q710" s="169"/>
      <c r="R710" s="169"/>
      <c r="S710" s="169"/>
      <c r="T710" s="170"/>
      <c r="AT710" s="165" t="s">
        <v>207</v>
      </c>
      <c r="AU710" s="165" t="s">
        <v>84</v>
      </c>
      <c r="AV710" s="13" t="s">
        <v>82</v>
      </c>
      <c r="AW710" s="13" t="s">
        <v>32</v>
      </c>
      <c r="AX710" s="13" t="s">
        <v>76</v>
      </c>
      <c r="AY710" s="165" t="s">
        <v>201</v>
      </c>
    </row>
    <row r="711" spans="2:51" s="14" customFormat="1" ht="11.25">
      <c r="B711" s="171"/>
      <c r="D711" s="164" t="s">
        <v>207</v>
      </c>
      <c r="E711" s="172" t="s">
        <v>1</v>
      </c>
      <c r="F711" s="173" t="s">
        <v>1040</v>
      </c>
      <c r="H711" s="174">
        <v>9.391</v>
      </c>
      <c r="I711" s="175"/>
      <c r="L711" s="171"/>
      <c r="M711" s="176"/>
      <c r="N711" s="177"/>
      <c r="O711" s="177"/>
      <c r="P711" s="177"/>
      <c r="Q711" s="177"/>
      <c r="R711" s="177"/>
      <c r="S711" s="177"/>
      <c r="T711" s="178"/>
      <c r="AT711" s="172" t="s">
        <v>207</v>
      </c>
      <c r="AU711" s="172" t="s">
        <v>84</v>
      </c>
      <c r="AV711" s="14" t="s">
        <v>84</v>
      </c>
      <c r="AW711" s="14" t="s">
        <v>32</v>
      </c>
      <c r="AX711" s="14" t="s">
        <v>76</v>
      </c>
      <c r="AY711" s="172" t="s">
        <v>201</v>
      </c>
    </row>
    <row r="712" spans="2:51" s="13" customFormat="1" ht="11.25">
      <c r="B712" s="163"/>
      <c r="D712" s="164" t="s">
        <v>207</v>
      </c>
      <c r="E712" s="165" t="s">
        <v>1</v>
      </c>
      <c r="F712" s="166" t="s">
        <v>1001</v>
      </c>
      <c r="H712" s="165" t="s">
        <v>1</v>
      </c>
      <c r="I712" s="167"/>
      <c r="L712" s="163"/>
      <c r="M712" s="168"/>
      <c r="N712" s="169"/>
      <c r="O712" s="169"/>
      <c r="P712" s="169"/>
      <c r="Q712" s="169"/>
      <c r="R712" s="169"/>
      <c r="S712" s="169"/>
      <c r="T712" s="170"/>
      <c r="AT712" s="165" t="s">
        <v>207</v>
      </c>
      <c r="AU712" s="165" t="s">
        <v>84</v>
      </c>
      <c r="AV712" s="13" t="s">
        <v>82</v>
      </c>
      <c r="AW712" s="13" t="s">
        <v>32</v>
      </c>
      <c r="AX712" s="13" t="s">
        <v>76</v>
      </c>
      <c r="AY712" s="165" t="s">
        <v>201</v>
      </c>
    </row>
    <row r="713" spans="2:51" s="14" customFormat="1" ht="11.25">
      <c r="B713" s="171"/>
      <c r="D713" s="164" t="s">
        <v>207</v>
      </c>
      <c r="E713" s="172" t="s">
        <v>1</v>
      </c>
      <c r="F713" s="173" t="s">
        <v>1041</v>
      </c>
      <c r="H713" s="174">
        <v>36.841999999999999</v>
      </c>
      <c r="I713" s="175"/>
      <c r="L713" s="171"/>
      <c r="M713" s="176"/>
      <c r="N713" s="177"/>
      <c r="O713" s="177"/>
      <c r="P713" s="177"/>
      <c r="Q713" s="177"/>
      <c r="R713" s="177"/>
      <c r="S713" s="177"/>
      <c r="T713" s="178"/>
      <c r="AT713" s="172" t="s">
        <v>207</v>
      </c>
      <c r="AU713" s="172" t="s">
        <v>84</v>
      </c>
      <c r="AV713" s="14" t="s">
        <v>84</v>
      </c>
      <c r="AW713" s="14" t="s">
        <v>32</v>
      </c>
      <c r="AX713" s="14" t="s">
        <v>76</v>
      </c>
      <c r="AY713" s="172" t="s">
        <v>201</v>
      </c>
    </row>
    <row r="714" spans="2:51" s="13" customFormat="1" ht="11.25">
      <c r="B714" s="163"/>
      <c r="D714" s="164" t="s">
        <v>207</v>
      </c>
      <c r="E714" s="165" t="s">
        <v>1</v>
      </c>
      <c r="F714" s="166" t="s">
        <v>1001</v>
      </c>
      <c r="H714" s="165" t="s">
        <v>1</v>
      </c>
      <c r="I714" s="167"/>
      <c r="L714" s="163"/>
      <c r="M714" s="168"/>
      <c r="N714" s="169"/>
      <c r="O714" s="169"/>
      <c r="P714" s="169"/>
      <c r="Q714" s="169"/>
      <c r="R714" s="169"/>
      <c r="S714" s="169"/>
      <c r="T714" s="170"/>
      <c r="AT714" s="165" t="s">
        <v>207</v>
      </c>
      <c r="AU714" s="165" t="s">
        <v>84</v>
      </c>
      <c r="AV714" s="13" t="s">
        <v>82</v>
      </c>
      <c r="AW714" s="13" t="s">
        <v>32</v>
      </c>
      <c r="AX714" s="13" t="s">
        <v>76</v>
      </c>
      <c r="AY714" s="165" t="s">
        <v>201</v>
      </c>
    </row>
    <row r="715" spans="2:51" s="14" customFormat="1" ht="11.25">
      <c r="B715" s="171"/>
      <c r="D715" s="164" t="s">
        <v>207</v>
      </c>
      <c r="E715" s="172" t="s">
        <v>1</v>
      </c>
      <c r="F715" s="173" t="s">
        <v>1042</v>
      </c>
      <c r="H715" s="174">
        <v>18.420999999999999</v>
      </c>
      <c r="I715" s="175"/>
      <c r="L715" s="171"/>
      <c r="M715" s="176"/>
      <c r="N715" s="177"/>
      <c r="O715" s="177"/>
      <c r="P715" s="177"/>
      <c r="Q715" s="177"/>
      <c r="R715" s="177"/>
      <c r="S715" s="177"/>
      <c r="T715" s="178"/>
      <c r="AT715" s="172" t="s">
        <v>207</v>
      </c>
      <c r="AU715" s="172" t="s">
        <v>84</v>
      </c>
      <c r="AV715" s="14" t="s">
        <v>84</v>
      </c>
      <c r="AW715" s="14" t="s">
        <v>32</v>
      </c>
      <c r="AX715" s="14" t="s">
        <v>76</v>
      </c>
      <c r="AY715" s="172" t="s">
        <v>201</v>
      </c>
    </row>
    <row r="716" spans="2:51" s="13" customFormat="1" ht="11.25">
      <c r="B716" s="163"/>
      <c r="D716" s="164" t="s">
        <v>207</v>
      </c>
      <c r="E716" s="165" t="s">
        <v>1</v>
      </c>
      <c r="F716" s="166" t="s">
        <v>1001</v>
      </c>
      <c r="H716" s="165" t="s">
        <v>1</v>
      </c>
      <c r="I716" s="167"/>
      <c r="L716" s="163"/>
      <c r="M716" s="168"/>
      <c r="N716" s="169"/>
      <c r="O716" s="169"/>
      <c r="P716" s="169"/>
      <c r="Q716" s="169"/>
      <c r="R716" s="169"/>
      <c r="S716" s="169"/>
      <c r="T716" s="170"/>
      <c r="AT716" s="165" t="s">
        <v>207</v>
      </c>
      <c r="AU716" s="165" t="s">
        <v>84</v>
      </c>
      <c r="AV716" s="13" t="s">
        <v>82</v>
      </c>
      <c r="AW716" s="13" t="s">
        <v>32</v>
      </c>
      <c r="AX716" s="13" t="s">
        <v>76</v>
      </c>
      <c r="AY716" s="165" t="s">
        <v>201</v>
      </c>
    </row>
    <row r="717" spans="2:51" s="14" customFormat="1" ht="11.25">
      <c r="B717" s="171"/>
      <c r="D717" s="164" t="s">
        <v>207</v>
      </c>
      <c r="E717" s="172" t="s">
        <v>1</v>
      </c>
      <c r="F717" s="173" t="s">
        <v>1043</v>
      </c>
      <c r="H717" s="174">
        <v>3.07</v>
      </c>
      <c r="I717" s="175"/>
      <c r="L717" s="171"/>
      <c r="M717" s="176"/>
      <c r="N717" s="177"/>
      <c r="O717" s="177"/>
      <c r="P717" s="177"/>
      <c r="Q717" s="177"/>
      <c r="R717" s="177"/>
      <c r="S717" s="177"/>
      <c r="T717" s="178"/>
      <c r="AT717" s="172" t="s">
        <v>207</v>
      </c>
      <c r="AU717" s="172" t="s">
        <v>84</v>
      </c>
      <c r="AV717" s="14" t="s">
        <v>84</v>
      </c>
      <c r="AW717" s="14" t="s">
        <v>32</v>
      </c>
      <c r="AX717" s="14" t="s">
        <v>76</v>
      </c>
      <c r="AY717" s="172" t="s">
        <v>201</v>
      </c>
    </row>
    <row r="718" spans="2:51" s="13" customFormat="1" ht="11.25">
      <c r="B718" s="163"/>
      <c r="D718" s="164" t="s">
        <v>207</v>
      </c>
      <c r="E718" s="165" t="s">
        <v>1</v>
      </c>
      <c r="F718" s="166" t="s">
        <v>1001</v>
      </c>
      <c r="H718" s="165" t="s">
        <v>1</v>
      </c>
      <c r="I718" s="167"/>
      <c r="L718" s="163"/>
      <c r="M718" s="168"/>
      <c r="N718" s="169"/>
      <c r="O718" s="169"/>
      <c r="P718" s="169"/>
      <c r="Q718" s="169"/>
      <c r="R718" s="169"/>
      <c r="S718" s="169"/>
      <c r="T718" s="170"/>
      <c r="AT718" s="165" t="s">
        <v>207</v>
      </c>
      <c r="AU718" s="165" t="s">
        <v>84</v>
      </c>
      <c r="AV718" s="13" t="s">
        <v>82</v>
      </c>
      <c r="AW718" s="13" t="s">
        <v>32</v>
      </c>
      <c r="AX718" s="13" t="s">
        <v>76</v>
      </c>
      <c r="AY718" s="165" t="s">
        <v>201</v>
      </c>
    </row>
    <row r="719" spans="2:51" s="14" customFormat="1" ht="11.25">
      <c r="B719" s="171"/>
      <c r="D719" s="164" t="s">
        <v>207</v>
      </c>
      <c r="E719" s="172" t="s">
        <v>1</v>
      </c>
      <c r="F719" s="173" t="s">
        <v>1043</v>
      </c>
      <c r="H719" s="174">
        <v>3.07</v>
      </c>
      <c r="I719" s="175"/>
      <c r="L719" s="171"/>
      <c r="M719" s="176"/>
      <c r="N719" s="177"/>
      <c r="O719" s="177"/>
      <c r="P719" s="177"/>
      <c r="Q719" s="177"/>
      <c r="R719" s="177"/>
      <c r="S719" s="177"/>
      <c r="T719" s="178"/>
      <c r="AT719" s="172" t="s">
        <v>207</v>
      </c>
      <c r="AU719" s="172" t="s">
        <v>84</v>
      </c>
      <c r="AV719" s="14" t="s">
        <v>84</v>
      </c>
      <c r="AW719" s="14" t="s">
        <v>32</v>
      </c>
      <c r="AX719" s="14" t="s">
        <v>76</v>
      </c>
      <c r="AY719" s="172" t="s">
        <v>201</v>
      </c>
    </row>
    <row r="720" spans="2:51" s="13" customFormat="1" ht="11.25">
      <c r="B720" s="163"/>
      <c r="D720" s="164" t="s">
        <v>207</v>
      </c>
      <c r="E720" s="165" t="s">
        <v>1</v>
      </c>
      <c r="F720" s="166" t="s">
        <v>1001</v>
      </c>
      <c r="H720" s="165" t="s">
        <v>1</v>
      </c>
      <c r="I720" s="167"/>
      <c r="L720" s="163"/>
      <c r="M720" s="168"/>
      <c r="N720" s="169"/>
      <c r="O720" s="169"/>
      <c r="P720" s="169"/>
      <c r="Q720" s="169"/>
      <c r="R720" s="169"/>
      <c r="S720" s="169"/>
      <c r="T720" s="170"/>
      <c r="AT720" s="165" t="s">
        <v>207</v>
      </c>
      <c r="AU720" s="165" t="s">
        <v>84</v>
      </c>
      <c r="AV720" s="13" t="s">
        <v>82</v>
      </c>
      <c r="AW720" s="13" t="s">
        <v>32</v>
      </c>
      <c r="AX720" s="13" t="s">
        <v>76</v>
      </c>
      <c r="AY720" s="165" t="s">
        <v>201</v>
      </c>
    </row>
    <row r="721" spans="2:51" s="14" customFormat="1" ht="11.25">
      <c r="B721" s="171"/>
      <c r="D721" s="164" t="s">
        <v>207</v>
      </c>
      <c r="E721" s="172" t="s">
        <v>1</v>
      </c>
      <c r="F721" s="173" t="s">
        <v>1043</v>
      </c>
      <c r="H721" s="174">
        <v>3.07</v>
      </c>
      <c r="I721" s="175"/>
      <c r="L721" s="171"/>
      <c r="M721" s="176"/>
      <c r="N721" s="177"/>
      <c r="O721" s="177"/>
      <c r="P721" s="177"/>
      <c r="Q721" s="177"/>
      <c r="R721" s="177"/>
      <c r="S721" s="177"/>
      <c r="T721" s="178"/>
      <c r="AT721" s="172" t="s">
        <v>207</v>
      </c>
      <c r="AU721" s="172" t="s">
        <v>84</v>
      </c>
      <c r="AV721" s="14" t="s">
        <v>84</v>
      </c>
      <c r="AW721" s="14" t="s">
        <v>32</v>
      </c>
      <c r="AX721" s="14" t="s">
        <v>76</v>
      </c>
      <c r="AY721" s="172" t="s">
        <v>201</v>
      </c>
    </row>
    <row r="722" spans="2:51" s="13" customFormat="1" ht="11.25">
      <c r="B722" s="163"/>
      <c r="D722" s="164" t="s">
        <v>207</v>
      </c>
      <c r="E722" s="165" t="s">
        <v>1</v>
      </c>
      <c r="F722" s="166" t="s">
        <v>1001</v>
      </c>
      <c r="H722" s="165" t="s">
        <v>1</v>
      </c>
      <c r="I722" s="167"/>
      <c r="L722" s="163"/>
      <c r="M722" s="168"/>
      <c r="N722" s="169"/>
      <c r="O722" s="169"/>
      <c r="P722" s="169"/>
      <c r="Q722" s="169"/>
      <c r="R722" s="169"/>
      <c r="S722" s="169"/>
      <c r="T722" s="170"/>
      <c r="AT722" s="165" t="s">
        <v>207</v>
      </c>
      <c r="AU722" s="165" t="s">
        <v>84</v>
      </c>
      <c r="AV722" s="13" t="s">
        <v>82</v>
      </c>
      <c r="AW722" s="13" t="s">
        <v>32</v>
      </c>
      <c r="AX722" s="13" t="s">
        <v>76</v>
      </c>
      <c r="AY722" s="165" t="s">
        <v>201</v>
      </c>
    </row>
    <row r="723" spans="2:51" s="14" customFormat="1" ht="11.25">
      <c r="B723" s="171"/>
      <c r="D723" s="164" t="s">
        <v>207</v>
      </c>
      <c r="E723" s="172" t="s">
        <v>1</v>
      </c>
      <c r="F723" s="173" t="s">
        <v>1044</v>
      </c>
      <c r="H723" s="174">
        <v>6.14</v>
      </c>
      <c r="I723" s="175"/>
      <c r="L723" s="171"/>
      <c r="M723" s="176"/>
      <c r="N723" s="177"/>
      <c r="O723" s="177"/>
      <c r="P723" s="177"/>
      <c r="Q723" s="177"/>
      <c r="R723" s="177"/>
      <c r="S723" s="177"/>
      <c r="T723" s="178"/>
      <c r="AT723" s="172" t="s">
        <v>207</v>
      </c>
      <c r="AU723" s="172" t="s">
        <v>84</v>
      </c>
      <c r="AV723" s="14" t="s">
        <v>84</v>
      </c>
      <c r="AW723" s="14" t="s">
        <v>32</v>
      </c>
      <c r="AX723" s="14" t="s">
        <v>76</v>
      </c>
      <c r="AY723" s="172" t="s">
        <v>201</v>
      </c>
    </row>
    <row r="724" spans="2:51" s="13" customFormat="1" ht="11.25">
      <c r="B724" s="163"/>
      <c r="D724" s="164" t="s">
        <v>207</v>
      </c>
      <c r="E724" s="165" t="s">
        <v>1</v>
      </c>
      <c r="F724" s="166" t="s">
        <v>1001</v>
      </c>
      <c r="H724" s="165" t="s">
        <v>1</v>
      </c>
      <c r="I724" s="167"/>
      <c r="L724" s="163"/>
      <c r="M724" s="168"/>
      <c r="N724" s="169"/>
      <c r="O724" s="169"/>
      <c r="P724" s="169"/>
      <c r="Q724" s="169"/>
      <c r="R724" s="169"/>
      <c r="S724" s="169"/>
      <c r="T724" s="170"/>
      <c r="AT724" s="165" t="s">
        <v>207</v>
      </c>
      <c r="AU724" s="165" t="s">
        <v>84</v>
      </c>
      <c r="AV724" s="13" t="s">
        <v>82</v>
      </c>
      <c r="AW724" s="13" t="s">
        <v>32</v>
      </c>
      <c r="AX724" s="13" t="s">
        <v>76</v>
      </c>
      <c r="AY724" s="165" t="s">
        <v>201</v>
      </c>
    </row>
    <row r="725" spans="2:51" s="14" customFormat="1" ht="11.25">
      <c r="B725" s="171"/>
      <c r="D725" s="164" t="s">
        <v>207</v>
      </c>
      <c r="E725" s="172" t="s">
        <v>1</v>
      </c>
      <c r="F725" s="173" t="s">
        <v>1043</v>
      </c>
      <c r="H725" s="174">
        <v>3.07</v>
      </c>
      <c r="I725" s="175"/>
      <c r="L725" s="171"/>
      <c r="M725" s="176"/>
      <c r="N725" s="177"/>
      <c r="O725" s="177"/>
      <c r="P725" s="177"/>
      <c r="Q725" s="177"/>
      <c r="R725" s="177"/>
      <c r="S725" s="177"/>
      <c r="T725" s="178"/>
      <c r="AT725" s="172" t="s">
        <v>207</v>
      </c>
      <c r="AU725" s="172" t="s">
        <v>84</v>
      </c>
      <c r="AV725" s="14" t="s">
        <v>84</v>
      </c>
      <c r="AW725" s="14" t="s">
        <v>32</v>
      </c>
      <c r="AX725" s="14" t="s">
        <v>76</v>
      </c>
      <c r="AY725" s="172" t="s">
        <v>201</v>
      </c>
    </row>
    <row r="726" spans="2:51" s="13" customFormat="1" ht="11.25">
      <c r="B726" s="163"/>
      <c r="D726" s="164" t="s">
        <v>207</v>
      </c>
      <c r="E726" s="165" t="s">
        <v>1</v>
      </c>
      <c r="F726" s="166" t="s">
        <v>1001</v>
      </c>
      <c r="H726" s="165" t="s">
        <v>1</v>
      </c>
      <c r="I726" s="167"/>
      <c r="L726" s="163"/>
      <c r="M726" s="168"/>
      <c r="N726" s="169"/>
      <c r="O726" s="169"/>
      <c r="P726" s="169"/>
      <c r="Q726" s="169"/>
      <c r="R726" s="169"/>
      <c r="S726" s="169"/>
      <c r="T726" s="170"/>
      <c r="AT726" s="165" t="s">
        <v>207</v>
      </c>
      <c r="AU726" s="165" t="s">
        <v>84</v>
      </c>
      <c r="AV726" s="13" t="s">
        <v>82</v>
      </c>
      <c r="AW726" s="13" t="s">
        <v>32</v>
      </c>
      <c r="AX726" s="13" t="s">
        <v>76</v>
      </c>
      <c r="AY726" s="165" t="s">
        <v>201</v>
      </c>
    </row>
    <row r="727" spans="2:51" s="14" customFormat="1" ht="11.25">
      <c r="B727" s="171"/>
      <c r="D727" s="164" t="s">
        <v>207</v>
      </c>
      <c r="E727" s="172" t="s">
        <v>1</v>
      </c>
      <c r="F727" s="173" t="s">
        <v>1043</v>
      </c>
      <c r="H727" s="174">
        <v>3.07</v>
      </c>
      <c r="I727" s="175"/>
      <c r="L727" s="171"/>
      <c r="M727" s="176"/>
      <c r="N727" s="177"/>
      <c r="O727" s="177"/>
      <c r="P727" s="177"/>
      <c r="Q727" s="177"/>
      <c r="R727" s="177"/>
      <c r="S727" s="177"/>
      <c r="T727" s="178"/>
      <c r="AT727" s="172" t="s">
        <v>207</v>
      </c>
      <c r="AU727" s="172" t="s">
        <v>84</v>
      </c>
      <c r="AV727" s="14" t="s">
        <v>84</v>
      </c>
      <c r="AW727" s="14" t="s">
        <v>32</v>
      </c>
      <c r="AX727" s="14" t="s">
        <v>76</v>
      </c>
      <c r="AY727" s="172" t="s">
        <v>201</v>
      </c>
    </row>
    <row r="728" spans="2:51" s="13" customFormat="1" ht="11.25">
      <c r="B728" s="163"/>
      <c r="D728" s="164" t="s">
        <v>207</v>
      </c>
      <c r="E728" s="165" t="s">
        <v>1</v>
      </c>
      <c r="F728" s="166" t="s">
        <v>1001</v>
      </c>
      <c r="H728" s="165" t="s">
        <v>1</v>
      </c>
      <c r="I728" s="167"/>
      <c r="L728" s="163"/>
      <c r="M728" s="168"/>
      <c r="N728" s="169"/>
      <c r="O728" s="169"/>
      <c r="P728" s="169"/>
      <c r="Q728" s="169"/>
      <c r="R728" s="169"/>
      <c r="S728" s="169"/>
      <c r="T728" s="170"/>
      <c r="AT728" s="165" t="s">
        <v>207</v>
      </c>
      <c r="AU728" s="165" t="s">
        <v>84</v>
      </c>
      <c r="AV728" s="13" t="s">
        <v>82</v>
      </c>
      <c r="AW728" s="13" t="s">
        <v>32</v>
      </c>
      <c r="AX728" s="13" t="s">
        <v>76</v>
      </c>
      <c r="AY728" s="165" t="s">
        <v>201</v>
      </c>
    </row>
    <row r="729" spans="2:51" s="14" customFormat="1" ht="11.25">
      <c r="B729" s="171"/>
      <c r="D729" s="164" t="s">
        <v>207</v>
      </c>
      <c r="E729" s="172" t="s">
        <v>1</v>
      </c>
      <c r="F729" s="173" t="s">
        <v>1043</v>
      </c>
      <c r="H729" s="174">
        <v>3.07</v>
      </c>
      <c r="I729" s="175"/>
      <c r="L729" s="171"/>
      <c r="M729" s="176"/>
      <c r="N729" s="177"/>
      <c r="O729" s="177"/>
      <c r="P729" s="177"/>
      <c r="Q729" s="177"/>
      <c r="R729" s="177"/>
      <c r="S729" s="177"/>
      <c r="T729" s="178"/>
      <c r="AT729" s="172" t="s">
        <v>207</v>
      </c>
      <c r="AU729" s="172" t="s">
        <v>84</v>
      </c>
      <c r="AV729" s="14" t="s">
        <v>84</v>
      </c>
      <c r="AW729" s="14" t="s">
        <v>32</v>
      </c>
      <c r="AX729" s="14" t="s">
        <v>76</v>
      </c>
      <c r="AY729" s="172" t="s">
        <v>201</v>
      </c>
    </row>
    <row r="730" spans="2:51" s="13" customFormat="1" ht="11.25">
      <c r="B730" s="163"/>
      <c r="D730" s="164" t="s">
        <v>207</v>
      </c>
      <c r="E730" s="165" t="s">
        <v>1</v>
      </c>
      <c r="F730" s="166" t="s">
        <v>1001</v>
      </c>
      <c r="H730" s="165" t="s">
        <v>1</v>
      </c>
      <c r="I730" s="167"/>
      <c r="L730" s="163"/>
      <c r="M730" s="168"/>
      <c r="N730" s="169"/>
      <c r="O730" s="169"/>
      <c r="P730" s="169"/>
      <c r="Q730" s="169"/>
      <c r="R730" s="169"/>
      <c r="S730" s="169"/>
      <c r="T730" s="170"/>
      <c r="AT730" s="165" t="s">
        <v>207</v>
      </c>
      <c r="AU730" s="165" t="s">
        <v>84</v>
      </c>
      <c r="AV730" s="13" t="s">
        <v>82</v>
      </c>
      <c r="AW730" s="13" t="s">
        <v>32</v>
      </c>
      <c r="AX730" s="13" t="s">
        <v>76</v>
      </c>
      <c r="AY730" s="165" t="s">
        <v>201</v>
      </c>
    </row>
    <row r="731" spans="2:51" s="14" customFormat="1" ht="11.25">
      <c r="B731" s="171"/>
      <c r="D731" s="164" t="s">
        <v>207</v>
      </c>
      <c r="E731" s="172" t="s">
        <v>1</v>
      </c>
      <c r="F731" s="173" t="s">
        <v>1045</v>
      </c>
      <c r="H731" s="174">
        <v>30.45</v>
      </c>
      <c r="I731" s="175"/>
      <c r="L731" s="171"/>
      <c r="M731" s="176"/>
      <c r="N731" s="177"/>
      <c r="O731" s="177"/>
      <c r="P731" s="177"/>
      <c r="Q731" s="177"/>
      <c r="R731" s="177"/>
      <c r="S731" s="177"/>
      <c r="T731" s="178"/>
      <c r="AT731" s="172" t="s">
        <v>207</v>
      </c>
      <c r="AU731" s="172" t="s">
        <v>84</v>
      </c>
      <c r="AV731" s="14" t="s">
        <v>84</v>
      </c>
      <c r="AW731" s="14" t="s">
        <v>32</v>
      </c>
      <c r="AX731" s="14" t="s">
        <v>76</v>
      </c>
      <c r="AY731" s="172" t="s">
        <v>201</v>
      </c>
    </row>
    <row r="732" spans="2:51" s="13" customFormat="1" ht="11.25">
      <c r="B732" s="163"/>
      <c r="D732" s="164" t="s">
        <v>207</v>
      </c>
      <c r="E732" s="165" t="s">
        <v>1</v>
      </c>
      <c r="F732" s="166" t="s">
        <v>1001</v>
      </c>
      <c r="H732" s="165" t="s">
        <v>1</v>
      </c>
      <c r="I732" s="167"/>
      <c r="L732" s="163"/>
      <c r="M732" s="168"/>
      <c r="N732" s="169"/>
      <c r="O732" s="169"/>
      <c r="P732" s="169"/>
      <c r="Q732" s="169"/>
      <c r="R732" s="169"/>
      <c r="S732" s="169"/>
      <c r="T732" s="170"/>
      <c r="AT732" s="165" t="s">
        <v>207</v>
      </c>
      <c r="AU732" s="165" t="s">
        <v>84</v>
      </c>
      <c r="AV732" s="13" t="s">
        <v>82</v>
      </c>
      <c r="AW732" s="13" t="s">
        <v>32</v>
      </c>
      <c r="AX732" s="13" t="s">
        <v>76</v>
      </c>
      <c r="AY732" s="165" t="s">
        <v>201</v>
      </c>
    </row>
    <row r="733" spans="2:51" s="14" customFormat="1" ht="11.25">
      <c r="B733" s="171"/>
      <c r="D733" s="164" t="s">
        <v>207</v>
      </c>
      <c r="E733" s="172" t="s">
        <v>1</v>
      </c>
      <c r="F733" s="173" t="s">
        <v>1046</v>
      </c>
      <c r="H733" s="174">
        <v>143.11500000000001</v>
      </c>
      <c r="I733" s="175"/>
      <c r="L733" s="171"/>
      <c r="M733" s="176"/>
      <c r="N733" s="177"/>
      <c r="O733" s="177"/>
      <c r="P733" s="177"/>
      <c r="Q733" s="177"/>
      <c r="R733" s="177"/>
      <c r="S733" s="177"/>
      <c r="T733" s="178"/>
      <c r="AT733" s="172" t="s">
        <v>207</v>
      </c>
      <c r="AU733" s="172" t="s">
        <v>84</v>
      </c>
      <c r="AV733" s="14" t="s">
        <v>84</v>
      </c>
      <c r="AW733" s="14" t="s">
        <v>32</v>
      </c>
      <c r="AX733" s="14" t="s">
        <v>76</v>
      </c>
      <c r="AY733" s="172" t="s">
        <v>201</v>
      </c>
    </row>
    <row r="734" spans="2:51" s="13" customFormat="1" ht="11.25">
      <c r="B734" s="163"/>
      <c r="D734" s="164" t="s">
        <v>207</v>
      </c>
      <c r="E734" s="165" t="s">
        <v>1</v>
      </c>
      <c r="F734" s="166" t="s">
        <v>1001</v>
      </c>
      <c r="H734" s="165" t="s">
        <v>1</v>
      </c>
      <c r="I734" s="167"/>
      <c r="L734" s="163"/>
      <c r="M734" s="168"/>
      <c r="N734" s="169"/>
      <c r="O734" s="169"/>
      <c r="P734" s="169"/>
      <c r="Q734" s="169"/>
      <c r="R734" s="169"/>
      <c r="S734" s="169"/>
      <c r="T734" s="170"/>
      <c r="AT734" s="165" t="s">
        <v>207</v>
      </c>
      <c r="AU734" s="165" t="s">
        <v>84</v>
      </c>
      <c r="AV734" s="13" t="s">
        <v>82</v>
      </c>
      <c r="AW734" s="13" t="s">
        <v>32</v>
      </c>
      <c r="AX734" s="13" t="s">
        <v>76</v>
      </c>
      <c r="AY734" s="165" t="s">
        <v>201</v>
      </c>
    </row>
    <row r="735" spans="2:51" s="14" customFormat="1" ht="11.25">
      <c r="B735" s="171"/>
      <c r="D735" s="164" t="s">
        <v>207</v>
      </c>
      <c r="E735" s="172" t="s">
        <v>1</v>
      </c>
      <c r="F735" s="173" t="s">
        <v>1047</v>
      </c>
      <c r="H735" s="174">
        <v>3.0449999999999999</v>
      </c>
      <c r="I735" s="175"/>
      <c r="L735" s="171"/>
      <c r="M735" s="176"/>
      <c r="N735" s="177"/>
      <c r="O735" s="177"/>
      <c r="P735" s="177"/>
      <c r="Q735" s="177"/>
      <c r="R735" s="177"/>
      <c r="S735" s="177"/>
      <c r="T735" s="178"/>
      <c r="AT735" s="172" t="s">
        <v>207</v>
      </c>
      <c r="AU735" s="172" t="s">
        <v>84</v>
      </c>
      <c r="AV735" s="14" t="s">
        <v>84</v>
      </c>
      <c r="AW735" s="14" t="s">
        <v>32</v>
      </c>
      <c r="AX735" s="14" t="s">
        <v>76</v>
      </c>
      <c r="AY735" s="172" t="s">
        <v>201</v>
      </c>
    </row>
    <row r="736" spans="2:51" s="13" customFormat="1" ht="11.25">
      <c r="B736" s="163"/>
      <c r="D736" s="164" t="s">
        <v>207</v>
      </c>
      <c r="E736" s="165" t="s">
        <v>1</v>
      </c>
      <c r="F736" s="166" t="s">
        <v>1001</v>
      </c>
      <c r="H736" s="165" t="s">
        <v>1</v>
      </c>
      <c r="I736" s="167"/>
      <c r="L736" s="163"/>
      <c r="M736" s="168"/>
      <c r="N736" s="169"/>
      <c r="O736" s="169"/>
      <c r="P736" s="169"/>
      <c r="Q736" s="169"/>
      <c r="R736" s="169"/>
      <c r="S736" s="169"/>
      <c r="T736" s="170"/>
      <c r="AT736" s="165" t="s">
        <v>207</v>
      </c>
      <c r="AU736" s="165" t="s">
        <v>84</v>
      </c>
      <c r="AV736" s="13" t="s">
        <v>82</v>
      </c>
      <c r="AW736" s="13" t="s">
        <v>32</v>
      </c>
      <c r="AX736" s="13" t="s">
        <v>76</v>
      </c>
      <c r="AY736" s="165" t="s">
        <v>201</v>
      </c>
    </row>
    <row r="737" spans="2:51" s="14" customFormat="1" ht="11.25">
      <c r="B737" s="171"/>
      <c r="D737" s="164" t="s">
        <v>207</v>
      </c>
      <c r="E737" s="172" t="s">
        <v>1</v>
      </c>
      <c r="F737" s="173" t="s">
        <v>1048</v>
      </c>
      <c r="H737" s="174">
        <v>6.09</v>
      </c>
      <c r="I737" s="175"/>
      <c r="L737" s="171"/>
      <c r="M737" s="176"/>
      <c r="N737" s="177"/>
      <c r="O737" s="177"/>
      <c r="P737" s="177"/>
      <c r="Q737" s="177"/>
      <c r="R737" s="177"/>
      <c r="S737" s="177"/>
      <c r="T737" s="178"/>
      <c r="AT737" s="172" t="s">
        <v>207</v>
      </c>
      <c r="AU737" s="172" t="s">
        <v>84</v>
      </c>
      <c r="AV737" s="14" t="s">
        <v>84</v>
      </c>
      <c r="AW737" s="14" t="s">
        <v>32</v>
      </c>
      <c r="AX737" s="14" t="s">
        <v>76</v>
      </c>
      <c r="AY737" s="172" t="s">
        <v>201</v>
      </c>
    </row>
    <row r="738" spans="2:51" s="13" customFormat="1" ht="11.25">
      <c r="B738" s="163"/>
      <c r="D738" s="164" t="s">
        <v>207</v>
      </c>
      <c r="E738" s="165" t="s">
        <v>1</v>
      </c>
      <c r="F738" s="166" t="s">
        <v>1001</v>
      </c>
      <c r="H738" s="165" t="s">
        <v>1</v>
      </c>
      <c r="I738" s="167"/>
      <c r="L738" s="163"/>
      <c r="M738" s="168"/>
      <c r="N738" s="169"/>
      <c r="O738" s="169"/>
      <c r="P738" s="169"/>
      <c r="Q738" s="169"/>
      <c r="R738" s="169"/>
      <c r="S738" s="169"/>
      <c r="T738" s="170"/>
      <c r="AT738" s="165" t="s">
        <v>207</v>
      </c>
      <c r="AU738" s="165" t="s">
        <v>84</v>
      </c>
      <c r="AV738" s="13" t="s">
        <v>82</v>
      </c>
      <c r="AW738" s="13" t="s">
        <v>32</v>
      </c>
      <c r="AX738" s="13" t="s">
        <v>76</v>
      </c>
      <c r="AY738" s="165" t="s">
        <v>201</v>
      </c>
    </row>
    <row r="739" spans="2:51" s="14" customFormat="1" ht="11.25">
      <c r="B739" s="171"/>
      <c r="D739" s="164" t="s">
        <v>207</v>
      </c>
      <c r="E739" s="172" t="s">
        <v>1</v>
      </c>
      <c r="F739" s="173" t="s">
        <v>1049</v>
      </c>
      <c r="H739" s="174">
        <v>118.755</v>
      </c>
      <c r="I739" s="175"/>
      <c r="L739" s="171"/>
      <c r="M739" s="176"/>
      <c r="N739" s="177"/>
      <c r="O739" s="177"/>
      <c r="P739" s="177"/>
      <c r="Q739" s="177"/>
      <c r="R739" s="177"/>
      <c r="S739" s="177"/>
      <c r="T739" s="178"/>
      <c r="AT739" s="172" t="s">
        <v>207</v>
      </c>
      <c r="AU739" s="172" t="s">
        <v>84</v>
      </c>
      <c r="AV739" s="14" t="s">
        <v>84</v>
      </c>
      <c r="AW739" s="14" t="s">
        <v>32</v>
      </c>
      <c r="AX739" s="14" t="s">
        <v>76</v>
      </c>
      <c r="AY739" s="172" t="s">
        <v>201</v>
      </c>
    </row>
    <row r="740" spans="2:51" s="13" customFormat="1" ht="11.25">
      <c r="B740" s="163"/>
      <c r="D740" s="164" t="s">
        <v>207</v>
      </c>
      <c r="E740" s="165" t="s">
        <v>1</v>
      </c>
      <c r="F740" s="166" t="s">
        <v>1001</v>
      </c>
      <c r="H740" s="165" t="s">
        <v>1</v>
      </c>
      <c r="I740" s="167"/>
      <c r="L740" s="163"/>
      <c r="M740" s="168"/>
      <c r="N740" s="169"/>
      <c r="O740" s="169"/>
      <c r="P740" s="169"/>
      <c r="Q740" s="169"/>
      <c r="R740" s="169"/>
      <c r="S740" s="169"/>
      <c r="T740" s="170"/>
      <c r="AT740" s="165" t="s">
        <v>207</v>
      </c>
      <c r="AU740" s="165" t="s">
        <v>84</v>
      </c>
      <c r="AV740" s="13" t="s">
        <v>82</v>
      </c>
      <c r="AW740" s="13" t="s">
        <v>32</v>
      </c>
      <c r="AX740" s="13" t="s">
        <v>76</v>
      </c>
      <c r="AY740" s="165" t="s">
        <v>201</v>
      </c>
    </row>
    <row r="741" spans="2:51" s="14" customFormat="1" ht="11.25">
      <c r="B741" s="171"/>
      <c r="D741" s="164" t="s">
        <v>207</v>
      </c>
      <c r="E741" s="172" t="s">
        <v>1</v>
      </c>
      <c r="F741" s="173" t="s">
        <v>1050</v>
      </c>
      <c r="H741" s="174">
        <v>14.925000000000001</v>
      </c>
      <c r="I741" s="175"/>
      <c r="L741" s="171"/>
      <c r="M741" s="176"/>
      <c r="N741" s="177"/>
      <c r="O741" s="177"/>
      <c r="P741" s="177"/>
      <c r="Q741" s="177"/>
      <c r="R741" s="177"/>
      <c r="S741" s="177"/>
      <c r="T741" s="178"/>
      <c r="AT741" s="172" t="s">
        <v>207</v>
      </c>
      <c r="AU741" s="172" t="s">
        <v>84</v>
      </c>
      <c r="AV741" s="14" t="s">
        <v>84</v>
      </c>
      <c r="AW741" s="14" t="s">
        <v>32</v>
      </c>
      <c r="AX741" s="14" t="s">
        <v>76</v>
      </c>
      <c r="AY741" s="172" t="s">
        <v>201</v>
      </c>
    </row>
    <row r="742" spans="2:51" s="13" customFormat="1" ht="11.25">
      <c r="B742" s="163"/>
      <c r="D742" s="164" t="s">
        <v>207</v>
      </c>
      <c r="E742" s="165" t="s">
        <v>1</v>
      </c>
      <c r="F742" s="166" t="s">
        <v>1001</v>
      </c>
      <c r="H742" s="165" t="s">
        <v>1</v>
      </c>
      <c r="I742" s="167"/>
      <c r="L742" s="163"/>
      <c r="M742" s="168"/>
      <c r="N742" s="169"/>
      <c r="O742" s="169"/>
      <c r="P742" s="169"/>
      <c r="Q742" s="169"/>
      <c r="R742" s="169"/>
      <c r="S742" s="169"/>
      <c r="T742" s="170"/>
      <c r="AT742" s="165" t="s">
        <v>207</v>
      </c>
      <c r="AU742" s="165" t="s">
        <v>84</v>
      </c>
      <c r="AV742" s="13" t="s">
        <v>82</v>
      </c>
      <c r="AW742" s="13" t="s">
        <v>32</v>
      </c>
      <c r="AX742" s="13" t="s">
        <v>76</v>
      </c>
      <c r="AY742" s="165" t="s">
        <v>201</v>
      </c>
    </row>
    <row r="743" spans="2:51" s="14" customFormat="1" ht="11.25">
      <c r="B743" s="171"/>
      <c r="D743" s="164" t="s">
        <v>207</v>
      </c>
      <c r="E743" s="172" t="s">
        <v>1</v>
      </c>
      <c r="F743" s="173" t="s">
        <v>1051</v>
      </c>
      <c r="H743" s="174">
        <v>11.32</v>
      </c>
      <c r="I743" s="175"/>
      <c r="L743" s="171"/>
      <c r="M743" s="176"/>
      <c r="N743" s="177"/>
      <c r="O743" s="177"/>
      <c r="P743" s="177"/>
      <c r="Q743" s="177"/>
      <c r="R743" s="177"/>
      <c r="S743" s="177"/>
      <c r="T743" s="178"/>
      <c r="AT743" s="172" t="s">
        <v>207</v>
      </c>
      <c r="AU743" s="172" t="s">
        <v>84</v>
      </c>
      <c r="AV743" s="14" t="s">
        <v>84</v>
      </c>
      <c r="AW743" s="14" t="s">
        <v>32</v>
      </c>
      <c r="AX743" s="14" t="s">
        <v>76</v>
      </c>
      <c r="AY743" s="172" t="s">
        <v>201</v>
      </c>
    </row>
    <row r="744" spans="2:51" s="13" customFormat="1" ht="11.25">
      <c r="B744" s="163"/>
      <c r="D744" s="164" t="s">
        <v>207</v>
      </c>
      <c r="E744" s="165" t="s">
        <v>1</v>
      </c>
      <c r="F744" s="166" t="s">
        <v>1001</v>
      </c>
      <c r="H744" s="165" t="s">
        <v>1</v>
      </c>
      <c r="I744" s="167"/>
      <c r="L744" s="163"/>
      <c r="M744" s="168"/>
      <c r="N744" s="169"/>
      <c r="O744" s="169"/>
      <c r="P744" s="169"/>
      <c r="Q744" s="169"/>
      <c r="R744" s="169"/>
      <c r="S744" s="169"/>
      <c r="T744" s="170"/>
      <c r="AT744" s="165" t="s">
        <v>207</v>
      </c>
      <c r="AU744" s="165" t="s">
        <v>84</v>
      </c>
      <c r="AV744" s="13" t="s">
        <v>82</v>
      </c>
      <c r="AW744" s="13" t="s">
        <v>32</v>
      </c>
      <c r="AX744" s="13" t="s">
        <v>76</v>
      </c>
      <c r="AY744" s="165" t="s">
        <v>201</v>
      </c>
    </row>
    <row r="745" spans="2:51" s="14" customFormat="1" ht="11.25">
      <c r="B745" s="171"/>
      <c r="D745" s="164" t="s">
        <v>207</v>
      </c>
      <c r="E745" s="172" t="s">
        <v>1</v>
      </c>
      <c r="F745" s="173" t="s">
        <v>1052</v>
      </c>
      <c r="H745" s="174">
        <v>13.05</v>
      </c>
      <c r="I745" s="175"/>
      <c r="L745" s="171"/>
      <c r="M745" s="176"/>
      <c r="N745" s="177"/>
      <c r="O745" s="177"/>
      <c r="P745" s="177"/>
      <c r="Q745" s="177"/>
      <c r="R745" s="177"/>
      <c r="S745" s="177"/>
      <c r="T745" s="178"/>
      <c r="AT745" s="172" t="s">
        <v>207</v>
      </c>
      <c r="AU745" s="172" t="s">
        <v>84</v>
      </c>
      <c r="AV745" s="14" t="s">
        <v>84</v>
      </c>
      <c r="AW745" s="14" t="s">
        <v>32</v>
      </c>
      <c r="AX745" s="14" t="s">
        <v>76</v>
      </c>
      <c r="AY745" s="172" t="s">
        <v>201</v>
      </c>
    </row>
    <row r="746" spans="2:51" s="13" customFormat="1" ht="11.25">
      <c r="B746" s="163"/>
      <c r="D746" s="164" t="s">
        <v>207</v>
      </c>
      <c r="E746" s="165" t="s">
        <v>1</v>
      </c>
      <c r="F746" s="166" t="s">
        <v>1001</v>
      </c>
      <c r="H746" s="165" t="s">
        <v>1</v>
      </c>
      <c r="I746" s="167"/>
      <c r="L746" s="163"/>
      <c r="M746" s="168"/>
      <c r="N746" s="169"/>
      <c r="O746" s="169"/>
      <c r="P746" s="169"/>
      <c r="Q746" s="169"/>
      <c r="R746" s="169"/>
      <c r="S746" s="169"/>
      <c r="T746" s="170"/>
      <c r="AT746" s="165" t="s">
        <v>207</v>
      </c>
      <c r="AU746" s="165" t="s">
        <v>84</v>
      </c>
      <c r="AV746" s="13" t="s">
        <v>82</v>
      </c>
      <c r="AW746" s="13" t="s">
        <v>32</v>
      </c>
      <c r="AX746" s="13" t="s">
        <v>76</v>
      </c>
      <c r="AY746" s="165" t="s">
        <v>201</v>
      </c>
    </row>
    <row r="747" spans="2:51" s="14" customFormat="1" ht="11.25">
      <c r="B747" s="171"/>
      <c r="D747" s="164" t="s">
        <v>207</v>
      </c>
      <c r="E747" s="172" t="s">
        <v>1</v>
      </c>
      <c r="F747" s="173" t="s">
        <v>1053</v>
      </c>
      <c r="H747" s="174">
        <v>49.59</v>
      </c>
      <c r="I747" s="175"/>
      <c r="L747" s="171"/>
      <c r="M747" s="176"/>
      <c r="N747" s="177"/>
      <c r="O747" s="177"/>
      <c r="P747" s="177"/>
      <c r="Q747" s="177"/>
      <c r="R747" s="177"/>
      <c r="S747" s="177"/>
      <c r="T747" s="178"/>
      <c r="AT747" s="172" t="s">
        <v>207</v>
      </c>
      <c r="AU747" s="172" t="s">
        <v>84</v>
      </c>
      <c r="AV747" s="14" t="s">
        <v>84</v>
      </c>
      <c r="AW747" s="14" t="s">
        <v>32</v>
      </c>
      <c r="AX747" s="14" t="s">
        <v>76</v>
      </c>
      <c r="AY747" s="172" t="s">
        <v>201</v>
      </c>
    </row>
    <row r="748" spans="2:51" s="13" customFormat="1" ht="11.25">
      <c r="B748" s="163"/>
      <c r="D748" s="164" t="s">
        <v>207</v>
      </c>
      <c r="E748" s="165" t="s">
        <v>1</v>
      </c>
      <c r="F748" s="166" t="s">
        <v>1001</v>
      </c>
      <c r="H748" s="165" t="s">
        <v>1</v>
      </c>
      <c r="I748" s="167"/>
      <c r="L748" s="163"/>
      <c r="M748" s="168"/>
      <c r="N748" s="169"/>
      <c r="O748" s="169"/>
      <c r="P748" s="169"/>
      <c r="Q748" s="169"/>
      <c r="R748" s="169"/>
      <c r="S748" s="169"/>
      <c r="T748" s="170"/>
      <c r="AT748" s="165" t="s">
        <v>207</v>
      </c>
      <c r="AU748" s="165" t="s">
        <v>84</v>
      </c>
      <c r="AV748" s="13" t="s">
        <v>82</v>
      </c>
      <c r="AW748" s="13" t="s">
        <v>32</v>
      </c>
      <c r="AX748" s="13" t="s">
        <v>76</v>
      </c>
      <c r="AY748" s="165" t="s">
        <v>201</v>
      </c>
    </row>
    <row r="749" spans="2:51" s="14" customFormat="1" ht="11.25">
      <c r="B749" s="171"/>
      <c r="D749" s="164" t="s">
        <v>207</v>
      </c>
      <c r="E749" s="172" t="s">
        <v>1</v>
      </c>
      <c r="F749" s="173" t="s">
        <v>1054</v>
      </c>
      <c r="H749" s="174">
        <v>2.36</v>
      </c>
      <c r="I749" s="175"/>
      <c r="L749" s="171"/>
      <c r="M749" s="176"/>
      <c r="N749" s="177"/>
      <c r="O749" s="177"/>
      <c r="P749" s="177"/>
      <c r="Q749" s="177"/>
      <c r="R749" s="177"/>
      <c r="S749" s="177"/>
      <c r="T749" s="178"/>
      <c r="AT749" s="172" t="s">
        <v>207</v>
      </c>
      <c r="AU749" s="172" t="s">
        <v>84</v>
      </c>
      <c r="AV749" s="14" t="s">
        <v>84</v>
      </c>
      <c r="AW749" s="14" t="s">
        <v>32</v>
      </c>
      <c r="AX749" s="14" t="s">
        <v>76</v>
      </c>
      <c r="AY749" s="172" t="s">
        <v>201</v>
      </c>
    </row>
    <row r="750" spans="2:51" s="13" customFormat="1" ht="11.25">
      <c r="B750" s="163"/>
      <c r="D750" s="164" t="s">
        <v>207</v>
      </c>
      <c r="E750" s="165" t="s">
        <v>1</v>
      </c>
      <c r="F750" s="166" t="s">
        <v>1001</v>
      </c>
      <c r="H750" s="165" t="s">
        <v>1</v>
      </c>
      <c r="I750" s="167"/>
      <c r="L750" s="163"/>
      <c r="M750" s="168"/>
      <c r="N750" s="169"/>
      <c r="O750" s="169"/>
      <c r="P750" s="169"/>
      <c r="Q750" s="169"/>
      <c r="R750" s="169"/>
      <c r="S750" s="169"/>
      <c r="T750" s="170"/>
      <c r="AT750" s="165" t="s">
        <v>207</v>
      </c>
      <c r="AU750" s="165" t="s">
        <v>84</v>
      </c>
      <c r="AV750" s="13" t="s">
        <v>82</v>
      </c>
      <c r="AW750" s="13" t="s">
        <v>32</v>
      </c>
      <c r="AX750" s="13" t="s">
        <v>76</v>
      </c>
      <c r="AY750" s="165" t="s">
        <v>201</v>
      </c>
    </row>
    <row r="751" spans="2:51" s="14" customFormat="1" ht="11.25">
      <c r="B751" s="171"/>
      <c r="D751" s="164" t="s">
        <v>207</v>
      </c>
      <c r="E751" s="172" t="s">
        <v>1</v>
      </c>
      <c r="F751" s="173" t="s">
        <v>1055</v>
      </c>
      <c r="H751" s="174">
        <v>1.98</v>
      </c>
      <c r="I751" s="175"/>
      <c r="L751" s="171"/>
      <c r="M751" s="176"/>
      <c r="N751" s="177"/>
      <c r="O751" s="177"/>
      <c r="P751" s="177"/>
      <c r="Q751" s="177"/>
      <c r="R751" s="177"/>
      <c r="S751" s="177"/>
      <c r="T751" s="178"/>
      <c r="AT751" s="172" t="s">
        <v>207</v>
      </c>
      <c r="AU751" s="172" t="s">
        <v>84</v>
      </c>
      <c r="AV751" s="14" t="s">
        <v>84</v>
      </c>
      <c r="AW751" s="14" t="s">
        <v>32</v>
      </c>
      <c r="AX751" s="14" t="s">
        <v>76</v>
      </c>
      <c r="AY751" s="172" t="s">
        <v>201</v>
      </c>
    </row>
    <row r="752" spans="2:51" s="13" customFormat="1" ht="11.25">
      <c r="B752" s="163"/>
      <c r="D752" s="164" t="s">
        <v>207</v>
      </c>
      <c r="E752" s="165" t="s">
        <v>1</v>
      </c>
      <c r="F752" s="166" t="s">
        <v>1001</v>
      </c>
      <c r="H752" s="165" t="s">
        <v>1</v>
      </c>
      <c r="I752" s="167"/>
      <c r="L752" s="163"/>
      <c r="M752" s="168"/>
      <c r="N752" s="169"/>
      <c r="O752" s="169"/>
      <c r="P752" s="169"/>
      <c r="Q752" s="169"/>
      <c r="R752" s="169"/>
      <c r="S752" s="169"/>
      <c r="T752" s="170"/>
      <c r="AT752" s="165" t="s">
        <v>207</v>
      </c>
      <c r="AU752" s="165" t="s">
        <v>84</v>
      </c>
      <c r="AV752" s="13" t="s">
        <v>82</v>
      </c>
      <c r="AW752" s="13" t="s">
        <v>32</v>
      </c>
      <c r="AX752" s="13" t="s">
        <v>76</v>
      </c>
      <c r="AY752" s="165" t="s">
        <v>201</v>
      </c>
    </row>
    <row r="753" spans="2:51" s="14" customFormat="1" ht="11.25">
      <c r="B753" s="171"/>
      <c r="D753" s="164" t="s">
        <v>207</v>
      </c>
      <c r="E753" s="172" t="s">
        <v>1</v>
      </c>
      <c r="F753" s="173" t="s">
        <v>1056</v>
      </c>
      <c r="H753" s="174">
        <v>1.91</v>
      </c>
      <c r="I753" s="175"/>
      <c r="L753" s="171"/>
      <c r="M753" s="176"/>
      <c r="N753" s="177"/>
      <c r="O753" s="177"/>
      <c r="P753" s="177"/>
      <c r="Q753" s="177"/>
      <c r="R753" s="177"/>
      <c r="S753" s="177"/>
      <c r="T753" s="178"/>
      <c r="AT753" s="172" t="s">
        <v>207</v>
      </c>
      <c r="AU753" s="172" t="s">
        <v>84</v>
      </c>
      <c r="AV753" s="14" t="s">
        <v>84</v>
      </c>
      <c r="AW753" s="14" t="s">
        <v>32</v>
      </c>
      <c r="AX753" s="14" t="s">
        <v>76</v>
      </c>
      <c r="AY753" s="172" t="s">
        <v>201</v>
      </c>
    </row>
    <row r="754" spans="2:51" s="13" customFormat="1" ht="11.25">
      <c r="B754" s="163"/>
      <c r="D754" s="164" t="s">
        <v>207</v>
      </c>
      <c r="E754" s="165" t="s">
        <v>1</v>
      </c>
      <c r="F754" s="166" t="s">
        <v>1001</v>
      </c>
      <c r="H754" s="165" t="s">
        <v>1</v>
      </c>
      <c r="I754" s="167"/>
      <c r="L754" s="163"/>
      <c r="M754" s="168"/>
      <c r="N754" s="169"/>
      <c r="O754" s="169"/>
      <c r="P754" s="169"/>
      <c r="Q754" s="169"/>
      <c r="R754" s="169"/>
      <c r="S754" s="169"/>
      <c r="T754" s="170"/>
      <c r="AT754" s="165" t="s">
        <v>207</v>
      </c>
      <c r="AU754" s="165" t="s">
        <v>84</v>
      </c>
      <c r="AV754" s="13" t="s">
        <v>82</v>
      </c>
      <c r="AW754" s="13" t="s">
        <v>32</v>
      </c>
      <c r="AX754" s="13" t="s">
        <v>76</v>
      </c>
      <c r="AY754" s="165" t="s">
        <v>201</v>
      </c>
    </row>
    <row r="755" spans="2:51" s="14" customFormat="1" ht="11.25">
      <c r="B755" s="171"/>
      <c r="D755" s="164" t="s">
        <v>207</v>
      </c>
      <c r="E755" s="172" t="s">
        <v>1</v>
      </c>
      <c r="F755" s="173" t="s">
        <v>1057</v>
      </c>
      <c r="H755" s="174">
        <v>26.04</v>
      </c>
      <c r="I755" s="175"/>
      <c r="L755" s="171"/>
      <c r="M755" s="176"/>
      <c r="N755" s="177"/>
      <c r="O755" s="177"/>
      <c r="P755" s="177"/>
      <c r="Q755" s="177"/>
      <c r="R755" s="177"/>
      <c r="S755" s="177"/>
      <c r="T755" s="178"/>
      <c r="AT755" s="172" t="s">
        <v>207</v>
      </c>
      <c r="AU755" s="172" t="s">
        <v>84</v>
      </c>
      <c r="AV755" s="14" t="s">
        <v>84</v>
      </c>
      <c r="AW755" s="14" t="s">
        <v>32</v>
      </c>
      <c r="AX755" s="14" t="s">
        <v>76</v>
      </c>
      <c r="AY755" s="172" t="s">
        <v>201</v>
      </c>
    </row>
    <row r="756" spans="2:51" s="13" customFormat="1" ht="11.25">
      <c r="B756" s="163"/>
      <c r="D756" s="164" t="s">
        <v>207</v>
      </c>
      <c r="E756" s="165" t="s">
        <v>1</v>
      </c>
      <c r="F756" s="166" t="s">
        <v>1001</v>
      </c>
      <c r="H756" s="165" t="s">
        <v>1</v>
      </c>
      <c r="I756" s="167"/>
      <c r="L756" s="163"/>
      <c r="M756" s="168"/>
      <c r="N756" s="169"/>
      <c r="O756" s="169"/>
      <c r="P756" s="169"/>
      <c r="Q756" s="169"/>
      <c r="R756" s="169"/>
      <c r="S756" s="169"/>
      <c r="T756" s="170"/>
      <c r="AT756" s="165" t="s">
        <v>207</v>
      </c>
      <c r="AU756" s="165" t="s">
        <v>84</v>
      </c>
      <c r="AV756" s="13" t="s">
        <v>82</v>
      </c>
      <c r="AW756" s="13" t="s">
        <v>32</v>
      </c>
      <c r="AX756" s="13" t="s">
        <v>76</v>
      </c>
      <c r="AY756" s="165" t="s">
        <v>201</v>
      </c>
    </row>
    <row r="757" spans="2:51" s="14" customFormat="1" ht="11.25">
      <c r="B757" s="171"/>
      <c r="D757" s="164" t="s">
        <v>207</v>
      </c>
      <c r="E757" s="172" t="s">
        <v>1</v>
      </c>
      <c r="F757" s="173" t="s">
        <v>1058</v>
      </c>
      <c r="H757" s="174">
        <v>19.965</v>
      </c>
      <c r="I757" s="175"/>
      <c r="L757" s="171"/>
      <c r="M757" s="176"/>
      <c r="N757" s="177"/>
      <c r="O757" s="177"/>
      <c r="P757" s="177"/>
      <c r="Q757" s="177"/>
      <c r="R757" s="177"/>
      <c r="S757" s="177"/>
      <c r="T757" s="178"/>
      <c r="AT757" s="172" t="s">
        <v>207</v>
      </c>
      <c r="AU757" s="172" t="s">
        <v>84</v>
      </c>
      <c r="AV757" s="14" t="s">
        <v>84</v>
      </c>
      <c r="AW757" s="14" t="s">
        <v>32</v>
      </c>
      <c r="AX757" s="14" t="s">
        <v>76</v>
      </c>
      <c r="AY757" s="172" t="s">
        <v>201</v>
      </c>
    </row>
    <row r="758" spans="2:51" s="13" customFormat="1" ht="11.25">
      <c r="B758" s="163"/>
      <c r="D758" s="164" t="s">
        <v>207</v>
      </c>
      <c r="E758" s="165" t="s">
        <v>1</v>
      </c>
      <c r="F758" s="166" t="s">
        <v>1001</v>
      </c>
      <c r="H758" s="165" t="s">
        <v>1</v>
      </c>
      <c r="I758" s="167"/>
      <c r="L758" s="163"/>
      <c r="M758" s="168"/>
      <c r="N758" s="169"/>
      <c r="O758" s="169"/>
      <c r="P758" s="169"/>
      <c r="Q758" s="169"/>
      <c r="R758" s="169"/>
      <c r="S758" s="169"/>
      <c r="T758" s="170"/>
      <c r="AT758" s="165" t="s">
        <v>207</v>
      </c>
      <c r="AU758" s="165" t="s">
        <v>84</v>
      </c>
      <c r="AV758" s="13" t="s">
        <v>82</v>
      </c>
      <c r="AW758" s="13" t="s">
        <v>32</v>
      </c>
      <c r="AX758" s="13" t="s">
        <v>76</v>
      </c>
      <c r="AY758" s="165" t="s">
        <v>201</v>
      </c>
    </row>
    <row r="759" spans="2:51" s="14" customFormat="1" ht="11.25">
      <c r="B759" s="171"/>
      <c r="D759" s="164" t="s">
        <v>207</v>
      </c>
      <c r="E759" s="172" t="s">
        <v>1</v>
      </c>
      <c r="F759" s="173" t="s">
        <v>1059</v>
      </c>
      <c r="H759" s="174">
        <v>18.149999999999999</v>
      </c>
      <c r="I759" s="175"/>
      <c r="L759" s="171"/>
      <c r="M759" s="176"/>
      <c r="N759" s="177"/>
      <c r="O759" s="177"/>
      <c r="P759" s="177"/>
      <c r="Q759" s="177"/>
      <c r="R759" s="177"/>
      <c r="S759" s="177"/>
      <c r="T759" s="178"/>
      <c r="AT759" s="172" t="s">
        <v>207</v>
      </c>
      <c r="AU759" s="172" t="s">
        <v>84</v>
      </c>
      <c r="AV759" s="14" t="s">
        <v>84</v>
      </c>
      <c r="AW759" s="14" t="s">
        <v>32</v>
      </c>
      <c r="AX759" s="14" t="s">
        <v>76</v>
      </c>
      <c r="AY759" s="172" t="s">
        <v>201</v>
      </c>
    </row>
    <row r="760" spans="2:51" s="13" customFormat="1" ht="11.25">
      <c r="B760" s="163"/>
      <c r="D760" s="164" t="s">
        <v>207</v>
      </c>
      <c r="E760" s="165" t="s">
        <v>1</v>
      </c>
      <c r="F760" s="166" t="s">
        <v>1001</v>
      </c>
      <c r="H760" s="165" t="s">
        <v>1</v>
      </c>
      <c r="I760" s="167"/>
      <c r="L760" s="163"/>
      <c r="M760" s="168"/>
      <c r="N760" s="169"/>
      <c r="O760" s="169"/>
      <c r="P760" s="169"/>
      <c r="Q760" s="169"/>
      <c r="R760" s="169"/>
      <c r="S760" s="169"/>
      <c r="T760" s="170"/>
      <c r="AT760" s="165" t="s">
        <v>207</v>
      </c>
      <c r="AU760" s="165" t="s">
        <v>84</v>
      </c>
      <c r="AV760" s="13" t="s">
        <v>82</v>
      </c>
      <c r="AW760" s="13" t="s">
        <v>32</v>
      </c>
      <c r="AX760" s="13" t="s">
        <v>76</v>
      </c>
      <c r="AY760" s="165" t="s">
        <v>201</v>
      </c>
    </row>
    <row r="761" spans="2:51" s="14" customFormat="1" ht="11.25">
      <c r="B761" s="171"/>
      <c r="D761" s="164" t="s">
        <v>207</v>
      </c>
      <c r="E761" s="172" t="s">
        <v>1</v>
      </c>
      <c r="F761" s="173" t="s">
        <v>1060</v>
      </c>
      <c r="H761" s="174">
        <v>1.8149999999999999</v>
      </c>
      <c r="I761" s="175"/>
      <c r="L761" s="171"/>
      <c r="M761" s="176"/>
      <c r="N761" s="177"/>
      <c r="O761" s="177"/>
      <c r="P761" s="177"/>
      <c r="Q761" s="177"/>
      <c r="R761" s="177"/>
      <c r="S761" s="177"/>
      <c r="T761" s="178"/>
      <c r="AT761" s="172" t="s">
        <v>207</v>
      </c>
      <c r="AU761" s="172" t="s">
        <v>84</v>
      </c>
      <c r="AV761" s="14" t="s">
        <v>84</v>
      </c>
      <c r="AW761" s="14" t="s">
        <v>32</v>
      </c>
      <c r="AX761" s="14" t="s">
        <v>76</v>
      </c>
      <c r="AY761" s="172" t="s">
        <v>201</v>
      </c>
    </row>
    <row r="762" spans="2:51" s="13" customFormat="1" ht="11.25">
      <c r="B762" s="163"/>
      <c r="D762" s="164" t="s">
        <v>207</v>
      </c>
      <c r="E762" s="165" t="s">
        <v>1</v>
      </c>
      <c r="F762" s="166" t="s">
        <v>1001</v>
      </c>
      <c r="H762" s="165" t="s">
        <v>1</v>
      </c>
      <c r="I762" s="167"/>
      <c r="L762" s="163"/>
      <c r="M762" s="168"/>
      <c r="N762" s="169"/>
      <c r="O762" s="169"/>
      <c r="P762" s="169"/>
      <c r="Q762" s="169"/>
      <c r="R762" s="169"/>
      <c r="S762" s="169"/>
      <c r="T762" s="170"/>
      <c r="AT762" s="165" t="s">
        <v>207</v>
      </c>
      <c r="AU762" s="165" t="s">
        <v>84</v>
      </c>
      <c r="AV762" s="13" t="s">
        <v>82</v>
      </c>
      <c r="AW762" s="13" t="s">
        <v>32</v>
      </c>
      <c r="AX762" s="13" t="s">
        <v>76</v>
      </c>
      <c r="AY762" s="165" t="s">
        <v>201</v>
      </c>
    </row>
    <row r="763" spans="2:51" s="14" customFormat="1" ht="11.25">
      <c r="B763" s="171"/>
      <c r="D763" s="164" t="s">
        <v>207</v>
      </c>
      <c r="E763" s="172" t="s">
        <v>1</v>
      </c>
      <c r="F763" s="173" t="s">
        <v>1060</v>
      </c>
      <c r="H763" s="174">
        <v>1.8149999999999999</v>
      </c>
      <c r="I763" s="175"/>
      <c r="L763" s="171"/>
      <c r="M763" s="176"/>
      <c r="N763" s="177"/>
      <c r="O763" s="177"/>
      <c r="P763" s="177"/>
      <c r="Q763" s="177"/>
      <c r="R763" s="177"/>
      <c r="S763" s="177"/>
      <c r="T763" s="178"/>
      <c r="AT763" s="172" t="s">
        <v>207</v>
      </c>
      <c r="AU763" s="172" t="s">
        <v>84</v>
      </c>
      <c r="AV763" s="14" t="s">
        <v>84</v>
      </c>
      <c r="AW763" s="14" t="s">
        <v>32</v>
      </c>
      <c r="AX763" s="14" t="s">
        <v>76</v>
      </c>
      <c r="AY763" s="172" t="s">
        <v>201</v>
      </c>
    </row>
    <row r="764" spans="2:51" s="13" customFormat="1" ht="11.25">
      <c r="B764" s="163"/>
      <c r="D764" s="164" t="s">
        <v>207</v>
      </c>
      <c r="E764" s="165" t="s">
        <v>1</v>
      </c>
      <c r="F764" s="166" t="s">
        <v>1001</v>
      </c>
      <c r="H764" s="165" t="s">
        <v>1</v>
      </c>
      <c r="I764" s="167"/>
      <c r="L764" s="163"/>
      <c r="M764" s="168"/>
      <c r="N764" s="169"/>
      <c r="O764" s="169"/>
      <c r="P764" s="169"/>
      <c r="Q764" s="169"/>
      <c r="R764" s="169"/>
      <c r="S764" s="169"/>
      <c r="T764" s="170"/>
      <c r="AT764" s="165" t="s">
        <v>207</v>
      </c>
      <c r="AU764" s="165" t="s">
        <v>84</v>
      </c>
      <c r="AV764" s="13" t="s">
        <v>82</v>
      </c>
      <c r="AW764" s="13" t="s">
        <v>32</v>
      </c>
      <c r="AX764" s="13" t="s">
        <v>76</v>
      </c>
      <c r="AY764" s="165" t="s">
        <v>201</v>
      </c>
    </row>
    <row r="765" spans="2:51" s="14" customFormat="1" ht="11.25">
      <c r="B765" s="171"/>
      <c r="D765" s="164" t="s">
        <v>207</v>
      </c>
      <c r="E765" s="172" t="s">
        <v>1</v>
      </c>
      <c r="F765" s="173" t="s">
        <v>1060</v>
      </c>
      <c r="H765" s="174">
        <v>1.8149999999999999</v>
      </c>
      <c r="I765" s="175"/>
      <c r="L765" s="171"/>
      <c r="M765" s="176"/>
      <c r="N765" s="177"/>
      <c r="O765" s="177"/>
      <c r="P765" s="177"/>
      <c r="Q765" s="177"/>
      <c r="R765" s="177"/>
      <c r="S765" s="177"/>
      <c r="T765" s="178"/>
      <c r="AT765" s="172" t="s">
        <v>207</v>
      </c>
      <c r="AU765" s="172" t="s">
        <v>84</v>
      </c>
      <c r="AV765" s="14" t="s">
        <v>84</v>
      </c>
      <c r="AW765" s="14" t="s">
        <v>32</v>
      </c>
      <c r="AX765" s="14" t="s">
        <v>76</v>
      </c>
      <c r="AY765" s="172" t="s">
        <v>201</v>
      </c>
    </row>
    <row r="766" spans="2:51" s="13" customFormat="1" ht="11.25">
      <c r="B766" s="163"/>
      <c r="D766" s="164" t="s">
        <v>207</v>
      </c>
      <c r="E766" s="165" t="s">
        <v>1</v>
      </c>
      <c r="F766" s="166" t="s">
        <v>1001</v>
      </c>
      <c r="H766" s="165" t="s">
        <v>1</v>
      </c>
      <c r="I766" s="167"/>
      <c r="L766" s="163"/>
      <c r="M766" s="168"/>
      <c r="N766" s="169"/>
      <c r="O766" s="169"/>
      <c r="P766" s="169"/>
      <c r="Q766" s="169"/>
      <c r="R766" s="169"/>
      <c r="S766" s="169"/>
      <c r="T766" s="170"/>
      <c r="AT766" s="165" t="s">
        <v>207</v>
      </c>
      <c r="AU766" s="165" t="s">
        <v>84</v>
      </c>
      <c r="AV766" s="13" t="s">
        <v>82</v>
      </c>
      <c r="AW766" s="13" t="s">
        <v>32</v>
      </c>
      <c r="AX766" s="13" t="s">
        <v>76</v>
      </c>
      <c r="AY766" s="165" t="s">
        <v>201</v>
      </c>
    </row>
    <row r="767" spans="2:51" s="14" customFormat="1" ht="11.25">
      <c r="B767" s="171"/>
      <c r="D767" s="164" t="s">
        <v>207</v>
      </c>
      <c r="E767" s="172" t="s">
        <v>1</v>
      </c>
      <c r="F767" s="173" t="s">
        <v>1061</v>
      </c>
      <c r="H767" s="174">
        <v>3.63</v>
      </c>
      <c r="I767" s="175"/>
      <c r="L767" s="171"/>
      <c r="M767" s="176"/>
      <c r="N767" s="177"/>
      <c r="O767" s="177"/>
      <c r="P767" s="177"/>
      <c r="Q767" s="177"/>
      <c r="R767" s="177"/>
      <c r="S767" s="177"/>
      <c r="T767" s="178"/>
      <c r="AT767" s="172" t="s">
        <v>207</v>
      </c>
      <c r="AU767" s="172" t="s">
        <v>84</v>
      </c>
      <c r="AV767" s="14" t="s">
        <v>84</v>
      </c>
      <c r="AW767" s="14" t="s">
        <v>32</v>
      </c>
      <c r="AX767" s="14" t="s">
        <v>76</v>
      </c>
      <c r="AY767" s="172" t="s">
        <v>201</v>
      </c>
    </row>
    <row r="768" spans="2:51" s="13" customFormat="1" ht="11.25">
      <c r="B768" s="163"/>
      <c r="D768" s="164" t="s">
        <v>207</v>
      </c>
      <c r="E768" s="165" t="s">
        <v>1</v>
      </c>
      <c r="F768" s="166" t="s">
        <v>1001</v>
      </c>
      <c r="H768" s="165" t="s">
        <v>1</v>
      </c>
      <c r="I768" s="167"/>
      <c r="L768" s="163"/>
      <c r="M768" s="168"/>
      <c r="N768" s="169"/>
      <c r="O768" s="169"/>
      <c r="P768" s="169"/>
      <c r="Q768" s="169"/>
      <c r="R768" s="169"/>
      <c r="S768" s="169"/>
      <c r="T768" s="170"/>
      <c r="AT768" s="165" t="s">
        <v>207</v>
      </c>
      <c r="AU768" s="165" t="s">
        <v>84</v>
      </c>
      <c r="AV768" s="13" t="s">
        <v>82</v>
      </c>
      <c r="AW768" s="13" t="s">
        <v>32</v>
      </c>
      <c r="AX768" s="13" t="s">
        <v>76</v>
      </c>
      <c r="AY768" s="165" t="s">
        <v>201</v>
      </c>
    </row>
    <row r="769" spans="2:51" s="14" customFormat="1" ht="11.25">
      <c r="B769" s="171"/>
      <c r="D769" s="164" t="s">
        <v>207</v>
      </c>
      <c r="E769" s="172" t="s">
        <v>1</v>
      </c>
      <c r="F769" s="173" t="s">
        <v>1060</v>
      </c>
      <c r="H769" s="174">
        <v>1.8149999999999999</v>
      </c>
      <c r="I769" s="175"/>
      <c r="L769" s="171"/>
      <c r="M769" s="176"/>
      <c r="N769" s="177"/>
      <c r="O769" s="177"/>
      <c r="P769" s="177"/>
      <c r="Q769" s="177"/>
      <c r="R769" s="177"/>
      <c r="S769" s="177"/>
      <c r="T769" s="178"/>
      <c r="AT769" s="172" t="s">
        <v>207</v>
      </c>
      <c r="AU769" s="172" t="s">
        <v>84</v>
      </c>
      <c r="AV769" s="14" t="s">
        <v>84</v>
      </c>
      <c r="AW769" s="14" t="s">
        <v>32</v>
      </c>
      <c r="AX769" s="14" t="s">
        <v>76</v>
      </c>
      <c r="AY769" s="172" t="s">
        <v>201</v>
      </c>
    </row>
    <row r="770" spans="2:51" s="13" customFormat="1" ht="11.25">
      <c r="B770" s="163"/>
      <c r="D770" s="164" t="s">
        <v>207</v>
      </c>
      <c r="E770" s="165" t="s">
        <v>1</v>
      </c>
      <c r="F770" s="166" t="s">
        <v>1001</v>
      </c>
      <c r="H770" s="165" t="s">
        <v>1</v>
      </c>
      <c r="I770" s="167"/>
      <c r="L770" s="163"/>
      <c r="M770" s="168"/>
      <c r="N770" s="169"/>
      <c r="O770" s="169"/>
      <c r="P770" s="169"/>
      <c r="Q770" s="169"/>
      <c r="R770" s="169"/>
      <c r="S770" s="169"/>
      <c r="T770" s="170"/>
      <c r="AT770" s="165" t="s">
        <v>207</v>
      </c>
      <c r="AU770" s="165" t="s">
        <v>84</v>
      </c>
      <c r="AV770" s="13" t="s">
        <v>82</v>
      </c>
      <c r="AW770" s="13" t="s">
        <v>32</v>
      </c>
      <c r="AX770" s="13" t="s">
        <v>76</v>
      </c>
      <c r="AY770" s="165" t="s">
        <v>201</v>
      </c>
    </row>
    <row r="771" spans="2:51" s="14" customFormat="1" ht="11.25">
      <c r="B771" s="171"/>
      <c r="D771" s="164" t="s">
        <v>207</v>
      </c>
      <c r="E771" s="172" t="s">
        <v>1</v>
      </c>
      <c r="F771" s="173" t="s">
        <v>1060</v>
      </c>
      <c r="H771" s="174">
        <v>1.8149999999999999</v>
      </c>
      <c r="I771" s="175"/>
      <c r="L771" s="171"/>
      <c r="M771" s="176"/>
      <c r="N771" s="177"/>
      <c r="O771" s="177"/>
      <c r="P771" s="177"/>
      <c r="Q771" s="177"/>
      <c r="R771" s="177"/>
      <c r="S771" s="177"/>
      <c r="T771" s="178"/>
      <c r="AT771" s="172" t="s">
        <v>207</v>
      </c>
      <c r="AU771" s="172" t="s">
        <v>84</v>
      </c>
      <c r="AV771" s="14" t="s">
        <v>84</v>
      </c>
      <c r="AW771" s="14" t="s">
        <v>32</v>
      </c>
      <c r="AX771" s="14" t="s">
        <v>76</v>
      </c>
      <c r="AY771" s="172" t="s">
        <v>201</v>
      </c>
    </row>
    <row r="772" spans="2:51" s="13" customFormat="1" ht="11.25">
      <c r="B772" s="163"/>
      <c r="D772" s="164" t="s">
        <v>207</v>
      </c>
      <c r="E772" s="165" t="s">
        <v>1</v>
      </c>
      <c r="F772" s="166" t="s">
        <v>1001</v>
      </c>
      <c r="H772" s="165" t="s">
        <v>1</v>
      </c>
      <c r="I772" s="167"/>
      <c r="L772" s="163"/>
      <c r="M772" s="168"/>
      <c r="N772" s="169"/>
      <c r="O772" s="169"/>
      <c r="P772" s="169"/>
      <c r="Q772" s="169"/>
      <c r="R772" s="169"/>
      <c r="S772" s="169"/>
      <c r="T772" s="170"/>
      <c r="AT772" s="165" t="s">
        <v>207</v>
      </c>
      <c r="AU772" s="165" t="s">
        <v>84</v>
      </c>
      <c r="AV772" s="13" t="s">
        <v>82</v>
      </c>
      <c r="AW772" s="13" t="s">
        <v>32</v>
      </c>
      <c r="AX772" s="13" t="s">
        <v>76</v>
      </c>
      <c r="AY772" s="165" t="s">
        <v>201</v>
      </c>
    </row>
    <row r="773" spans="2:51" s="14" customFormat="1" ht="11.25">
      <c r="B773" s="171"/>
      <c r="D773" s="164" t="s">
        <v>207</v>
      </c>
      <c r="E773" s="172" t="s">
        <v>1</v>
      </c>
      <c r="F773" s="173" t="s">
        <v>1060</v>
      </c>
      <c r="H773" s="174">
        <v>1.8149999999999999</v>
      </c>
      <c r="I773" s="175"/>
      <c r="L773" s="171"/>
      <c r="M773" s="176"/>
      <c r="N773" s="177"/>
      <c r="O773" s="177"/>
      <c r="P773" s="177"/>
      <c r="Q773" s="177"/>
      <c r="R773" s="177"/>
      <c r="S773" s="177"/>
      <c r="T773" s="178"/>
      <c r="AT773" s="172" t="s">
        <v>207</v>
      </c>
      <c r="AU773" s="172" t="s">
        <v>84</v>
      </c>
      <c r="AV773" s="14" t="s">
        <v>84</v>
      </c>
      <c r="AW773" s="14" t="s">
        <v>32</v>
      </c>
      <c r="AX773" s="14" t="s">
        <v>76</v>
      </c>
      <c r="AY773" s="172" t="s">
        <v>201</v>
      </c>
    </row>
    <row r="774" spans="2:51" s="13" customFormat="1" ht="11.25">
      <c r="B774" s="163"/>
      <c r="D774" s="164" t="s">
        <v>207</v>
      </c>
      <c r="E774" s="165" t="s">
        <v>1</v>
      </c>
      <c r="F774" s="166" t="s">
        <v>1001</v>
      </c>
      <c r="H774" s="165" t="s">
        <v>1</v>
      </c>
      <c r="I774" s="167"/>
      <c r="L774" s="163"/>
      <c r="M774" s="168"/>
      <c r="N774" s="169"/>
      <c r="O774" s="169"/>
      <c r="P774" s="169"/>
      <c r="Q774" s="169"/>
      <c r="R774" s="169"/>
      <c r="S774" s="169"/>
      <c r="T774" s="170"/>
      <c r="AT774" s="165" t="s">
        <v>207</v>
      </c>
      <c r="AU774" s="165" t="s">
        <v>84</v>
      </c>
      <c r="AV774" s="13" t="s">
        <v>82</v>
      </c>
      <c r="AW774" s="13" t="s">
        <v>32</v>
      </c>
      <c r="AX774" s="13" t="s">
        <v>76</v>
      </c>
      <c r="AY774" s="165" t="s">
        <v>201</v>
      </c>
    </row>
    <row r="775" spans="2:51" s="14" customFormat="1" ht="11.25">
      <c r="B775" s="171"/>
      <c r="D775" s="164" t="s">
        <v>207</v>
      </c>
      <c r="E775" s="172" t="s">
        <v>1</v>
      </c>
      <c r="F775" s="173" t="s">
        <v>1062</v>
      </c>
      <c r="H775" s="174">
        <v>19.47</v>
      </c>
      <c r="I775" s="175"/>
      <c r="L775" s="171"/>
      <c r="M775" s="176"/>
      <c r="N775" s="177"/>
      <c r="O775" s="177"/>
      <c r="P775" s="177"/>
      <c r="Q775" s="177"/>
      <c r="R775" s="177"/>
      <c r="S775" s="177"/>
      <c r="T775" s="178"/>
      <c r="AT775" s="172" t="s">
        <v>207</v>
      </c>
      <c r="AU775" s="172" t="s">
        <v>84</v>
      </c>
      <c r="AV775" s="14" t="s">
        <v>84</v>
      </c>
      <c r="AW775" s="14" t="s">
        <v>32</v>
      </c>
      <c r="AX775" s="14" t="s">
        <v>76</v>
      </c>
      <c r="AY775" s="172" t="s">
        <v>201</v>
      </c>
    </row>
    <row r="776" spans="2:51" s="13" customFormat="1" ht="11.25">
      <c r="B776" s="163"/>
      <c r="D776" s="164" t="s">
        <v>207</v>
      </c>
      <c r="E776" s="165" t="s">
        <v>1</v>
      </c>
      <c r="F776" s="166" t="s">
        <v>1001</v>
      </c>
      <c r="H776" s="165" t="s">
        <v>1</v>
      </c>
      <c r="I776" s="167"/>
      <c r="L776" s="163"/>
      <c r="M776" s="168"/>
      <c r="N776" s="169"/>
      <c r="O776" s="169"/>
      <c r="P776" s="169"/>
      <c r="Q776" s="169"/>
      <c r="R776" s="169"/>
      <c r="S776" s="169"/>
      <c r="T776" s="170"/>
      <c r="AT776" s="165" t="s">
        <v>207</v>
      </c>
      <c r="AU776" s="165" t="s">
        <v>84</v>
      </c>
      <c r="AV776" s="13" t="s">
        <v>82</v>
      </c>
      <c r="AW776" s="13" t="s">
        <v>32</v>
      </c>
      <c r="AX776" s="13" t="s">
        <v>76</v>
      </c>
      <c r="AY776" s="165" t="s">
        <v>201</v>
      </c>
    </row>
    <row r="777" spans="2:51" s="14" customFormat="1" ht="11.25">
      <c r="B777" s="171"/>
      <c r="D777" s="164" t="s">
        <v>207</v>
      </c>
      <c r="E777" s="172" t="s">
        <v>1</v>
      </c>
      <c r="F777" s="173" t="s">
        <v>1063</v>
      </c>
      <c r="H777" s="174">
        <v>17.7</v>
      </c>
      <c r="I777" s="175"/>
      <c r="L777" s="171"/>
      <c r="M777" s="176"/>
      <c r="N777" s="177"/>
      <c r="O777" s="177"/>
      <c r="P777" s="177"/>
      <c r="Q777" s="177"/>
      <c r="R777" s="177"/>
      <c r="S777" s="177"/>
      <c r="T777" s="178"/>
      <c r="AT777" s="172" t="s">
        <v>207</v>
      </c>
      <c r="AU777" s="172" t="s">
        <v>84</v>
      </c>
      <c r="AV777" s="14" t="s">
        <v>84</v>
      </c>
      <c r="AW777" s="14" t="s">
        <v>32</v>
      </c>
      <c r="AX777" s="14" t="s">
        <v>76</v>
      </c>
      <c r="AY777" s="172" t="s">
        <v>201</v>
      </c>
    </row>
    <row r="778" spans="2:51" s="13" customFormat="1" ht="11.25">
      <c r="B778" s="163"/>
      <c r="D778" s="164" t="s">
        <v>207</v>
      </c>
      <c r="E778" s="165" t="s">
        <v>1</v>
      </c>
      <c r="F778" s="166" t="s">
        <v>1001</v>
      </c>
      <c r="H778" s="165" t="s">
        <v>1</v>
      </c>
      <c r="I778" s="167"/>
      <c r="L778" s="163"/>
      <c r="M778" s="168"/>
      <c r="N778" s="169"/>
      <c r="O778" s="169"/>
      <c r="P778" s="169"/>
      <c r="Q778" s="169"/>
      <c r="R778" s="169"/>
      <c r="S778" s="169"/>
      <c r="T778" s="170"/>
      <c r="AT778" s="165" t="s">
        <v>207</v>
      </c>
      <c r="AU778" s="165" t="s">
        <v>84</v>
      </c>
      <c r="AV778" s="13" t="s">
        <v>82</v>
      </c>
      <c r="AW778" s="13" t="s">
        <v>32</v>
      </c>
      <c r="AX778" s="13" t="s">
        <v>76</v>
      </c>
      <c r="AY778" s="165" t="s">
        <v>201</v>
      </c>
    </row>
    <row r="779" spans="2:51" s="14" customFormat="1" ht="11.25">
      <c r="B779" s="171"/>
      <c r="D779" s="164" t="s">
        <v>207</v>
      </c>
      <c r="E779" s="172" t="s">
        <v>1</v>
      </c>
      <c r="F779" s="173" t="s">
        <v>1064</v>
      </c>
      <c r="H779" s="174">
        <v>1.77</v>
      </c>
      <c r="I779" s="175"/>
      <c r="L779" s="171"/>
      <c r="M779" s="176"/>
      <c r="N779" s="177"/>
      <c r="O779" s="177"/>
      <c r="P779" s="177"/>
      <c r="Q779" s="177"/>
      <c r="R779" s="177"/>
      <c r="S779" s="177"/>
      <c r="T779" s="178"/>
      <c r="AT779" s="172" t="s">
        <v>207</v>
      </c>
      <c r="AU779" s="172" t="s">
        <v>84</v>
      </c>
      <c r="AV779" s="14" t="s">
        <v>84</v>
      </c>
      <c r="AW779" s="14" t="s">
        <v>32</v>
      </c>
      <c r="AX779" s="14" t="s">
        <v>76</v>
      </c>
      <c r="AY779" s="172" t="s">
        <v>201</v>
      </c>
    </row>
    <row r="780" spans="2:51" s="13" customFormat="1" ht="11.25">
      <c r="B780" s="163"/>
      <c r="D780" s="164" t="s">
        <v>207</v>
      </c>
      <c r="E780" s="165" t="s">
        <v>1</v>
      </c>
      <c r="F780" s="166" t="s">
        <v>1001</v>
      </c>
      <c r="H780" s="165" t="s">
        <v>1</v>
      </c>
      <c r="I780" s="167"/>
      <c r="L780" s="163"/>
      <c r="M780" s="168"/>
      <c r="N780" s="169"/>
      <c r="O780" s="169"/>
      <c r="P780" s="169"/>
      <c r="Q780" s="169"/>
      <c r="R780" s="169"/>
      <c r="S780" s="169"/>
      <c r="T780" s="170"/>
      <c r="AT780" s="165" t="s">
        <v>207</v>
      </c>
      <c r="AU780" s="165" t="s">
        <v>84</v>
      </c>
      <c r="AV780" s="13" t="s">
        <v>82</v>
      </c>
      <c r="AW780" s="13" t="s">
        <v>32</v>
      </c>
      <c r="AX780" s="13" t="s">
        <v>76</v>
      </c>
      <c r="AY780" s="165" t="s">
        <v>201</v>
      </c>
    </row>
    <row r="781" spans="2:51" s="14" customFormat="1" ht="11.25">
      <c r="B781" s="171"/>
      <c r="D781" s="164" t="s">
        <v>207</v>
      </c>
      <c r="E781" s="172" t="s">
        <v>1</v>
      </c>
      <c r="F781" s="173" t="s">
        <v>1064</v>
      </c>
      <c r="H781" s="174">
        <v>1.77</v>
      </c>
      <c r="I781" s="175"/>
      <c r="L781" s="171"/>
      <c r="M781" s="176"/>
      <c r="N781" s="177"/>
      <c r="O781" s="177"/>
      <c r="P781" s="177"/>
      <c r="Q781" s="177"/>
      <c r="R781" s="177"/>
      <c r="S781" s="177"/>
      <c r="T781" s="178"/>
      <c r="AT781" s="172" t="s">
        <v>207</v>
      </c>
      <c r="AU781" s="172" t="s">
        <v>84</v>
      </c>
      <c r="AV781" s="14" t="s">
        <v>84</v>
      </c>
      <c r="AW781" s="14" t="s">
        <v>32</v>
      </c>
      <c r="AX781" s="14" t="s">
        <v>76</v>
      </c>
      <c r="AY781" s="172" t="s">
        <v>201</v>
      </c>
    </row>
    <row r="782" spans="2:51" s="13" customFormat="1" ht="11.25">
      <c r="B782" s="163"/>
      <c r="D782" s="164" t="s">
        <v>207</v>
      </c>
      <c r="E782" s="165" t="s">
        <v>1</v>
      </c>
      <c r="F782" s="166" t="s">
        <v>1001</v>
      </c>
      <c r="H782" s="165" t="s">
        <v>1</v>
      </c>
      <c r="I782" s="167"/>
      <c r="L782" s="163"/>
      <c r="M782" s="168"/>
      <c r="N782" s="169"/>
      <c r="O782" s="169"/>
      <c r="P782" s="169"/>
      <c r="Q782" s="169"/>
      <c r="R782" s="169"/>
      <c r="S782" s="169"/>
      <c r="T782" s="170"/>
      <c r="AT782" s="165" t="s">
        <v>207</v>
      </c>
      <c r="AU782" s="165" t="s">
        <v>84</v>
      </c>
      <c r="AV782" s="13" t="s">
        <v>82</v>
      </c>
      <c r="AW782" s="13" t="s">
        <v>32</v>
      </c>
      <c r="AX782" s="13" t="s">
        <v>76</v>
      </c>
      <c r="AY782" s="165" t="s">
        <v>201</v>
      </c>
    </row>
    <row r="783" spans="2:51" s="14" customFormat="1" ht="11.25">
      <c r="B783" s="171"/>
      <c r="D783" s="164" t="s">
        <v>207</v>
      </c>
      <c r="E783" s="172" t="s">
        <v>1</v>
      </c>
      <c r="F783" s="173" t="s">
        <v>1064</v>
      </c>
      <c r="H783" s="174">
        <v>1.77</v>
      </c>
      <c r="I783" s="175"/>
      <c r="L783" s="171"/>
      <c r="M783" s="176"/>
      <c r="N783" s="177"/>
      <c r="O783" s="177"/>
      <c r="P783" s="177"/>
      <c r="Q783" s="177"/>
      <c r="R783" s="177"/>
      <c r="S783" s="177"/>
      <c r="T783" s="178"/>
      <c r="AT783" s="172" t="s">
        <v>207</v>
      </c>
      <c r="AU783" s="172" t="s">
        <v>84</v>
      </c>
      <c r="AV783" s="14" t="s">
        <v>84</v>
      </c>
      <c r="AW783" s="14" t="s">
        <v>32</v>
      </c>
      <c r="AX783" s="14" t="s">
        <v>76</v>
      </c>
      <c r="AY783" s="172" t="s">
        <v>201</v>
      </c>
    </row>
    <row r="784" spans="2:51" s="13" customFormat="1" ht="11.25">
      <c r="B784" s="163"/>
      <c r="D784" s="164" t="s">
        <v>207</v>
      </c>
      <c r="E784" s="165" t="s">
        <v>1</v>
      </c>
      <c r="F784" s="166" t="s">
        <v>1001</v>
      </c>
      <c r="H784" s="165" t="s">
        <v>1</v>
      </c>
      <c r="I784" s="167"/>
      <c r="L784" s="163"/>
      <c r="M784" s="168"/>
      <c r="N784" s="169"/>
      <c r="O784" s="169"/>
      <c r="P784" s="169"/>
      <c r="Q784" s="169"/>
      <c r="R784" s="169"/>
      <c r="S784" s="169"/>
      <c r="T784" s="170"/>
      <c r="AT784" s="165" t="s">
        <v>207</v>
      </c>
      <c r="AU784" s="165" t="s">
        <v>84</v>
      </c>
      <c r="AV784" s="13" t="s">
        <v>82</v>
      </c>
      <c r="AW784" s="13" t="s">
        <v>32</v>
      </c>
      <c r="AX784" s="13" t="s">
        <v>76</v>
      </c>
      <c r="AY784" s="165" t="s">
        <v>201</v>
      </c>
    </row>
    <row r="785" spans="2:51" s="14" customFormat="1" ht="11.25">
      <c r="B785" s="171"/>
      <c r="D785" s="164" t="s">
        <v>207</v>
      </c>
      <c r="E785" s="172" t="s">
        <v>1</v>
      </c>
      <c r="F785" s="173" t="s">
        <v>1064</v>
      </c>
      <c r="H785" s="174">
        <v>1.77</v>
      </c>
      <c r="I785" s="175"/>
      <c r="L785" s="171"/>
      <c r="M785" s="176"/>
      <c r="N785" s="177"/>
      <c r="O785" s="177"/>
      <c r="P785" s="177"/>
      <c r="Q785" s="177"/>
      <c r="R785" s="177"/>
      <c r="S785" s="177"/>
      <c r="T785" s="178"/>
      <c r="AT785" s="172" t="s">
        <v>207</v>
      </c>
      <c r="AU785" s="172" t="s">
        <v>84</v>
      </c>
      <c r="AV785" s="14" t="s">
        <v>84</v>
      </c>
      <c r="AW785" s="14" t="s">
        <v>32</v>
      </c>
      <c r="AX785" s="14" t="s">
        <v>76</v>
      </c>
      <c r="AY785" s="172" t="s">
        <v>201</v>
      </c>
    </row>
    <row r="786" spans="2:51" s="13" customFormat="1" ht="11.25">
      <c r="B786" s="163"/>
      <c r="D786" s="164" t="s">
        <v>207</v>
      </c>
      <c r="E786" s="165" t="s">
        <v>1</v>
      </c>
      <c r="F786" s="166" t="s">
        <v>1001</v>
      </c>
      <c r="H786" s="165" t="s">
        <v>1</v>
      </c>
      <c r="I786" s="167"/>
      <c r="L786" s="163"/>
      <c r="M786" s="168"/>
      <c r="N786" s="169"/>
      <c r="O786" s="169"/>
      <c r="P786" s="169"/>
      <c r="Q786" s="169"/>
      <c r="R786" s="169"/>
      <c r="S786" s="169"/>
      <c r="T786" s="170"/>
      <c r="AT786" s="165" t="s">
        <v>207</v>
      </c>
      <c r="AU786" s="165" t="s">
        <v>84</v>
      </c>
      <c r="AV786" s="13" t="s">
        <v>82</v>
      </c>
      <c r="AW786" s="13" t="s">
        <v>32</v>
      </c>
      <c r="AX786" s="13" t="s">
        <v>76</v>
      </c>
      <c r="AY786" s="165" t="s">
        <v>201</v>
      </c>
    </row>
    <row r="787" spans="2:51" s="14" customFormat="1" ht="11.25">
      <c r="B787" s="171"/>
      <c r="D787" s="164" t="s">
        <v>207</v>
      </c>
      <c r="E787" s="172" t="s">
        <v>1</v>
      </c>
      <c r="F787" s="173" t="s">
        <v>1065</v>
      </c>
      <c r="H787" s="174">
        <v>1.57</v>
      </c>
      <c r="I787" s="175"/>
      <c r="L787" s="171"/>
      <c r="M787" s="176"/>
      <c r="N787" s="177"/>
      <c r="O787" s="177"/>
      <c r="P787" s="177"/>
      <c r="Q787" s="177"/>
      <c r="R787" s="177"/>
      <c r="S787" s="177"/>
      <c r="T787" s="178"/>
      <c r="AT787" s="172" t="s">
        <v>207</v>
      </c>
      <c r="AU787" s="172" t="s">
        <v>84</v>
      </c>
      <c r="AV787" s="14" t="s">
        <v>84</v>
      </c>
      <c r="AW787" s="14" t="s">
        <v>32</v>
      </c>
      <c r="AX787" s="14" t="s">
        <v>76</v>
      </c>
      <c r="AY787" s="172" t="s">
        <v>201</v>
      </c>
    </row>
    <row r="788" spans="2:51" s="13" customFormat="1" ht="11.25">
      <c r="B788" s="163"/>
      <c r="D788" s="164" t="s">
        <v>207</v>
      </c>
      <c r="E788" s="165" t="s">
        <v>1</v>
      </c>
      <c r="F788" s="166" t="s">
        <v>1001</v>
      </c>
      <c r="H788" s="165" t="s">
        <v>1</v>
      </c>
      <c r="I788" s="167"/>
      <c r="L788" s="163"/>
      <c r="M788" s="168"/>
      <c r="N788" s="169"/>
      <c r="O788" s="169"/>
      <c r="P788" s="169"/>
      <c r="Q788" s="169"/>
      <c r="R788" s="169"/>
      <c r="S788" s="169"/>
      <c r="T788" s="170"/>
      <c r="AT788" s="165" t="s">
        <v>207</v>
      </c>
      <c r="AU788" s="165" t="s">
        <v>84</v>
      </c>
      <c r="AV788" s="13" t="s">
        <v>82</v>
      </c>
      <c r="AW788" s="13" t="s">
        <v>32</v>
      </c>
      <c r="AX788" s="13" t="s">
        <v>76</v>
      </c>
      <c r="AY788" s="165" t="s">
        <v>201</v>
      </c>
    </row>
    <row r="789" spans="2:51" s="14" customFormat="1" ht="11.25">
      <c r="B789" s="171"/>
      <c r="D789" s="164" t="s">
        <v>207</v>
      </c>
      <c r="E789" s="172" t="s">
        <v>1</v>
      </c>
      <c r="F789" s="173" t="s">
        <v>1066</v>
      </c>
      <c r="H789" s="174">
        <v>3.14</v>
      </c>
      <c r="I789" s="175"/>
      <c r="L789" s="171"/>
      <c r="M789" s="176"/>
      <c r="N789" s="177"/>
      <c r="O789" s="177"/>
      <c r="P789" s="177"/>
      <c r="Q789" s="177"/>
      <c r="R789" s="177"/>
      <c r="S789" s="177"/>
      <c r="T789" s="178"/>
      <c r="AT789" s="172" t="s">
        <v>207</v>
      </c>
      <c r="AU789" s="172" t="s">
        <v>84</v>
      </c>
      <c r="AV789" s="14" t="s">
        <v>84</v>
      </c>
      <c r="AW789" s="14" t="s">
        <v>32</v>
      </c>
      <c r="AX789" s="14" t="s">
        <v>76</v>
      </c>
      <c r="AY789" s="172" t="s">
        <v>201</v>
      </c>
    </row>
    <row r="790" spans="2:51" s="13" customFormat="1" ht="11.25">
      <c r="B790" s="163"/>
      <c r="D790" s="164" t="s">
        <v>207</v>
      </c>
      <c r="E790" s="165" t="s">
        <v>1</v>
      </c>
      <c r="F790" s="166" t="s">
        <v>1001</v>
      </c>
      <c r="H790" s="165" t="s">
        <v>1</v>
      </c>
      <c r="I790" s="167"/>
      <c r="L790" s="163"/>
      <c r="M790" s="168"/>
      <c r="N790" s="169"/>
      <c r="O790" s="169"/>
      <c r="P790" s="169"/>
      <c r="Q790" s="169"/>
      <c r="R790" s="169"/>
      <c r="S790" s="169"/>
      <c r="T790" s="170"/>
      <c r="AT790" s="165" t="s">
        <v>207</v>
      </c>
      <c r="AU790" s="165" t="s">
        <v>84</v>
      </c>
      <c r="AV790" s="13" t="s">
        <v>82</v>
      </c>
      <c r="AW790" s="13" t="s">
        <v>32</v>
      </c>
      <c r="AX790" s="13" t="s">
        <v>76</v>
      </c>
      <c r="AY790" s="165" t="s">
        <v>201</v>
      </c>
    </row>
    <row r="791" spans="2:51" s="14" customFormat="1" ht="11.25">
      <c r="B791" s="171"/>
      <c r="D791" s="164" t="s">
        <v>207</v>
      </c>
      <c r="E791" s="172" t="s">
        <v>1</v>
      </c>
      <c r="F791" s="173" t="s">
        <v>1065</v>
      </c>
      <c r="H791" s="174">
        <v>1.57</v>
      </c>
      <c r="I791" s="175"/>
      <c r="L791" s="171"/>
      <c r="M791" s="176"/>
      <c r="N791" s="177"/>
      <c r="O791" s="177"/>
      <c r="P791" s="177"/>
      <c r="Q791" s="177"/>
      <c r="R791" s="177"/>
      <c r="S791" s="177"/>
      <c r="T791" s="178"/>
      <c r="AT791" s="172" t="s">
        <v>207</v>
      </c>
      <c r="AU791" s="172" t="s">
        <v>84</v>
      </c>
      <c r="AV791" s="14" t="s">
        <v>84</v>
      </c>
      <c r="AW791" s="14" t="s">
        <v>32</v>
      </c>
      <c r="AX791" s="14" t="s">
        <v>76</v>
      </c>
      <c r="AY791" s="172" t="s">
        <v>201</v>
      </c>
    </row>
    <row r="792" spans="2:51" s="13" customFormat="1" ht="11.25">
      <c r="B792" s="163"/>
      <c r="D792" s="164" t="s">
        <v>207</v>
      </c>
      <c r="E792" s="165" t="s">
        <v>1</v>
      </c>
      <c r="F792" s="166" t="s">
        <v>1001</v>
      </c>
      <c r="H792" s="165" t="s">
        <v>1</v>
      </c>
      <c r="I792" s="167"/>
      <c r="L792" s="163"/>
      <c r="M792" s="168"/>
      <c r="N792" s="169"/>
      <c r="O792" s="169"/>
      <c r="P792" s="169"/>
      <c r="Q792" s="169"/>
      <c r="R792" s="169"/>
      <c r="S792" s="169"/>
      <c r="T792" s="170"/>
      <c r="AT792" s="165" t="s">
        <v>207</v>
      </c>
      <c r="AU792" s="165" t="s">
        <v>84</v>
      </c>
      <c r="AV792" s="13" t="s">
        <v>82</v>
      </c>
      <c r="AW792" s="13" t="s">
        <v>32</v>
      </c>
      <c r="AX792" s="13" t="s">
        <v>76</v>
      </c>
      <c r="AY792" s="165" t="s">
        <v>201</v>
      </c>
    </row>
    <row r="793" spans="2:51" s="14" customFormat="1" ht="11.25">
      <c r="B793" s="171"/>
      <c r="D793" s="164" t="s">
        <v>207</v>
      </c>
      <c r="E793" s="172" t="s">
        <v>1</v>
      </c>
      <c r="F793" s="173" t="s">
        <v>1067</v>
      </c>
      <c r="H793" s="174">
        <v>1.31</v>
      </c>
      <c r="I793" s="175"/>
      <c r="L793" s="171"/>
      <c r="M793" s="176"/>
      <c r="N793" s="177"/>
      <c r="O793" s="177"/>
      <c r="P793" s="177"/>
      <c r="Q793" s="177"/>
      <c r="R793" s="177"/>
      <c r="S793" s="177"/>
      <c r="T793" s="178"/>
      <c r="AT793" s="172" t="s">
        <v>207</v>
      </c>
      <c r="AU793" s="172" t="s">
        <v>84</v>
      </c>
      <c r="AV793" s="14" t="s">
        <v>84</v>
      </c>
      <c r="AW793" s="14" t="s">
        <v>32</v>
      </c>
      <c r="AX793" s="14" t="s">
        <v>76</v>
      </c>
      <c r="AY793" s="172" t="s">
        <v>201</v>
      </c>
    </row>
    <row r="794" spans="2:51" s="13" customFormat="1" ht="11.25">
      <c r="B794" s="163"/>
      <c r="D794" s="164" t="s">
        <v>207</v>
      </c>
      <c r="E794" s="165" t="s">
        <v>1</v>
      </c>
      <c r="F794" s="166" t="s">
        <v>1001</v>
      </c>
      <c r="H794" s="165" t="s">
        <v>1</v>
      </c>
      <c r="I794" s="167"/>
      <c r="L794" s="163"/>
      <c r="M794" s="168"/>
      <c r="N794" s="169"/>
      <c r="O794" s="169"/>
      <c r="P794" s="169"/>
      <c r="Q794" s="169"/>
      <c r="R794" s="169"/>
      <c r="S794" s="169"/>
      <c r="T794" s="170"/>
      <c r="AT794" s="165" t="s">
        <v>207</v>
      </c>
      <c r="AU794" s="165" t="s">
        <v>84</v>
      </c>
      <c r="AV794" s="13" t="s">
        <v>82</v>
      </c>
      <c r="AW794" s="13" t="s">
        <v>32</v>
      </c>
      <c r="AX794" s="13" t="s">
        <v>76</v>
      </c>
      <c r="AY794" s="165" t="s">
        <v>201</v>
      </c>
    </row>
    <row r="795" spans="2:51" s="14" customFormat="1" ht="11.25">
      <c r="B795" s="171"/>
      <c r="D795" s="164" t="s">
        <v>207</v>
      </c>
      <c r="E795" s="172" t="s">
        <v>1</v>
      </c>
      <c r="F795" s="173" t="s">
        <v>1068</v>
      </c>
      <c r="H795" s="174">
        <v>3.746</v>
      </c>
      <c r="I795" s="175"/>
      <c r="L795" s="171"/>
      <c r="M795" s="176"/>
      <c r="N795" s="177"/>
      <c r="O795" s="177"/>
      <c r="P795" s="177"/>
      <c r="Q795" s="177"/>
      <c r="R795" s="177"/>
      <c r="S795" s="177"/>
      <c r="T795" s="178"/>
      <c r="AT795" s="172" t="s">
        <v>207</v>
      </c>
      <c r="AU795" s="172" t="s">
        <v>84</v>
      </c>
      <c r="AV795" s="14" t="s">
        <v>84</v>
      </c>
      <c r="AW795" s="14" t="s">
        <v>32</v>
      </c>
      <c r="AX795" s="14" t="s">
        <v>76</v>
      </c>
      <c r="AY795" s="172" t="s">
        <v>201</v>
      </c>
    </row>
    <row r="796" spans="2:51" s="13" customFormat="1" ht="11.25">
      <c r="B796" s="163"/>
      <c r="D796" s="164" t="s">
        <v>207</v>
      </c>
      <c r="E796" s="165" t="s">
        <v>1</v>
      </c>
      <c r="F796" s="166" t="s">
        <v>1001</v>
      </c>
      <c r="H796" s="165" t="s">
        <v>1</v>
      </c>
      <c r="I796" s="167"/>
      <c r="L796" s="163"/>
      <c r="M796" s="168"/>
      <c r="N796" s="169"/>
      <c r="O796" s="169"/>
      <c r="P796" s="169"/>
      <c r="Q796" s="169"/>
      <c r="R796" s="169"/>
      <c r="S796" s="169"/>
      <c r="T796" s="170"/>
      <c r="AT796" s="165" t="s">
        <v>207</v>
      </c>
      <c r="AU796" s="165" t="s">
        <v>84</v>
      </c>
      <c r="AV796" s="13" t="s">
        <v>82</v>
      </c>
      <c r="AW796" s="13" t="s">
        <v>32</v>
      </c>
      <c r="AX796" s="13" t="s">
        <v>76</v>
      </c>
      <c r="AY796" s="165" t="s">
        <v>201</v>
      </c>
    </row>
    <row r="797" spans="2:51" s="14" customFormat="1" ht="11.25">
      <c r="B797" s="171"/>
      <c r="D797" s="164" t="s">
        <v>207</v>
      </c>
      <c r="E797" s="172" t="s">
        <v>1</v>
      </c>
      <c r="F797" s="173" t="s">
        <v>1068</v>
      </c>
      <c r="H797" s="174">
        <v>3.746</v>
      </c>
      <c r="I797" s="175"/>
      <c r="L797" s="171"/>
      <c r="M797" s="176"/>
      <c r="N797" s="177"/>
      <c r="O797" s="177"/>
      <c r="P797" s="177"/>
      <c r="Q797" s="177"/>
      <c r="R797" s="177"/>
      <c r="S797" s="177"/>
      <c r="T797" s="178"/>
      <c r="AT797" s="172" t="s">
        <v>207</v>
      </c>
      <c r="AU797" s="172" t="s">
        <v>84</v>
      </c>
      <c r="AV797" s="14" t="s">
        <v>84</v>
      </c>
      <c r="AW797" s="14" t="s">
        <v>32</v>
      </c>
      <c r="AX797" s="14" t="s">
        <v>76</v>
      </c>
      <c r="AY797" s="172" t="s">
        <v>201</v>
      </c>
    </row>
    <row r="798" spans="2:51" s="13" customFormat="1" ht="11.25">
      <c r="B798" s="163"/>
      <c r="D798" s="164" t="s">
        <v>207</v>
      </c>
      <c r="E798" s="165" t="s">
        <v>1</v>
      </c>
      <c r="F798" s="166" t="s">
        <v>1001</v>
      </c>
      <c r="H798" s="165" t="s">
        <v>1</v>
      </c>
      <c r="I798" s="167"/>
      <c r="L798" s="163"/>
      <c r="M798" s="168"/>
      <c r="N798" s="169"/>
      <c r="O798" s="169"/>
      <c r="P798" s="169"/>
      <c r="Q798" s="169"/>
      <c r="R798" s="169"/>
      <c r="S798" s="169"/>
      <c r="T798" s="170"/>
      <c r="AT798" s="165" t="s">
        <v>207</v>
      </c>
      <c r="AU798" s="165" t="s">
        <v>84</v>
      </c>
      <c r="AV798" s="13" t="s">
        <v>82</v>
      </c>
      <c r="AW798" s="13" t="s">
        <v>32</v>
      </c>
      <c r="AX798" s="13" t="s">
        <v>76</v>
      </c>
      <c r="AY798" s="165" t="s">
        <v>201</v>
      </c>
    </row>
    <row r="799" spans="2:51" s="14" customFormat="1" ht="11.25">
      <c r="B799" s="171"/>
      <c r="D799" s="164" t="s">
        <v>207</v>
      </c>
      <c r="E799" s="172" t="s">
        <v>1</v>
      </c>
      <c r="F799" s="173" t="s">
        <v>1068</v>
      </c>
      <c r="H799" s="174">
        <v>3.746</v>
      </c>
      <c r="I799" s="175"/>
      <c r="L799" s="171"/>
      <c r="M799" s="176"/>
      <c r="N799" s="177"/>
      <c r="O799" s="177"/>
      <c r="P799" s="177"/>
      <c r="Q799" s="177"/>
      <c r="R799" s="177"/>
      <c r="S799" s="177"/>
      <c r="T799" s="178"/>
      <c r="AT799" s="172" t="s">
        <v>207</v>
      </c>
      <c r="AU799" s="172" t="s">
        <v>84</v>
      </c>
      <c r="AV799" s="14" t="s">
        <v>84</v>
      </c>
      <c r="AW799" s="14" t="s">
        <v>32</v>
      </c>
      <c r="AX799" s="14" t="s">
        <v>76</v>
      </c>
      <c r="AY799" s="172" t="s">
        <v>201</v>
      </c>
    </row>
    <row r="800" spans="2:51" s="13" customFormat="1" ht="11.25">
      <c r="B800" s="163"/>
      <c r="D800" s="164" t="s">
        <v>207</v>
      </c>
      <c r="E800" s="165" t="s">
        <v>1</v>
      </c>
      <c r="F800" s="166" t="s">
        <v>1001</v>
      </c>
      <c r="H800" s="165" t="s">
        <v>1</v>
      </c>
      <c r="I800" s="167"/>
      <c r="L800" s="163"/>
      <c r="M800" s="168"/>
      <c r="N800" s="169"/>
      <c r="O800" s="169"/>
      <c r="P800" s="169"/>
      <c r="Q800" s="169"/>
      <c r="R800" s="169"/>
      <c r="S800" s="169"/>
      <c r="T800" s="170"/>
      <c r="AT800" s="165" t="s">
        <v>207</v>
      </c>
      <c r="AU800" s="165" t="s">
        <v>84</v>
      </c>
      <c r="AV800" s="13" t="s">
        <v>82</v>
      </c>
      <c r="AW800" s="13" t="s">
        <v>32</v>
      </c>
      <c r="AX800" s="13" t="s">
        <v>76</v>
      </c>
      <c r="AY800" s="165" t="s">
        <v>201</v>
      </c>
    </row>
    <row r="801" spans="2:51" s="14" customFormat="1" ht="11.25">
      <c r="B801" s="171"/>
      <c r="D801" s="164" t="s">
        <v>207</v>
      </c>
      <c r="E801" s="172" t="s">
        <v>1</v>
      </c>
      <c r="F801" s="173" t="s">
        <v>1068</v>
      </c>
      <c r="H801" s="174">
        <v>3.746</v>
      </c>
      <c r="I801" s="175"/>
      <c r="L801" s="171"/>
      <c r="M801" s="176"/>
      <c r="N801" s="177"/>
      <c r="O801" s="177"/>
      <c r="P801" s="177"/>
      <c r="Q801" s="177"/>
      <c r="R801" s="177"/>
      <c r="S801" s="177"/>
      <c r="T801" s="178"/>
      <c r="AT801" s="172" t="s">
        <v>207</v>
      </c>
      <c r="AU801" s="172" t="s">
        <v>84</v>
      </c>
      <c r="AV801" s="14" t="s">
        <v>84</v>
      </c>
      <c r="AW801" s="14" t="s">
        <v>32</v>
      </c>
      <c r="AX801" s="14" t="s">
        <v>76</v>
      </c>
      <c r="AY801" s="172" t="s">
        <v>201</v>
      </c>
    </row>
    <row r="802" spans="2:51" s="13" customFormat="1" ht="11.25">
      <c r="B802" s="163"/>
      <c r="D802" s="164" t="s">
        <v>207</v>
      </c>
      <c r="E802" s="165" t="s">
        <v>1</v>
      </c>
      <c r="F802" s="166" t="s">
        <v>1001</v>
      </c>
      <c r="H802" s="165" t="s">
        <v>1</v>
      </c>
      <c r="I802" s="167"/>
      <c r="L802" s="163"/>
      <c r="M802" s="168"/>
      <c r="N802" s="169"/>
      <c r="O802" s="169"/>
      <c r="P802" s="169"/>
      <c r="Q802" s="169"/>
      <c r="R802" s="169"/>
      <c r="S802" s="169"/>
      <c r="T802" s="170"/>
      <c r="AT802" s="165" t="s">
        <v>207</v>
      </c>
      <c r="AU802" s="165" t="s">
        <v>84</v>
      </c>
      <c r="AV802" s="13" t="s">
        <v>82</v>
      </c>
      <c r="AW802" s="13" t="s">
        <v>32</v>
      </c>
      <c r="AX802" s="13" t="s">
        <v>76</v>
      </c>
      <c r="AY802" s="165" t="s">
        <v>201</v>
      </c>
    </row>
    <row r="803" spans="2:51" s="14" customFormat="1" ht="11.25">
      <c r="B803" s="171"/>
      <c r="D803" s="164" t="s">
        <v>207</v>
      </c>
      <c r="E803" s="172" t="s">
        <v>1</v>
      </c>
      <c r="F803" s="173" t="s">
        <v>1068</v>
      </c>
      <c r="H803" s="174">
        <v>3.746</v>
      </c>
      <c r="I803" s="175"/>
      <c r="L803" s="171"/>
      <c r="M803" s="176"/>
      <c r="N803" s="177"/>
      <c r="O803" s="177"/>
      <c r="P803" s="177"/>
      <c r="Q803" s="177"/>
      <c r="R803" s="177"/>
      <c r="S803" s="177"/>
      <c r="T803" s="178"/>
      <c r="AT803" s="172" t="s">
        <v>207</v>
      </c>
      <c r="AU803" s="172" t="s">
        <v>84</v>
      </c>
      <c r="AV803" s="14" t="s">
        <v>84</v>
      </c>
      <c r="AW803" s="14" t="s">
        <v>32</v>
      </c>
      <c r="AX803" s="14" t="s">
        <v>76</v>
      </c>
      <c r="AY803" s="172" t="s">
        <v>201</v>
      </c>
    </row>
    <row r="804" spans="2:51" s="13" customFormat="1" ht="11.25">
      <c r="B804" s="163"/>
      <c r="D804" s="164" t="s">
        <v>207</v>
      </c>
      <c r="E804" s="165" t="s">
        <v>1</v>
      </c>
      <c r="F804" s="166" t="s">
        <v>1001</v>
      </c>
      <c r="H804" s="165" t="s">
        <v>1</v>
      </c>
      <c r="I804" s="167"/>
      <c r="L804" s="163"/>
      <c r="M804" s="168"/>
      <c r="N804" s="169"/>
      <c r="O804" s="169"/>
      <c r="P804" s="169"/>
      <c r="Q804" s="169"/>
      <c r="R804" s="169"/>
      <c r="S804" s="169"/>
      <c r="T804" s="170"/>
      <c r="AT804" s="165" t="s">
        <v>207</v>
      </c>
      <c r="AU804" s="165" t="s">
        <v>84</v>
      </c>
      <c r="AV804" s="13" t="s">
        <v>82</v>
      </c>
      <c r="AW804" s="13" t="s">
        <v>32</v>
      </c>
      <c r="AX804" s="13" t="s">
        <v>76</v>
      </c>
      <c r="AY804" s="165" t="s">
        <v>201</v>
      </c>
    </row>
    <row r="805" spans="2:51" s="14" customFormat="1" ht="11.25">
      <c r="B805" s="171"/>
      <c r="D805" s="164" t="s">
        <v>207</v>
      </c>
      <c r="E805" s="172" t="s">
        <v>1</v>
      </c>
      <c r="F805" s="173" t="s">
        <v>1068</v>
      </c>
      <c r="H805" s="174">
        <v>3.746</v>
      </c>
      <c r="I805" s="175"/>
      <c r="L805" s="171"/>
      <c r="M805" s="176"/>
      <c r="N805" s="177"/>
      <c r="O805" s="177"/>
      <c r="P805" s="177"/>
      <c r="Q805" s="177"/>
      <c r="R805" s="177"/>
      <c r="S805" s="177"/>
      <c r="T805" s="178"/>
      <c r="AT805" s="172" t="s">
        <v>207</v>
      </c>
      <c r="AU805" s="172" t="s">
        <v>84</v>
      </c>
      <c r="AV805" s="14" t="s">
        <v>84</v>
      </c>
      <c r="AW805" s="14" t="s">
        <v>32</v>
      </c>
      <c r="AX805" s="14" t="s">
        <v>76</v>
      </c>
      <c r="AY805" s="172" t="s">
        <v>201</v>
      </c>
    </row>
    <row r="806" spans="2:51" s="13" customFormat="1" ht="11.25">
      <c r="B806" s="163"/>
      <c r="D806" s="164" t="s">
        <v>207</v>
      </c>
      <c r="E806" s="165" t="s">
        <v>1</v>
      </c>
      <c r="F806" s="166" t="s">
        <v>1001</v>
      </c>
      <c r="H806" s="165" t="s">
        <v>1</v>
      </c>
      <c r="I806" s="167"/>
      <c r="L806" s="163"/>
      <c r="M806" s="168"/>
      <c r="N806" s="169"/>
      <c r="O806" s="169"/>
      <c r="P806" s="169"/>
      <c r="Q806" s="169"/>
      <c r="R806" s="169"/>
      <c r="S806" s="169"/>
      <c r="T806" s="170"/>
      <c r="AT806" s="165" t="s">
        <v>207</v>
      </c>
      <c r="AU806" s="165" t="s">
        <v>84</v>
      </c>
      <c r="AV806" s="13" t="s">
        <v>82</v>
      </c>
      <c r="AW806" s="13" t="s">
        <v>32</v>
      </c>
      <c r="AX806" s="13" t="s">
        <v>76</v>
      </c>
      <c r="AY806" s="165" t="s">
        <v>201</v>
      </c>
    </row>
    <row r="807" spans="2:51" s="14" customFormat="1" ht="11.25">
      <c r="B807" s="171"/>
      <c r="D807" s="164" t="s">
        <v>207</v>
      </c>
      <c r="E807" s="172" t="s">
        <v>1</v>
      </c>
      <c r="F807" s="173" t="s">
        <v>1068</v>
      </c>
      <c r="H807" s="174">
        <v>3.746</v>
      </c>
      <c r="I807" s="175"/>
      <c r="L807" s="171"/>
      <c r="M807" s="176"/>
      <c r="N807" s="177"/>
      <c r="O807" s="177"/>
      <c r="P807" s="177"/>
      <c r="Q807" s="177"/>
      <c r="R807" s="177"/>
      <c r="S807" s="177"/>
      <c r="T807" s="178"/>
      <c r="AT807" s="172" t="s">
        <v>207</v>
      </c>
      <c r="AU807" s="172" t="s">
        <v>84</v>
      </c>
      <c r="AV807" s="14" t="s">
        <v>84</v>
      </c>
      <c r="AW807" s="14" t="s">
        <v>32</v>
      </c>
      <c r="AX807" s="14" t="s">
        <v>76</v>
      </c>
      <c r="AY807" s="172" t="s">
        <v>201</v>
      </c>
    </row>
    <row r="808" spans="2:51" s="13" customFormat="1" ht="11.25">
      <c r="B808" s="163"/>
      <c r="D808" s="164" t="s">
        <v>207</v>
      </c>
      <c r="E808" s="165" t="s">
        <v>1</v>
      </c>
      <c r="F808" s="166" t="s">
        <v>1001</v>
      </c>
      <c r="H808" s="165" t="s">
        <v>1</v>
      </c>
      <c r="I808" s="167"/>
      <c r="L808" s="163"/>
      <c r="M808" s="168"/>
      <c r="N808" s="169"/>
      <c r="O808" s="169"/>
      <c r="P808" s="169"/>
      <c r="Q808" s="169"/>
      <c r="R808" s="169"/>
      <c r="S808" s="169"/>
      <c r="T808" s="170"/>
      <c r="AT808" s="165" t="s">
        <v>207</v>
      </c>
      <c r="AU808" s="165" t="s">
        <v>84</v>
      </c>
      <c r="AV808" s="13" t="s">
        <v>82</v>
      </c>
      <c r="AW808" s="13" t="s">
        <v>32</v>
      </c>
      <c r="AX808" s="13" t="s">
        <v>76</v>
      </c>
      <c r="AY808" s="165" t="s">
        <v>201</v>
      </c>
    </row>
    <row r="809" spans="2:51" s="14" customFormat="1" ht="11.25">
      <c r="B809" s="171"/>
      <c r="D809" s="164" t="s">
        <v>207</v>
      </c>
      <c r="E809" s="172" t="s">
        <v>1</v>
      </c>
      <c r="F809" s="173" t="s">
        <v>1069</v>
      </c>
      <c r="H809" s="174">
        <v>22.125</v>
      </c>
      <c r="I809" s="175"/>
      <c r="L809" s="171"/>
      <c r="M809" s="176"/>
      <c r="N809" s="177"/>
      <c r="O809" s="177"/>
      <c r="P809" s="177"/>
      <c r="Q809" s="177"/>
      <c r="R809" s="177"/>
      <c r="S809" s="177"/>
      <c r="T809" s="178"/>
      <c r="AT809" s="172" t="s">
        <v>207</v>
      </c>
      <c r="AU809" s="172" t="s">
        <v>84</v>
      </c>
      <c r="AV809" s="14" t="s">
        <v>84</v>
      </c>
      <c r="AW809" s="14" t="s">
        <v>32</v>
      </c>
      <c r="AX809" s="14" t="s">
        <v>76</v>
      </c>
      <c r="AY809" s="172" t="s">
        <v>201</v>
      </c>
    </row>
    <row r="810" spans="2:51" s="13" customFormat="1" ht="11.25">
      <c r="B810" s="163"/>
      <c r="D810" s="164" t="s">
        <v>207</v>
      </c>
      <c r="E810" s="165" t="s">
        <v>1</v>
      </c>
      <c r="F810" s="166" t="s">
        <v>1001</v>
      </c>
      <c r="H810" s="165" t="s">
        <v>1</v>
      </c>
      <c r="I810" s="167"/>
      <c r="L810" s="163"/>
      <c r="M810" s="168"/>
      <c r="N810" s="169"/>
      <c r="O810" s="169"/>
      <c r="P810" s="169"/>
      <c r="Q810" s="169"/>
      <c r="R810" s="169"/>
      <c r="S810" s="169"/>
      <c r="T810" s="170"/>
      <c r="AT810" s="165" t="s">
        <v>207</v>
      </c>
      <c r="AU810" s="165" t="s">
        <v>84</v>
      </c>
      <c r="AV810" s="13" t="s">
        <v>82</v>
      </c>
      <c r="AW810" s="13" t="s">
        <v>32</v>
      </c>
      <c r="AX810" s="13" t="s">
        <v>76</v>
      </c>
      <c r="AY810" s="165" t="s">
        <v>201</v>
      </c>
    </row>
    <row r="811" spans="2:51" s="14" customFormat="1" ht="11.25">
      <c r="B811" s="171"/>
      <c r="D811" s="164" t="s">
        <v>207</v>
      </c>
      <c r="E811" s="172" t="s">
        <v>1</v>
      </c>
      <c r="F811" s="173" t="s">
        <v>1070</v>
      </c>
      <c r="H811" s="174">
        <v>1.68</v>
      </c>
      <c r="I811" s="175"/>
      <c r="L811" s="171"/>
      <c r="M811" s="176"/>
      <c r="N811" s="177"/>
      <c r="O811" s="177"/>
      <c r="P811" s="177"/>
      <c r="Q811" s="177"/>
      <c r="R811" s="177"/>
      <c r="S811" s="177"/>
      <c r="T811" s="178"/>
      <c r="AT811" s="172" t="s">
        <v>207</v>
      </c>
      <c r="AU811" s="172" t="s">
        <v>84</v>
      </c>
      <c r="AV811" s="14" t="s">
        <v>84</v>
      </c>
      <c r="AW811" s="14" t="s">
        <v>32</v>
      </c>
      <c r="AX811" s="14" t="s">
        <v>76</v>
      </c>
      <c r="AY811" s="172" t="s">
        <v>201</v>
      </c>
    </row>
    <row r="812" spans="2:51" s="13" customFormat="1" ht="11.25">
      <c r="B812" s="163"/>
      <c r="D812" s="164" t="s">
        <v>207</v>
      </c>
      <c r="E812" s="165" t="s">
        <v>1</v>
      </c>
      <c r="F812" s="166" t="s">
        <v>1001</v>
      </c>
      <c r="H812" s="165" t="s">
        <v>1</v>
      </c>
      <c r="I812" s="167"/>
      <c r="L812" s="163"/>
      <c r="M812" s="168"/>
      <c r="N812" s="169"/>
      <c r="O812" s="169"/>
      <c r="P812" s="169"/>
      <c r="Q812" s="169"/>
      <c r="R812" s="169"/>
      <c r="S812" s="169"/>
      <c r="T812" s="170"/>
      <c r="AT812" s="165" t="s">
        <v>207</v>
      </c>
      <c r="AU812" s="165" t="s">
        <v>84</v>
      </c>
      <c r="AV812" s="13" t="s">
        <v>82</v>
      </c>
      <c r="AW812" s="13" t="s">
        <v>32</v>
      </c>
      <c r="AX812" s="13" t="s">
        <v>76</v>
      </c>
      <c r="AY812" s="165" t="s">
        <v>201</v>
      </c>
    </row>
    <row r="813" spans="2:51" s="14" customFormat="1" ht="11.25">
      <c r="B813" s="171"/>
      <c r="D813" s="164" t="s">
        <v>207</v>
      </c>
      <c r="E813" s="172" t="s">
        <v>1</v>
      </c>
      <c r="F813" s="173" t="s">
        <v>1071</v>
      </c>
      <c r="H813" s="174">
        <v>2.1</v>
      </c>
      <c r="I813" s="175"/>
      <c r="L813" s="171"/>
      <c r="M813" s="176"/>
      <c r="N813" s="177"/>
      <c r="O813" s="177"/>
      <c r="P813" s="177"/>
      <c r="Q813" s="177"/>
      <c r="R813" s="177"/>
      <c r="S813" s="177"/>
      <c r="T813" s="178"/>
      <c r="AT813" s="172" t="s">
        <v>207</v>
      </c>
      <c r="AU813" s="172" t="s">
        <v>84</v>
      </c>
      <c r="AV813" s="14" t="s">
        <v>84</v>
      </c>
      <c r="AW813" s="14" t="s">
        <v>32</v>
      </c>
      <c r="AX813" s="14" t="s">
        <v>76</v>
      </c>
      <c r="AY813" s="172" t="s">
        <v>201</v>
      </c>
    </row>
    <row r="814" spans="2:51" s="13" customFormat="1" ht="11.25">
      <c r="B814" s="163"/>
      <c r="D814" s="164" t="s">
        <v>207</v>
      </c>
      <c r="E814" s="165" t="s">
        <v>1</v>
      </c>
      <c r="F814" s="166" t="s">
        <v>1001</v>
      </c>
      <c r="H814" s="165" t="s">
        <v>1</v>
      </c>
      <c r="I814" s="167"/>
      <c r="L814" s="163"/>
      <c r="M814" s="168"/>
      <c r="N814" s="169"/>
      <c r="O814" s="169"/>
      <c r="P814" s="169"/>
      <c r="Q814" s="169"/>
      <c r="R814" s="169"/>
      <c r="S814" s="169"/>
      <c r="T814" s="170"/>
      <c r="AT814" s="165" t="s">
        <v>207</v>
      </c>
      <c r="AU814" s="165" t="s">
        <v>84</v>
      </c>
      <c r="AV814" s="13" t="s">
        <v>82</v>
      </c>
      <c r="AW814" s="13" t="s">
        <v>32</v>
      </c>
      <c r="AX814" s="13" t="s">
        <v>76</v>
      </c>
      <c r="AY814" s="165" t="s">
        <v>201</v>
      </c>
    </row>
    <row r="815" spans="2:51" s="14" customFormat="1" ht="11.25">
      <c r="B815" s="171"/>
      <c r="D815" s="164" t="s">
        <v>207</v>
      </c>
      <c r="E815" s="172" t="s">
        <v>1</v>
      </c>
      <c r="F815" s="173" t="s">
        <v>1072</v>
      </c>
      <c r="H815" s="174">
        <v>0.68</v>
      </c>
      <c r="I815" s="175"/>
      <c r="L815" s="171"/>
      <c r="M815" s="176"/>
      <c r="N815" s="177"/>
      <c r="O815" s="177"/>
      <c r="P815" s="177"/>
      <c r="Q815" s="177"/>
      <c r="R815" s="177"/>
      <c r="S815" s="177"/>
      <c r="T815" s="178"/>
      <c r="AT815" s="172" t="s">
        <v>207</v>
      </c>
      <c r="AU815" s="172" t="s">
        <v>84</v>
      </c>
      <c r="AV815" s="14" t="s">
        <v>84</v>
      </c>
      <c r="AW815" s="14" t="s">
        <v>32</v>
      </c>
      <c r="AX815" s="14" t="s">
        <v>76</v>
      </c>
      <c r="AY815" s="172" t="s">
        <v>201</v>
      </c>
    </row>
    <row r="816" spans="2:51" s="13" customFormat="1" ht="11.25">
      <c r="B816" s="163"/>
      <c r="D816" s="164" t="s">
        <v>207</v>
      </c>
      <c r="E816" s="165" t="s">
        <v>1</v>
      </c>
      <c r="F816" s="166" t="s">
        <v>1001</v>
      </c>
      <c r="H816" s="165" t="s">
        <v>1</v>
      </c>
      <c r="I816" s="167"/>
      <c r="L816" s="163"/>
      <c r="M816" s="168"/>
      <c r="N816" s="169"/>
      <c r="O816" s="169"/>
      <c r="P816" s="169"/>
      <c r="Q816" s="169"/>
      <c r="R816" s="169"/>
      <c r="S816" s="169"/>
      <c r="T816" s="170"/>
      <c r="AT816" s="165" t="s">
        <v>207</v>
      </c>
      <c r="AU816" s="165" t="s">
        <v>84</v>
      </c>
      <c r="AV816" s="13" t="s">
        <v>82</v>
      </c>
      <c r="AW816" s="13" t="s">
        <v>32</v>
      </c>
      <c r="AX816" s="13" t="s">
        <v>76</v>
      </c>
      <c r="AY816" s="165" t="s">
        <v>201</v>
      </c>
    </row>
    <row r="817" spans="2:51" s="14" customFormat="1" ht="11.25">
      <c r="B817" s="171"/>
      <c r="D817" s="164" t="s">
        <v>207</v>
      </c>
      <c r="E817" s="172" t="s">
        <v>1</v>
      </c>
      <c r="F817" s="173" t="s">
        <v>1073</v>
      </c>
      <c r="H817" s="174">
        <v>1.29</v>
      </c>
      <c r="I817" s="175"/>
      <c r="L817" s="171"/>
      <c r="M817" s="176"/>
      <c r="N817" s="177"/>
      <c r="O817" s="177"/>
      <c r="P817" s="177"/>
      <c r="Q817" s="177"/>
      <c r="R817" s="177"/>
      <c r="S817" s="177"/>
      <c r="T817" s="178"/>
      <c r="AT817" s="172" t="s">
        <v>207</v>
      </c>
      <c r="AU817" s="172" t="s">
        <v>84</v>
      </c>
      <c r="AV817" s="14" t="s">
        <v>84</v>
      </c>
      <c r="AW817" s="14" t="s">
        <v>32</v>
      </c>
      <c r="AX817" s="14" t="s">
        <v>76</v>
      </c>
      <c r="AY817" s="172" t="s">
        <v>201</v>
      </c>
    </row>
    <row r="818" spans="2:51" s="13" customFormat="1" ht="11.25">
      <c r="B818" s="163"/>
      <c r="D818" s="164" t="s">
        <v>207</v>
      </c>
      <c r="E818" s="165" t="s">
        <v>1</v>
      </c>
      <c r="F818" s="166" t="s">
        <v>1001</v>
      </c>
      <c r="H818" s="165" t="s">
        <v>1</v>
      </c>
      <c r="I818" s="167"/>
      <c r="L818" s="163"/>
      <c r="M818" s="168"/>
      <c r="N818" s="169"/>
      <c r="O818" s="169"/>
      <c r="P818" s="169"/>
      <c r="Q818" s="169"/>
      <c r="R818" s="169"/>
      <c r="S818" s="169"/>
      <c r="T818" s="170"/>
      <c r="AT818" s="165" t="s">
        <v>207</v>
      </c>
      <c r="AU818" s="165" t="s">
        <v>84</v>
      </c>
      <c r="AV818" s="13" t="s">
        <v>82</v>
      </c>
      <c r="AW818" s="13" t="s">
        <v>32</v>
      </c>
      <c r="AX818" s="13" t="s">
        <v>76</v>
      </c>
      <c r="AY818" s="165" t="s">
        <v>201</v>
      </c>
    </row>
    <row r="819" spans="2:51" s="14" customFormat="1" ht="11.25">
      <c r="B819" s="171"/>
      <c r="D819" s="164" t="s">
        <v>207</v>
      </c>
      <c r="E819" s="172" t="s">
        <v>1</v>
      </c>
      <c r="F819" s="173" t="s">
        <v>1074</v>
      </c>
      <c r="H819" s="174">
        <v>18.228000000000002</v>
      </c>
      <c r="I819" s="175"/>
      <c r="L819" s="171"/>
      <c r="M819" s="176"/>
      <c r="N819" s="177"/>
      <c r="O819" s="177"/>
      <c r="P819" s="177"/>
      <c r="Q819" s="177"/>
      <c r="R819" s="177"/>
      <c r="S819" s="177"/>
      <c r="T819" s="178"/>
      <c r="AT819" s="172" t="s">
        <v>207</v>
      </c>
      <c r="AU819" s="172" t="s">
        <v>84</v>
      </c>
      <c r="AV819" s="14" t="s">
        <v>84</v>
      </c>
      <c r="AW819" s="14" t="s">
        <v>32</v>
      </c>
      <c r="AX819" s="14" t="s">
        <v>76</v>
      </c>
      <c r="AY819" s="172" t="s">
        <v>201</v>
      </c>
    </row>
    <row r="820" spans="2:51" s="13" customFormat="1" ht="11.25">
      <c r="B820" s="163"/>
      <c r="D820" s="164" t="s">
        <v>207</v>
      </c>
      <c r="E820" s="165" t="s">
        <v>1</v>
      </c>
      <c r="F820" s="166" t="s">
        <v>1001</v>
      </c>
      <c r="H820" s="165" t="s">
        <v>1</v>
      </c>
      <c r="I820" s="167"/>
      <c r="L820" s="163"/>
      <c r="M820" s="168"/>
      <c r="N820" s="169"/>
      <c r="O820" s="169"/>
      <c r="P820" s="169"/>
      <c r="Q820" s="169"/>
      <c r="R820" s="169"/>
      <c r="S820" s="169"/>
      <c r="T820" s="170"/>
      <c r="AT820" s="165" t="s">
        <v>207</v>
      </c>
      <c r="AU820" s="165" t="s">
        <v>84</v>
      </c>
      <c r="AV820" s="13" t="s">
        <v>82</v>
      </c>
      <c r="AW820" s="13" t="s">
        <v>32</v>
      </c>
      <c r="AX820" s="13" t="s">
        <v>76</v>
      </c>
      <c r="AY820" s="165" t="s">
        <v>201</v>
      </c>
    </row>
    <row r="821" spans="2:51" s="14" customFormat="1" ht="11.25">
      <c r="B821" s="171"/>
      <c r="D821" s="164" t="s">
        <v>207</v>
      </c>
      <c r="E821" s="172" t="s">
        <v>1</v>
      </c>
      <c r="F821" s="173" t="s">
        <v>1074</v>
      </c>
      <c r="H821" s="174">
        <v>18.228000000000002</v>
      </c>
      <c r="I821" s="175"/>
      <c r="L821" s="171"/>
      <c r="M821" s="176"/>
      <c r="N821" s="177"/>
      <c r="O821" s="177"/>
      <c r="P821" s="177"/>
      <c r="Q821" s="177"/>
      <c r="R821" s="177"/>
      <c r="S821" s="177"/>
      <c r="T821" s="178"/>
      <c r="AT821" s="172" t="s">
        <v>207</v>
      </c>
      <c r="AU821" s="172" t="s">
        <v>84</v>
      </c>
      <c r="AV821" s="14" t="s">
        <v>84</v>
      </c>
      <c r="AW821" s="14" t="s">
        <v>32</v>
      </c>
      <c r="AX821" s="14" t="s">
        <v>76</v>
      </c>
      <c r="AY821" s="172" t="s">
        <v>201</v>
      </c>
    </row>
    <row r="822" spans="2:51" s="13" customFormat="1" ht="11.25">
      <c r="B822" s="163"/>
      <c r="D822" s="164" t="s">
        <v>207</v>
      </c>
      <c r="E822" s="165" t="s">
        <v>1</v>
      </c>
      <c r="F822" s="166" t="s">
        <v>1001</v>
      </c>
      <c r="H822" s="165" t="s">
        <v>1</v>
      </c>
      <c r="I822" s="167"/>
      <c r="L822" s="163"/>
      <c r="M822" s="168"/>
      <c r="N822" s="169"/>
      <c r="O822" s="169"/>
      <c r="P822" s="169"/>
      <c r="Q822" s="169"/>
      <c r="R822" s="169"/>
      <c r="S822" s="169"/>
      <c r="T822" s="170"/>
      <c r="AT822" s="165" t="s">
        <v>207</v>
      </c>
      <c r="AU822" s="165" t="s">
        <v>84</v>
      </c>
      <c r="AV822" s="13" t="s">
        <v>82</v>
      </c>
      <c r="AW822" s="13" t="s">
        <v>32</v>
      </c>
      <c r="AX822" s="13" t="s">
        <v>76</v>
      </c>
      <c r="AY822" s="165" t="s">
        <v>201</v>
      </c>
    </row>
    <row r="823" spans="2:51" s="14" customFormat="1" ht="11.25">
      <c r="B823" s="171"/>
      <c r="D823" s="164" t="s">
        <v>207</v>
      </c>
      <c r="E823" s="172" t="s">
        <v>1</v>
      </c>
      <c r="F823" s="173" t="s">
        <v>1075</v>
      </c>
      <c r="H823" s="174">
        <v>16</v>
      </c>
      <c r="I823" s="175"/>
      <c r="L823" s="171"/>
      <c r="M823" s="176"/>
      <c r="N823" s="177"/>
      <c r="O823" s="177"/>
      <c r="P823" s="177"/>
      <c r="Q823" s="177"/>
      <c r="R823" s="177"/>
      <c r="S823" s="177"/>
      <c r="T823" s="178"/>
      <c r="AT823" s="172" t="s">
        <v>207</v>
      </c>
      <c r="AU823" s="172" t="s">
        <v>84</v>
      </c>
      <c r="AV823" s="14" t="s">
        <v>84</v>
      </c>
      <c r="AW823" s="14" t="s">
        <v>32</v>
      </c>
      <c r="AX823" s="14" t="s">
        <v>76</v>
      </c>
      <c r="AY823" s="172" t="s">
        <v>201</v>
      </c>
    </row>
    <row r="824" spans="2:51" s="13" customFormat="1" ht="11.25">
      <c r="B824" s="163"/>
      <c r="D824" s="164" t="s">
        <v>207</v>
      </c>
      <c r="E824" s="165" t="s">
        <v>1</v>
      </c>
      <c r="F824" s="166" t="s">
        <v>1001</v>
      </c>
      <c r="H824" s="165" t="s">
        <v>1</v>
      </c>
      <c r="I824" s="167"/>
      <c r="L824" s="163"/>
      <c r="M824" s="168"/>
      <c r="N824" s="169"/>
      <c r="O824" s="169"/>
      <c r="P824" s="169"/>
      <c r="Q824" s="169"/>
      <c r="R824" s="169"/>
      <c r="S824" s="169"/>
      <c r="T824" s="170"/>
      <c r="AT824" s="165" t="s">
        <v>207</v>
      </c>
      <c r="AU824" s="165" t="s">
        <v>84</v>
      </c>
      <c r="AV824" s="13" t="s">
        <v>82</v>
      </c>
      <c r="AW824" s="13" t="s">
        <v>32</v>
      </c>
      <c r="AX824" s="13" t="s">
        <v>76</v>
      </c>
      <c r="AY824" s="165" t="s">
        <v>201</v>
      </c>
    </row>
    <row r="825" spans="2:51" s="14" customFormat="1" ht="11.25">
      <c r="B825" s="171"/>
      <c r="D825" s="164" t="s">
        <v>207</v>
      </c>
      <c r="E825" s="172" t="s">
        <v>1</v>
      </c>
      <c r="F825" s="173" t="s">
        <v>1076</v>
      </c>
      <c r="H825" s="174">
        <v>11.6</v>
      </c>
      <c r="I825" s="175"/>
      <c r="L825" s="171"/>
      <c r="M825" s="176"/>
      <c r="N825" s="177"/>
      <c r="O825" s="177"/>
      <c r="P825" s="177"/>
      <c r="Q825" s="177"/>
      <c r="R825" s="177"/>
      <c r="S825" s="177"/>
      <c r="T825" s="178"/>
      <c r="AT825" s="172" t="s">
        <v>207</v>
      </c>
      <c r="AU825" s="172" t="s">
        <v>84</v>
      </c>
      <c r="AV825" s="14" t="s">
        <v>84</v>
      </c>
      <c r="AW825" s="14" t="s">
        <v>32</v>
      </c>
      <c r="AX825" s="14" t="s">
        <v>76</v>
      </c>
      <c r="AY825" s="172" t="s">
        <v>201</v>
      </c>
    </row>
    <row r="826" spans="2:51" s="13" customFormat="1" ht="11.25">
      <c r="B826" s="163"/>
      <c r="D826" s="164" t="s">
        <v>207</v>
      </c>
      <c r="E826" s="165" t="s">
        <v>1</v>
      </c>
      <c r="F826" s="166" t="s">
        <v>1001</v>
      </c>
      <c r="H826" s="165" t="s">
        <v>1</v>
      </c>
      <c r="I826" s="167"/>
      <c r="L826" s="163"/>
      <c r="M826" s="168"/>
      <c r="N826" s="169"/>
      <c r="O826" s="169"/>
      <c r="P826" s="169"/>
      <c r="Q826" s="169"/>
      <c r="R826" s="169"/>
      <c r="S826" s="169"/>
      <c r="T826" s="170"/>
      <c r="AT826" s="165" t="s">
        <v>207</v>
      </c>
      <c r="AU826" s="165" t="s">
        <v>84</v>
      </c>
      <c r="AV826" s="13" t="s">
        <v>82</v>
      </c>
      <c r="AW826" s="13" t="s">
        <v>32</v>
      </c>
      <c r="AX826" s="13" t="s">
        <v>76</v>
      </c>
      <c r="AY826" s="165" t="s">
        <v>201</v>
      </c>
    </row>
    <row r="827" spans="2:51" s="14" customFormat="1" ht="11.25">
      <c r="B827" s="171"/>
      <c r="D827" s="164" t="s">
        <v>207</v>
      </c>
      <c r="E827" s="172" t="s">
        <v>1</v>
      </c>
      <c r="F827" s="173" t="s">
        <v>1077</v>
      </c>
      <c r="H827" s="174">
        <v>1.52</v>
      </c>
      <c r="I827" s="175"/>
      <c r="L827" s="171"/>
      <c r="M827" s="176"/>
      <c r="N827" s="177"/>
      <c r="O827" s="177"/>
      <c r="P827" s="177"/>
      <c r="Q827" s="177"/>
      <c r="R827" s="177"/>
      <c r="S827" s="177"/>
      <c r="T827" s="178"/>
      <c r="AT827" s="172" t="s">
        <v>207</v>
      </c>
      <c r="AU827" s="172" t="s">
        <v>84</v>
      </c>
      <c r="AV827" s="14" t="s">
        <v>84</v>
      </c>
      <c r="AW827" s="14" t="s">
        <v>32</v>
      </c>
      <c r="AX827" s="14" t="s">
        <v>76</v>
      </c>
      <c r="AY827" s="172" t="s">
        <v>201</v>
      </c>
    </row>
    <row r="828" spans="2:51" s="13" customFormat="1" ht="11.25">
      <c r="B828" s="163"/>
      <c r="D828" s="164" t="s">
        <v>207</v>
      </c>
      <c r="E828" s="165" t="s">
        <v>1</v>
      </c>
      <c r="F828" s="166" t="s">
        <v>1001</v>
      </c>
      <c r="H828" s="165" t="s">
        <v>1</v>
      </c>
      <c r="I828" s="167"/>
      <c r="L828" s="163"/>
      <c r="M828" s="168"/>
      <c r="N828" s="169"/>
      <c r="O828" s="169"/>
      <c r="P828" s="169"/>
      <c r="Q828" s="169"/>
      <c r="R828" s="169"/>
      <c r="S828" s="169"/>
      <c r="T828" s="170"/>
      <c r="AT828" s="165" t="s">
        <v>207</v>
      </c>
      <c r="AU828" s="165" t="s">
        <v>84</v>
      </c>
      <c r="AV828" s="13" t="s">
        <v>82</v>
      </c>
      <c r="AW828" s="13" t="s">
        <v>32</v>
      </c>
      <c r="AX828" s="13" t="s">
        <v>76</v>
      </c>
      <c r="AY828" s="165" t="s">
        <v>201</v>
      </c>
    </row>
    <row r="829" spans="2:51" s="14" customFormat="1" ht="11.25">
      <c r="B829" s="171"/>
      <c r="D829" s="164" t="s">
        <v>207</v>
      </c>
      <c r="E829" s="172" t="s">
        <v>1</v>
      </c>
      <c r="F829" s="173" t="s">
        <v>1078</v>
      </c>
      <c r="H829" s="174">
        <v>2.0019999999999998</v>
      </c>
      <c r="I829" s="175"/>
      <c r="L829" s="171"/>
      <c r="M829" s="176"/>
      <c r="N829" s="177"/>
      <c r="O829" s="177"/>
      <c r="P829" s="177"/>
      <c r="Q829" s="177"/>
      <c r="R829" s="177"/>
      <c r="S829" s="177"/>
      <c r="T829" s="178"/>
      <c r="AT829" s="172" t="s">
        <v>207</v>
      </c>
      <c r="AU829" s="172" t="s">
        <v>84</v>
      </c>
      <c r="AV829" s="14" t="s">
        <v>84</v>
      </c>
      <c r="AW829" s="14" t="s">
        <v>32</v>
      </c>
      <c r="AX829" s="14" t="s">
        <v>76</v>
      </c>
      <c r="AY829" s="172" t="s">
        <v>201</v>
      </c>
    </row>
    <row r="830" spans="2:51" s="13" customFormat="1" ht="11.25">
      <c r="B830" s="163"/>
      <c r="D830" s="164" t="s">
        <v>207</v>
      </c>
      <c r="E830" s="165" t="s">
        <v>1</v>
      </c>
      <c r="F830" s="166" t="s">
        <v>1079</v>
      </c>
      <c r="H830" s="165" t="s">
        <v>1</v>
      </c>
      <c r="I830" s="167"/>
      <c r="L830" s="163"/>
      <c r="M830" s="168"/>
      <c r="N830" s="169"/>
      <c r="O830" s="169"/>
      <c r="P830" s="169"/>
      <c r="Q830" s="169"/>
      <c r="R830" s="169"/>
      <c r="S830" s="169"/>
      <c r="T830" s="170"/>
      <c r="AT830" s="165" t="s">
        <v>207</v>
      </c>
      <c r="AU830" s="165" t="s">
        <v>84</v>
      </c>
      <c r="AV830" s="13" t="s">
        <v>82</v>
      </c>
      <c r="AW830" s="13" t="s">
        <v>32</v>
      </c>
      <c r="AX830" s="13" t="s">
        <v>76</v>
      </c>
      <c r="AY830" s="165" t="s">
        <v>201</v>
      </c>
    </row>
    <row r="831" spans="2:51" s="14" customFormat="1" ht="11.25">
      <c r="B831" s="171"/>
      <c r="D831" s="164" t="s">
        <v>207</v>
      </c>
      <c r="E831" s="172" t="s">
        <v>1</v>
      </c>
      <c r="F831" s="173" t="s">
        <v>1080</v>
      </c>
      <c r="H831" s="174">
        <v>232.702</v>
      </c>
      <c r="I831" s="175"/>
      <c r="L831" s="171"/>
      <c r="M831" s="176"/>
      <c r="N831" s="177"/>
      <c r="O831" s="177"/>
      <c r="P831" s="177"/>
      <c r="Q831" s="177"/>
      <c r="R831" s="177"/>
      <c r="S831" s="177"/>
      <c r="T831" s="178"/>
      <c r="AT831" s="172" t="s">
        <v>207</v>
      </c>
      <c r="AU831" s="172" t="s">
        <v>84</v>
      </c>
      <c r="AV831" s="14" t="s">
        <v>84</v>
      </c>
      <c r="AW831" s="14" t="s">
        <v>32</v>
      </c>
      <c r="AX831" s="14" t="s">
        <v>76</v>
      </c>
      <c r="AY831" s="172" t="s">
        <v>201</v>
      </c>
    </row>
    <row r="832" spans="2:51" s="13" customFormat="1" ht="11.25">
      <c r="B832" s="163"/>
      <c r="D832" s="164" t="s">
        <v>207</v>
      </c>
      <c r="E832" s="165" t="s">
        <v>1</v>
      </c>
      <c r="F832" s="166" t="s">
        <v>1079</v>
      </c>
      <c r="H832" s="165" t="s">
        <v>1</v>
      </c>
      <c r="I832" s="167"/>
      <c r="L832" s="163"/>
      <c r="M832" s="168"/>
      <c r="N832" s="169"/>
      <c r="O832" s="169"/>
      <c r="P832" s="169"/>
      <c r="Q832" s="169"/>
      <c r="R832" s="169"/>
      <c r="S832" s="169"/>
      <c r="T832" s="170"/>
      <c r="AT832" s="165" t="s">
        <v>207</v>
      </c>
      <c r="AU832" s="165" t="s">
        <v>84</v>
      </c>
      <c r="AV832" s="13" t="s">
        <v>82</v>
      </c>
      <c r="AW832" s="13" t="s">
        <v>32</v>
      </c>
      <c r="AX832" s="13" t="s">
        <v>76</v>
      </c>
      <c r="AY832" s="165" t="s">
        <v>201</v>
      </c>
    </row>
    <row r="833" spans="2:51" s="14" customFormat="1" ht="11.25">
      <c r="B833" s="171"/>
      <c r="D833" s="164" t="s">
        <v>207</v>
      </c>
      <c r="E833" s="172" t="s">
        <v>1</v>
      </c>
      <c r="F833" s="173" t="s">
        <v>1081</v>
      </c>
      <c r="H833" s="174">
        <v>18.260999999999999</v>
      </c>
      <c r="I833" s="175"/>
      <c r="L833" s="171"/>
      <c r="M833" s="176"/>
      <c r="N833" s="177"/>
      <c r="O833" s="177"/>
      <c r="P833" s="177"/>
      <c r="Q833" s="177"/>
      <c r="R833" s="177"/>
      <c r="S833" s="177"/>
      <c r="T833" s="178"/>
      <c r="AT833" s="172" t="s">
        <v>207</v>
      </c>
      <c r="AU833" s="172" t="s">
        <v>84</v>
      </c>
      <c r="AV833" s="14" t="s">
        <v>84</v>
      </c>
      <c r="AW833" s="14" t="s">
        <v>32</v>
      </c>
      <c r="AX833" s="14" t="s">
        <v>76</v>
      </c>
      <c r="AY833" s="172" t="s">
        <v>201</v>
      </c>
    </row>
    <row r="834" spans="2:51" s="13" customFormat="1" ht="11.25">
      <c r="B834" s="163"/>
      <c r="D834" s="164" t="s">
        <v>207</v>
      </c>
      <c r="E834" s="165" t="s">
        <v>1</v>
      </c>
      <c r="F834" s="166" t="s">
        <v>1079</v>
      </c>
      <c r="H834" s="165" t="s">
        <v>1</v>
      </c>
      <c r="I834" s="167"/>
      <c r="L834" s="163"/>
      <c r="M834" s="168"/>
      <c r="N834" s="169"/>
      <c r="O834" s="169"/>
      <c r="P834" s="169"/>
      <c r="Q834" s="169"/>
      <c r="R834" s="169"/>
      <c r="S834" s="169"/>
      <c r="T834" s="170"/>
      <c r="AT834" s="165" t="s">
        <v>207</v>
      </c>
      <c r="AU834" s="165" t="s">
        <v>84</v>
      </c>
      <c r="AV834" s="13" t="s">
        <v>82</v>
      </c>
      <c r="AW834" s="13" t="s">
        <v>32</v>
      </c>
      <c r="AX834" s="13" t="s">
        <v>76</v>
      </c>
      <c r="AY834" s="165" t="s">
        <v>201</v>
      </c>
    </row>
    <row r="835" spans="2:51" s="14" customFormat="1" ht="11.25">
      <c r="B835" s="171"/>
      <c r="D835" s="164" t="s">
        <v>207</v>
      </c>
      <c r="E835" s="172" t="s">
        <v>1</v>
      </c>
      <c r="F835" s="173" t="s">
        <v>1082</v>
      </c>
      <c r="H835" s="174">
        <v>46.353999999999999</v>
      </c>
      <c r="I835" s="175"/>
      <c r="L835" s="171"/>
      <c r="M835" s="176"/>
      <c r="N835" s="177"/>
      <c r="O835" s="177"/>
      <c r="P835" s="177"/>
      <c r="Q835" s="177"/>
      <c r="R835" s="177"/>
      <c r="S835" s="177"/>
      <c r="T835" s="178"/>
      <c r="AT835" s="172" t="s">
        <v>207</v>
      </c>
      <c r="AU835" s="172" t="s">
        <v>84</v>
      </c>
      <c r="AV835" s="14" t="s">
        <v>84</v>
      </c>
      <c r="AW835" s="14" t="s">
        <v>32</v>
      </c>
      <c r="AX835" s="14" t="s">
        <v>76</v>
      </c>
      <c r="AY835" s="172" t="s">
        <v>201</v>
      </c>
    </row>
    <row r="836" spans="2:51" s="13" customFormat="1" ht="11.25">
      <c r="B836" s="163"/>
      <c r="D836" s="164" t="s">
        <v>207</v>
      </c>
      <c r="E836" s="165" t="s">
        <v>1</v>
      </c>
      <c r="F836" s="166" t="s">
        <v>1079</v>
      </c>
      <c r="H836" s="165" t="s">
        <v>1</v>
      </c>
      <c r="I836" s="167"/>
      <c r="L836" s="163"/>
      <c r="M836" s="168"/>
      <c r="N836" s="169"/>
      <c r="O836" s="169"/>
      <c r="P836" s="169"/>
      <c r="Q836" s="169"/>
      <c r="R836" s="169"/>
      <c r="S836" s="169"/>
      <c r="T836" s="170"/>
      <c r="AT836" s="165" t="s">
        <v>207</v>
      </c>
      <c r="AU836" s="165" t="s">
        <v>84</v>
      </c>
      <c r="AV836" s="13" t="s">
        <v>82</v>
      </c>
      <c r="AW836" s="13" t="s">
        <v>32</v>
      </c>
      <c r="AX836" s="13" t="s">
        <v>76</v>
      </c>
      <c r="AY836" s="165" t="s">
        <v>201</v>
      </c>
    </row>
    <row r="837" spans="2:51" s="14" customFormat="1" ht="11.25">
      <c r="B837" s="171"/>
      <c r="D837" s="164" t="s">
        <v>207</v>
      </c>
      <c r="E837" s="172" t="s">
        <v>1</v>
      </c>
      <c r="F837" s="173" t="s">
        <v>1083</v>
      </c>
      <c r="H837" s="174">
        <v>50.326999999999998</v>
      </c>
      <c r="I837" s="175"/>
      <c r="L837" s="171"/>
      <c r="M837" s="176"/>
      <c r="N837" s="177"/>
      <c r="O837" s="177"/>
      <c r="P837" s="177"/>
      <c r="Q837" s="177"/>
      <c r="R837" s="177"/>
      <c r="S837" s="177"/>
      <c r="T837" s="178"/>
      <c r="AT837" s="172" t="s">
        <v>207</v>
      </c>
      <c r="AU837" s="172" t="s">
        <v>84</v>
      </c>
      <c r="AV837" s="14" t="s">
        <v>84</v>
      </c>
      <c r="AW837" s="14" t="s">
        <v>32</v>
      </c>
      <c r="AX837" s="14" t="s">
        <v>76</v>
      </c>
      <c r="AY837" s="172" t="s">
        <v>201</v>
      </c>
    </row>
    <row r="838" spans="2:51" s="13" customFormat="1" ht="11.25">
      <c r="B838" s="163"/>
      <c r="D838" s="164" t="s">
        <v>207</v>
      </c>
      <c r="E838" s="165" t="s">
        <v>1</v>
      </c>
      <c r="F838" s="166" t="s">
        <v>1079</v>
      </c>
      <c r="H838" s="165" t="s">
        <v>1</v>
      </c>
      <c r="I838" s="167"/>
      <c r="L838" s="163"/>
      <c r="M838" s="168"/>
      <c r="N838" s="169"/>
      <c r="O838" s="169"/>
      <c r="P838" s="169"/>
      <c r="Q838" s="169"/>
      <c r="R838" s="169"/>
      <c r="S838" s="169"/>
      <c r="T838" s="170"/>
      <c r="AT838" s="165" t="s">
        <v>207</v>
      </c>
      <c r="AU838" s="165" t="s">
        <v>84</v>
      </c>
      <c r="AV838" s="13" t="s">
        <v>82</v>
      </c>
      <c r="AW838" s="13" t="s">
        <v>32</v>
      </c>
      <c r="AX838" s="13" t="s">
        <v>76</v>
      </c>
      <c r="AY838" s="165" t="s">
        <v>201</v>
      </c>
    </row>
    <row r="839" spans="2:51" s="14" customFormat="1" ht="11.25">
      <c r="B839" s="171"/>
      <c r="D839" s="164" t="s">
        <v>207</v>
      </c>
      <c r="E839" s="172" t="s">
        <v>1</v>
      </c>
      <c r="F839" s="173" t="s">
        <v>1084</v>
      </c>
      <c r="H839" s="174">
        <v>50.215000000000003</v>
      </c>
      <c r="I839" s="175"/>
      <c r="L839" s="171"/>
      <c r="M839" s="176"/>
      <c r="N839" s="177"/>
      <c r="O839" s="177"/>
      <c r="P839" s="177"/>
      <c r="Q839" s="177"/>
      <c r="R839" s="177"/>
      <c r="S839" s="177"/>
      <c r="T839" s="178"/>
      <c r="AT839" s="172" t="s">
        <v>207</v>
      </c>
      <c r="AU839" s="172" t="s">
        <v>84</v>
      </c>
      <c r="AV839" s="14" t="s">
        <v>84</v>
      </c>
      <c r="AW839" s="14" t="s">
        <v>32</v>
      </c>
      <c r="AX839" s="14" t="s">
        <v>76</v>
      </c>
      <c r="AY839" s="172" t="s">
        <v>201</v>
      </c>
    </row>
    <row r="840" spans="2:51" s="13" customFormat="1" ht="11.25">
      <c r="B840" s="163"/>
      <c r="D840" s="164" t="s">
        <v>207</v>
      </c>
      <c r="E840" s="165" t="s">
        <v>1</v>
      </c>
      <c r="F840" s="166" t="s">
        <v>1079</v>
      </c>
      <c r="H840" s="165" t="s">
        <v>1</v>
      </c>
      <c r="I840" s="167"/>
      <c r="L840" s="163"/>
      <c r="M840" s="168"/>
      <c r="N840" s="169"/>
      <c r="O840" s="169"/>
      <c r="P840" s="169"/>
      <c r="Q840" s="169"/>
      <c r="R840" s="169"/>
      <c r="S840" s="169"/>
      <c r="T840" s="170"/>
      <c r="AT840" s="165" t="s">
        <v>207</v>
      </c>
      <c r="AU840" s="165" t="s">
        <v>84</v>
      </c>
      <c r="AV840" s="13" t="s">
        <v>82</v>
      </c>
      <c r="AW840" s="13" t="s">
        <v>32</v>
      </c>
      <c r="AX840" s="13" t="s">
        <v>76</v>
      </c>
      <c r="AY840" s="165" t="s">
        <v>201</v>
      </c>
    </row>
    <row r="841" spans="2:51" s="14" customFormat="1" ht="11.25">
      <c r="B841" s="171"/>
      <c r="D841" s="164" t="s">
        <v>207</v>
      </c>
      <c r="E841" s="172" t="s">
        <v>1</v>
      </c>
      <c r="F841" s="173" t="s">
        <v>1085</v>
      </c>
      <c r="H841" s="174">
        <v>10.183</v>
      </c>
      <c r="I841" s="175"/>
      <c r="L841" s="171"/>
      <c r="M841" s="176"/>
      <c r="N841" s="177"/>
      <c r="O841" s="177"/>
      <c r="P841" s="177"/>
      <c r="Q841" s="177"/>
      <c r="R841" s="177"/>
      <c r="S841" s="177"/>
      <c r="T841" s="178"/>
      <c r="AT841" s="172" t="s">
        <v>207</v>
      </c>
      <c r="AU841" s="172" t="s">
        <v>84</v>
      </c>
      <c r="AV841" s="14" t="s">
        <v>84</v>
      </c>
      <c r="AW841" s="14" t="s">
        <v>32</v>
      </c>
      <c r="AX841" s="14" t="s">
        <v>76</v>
      </c>
      <c r="AY841" s="172" t="s">
        <v>201</v>
      </c>
    </row>
    <row r="842" spans="2:51" s="13" customFormat="1" ht="11.25">
      <c r="B842" s="163"/>
      <c r="D842" s="164" t="s">
        <v>207</v>
      </c>
      <c r="E842" s="165" t="s">
        <v>1</v>
      </c>
      <c r="F842" s="166" t="s">
        <v>1079</v>
      </c>
      <c r="H842" s="165" t="s">
        <v>1</v>
      </c>
      <c r="I842" s="167"/>
      <c r="L842" s="163"/>
      <c r="M842" s="168"/>
      <c r="N842" s="169"/>
      <c r="O842" s="169"/>
      <c r="P842" s="169"/>
      <c r="Q842" s="169"/>
      <c r="R842" s="169"/>
      <c r="S842" s="169"/>
      <c r="T842" s="170"/>
      <c r="AT842" s="165" t="s">
        <v>207</v>
      </c>
      <c r="AU842" s="165" t="s">
        <v>84</v>
      </c>
      <c r="AV842" s="13" t="s">
        <v>82</v>
      </c>
      <c r="AW842" s="13" t="s">
        <v>32</v>
      </c>
      <c r="AX842" s="13" t="s">
        <v>76</v>
      </c>
      <c r="AY842" s="165" t="s">
        <v>201</v>
      </c>
    </row>
    <row r="843" spans="2:51" s="14" customFormat="1" ht="11.25">
      <c r="B843" s="171"/>
      <c r="D843" s="164" t="s">
        <v>207</v>
      </c>
      <c r="E843" s="172" t="s">
        <v>1</v>
      </c>
      <c r="F843" s="173" t="s">
        <v>1086</v>
      </c>
      <c r="H843" s="174">
        <v>48.47</v>
      </c>
      <c r="I843" s="175"/>
      <c r="L843" s="171"/>
      <c r="M843" s="176"/>
      <c r="N843" s="177"/>
      <c r="O843" s="177"/>
      <c r="P843" s="177"/>
      <c r="Q843" s="177"/>
      <c r="R843" s="177"/>
      <c r="S843" s="177"/>
      <c r="T843" s="178"/>
      <c r="AT843" s="172" t="s">
        <v>207</v>
      </c>
      <c r="AU843" s="172" t="s">
        <v>84</v>
      </c>
      <c r="AV843" s="14" t="s">
        <v>84</v>
      </c>
      <c r="AW843" s="14" t="s">
        <v>32</v>
      </c>
      <c r="AX843" s="14" t="s">
        <v>76</v>
      </c>
      <c r="AY843" s="172" t="s">
        <v>201</v>
      </c>
    </row>
    <row r="844" spans="2:51" s="13" customFormat="1" ht="11.25">
      <c r="B844" s="163"/>
      <c r="D844" s="164" t="s">
        <v>207</v>
      </c>
      <c r="E844" s="165" t="s">
        <v>1</v>
      </c>
      <c r="F844" s="166" t="s">
        <v>1079</v>
      </c>
      <c r="H844" s="165" t="s">
        <v>1</v>
      </c>
      <c r="I844" s="167"/>
      <c r="L844" s="163"/>
      <c r="M844" s="168"/>
      <c r="N844" s="169"/>
      <c r="O844" s="169"/>
      <c r="P844" s="169"/>
      <c r="Q844" s="169"/>
      <c r="R844" s="169"/>
      <c r="S844" s="169"/>
      <c r="T844" s="170"/>
      <c r="AT844" s="165" t="s">
        <v>207</v>
      </c>
      <c r="AU844" s="165" t="s">
        <v>84</v>
      </c>
      <c r="AV844" s="13" t="s">
        <v>82</v>
      </c>
      <c r="AW844" s="13" t="s">
        <v>32</v>
      </c>
      <c r="AX844" s="13" t="s">
        <v>76</v>
      </c>
      <c r="AY844" s="165" t="s">
        <v>201</v>
      </c>
    </row>
    <row r="845" spans="2:51" s="14" customFormat="1" ht="11.25">
      <c r="B845" s="171"/>
      <c r="D845" s="164" t="s">
        <v>207</v>
      </c>
      <c r="E845" s="172" t="s">
        <v>1</v>
      </c>
      <c r="F845" s="173" t="s">
        <v>1087</v>
      </c>
      <c r="H845" s="174">
        <v>48.238999999999997</v>
      </c>
      <c r="I845" s="175"/>
      <c r="L845" s="171"/>
      <c r="M845" s="176"/>
      <c r="N845" s="177"/>
      <c r="O845" s="177"/>
      <c r="P845" s="177"/>
      <c r="Q845" s="177"/>
      <c r="R845" s="177"/>
      <c r="S845" s="177"/>
      <c r="T845" s="178"/>
      <c r="AT845" s="172" t="s">
        <v>207</v>
      </c>
      <c r="AU845" s="172" t="s">
        <v>84</v>
      </c>
      <c r="AV845" s="14" t="s">
        <v>84</v>
      </c>
      <c r="AW845" s="14" t="s">
        <v>32</v>
      </c>
      <c r="AX845" s="14" t="s">
        <v>76</v>
      </c>
      <c r="AY845" s="172" t="s">
        <v>201</v>
      </c>
    </row>
    <row r="846" spans="2:51" s="13" customFormat="1" ht="11.25">
      <c r="B846" s="163"/>
      <c r="D846" s="164" t="s">
        <v>207</v>
      </c>
      <c r="E846" s="165" t="s">
        <v>1</v>
      </c>
      <c r="F846" s="166" t="s">
        <v>1079</v>
      </c>
      <c r="H846" s="165" t="s">
        <v>1</v>
      </c>
      <c r="I846" s="167"/>
      <c r="L846" s="163"/>
      <c r="M846" s="168"/>
      <c r="N846" s="169"/>
      <c r="O846" s="169"/>
      <c r="P846" s="169"/>
      <c r="Q846" s="169"/>
      <c r="R846" s="169"/>
      <c r="S846" s="169"/>
      <c r="T846" s="170"/>
      <c r="AT846" s="165" t="s">
        <v>207</v>
      </c>
      <c r="AU846" s="165" t="s">
        <v>84</v>
      </c>
      <c r="AV846" s="13" t="s">
        <v>82</v>
      </c>
      <c r="AW846" s="13" t="s">
        <v>32</v>
      </c>
      <c r="AX846" s="13" t="s">
        <v>76</v>
      </c>
      <c r="AY846" s="165" t="s">
        <v>201</v>
      </c>
    </row>
    <row r="847" spans="2:51" s="14" customFormat="1" ht="11.25">
      <c r="B847" s="171"/>
      <c r="D847" s="164" t="s">
        <v>207</v>
      </c>
      <c r="E847" s="172" t="s">
        <v>1</v>
      </c>
      <c r="F847" s="173" t="s">
        <v>1088</v>
      </c>
      <c r="H847" s="174">
        <v>6.6890000000000001</v>
      </c>
      <c r="I847" s="175"/>
      <c r="L847" s="171"/>
      <c r="M847" s="176"/>
      <c r="N847" s="177"/>
      <c r="O847" s="177"/>
      <c r="P847" s="177"/>
      <c r="Q847" s="177"/>
      <c r="R847" s="177"/>
      <c r="S847" s="177"/>
      <c r="T847" s="178"/>
      <c r="AT847" s="172" t="s">
        <v>207</v>
      </c>
      <c r="AU847" s="172" t="s">
        <v>84</v>
      </c>
      <c r="AV847" s="14" t="s">
        <v>84</v>
      </c>
      <c r="AW847" s="14" t="s">
        <v>32</v>
      </c>
      <c r="AX847" s="14" t="s">
        <v>76</v>
      </c>
      <c r="AY847" s="172" t="s">
        <v>201</v>
      </c>
    </row>
    <row r="848" spans="2:51" s="13" customFormat="1" ht="11.25">
      <c r="B848" s="163"/>
      <c r="D848" s="164" t="s">
        <v>207</v>
      </c>
      <c r="E848" s="165" t="s">
        <v>1</v>
      </c>
      <c r="F848" s="166" t="s">
        <v>1079</v>
      </c>
      <c r="H848" s="165" t="s">
        <v>1</v>
      </c>
      <c r="I848" s="167"/>
      <c r="L848" s="163"/>
      <c r="M848" s="168"/>
      <c r="N848" s="169"/>
      <c r="O848" s="169"/>
      <c r="P848" s="169"/>
      <c r="Q848" s="169"/>
      <c r="R848" s="169"/>
      <c r="S848" s="169"/>
      <c r="T848" s="170"/>
      <c r="AT848" s="165" t="s">
        <v>207</v>
      </c>
      <c r="AU848" s="165" t="s">
        <v>84</v>
      </c>
      <c r="AV848" s="13" t="s">
        <v>82</v>
      </c>
      <c r="AW848" s="13" t="s">
        <v>32</v>
      </c>
      <c r="AX848" s="13" t="s">
        <v>76</v>
      </c>
      <c r="AY848" s="165" t="s">
        <v>201</v>
      </c>
    </row>
    <row r="849" spans="2:51" s="14" customFormat="1" ht="11.25">
      <c r="B849" s="171"/>
      <c r="D849" s="164" t="s">
        <v>207</v>
      </c>
      <c r="E849" s="172" t="s">
        <v>1</v>
      </c>
      <c r="F849" s="173" t="s">
        <v>1089</v>
      </c>
      <c r="H849" s="174">
        <v>28.579000000000001</v>
      </c>
      <c r="I849" s="175"/>
      <c r="L849" s="171"/>
      <c r="M849" s="176"/>
      <c r="N849" s="177"/>
      <c r="O849" s="177"/>
      <c r="P849" s="177"/>
      <c r="Q849" s="177"/>
      <c r="R849" s="177"/>
      <c r="S849" s="177"/>
      <c r="T849" s="178"/>
      <c r="AT849" s="172" t="s">
        <v>207</v>
      </c>
      <c r="AU849" s="172" t="s">
        <v>84</v>
      </c>
      <c r="AV849" s="14" t="s">
        <v>84</v>
      </c>
      <c r="AW849" s="14" t="s">
        <v>32</v>
      </c>
      <c r="AX849" s="14" t="s">
        <v>76</v>
      </c>
      <c r="AY849" s="172" t="s">
        <v>201</v>
      </c>
    </row>
    <row r="850" spans="2:51" s="13" customFormat="1" ht="11.25">
      <c r="B850" s="163"/>
      <c r="D850" s="164" t="s">
        <v>207</v>
      </c>
      <c r="E850" s="165" t="s">
        <v>1</v>
      </c>
      <c r="F850" s="166" t="s">
        <v>1079</v>
      </c>
      <c r="H850" s="165" t="s">
        <v>1</v>
      </c>
      <c r="I850" s="167"/>
      <c r="L850" s="163"/>
      <c r="M850" s="168"/>
      <c r="N850" s="169"/>
      <c r="O850" s="169"/>
      <c r="P850" s="169"/>
      <c r="Q850" s="169"/>
      <c r="R850" s="169"/>
      <c r="S850" s="169"/>
      <c r="T850" s="170"/>
      <c r="AT850" s="165" t="s">
        <v>207</v>
      </c>
      <c r="AU850" s="165" t="s">
        <v>84</v>
      </c>
      <c r="AV850" s="13" t="s">
        <v>82</v>
      </c>
      <c r="AW850" s="13" t="s">
        <v>32</v>
      </c>
      <c r="AX850" s="13" t="s">
        <v>76</v>
      </c>
      <c r="AY850" s="165" t="s">
        <v>201</v>
      </c>
    </row>
    <row r="851" spans="2:51" s="14" customFormat="1" ht="11.25">
      <c r="B851" s="171"/>
      <c r="D851" s="164" t="s">
        <v>207</v>
      </c>
      <c r="E851" s="172" t="s">
        <v>1</v>
      </c>
      <c r="F851" s="173" t="s">
        <v>1090</v>
      </c>
      <c r="H851" s="174">
        <v>23.885000000000002</v>
      </c>
      <c r="I851" s="175"/>
      <c r="L851" s="171"/>
      <c r="M851" s="176"/>
      <c r="N851" s="177"/>
      <c r="O851" s="177"/>
      <c r="P851" s="177"/>
      <c r="Q851" s="177"/>
      <c r="R851" s="177"/>
      <c r="S851" s="177"/>
      <c r="T851" s="178"/>
      <c r="AT851" s="172" t="s">
        <v>207</v>
      </c>
      <c r="AU851" s="172" t="s">
        <v>84</v>
      </c>
      <c r="AV851" s="14" t="s">
        <v>84</v>
      </c>
      <c r="AW851" s="14" t="s">
        <v>32</v>
      </c>
      <c r="AX851" s="14" t="s">
        <v>76</v>
      </c>
      <c r="AY851" s="172" t="s">
        <v>201</v>
      </c>
    </row>
    <row r="852" spans="2:51" s="13" customFormat="1" ht="11.25">
      <c r="B852" s="163"/>
      <c r="D852" s="164" t="s">
        <v>207</v>
      </c>
      <c r="E852" s="165" t="s">
        <v>1</v>
      </c>
      <c r="F852" s="166" t="s">
        <v>1079</v>
      </c>
      <c r="H852" s="165" t="s">
        <v>1</v>
      </c>
      <c r="I852" s="167"/>
      <c r="L852" s="163"/>
      <c r="M852" s="168"/>
      <c r="N852" s="169"/>
      <c r="O852" s="169"/>
      <c r="P852" s="169"/>
      <c r="Q852" s="169"/>
      <c r="R852" s="169"/>
      <c r="S852" s="169"/>
      <c r="T852" s="170"/>
      <c r="AT852" s="165" t="s">
        <v>207</v>
      </c>
      <c r="AU852" s="165" t="s">
        <v>84</v>
      </c>
      <c r="AV852" s="13" t="s">
        <v>82</v>
      </c>
      <c r="AW852" s="13" t="s">
        <v>32</v>
      </c>
      <c r="AX852" s="13" t="s">
        <v>76</v>
      </c>
      <c r="AY852" s="165" t="s">
        <v>201</v>
      </c>
    </row>
    <row r="853" spans="2:51" s="14" customFormat="1" ht="11.25">
      <c r="B853" s="171"/>
      <c r="D853" s="164" t="s">
        <v>207</v>
      </c>
      <c r="E853" s="172" t="s">
        <v>1</v>
      </c>
      <c r="F853" s="173" t="s">
        <v>1091</v>
      </c>
      <c r="H853" s="174">
        <v>4.6239999999999997</v>
      </c>
      <c r="I853" s="175"/>
      <c r="L853" s="171"/>
      <c r="M853" s="176"/>
      <c r="N853" s="177"/>
      <c r="O853" s="177"/>
      <c r="P853" s="177"/>
      <c r="Q853" s="177"/>
      <c r="R853" s="177"/>
      <c r="S853" s="177"/>
      <c r="T853" s="178"/>
      <c r="AT853" s="172" t="s">
        <v>207</v>
      </c>
      <c r="AU853" s="172" t="s">
        <v>84</v>
      </c>
      <c r="AV853" s="14" t="s">
        <v>84</v>
      </c>
      <c r="AW853" s="14" t="s">
        <v>32</v>
      </c>
      <c r="AX853" s="14" t="s">
        <v>76</v>
      </c>
      <c r="AY853" s="172" t="s">
        <v>201</v>
      </c>
    </row>
    <row r="854" spans="2:51" s="13" customFormat="1" ht="11.25">
      <c r="B854" s="163"/>
      <c r="D854" s="164" t="s">
        <v>207</v>
      </c>
      <c r="E854" s="165" t="s">
        <v>1</v>
      </c>
      <c r="F854" s="166" t="s">
        <v>1079</v>
      </c>
      <c r="H854" s="165" t="s">
        <v>1</v>
      </c>
      <c r="I854" s="167"/>
      <c r="L854" s="163"/>
      <c r="M854" s="168"/>
      <c r="N854" s="169"/>
      <c r="O854" s="169"/>
      <c r="P854" s="169"/>
      <c r="Q854" s="169"/>
      <c r="R854" s="169"/>
      <c r="S854" s="169"/>
      <c r="T854" s="170"/>
      <c r="AT854" s="165" t="s">
        <v>207</v>
      </c>
      <c r="AU854" s="165" t="s">
        <v>84</v>
      </c>
      <c r="AV854" s="13" t="s">
        <v>82</v>
      </c>
      <c r="AW854" s="13" t="s">
        <v>32</v>
      </c>
      <c r="AX854" s="13" t="s">
        <v>76</v>
      </c>
      <c r="AY854" s="165" t="s">
        <v>201</v>
      </c>
    </row>
    <row r="855" spans="2:51" s="14" customFormat="1" ht="11.25">
      <c r="B855" s="171"/>
      <c r="D855" s="164" t="s">
        <v>207</v>
      </c>
      <c r="E855" s="172" t="s">
        <v>1</v>
      </c>
      <c r="F855" s="173" t="s">
        <v>1092</v>
      </c>
      <c r="H855" s="174">
        <v>21.062999999999999</v>
      </c>
      <c r="I855" s="175"/>
      <c r="L855" s="171"/>
      <c r="M855" s="176"/>
      <c r="N855" s="177"/>
      <c r="O855" s="177"/>
      <c r="P855" s="177"/>
      <c r="Q855" s="177"/>
      <c r="R855" s="177"/>
      <c r="S855" s="177"/>
      <c r="T855" s="178"/>
      <c r="AT855" s="172" t="s">
        <v>207</v>
      </c>
      <c r="AU855" s="172" t="s">
        <v>84</v>
      </c>
      <c r="AV855" s="14" t="s">
        <v>84</v>
      </c>
      <c r="AW855" s="14" t="s">
        <v>32</v>
      </c>
      <c r="AX855" s="14" t="s">
        <v>76</v>
      </c>
      <c r="AY855" s="172" t="s">
        <v>201</v>
      </c>
    </row>
    <row r="856" spans="2:51" s="13" customFormat="1" ht="11.25">
      <c r="B856" s="163"/>
      <c r="D856" s="164" t="s">
        <v>207</v>
      </c>
      <c r="E856" s="165" t="s">
        <v>1</v>
      </c>
      <c r="F856" s="166" t="s">
        <v>1079</v>
      </c>
      <c r="H856" s="165" t="s">
        <v>1</v>
      </c>
      <c r="I856" s="167"/>
      <c r="L856" s="163"/>
      <c r="M856" s="168"/>
      <c r="N856" s="169"/>
      <c r="O856" s="169"/>
      <c r="P856" s="169"/>
      <c r="Q856" s="169"/>
      <c r="R856" s="169"/>
      <c r="S856" s="169"/>
      <c r="T856" s="170"/>
      <c r="AT856" s="165" t="s">
        <v>207</v>
      </c>
      <c r="AU856" s="165" t="s">
        <v>84</v>
      </c>
      <c r="AV856" s="13" t="s">
        <v>82</v>
      </c>
      <c r="AW856" s="13" t="s">
        <v>32</v>
      </c>
      <c r="AX856" s="13" t="s">
        <v>76</v>
      </c>
      <c r="AY856" s="165" t="s">
        <v>201</v>
      </c>
    </row>
    <row r="857" spans="2:51" s="14" customFormat="1" ht="11.25">
      <c r="B857" s="171"/>
      <c r="D857" s="164" t="s">
        <v>207</v>
      </c>
      <c r="E857" s="172" t="s">
        <v>1</v>
      </c>
      <c r="F857" s="173" t="s">
        <v>1093</v>
      </c>
      <c r="H857" s="174">
        <v>18.241</v>
      </c>
      <c r="I857" s="175"/>
      <c r="L857" s="171"/>
      <c r="M857" s="176"/>
      <c r="N857" s="177"/>
      <c r="O857" s="177"/>
      <c r="P857" s="177"/>
      <c r="Q857" s="177"/>
      <c r="R857" s="177"/>
      <c r="S857" s="177"/>
      <c r="T857" s="178"/>
      <c r="AT857" s="172" t="s">
        <v>207</v>
      </c>
      <c r="AU857" s="172" t="s">
        <v>84</v>
      </c>
      <c r="AV857" s="14" t="s">
        <v>84</v>
      </c>
      <c r="AW857" s="14" t="s">
        <v>32</v>
      </c>
      <c r="AX857" s="14" t="s">
        <v>76</v>
      </c>
      <c r="AY857" s="172" t="s">
        <v>201</v>
      </c>
    </row>
    <row r="858" spans="2:51" s="13" customFormat="1" ht="11.25">
      <c r="B858" s="163"/>
      <c r="D858" s="164" t="s">
        <v>207</v>
      </c>
      <c r="E858" s="165" t="s">
        <v>1</v>
      </c>
      <c r="F858" s="166" t="s">
        <v>1079</v>
      </c>
      <c r="H858" s="165" t="s">
        <v>1</v>
      </c>
      <c r="I858" s="167"/>
      <c r="L858" s="163"/>
      <c r="M858" s="168"/>
      <c r="N858" s="169"/>
      <c r="O858" s="169"/>
      <c r="P858" s="169"/>
      <c r="Q858" s="169"/>
      <c r="R858" s="169"/>
      <c r="S858" s="169"/>
      <c r="T858" s="170"/>
      <c r="AT858" s="165" t="s">
        <v>207</v>
      </c>
      <c r="AU858" s="165" t="s">
        <v>84</v>
      </c>
      <c r="AV858" s="13" t="s">
        <v>82</v>
      </c>
      <c r="AW858" s="13" t="s">
        <v>32</v>
      </c>
      <c r="AX858" s="13" t="s">
        <v>76</v>
      </c>
      <c r="AY858" s="165" t="s">
        <v>201</v>
      </c>
    </row>
    <row r="859" spans="2:51" s="14" customFormat="1" ht="11.25">
      <c r="B859" s="171"/>
      <c r="D859" s="164" t="s">
        <v>207</v>
      </c>
      <c r="E859" s="172" t="s">
        <v>1</v>
      </c>
      <c r="F859" s="173" t="s">
        <v>1094</v>
      </c>
      <c r="H859" s="174">
        <v>3.2730000000000001</v>
      </c>
      <c r="I859" s="175"/>
      <c r="L859" s="171"/>
      <c r="M859" s="176"/>
      <c r="N859" s="177"/>
      <c r="O859" s="177"/>
      <c r="P859" s="177"/>
      <c r="Q859" s="177"/>
      <c r="R859" s="177"/>
      <c r="S859" s="177"/>
      <c r="T859" s="178"/>
      <c r="AT859" s="172" t="s">
        <v>207</v>
      </c>
      <c r="AU859" s="172" t="s">
        <v>84</v>
      </c>
      <c r="AV859" s="14" t="s">
        <v>84</v>
      </c>
      <c r="AW859" s="14" t="s">
        <v>32</v>
      </c>
      <c r="AX859" s="14" t="s">
        <v>76</v>
      </c>
      <c r="AY859" s="172" t="s">
        <v>201</v>
      </c>
    </row>
    <row r="860" spans="2:51" s="13" customFormat="1" ht="11.25">
      <c r="B860" s="163"/>
      <c r="D860" s="164" t="s">
        <v>207</v>
      </c>
      <c r="E860" s="165" t="s">
        <v>1</v>
      </c>
      <c r="F860" s="166" t="s">
        <v>1079</v>
      </c>
      <c r="H860" s="165" t="s">
        <v>1</v>
      </c>
      <c r="I860" s="167"/>
      <c r="L860" s="163"/>
      <c r="M860" s="168"/>
      <c r="N860" s="169"/>
      <c r="O860" s="169"/>
      <c r="P860" s="169"/>
      <c r="Q860" s="169"/>
      <c r="R860" s="169"/>
      <c r="S860" s="169"/>
      <c r="T860" s="170"/>
      <c r="AT860" s="165" t="s">
        <v>207</v>
      </c>
      <c r="AU860" s="165" t="s">
        <v>84</v>
      </c>
      <c r="AV860" s="13" t="s">
        <v>82</v>
      </c>
      <c r="AW860" s="13" t="s">
        <v>32</v>
      </c>
      <c r="AX860" s="13" t="s">
        <v>76</v>
      </c>
      <c r="AY860" s="165" t="s">
        <v>201</v>
      </c>
    </row>
    <row r="861" spans="2:51" s="14" customFormat="1" ht="11.25">
      <c r="B861" s="171"/>
      <c r="D861" s="164" t="s">
        <v>207</v>
      </c>
      <c r="E861" s="172" t="s">
        <v>1</v>
      </c>
      <c r="F861" s="173" t="s">
        <v>1095</v>
      </c>
      <c r="H861" s="174">
        <v>15.419</v>
      </c>
      <c r="I861" s="175"/>
      <c r="L861" s="171"/>
      <c r="M861" s="176"/>
      <c r="N861" s="177"/>
      <c r="O861" s="177"/>
      <c r="P861" s="177"/>
      <c r="Q861" s="177"/>
      <c r="R861" s="177"/>
      <c r="S861" s="177"/>
      <c r="T861" s="178"/>
      <c r="AT861" s="172" t="s">
        <v>207</v>
      </c>
      <c r="AU861" s="172" t="s">
        <v>84</v>
      </c>
      <c r="AV861" s="14" t="s">
        <v>84</v>
      </c>
      <c r="AW861" s="14" t="s">
        <v>32</v>
      </c>
      <c r="AX861" s="14" t="s">
        <v>76</v>
      </c>
      <c r="AY861" s="172" t="s">
        <v>201</v>
      </c>
    </row>
    <row r="862" spans="2:51" s="13" customFormat="1" ht="11.25">
      <c r="B862" s="163"/>
      <c r="D862" s="164" t="s">
        <v>207</v>
      </c>
      <c r="E862" s="165" t="s">
        <v>1</v>
      </c>
      <c r="F862" s="166" t="s">
        <v>1079</v>
      </c>
      <c r="H862" s="165" t="s">
        <v>1</v>
      </c>
      <c r="I862" s="167"/>
      <c r="L862" s="163"/>
      <c r="M862" s="168"/>
      <c r="N862" s="169"/>
      <c r="O862" s="169"/>
      <c r="P862" s="169"/>
      <c r="Q862" s="169"/>
      <c r="R862" s="169"/>
      <c r="S862" s="169"/>
      <c r="T862" s="170"/>
      <c r="AT862" s="165" t="s">
        <v>207</v>
      </c>
      <c r="AU862" s="165" t="s">
        <v>84</v>
      </c>
      <c r="AV862" s="13" t="s">
        <v>82</v>
      </c>
      <c r="AW862" s="13" t="s">
        <v>32</v>
      </c>
      <c r="AX862" s="13" t="s">
        <v>76</v>
      </c>
      <c r="AY862" s="165" t="s">
        <v>201</v>
      </c>
    </row>
    <row r="863" spans="2:51" s="14" customFormat="1" ht="11.25">
      <c r="B863" s="171"/>
      <c r="D863" s="164" t="s">
        <v>207</v>
      </c>
      <c r="E863" s="172" t="s">
        <v>1</v>
      </c>
      <c r="F863" s="173" t="s">
        <v>1096</v>
      </c>
      <c r="H863" s="174">
        <v>12.58</v>
      </c>
      <c r="I863" s="175"/>
      <c r="L863" s="171"/>
      <c r="M863" s="176"/>
      <c r="N863" s="177"/>
      <c r="O863" s="177"/>
      <c r="P863" s="177"/>
      <c r="Q863" s="177"/>
      <c r="R863" s="177"/>
      <c r="S863" s="177"/>
      <c r="T863" s="178"/>
      <c r="AT863" s="172" t="s">
        <v>207</v>
      </c>
      <c r="AU863" s="172" t="s">
        <v>84</v>
      </c>
      <c r="AV863" s="14" t="s">
        <v>84</v>
      </c>
      <c r="AW863" s="14" t="s">
        <v>32</v>
      </c>
      <c r="AX863" s="14" t="s">
        <v>76</v>
      </c>
      <c r="AY863" s="172" t="s">
        <v>201</v>
      </c>
    </row>
    <row r="864" spans="2:51" s="13" customFormat="1" ht="11.25">
      <c r="B864" s="163"/>
      <c r="D864" s="164" t="s">
        <v>207</v>
      </c>
      <c r="E864" s="165" t="s">
        <v>1</v>
      </c>
      <c r="F864" s="166" t="s">
        <v>1097</v>
      </c>
      <c r="H864" s="165" t="s">
        <v>1</v>
      </c>
      <c r="I864" s="167"/>
      <c r="L864" s="163"/>
      <c r="M864" s="168"/>
      <c r="N864" s="169"/>
      <c r="O864" s="169"/>
      <c r="P864" s="169"/>
      <c r="Q864" s="169"/>
      <c r="R864" s="169"/>
      <c r="S864" s="169"/>
      <c r="T864" s="170"/>
      <c r="AT864" s="165" t="s">
        <v>207</v>
      </c>
      <c r="AU864" s="165" t="s">
        <v>84</v>
      </c>
      <c r="AV864" s="13" t="s">
        <v>82</v>
      </c>
      <c r="AW864" s="13" t="s">
        <v>32</v>
      </c>
      <c r="AX864" s="13" t="s">
        <v>76</v>
      </c>
      <c r="AY864" s="165" t="s">
        <v>201</v>
      </c>
    </row>
    <row r="865" spans="2:51" s="14" customFormat="1" ht="11.25">
      <c r="B865" s="171"/>
      <c r="D865" s="164" t="s">
        <v>207</v>
      </c>
      <c r="E865" s="172" t="s">
        <v>1</v>
      </c>
      <c r="F865" s="173" t="s">
        <v>1098</v>
      </c>
      <c r="H865" s="174">
        <v>2.99</v>
      </c>
      <c r="I865" s="175"/>
      <c r="L865" s="171"/>
      <c r="M865" s="176"/>
      <c r="N865" s="177"/>
      <c r="O865" s="177"/>
      <c r="P865" s="177"/>
      <c r="Q865" s="177"/>
      <c r="R865" s="177"/>
      <c r="S865" s="177"/>
      <c r="T865" s="178"/>
      <c r="AT865" s="172" t="s">
        <v>207</v>
      </c>
      <c r="AU865" s="172" t="s">
        <v>84</v>
      </c>
      <c r="AV865" s="14" t="s">
        <v>84</v>
      </c>
      <c r="AW865" s="14" t="s">
        <v>32</v>
      </c>
      <c r="AX865" s="14" t="s">
        <v>76</v>
      </c>
      <c r="AY865" s="172" t="s">
        <v>201</v>
      </c>
    </row>
    <row r="866" spans="2:51" s="13" customFormat="1" ht="11.25">
      <c r="B866" s="163"/>
      <c r="D866" s="164" t="s">
        <v>207</v>
      </c>
      <c r="E866" s="165" t="s">
        <v>1</v>
      </c>
      <c r="F866" s="166" t="s">
        <v>1097</v>
      </c>
      <c r="H866" s="165" t="s">
        <v>1</v>
      </c>
      <c r="I866" s="167"/>
      <c r="L866" s="163"/>
      <c r="M866" s="168"/>
      <c r="N866" s="169"/>
      <c r="O866" s="169"/>
      <c r="P866" s="169"/>
      <c r="Q866" s="169"/>
      <c r="R866" s="169"/>
      <c r="S866" s="169"/>
      <c r="T866" s="170"/>
      <c r="AT866" s="165" t="s">
        <v>207</v>
      </c>
      <c r="AU866" s="165" t="s">
        <v>84</v>
      </c>
      <c r="AV866" s="13" t="s">
        <v>82</v>
      </c>
      <c r="AW866" s="13" t="s">
        <v>32</v>
      </c>
      <c r="AX866" s="13" t="s">
        <v>76</v>
      </c>
      <c r="AY866" s="165" t="s">
        <v>201</v>
      </c>
    </row>
    <row r="867" spans="2:51" s="14" customFormat="1" ht="11.25">
      <c r="B867" s="171"/>
      <c r="D867" s="164" t="s">
        <v>207</v>
      </c>
      <c r="E867" s="172" t="s">
        <v>1</v>
      </c>
      <c r="F867" s="173" t="s">
        <v>1099</v>
      </c>
      <c r="H867" s="174">
        <v>2.09</v>
      </c>
      <c r="I867" s="175"/>
      <c r="L867" s="171"/>
      <c r="M867" s="176"/>
      <c r="N867" s="177"/>
      <c r="O867" s="177"/>
      <c r="P867" s="177"/>
      <c r="Q867" s="177"/>
      <c r="R867" s="177"/>
      <c r="S867" s="177"/>
      <c r="T867" s="178"/>
      <c r="AT867" s="172" t="s">
        <v>207</v>
      </c>
      <c r="AU867" s="172" t="s">
        <v>84</v>
      </c>
      <c r="AV867" s="14" t="s">
        <v>84</v>
      </c>
      <c r="AW867" s="14" t="s">
        <v>32</v>
      </c>
      <c r="AX867" s="14" t="s">
        <v>76</v>
      </c>
      <c r="AY867" s="172" t="s">
        <v>201</v>
      </c>
    </row>
    <row r="868" spans="2:51" s="13" customFormat="1" ht="11.25">
      <c r="B868" s="163"/>
      <c r="D868" s="164" t="s">
        <v>207</v>
      </c>
      <c r="E868" s="165" t="s">
        <v>1</v>
      </c>
      <c r="F868" s="166" t="s">
        <v>1097</v>
      </c>
      <c r="H868" s="165" t="s">
        <v>1</v>
      </c>
      <c r="I868" s="167"/>
      <c r="L868" s="163"/>
      <c r="M868" s="168"/>
      <c r="N868" s="169"/>
      <c r="O868" s="169"/>
      <c r="P868" s="169"/>
      <c r="Q868" s="169"/>
      <c r="R868" s="169"/>
      <c r="S868" s="169"/>
      <c r="T868" s="170"/>
      <c r="AT868" s="165" t="s">
        <v>207</v>
      </c>
      <c r="AU868" s="165" t="s">
        <v>84</v>
      </c>
      <c r="AV868" s="13" t="s">
        <v>82</v>
      </c>
      <c r="AW868" s="13" t="s">
        <v>32</v>
      </c>
      <c r="AX868" s="13" t="s">
        <v>76</v>
      </c>
      <c r="AY868" s="165" t="s">
        <v>201</v>
      </c>
    </row>
    <row r="869" spans="2:51" s="14" customFormat="1" ht="11.25">
      <c r="B869" s="171"/>
      <c r="D869" s="164" t="s">
        <v>207</v>
      </c>
      <c r="E869" s="172" t="s">
        <v>1</v>
      </c>
      <c r="F869" s="173" t="s">
        <v>1100</v>
      </c>
      <c r="H869" s="174">
        <v>8.2810000000000006</v>
      </c>
      <c r="I869" s="175"/>
      <c r="L869" s="171"/>
      <c r="M869" s="176"/>
      <c r="N869" s="177"/>
      <c r="O869" s="177"/>
      <c r="P869" s="177"/>
      <c r="Q869" s="177"/>
      <c r="R869" s="177"/>
      <c r="S869" s="177"/>
      <c r="T869" s="178"/>
      <c r="AT869" s="172" t="s">
        <v>207</v>
      </c>
      <c r="AU869" s="172" t="s">
        <v>84</v>
      </c>
      <c r="AV869" s="14" t="s">
        <v>84</v>
      </c>
      <c r="AW869" s="14" t="s">
        <v>32</v>
      </c>
      <c r="AX869" s="14" t="s">
        <v>76</v>
      </c>
      <c r="AY869" s="172" t="s">
        <v>201</v>
      </c>
    </row>
    <row r="870" spans="2:51" s="13" customFormat="1" ht="11.25">
      <c r="B870" s="163"/>
      <c r="D870" s="164" t="s">
        <v>207</v>
      </c>
      <c r="E870" s="165" t="s">
        <v>1</v>
      </c>
      <c r="F870" s="166" t="s">
        <v>1097</v>
      </c>
      <c r="H870" s="165" t="s">
        <v>1</v>
      </c>
      <c r="I870" s="167"/>
      <c r="L870" s="163"/>
      <c r="M870" s="168"/>
      <c r="N870" s="169"/>
      <c r="O870" s="169"/>
      <c r="P870" s="169"/>
      <c r="Q870" s="169"/>
      <c r="R870" s="169"/>
      <c r="S870" s="169"/>
      <c r="T870" s="170"/>
      <c r="AT870" s="165" t="s">
        <v>207</v>
      </c>
      <c r="AU870" s="165" t="s">
        <v>84</v>
      </c>
      <c r="AV870" s="13" t="s">
        <v>82</v>
      </c>
      <c r="AW870" s="13" t="s">
        <v>32</v>
      </c>
      <c r="AX870" s="13" t="s">
        <v>76</v>
      </c>
      <c r="AY870" s="165" t="s">
        <v>201</v>
      </c>
    </row>
    <row r="871" spans="2:51" s="14" customFormat="1" ht="11.25">
      <c r="B871" s="171"/>
      <c r="D871" s="164" t="s">
        <v>207</v>
      </c>
      <c r="E871" s="172" t="s">
        <v>1</v>
      </c>
      <c r="F871" s="173" t="s">
        <v>1101</v>
      </c>
      <c r="H871" s="174">
        <v>16.32</v>
      </c>
      <c r="I871" s="175"/>
      <c r="L871" s="171"/>
      <c r="M871" s="176"/>
      <c r="N871" s="177"/>
      <c r="O871" s="177"/>
      <c r="P871" s="177"/>
      <c r="Q871" s="177"/>
      <c r="R871" s="177"/>
      <c r="S871" s="177"/>
      <c r="T871" s="178"/>
      <c r="AT871" s="172" t="s">
        <v>207</v>
      </c>
      <c r="AU871" s="172" t="s">
        <v>84</v>
      </c>
      <c r="AV871" s="14" t="s">
        <v>84</v>
      </c>
      <c r="AW871" s="14" t="s">
        <v>32</v>
      </c>
      <c r="AX871" s="14" t="s">
        <v>76</v>
      </c>
      <c r="AY871" s="172" t="s">
        <v>201</v>
      </c>
    </row>
    <row r="872" spans="2:51" s="13" customFormat="1" ht="11.25">
      <c r="B872" s="163"/>
      <c r="D872" s="164" t="s">
        <v>207</v>
      </c>
      <c r="E872" s="165" t="s">
        <v>1</v>
      </c>
      <c r="F872" s="166" t="s">
        <v>1097</v>
      </c>
      <c r="H872" s="165" t="s">
        <v>1</v>
      </c>
      <c r="I872" s="167"/>
      <c r="L872" s="163"/>
      <c r="M872" s="168"/>
      <c r="N872" s="169"/>
      <c r="O872" s="169"/>
      <c r="P872" s="169"/>
      <c r="Q872" s="169"/>
      <c r="R872" s="169"/>
      <c r="S872" s="169"/>
      <c r="T872" s="170"/>
      <c r="AT872" s="165" t="s">
        <v>207</v>
      </c>
      <c r="AU872" s="165" t="s">
        <v>84</v>
      </c>
      <c r="AV872" s="13" t="s">
        <v>82</v>
      </c>
      <c r="AW872" s="13" t="s">
        <v>32</v>
      </c>
      <c r="AX872" s="13" t="s">
        <v>76</v>
      </c>
      <c r="AY872" s="165" t="s">
        <v>201</v>
      </c>
    </row>
    <row r="873" spans="2:51" s="14" customFormat="1" ht="11.25">
      <c r="B873" s="171"/>
      <c r="D873" s="164" t="s">
        <v>207</v>
      </c>
      <c r="E873" s="172" t="s">
        <v>1</v>
      </c>
      <c r="F873" s="173" t="s">
        <v>1102</v>
      </c>
      <c r="H873" s="174">
        <v>3.9969999999999999</v>
      </c>
      <c r="I873" s="175"/>
      <c r="L873" s="171"/>
      <c r="M873" s="176"/>
      <c r="N873" s="177"/>
      <c r="O873" s="177"/>
      <c r="P873" s="177"/>
      <c r="Q873" s="177"/>
      <c r="R873" s="177"/>
      <c r="S873" s="177"/>
      <c r="T873" s="178"/>
      <c r="AT873" s="172" t="s">
        <v>207</v>
      </c>
      <c r="AU873" s="172" t="s">
        <v>84</v>
      </c>
      <c r="AV873" s="14" t="s">
        <v>84</v>
      </c>
      <c r="AW873" s="14" t="s">
        <v>32</v>
      </c>
      <c r="AX873" s="14" t="s">
        <v>76</v>
      </c>
      <c r="AY873" s="172" t="s">
        <v>201</v>
      </c>
    </row>
    <row r="874" spans="2:51" s="13" customFormat="1" ht="11.25">
      <c r="B874" s="163"/>
      <c r="D874" s="164" t="s">
        <v>207</v>
      </c>
      <c r="E874" s="165" t="s">
        <v>1</v>
      </c>
      <c r="F874" s="166" t="s">
        <v>1001</v>
      </c>
      <c r="H874" s="165" t="s">
        <v>1</v>
      </c>
      <c r="I874" s="167"/>
      <c r="L874" s="163"/>
      <c r="M874" s="168"/>
      <c r="N874" s="169"/>
      <c r="O874" s="169"/>
      <c r="P874" s="169"/>
      <c r="Q874" s="169"/>
      <c r="R874" s="169"/>
      <c r="S874" s="169"/>
      <c r="T874" s="170"/>
      <c r="AT874" s="165" t="s">
        <v>207</v>
      </c>
      <c r="AU874" s="165" t="s">
        <v>84</v>
      </c>
      <c r="AV874" s="13" t="s">
        <v>82</v>
      </c>
      <c r="AW874" s="13" t="s">
        <v>32</v>
      </c>
      <c r="AX874" s="13" t="s">
        <v>76</v>
      </c>
      <c r="AY874" s="165" t="s">
        <v>201</v>
      </c>
    </row>
    <row r="875" spans="2:51" s="14" customFormat="1" ht="11.25">
      <c r="B875" s="171"/>
      <c r="D875" s="164" t="s">
        <v>207</v>
      </c>
      <c r="E875" s="172" t="s">
        <v>1</v>
      </c>
      <c r="F875" s="173" t="s">
        <v>1103</v>
      </c>
      <c r="H875" s="174">
        <v>25.48</v>
      </c>
      <c r="I875" s="175"/>
      <c r="L875" s="171"/>
      <c r="M875" s="176"/>
      <c r="N875" s="177"/>
      <c r="O875" s="177"/>
      <c r="P875" s="177"/>
      <c r="Q875" s="177"/>
      <c r="R875" s="177"/>
      <c r="S875" s="177"/>
      <c r="T875" s="178"/>
      <c r="AT875" s="172" t="s">
        <v>207</v>
      </c>
      <c r="AU875" s="172" t="s">
        <v>84</v>
      </c>
      <c r="AV875" s="14" t="s">
        <v>84</v>
      </c>
      <c r="AW875" s="14" t="s">
        <v>32</v>
      </c>
      <c r="AX875" s="14" t="s">
        <v>76</v>
      </c>
      <c r="AY875" s="172" t="s">
        <v>201</v>
      </c>
    </row>
    <row r="876" spans="2:51" s="13" customFormat="1" ht="11.25">
      <c r="B876" s="163"/>
      <c r="D876" s="164" t="s">
        <v>207</v>
      </c>
      <c r="E876" s="165" t="s">
        <v>1</v>
      </c>
      <c r="F876" s="166" t="s">
        <v>1001</v>
      </c>
      <c r="H876" s="165" t="s">
        <v>1</v>
      </c>
      <c r="I876" s="167"/>
      <c r="L876" s="163"/>
      <c r="M876" s="168"/>
      <c r="N876" s="169"/>
      <c r="O876" s="169"/>
      <c r="P876" s="169"/>
      <c r="Q876" s="169"/>
      <c r="R876" s="169"/>
      <c r="S876" s="169"/>
      <c r="T876" s="170"/>
      <c r="AT876" s="165" t="s">
        <v>207</v>
      </c>
      <c r="AU876" s="165" t="s">
        <v>84</v>
      </c>
      <c r="AV876" s="13" t="s">
        <v>82</v>
      </c>
      <c r="AW876" s="13" t="s">
        <v>32</v>
      </c>
      <c r="AX876" s="13" t="s">
        <v>76</v>
      </c>
      <c r="AY876" s="165" t="s">
        <v>201</v>
      </c>
    </row>
    <row r="877" spans="2:51" s="14" customFormat="1" ht="11.25">
      <c r="B877" s="171"/>
      <c r="D877" s="164" t="s">
        <v>207</v>
      </c>
      <c r="E877" s="172" t="s">
        <v>1</v>
      </c>
      <c r="F877" s="173" t="s">
        <v>1103</v>
      </c>
      <c r="H877" s="174">
        <v>25.48</v>
      </c>
      <c r="I877" s="175"/>
      <c r="L877" s="171"/>
      <c r="M877" s="176"/>
      <c r="N877" s="177"/>
      <c r="O877" s="177"/>
      <c r="P877" s="177"/>
      <c r="Q877" s="177"/>
      <c r="R877" s="177"/>
      <c r="S877" s="177"/>
      <c r="T877" s="178"/>
      <c r="AT877" s="172" t="s">
        <v>207</v>
      </c>
      <c r="AU877" s="172" t="s">
        <v>84</v>
      </c>
      <c r="AV877" s="14" t="s">
        <v>84</v>
      </c>
      <c r="AW877" s="14" t="s">
        <v>32</v>
      </c>
      <c r="AX877" s="14" t="s">
        <v>76</v>
      </c>
      <c r="AY877" s="172" t="s">
        <v>201</v>
      </c>
    </row>
    <row r="878" spans="2:51" s="13" customFormat="1" ht="11.25">
      <c r="B878" s="163"/>
      <c r="D878" s="164" t="s">
        <v>207</v>
      </c>
      <c r="E878" s="165" t="s">
        <v>1</v>
      </c>
      <c r="F878" s="166" t="s">
        <v>1001</v>
      </c>
      <c r="H878" s="165" t="s">
        <v>1</v>
      </c>
      <c r="I878" s="167"/>
      <c r="L878" s="163"/>
      <c r="M878" s="168"/>
      <c r="N878" s="169"/>
      <c r="O878" s="169"/>
      <c r="P878" s="169"/>
      <c r="Q878" s="169"/>
      <c r="R878" s="169"/>
      <c r="S878" s="169"/>
      <c r="T878" s="170"/>
      <c r="AT878" s="165" t="s">
        <v>207</v>
      </c>
      <c r="AU878" s="165" t="s">
        <v>84</v>
      </c>
      <c r="AV878" s="13" t="s">
        <v>82</v>
      </c>
      <c r="AW878" s="13" t="s">
        <v>32</v>
      </c>
      <c r="AX878" s="13" t="s">
        <v>76</v>
      </c>
      <c r="AY878" s="165" t="s">
        <v>201</v>
      </c>
    </row>
    <row r="879" spans="2:51" s="14" customFormat="1" ht="11.25">
      <c r="B879" s="171"/>
      <c r="D879" s="164" t="s">
        <v>207</v>
      </c>
      <c r="E879" s="172" t="s">
        <v>1</v>
      </c>
      <c r="F879" s="173" t="s">
        <v>1103</v>
      </c>
      <c r="H879" s="174">
        <v>25.48</v>
      </c>
      <c r="I879" s="175"/>
      <c r="L879" s="171"/>
      <c r="M879" s="176"/>
      <c r="N879" s="177"/>
      <c r="O879" s="177"/>
      <c r="P879" s="177"/>
      <c r="Q879" s="177"/>
      <c r="R879" s="177"/>
      <c r="S879" s="177"/>
      <c r="T879" s="178"/>
      <c r="AT879" s="172" t="s">
        <v>207</v>
      </c>
      <c r="AU879" s="172" t="s">
        <v>84</v>
      </c>
      <c r="AV879" s="14" t="s">
        <v>84</v>
      </c>
      <c r="AW879" s="14" t="s">
        <v>32</v>
      </c>
      <c r="AX879" s="14" t="s">
        <v>76</v>
      </c>
      <c r="AY879" s="172" t="s">
        <v>201</v>
      </c>
    </row>
    <row r="880" spans="2:51" s="13" customFormat="1" ht="11.25">
      <c r="B880" s="163"/>
      <c r="D880" s="164" t="s">
        <v>207</v>
      </c>
      <c r="E880" s="165" t="s">
        <v>1</v>
      </c>
      <c r="F880" s="166" t="s">
        <v>1097</v>
      </c>
      <c r="H880" s="165" t="s">
        <v>1</v>
      </c>
      <c r="I880" s="167"/>
      <c r="L880" s="163"/>
      <c r="M880" s="168"/>
      <c r="N880" s="169"/>
      <c r="O880" s="169"/>
      <c r="P880" s="169"/>
      <c r="Q880" s="169"/>
      <c r="R880" s="169"/>
      <c r="S880" s="169"/>
      <c r="T880" s="170"/>
      <c r="AT880" s="165" t="s">
        <v>207</v>
      </c>
      <c r="AU880" s="165" t="s">
        <v>84</v>
      </c>
      <c r="AV880" s="13" t="s">
        <v>82</v>
      </c>
      <c r="AW880" s="13" t="s">
        <v>32</v>
      </c>
      <c r="AX880" s="13" t="s">
        <v>76</v>
      </c>
      <c r="AY880" s="165" t="s">
        <v>201</v>
      </c>
    </row>
    <row r="881" spans="1:65" s="14" customFormat="1" ht="11.25">
      <c r="B881" s="171"/>
      <c r="D881" s="164" t="s">
        <v>207</v>
      </c>
      <c r="E881" s="172" t="s">
        <v>1</v>
      </c>
      <c r="F881" s="173" t="s">
        <v>1104</v>
      </c>
      <c r="H881" s="174">
        <v>19.399999999999999</v>
      </c>
      <c r="I881" s="175"/>
      <c r="L881" s="171"/>
      <c r="M881" s="176"/>
      <c r="N881" s="177"/>
      <c r="O881" s="177"/>
      <c r="P881" s="177"/>
      <c r="Q881" s="177"/>
      <c r="R881" s="177"/>
      <c r="S881" s="177"/>
      <c r="T881" s="178"/>
      <c r="AT881" s="172" t="s">
        <v>207</v>
      </c>
      <c r="AU881" s="172" t="s">
        <v>84</v>
      </c>
      <c r="AV881" s="14" t="s">
        <v>84</v>
      </c>
      <c r="AW881" s="14" t="s">
        <v>32</v>
      </c>
      <c r="AX881" s="14" t="s">
        <v>76</v>
      </c>
      <c r="AY881" s="172" t="s">
        <v>201</v>
      </c>
    </row>
    <row r="882" spans="1:65" s="13" customFormat="1" ht="11.25">
      <c r="B882" s="163"/>
      <c r="D882" s="164" t="s">
        <v>207</v>
      </c>
      <c r="E882" s="165" t="s">
        <v>1</v>
      </c>
      <c r="F882" s="166" t="s">
        <v>1097</v>
      </c>
      <c r="H882" s="165" t="s">
        <v>1</v>
      </c>
      <c r="I882" s="167"/>
      <c r="L882" s="163"/>
      <c r="M882" s="168"/>
      <c r="N882" s="169"/>
      <c r="O882" s="169"/>
      <c r="P882" s="169"/>
      <c r="Q882" s="169"/>
      <c r="R882" s="169"/>
      <c r="S882" s="169"/>
      <c r="T882" s="170"/>
      <c r="AT882" s="165" t="s">
        <v>207</v>
      </c>
      <c r="AU882" s="165" t="s">
        <v>84</v>
      </c>
      <c r="AV882" s="13" t="s">
        <v>82</v>
      </c>
      <c r="AW882" s="13" t="s">
        <v>32</v>
      </c>
      <c r="AX882" s="13" t="s">
        <v>76</v>
      </c>
      <c r="AY882" s="165" t="s">
        <v>201</v>
      </c>
    </row>
    <row r="883" spans="1:65" s="14" customFormat="1" ht="11.25">
      <c r="B883" s="171"/>
      <c r="D883" s="164" t="s">
        <v>207</v>
      </c>
      <c r="E883" s="172" t="s">
        <v>1</v>
      </c>
      <c r="F883" s="173" t="s">
        <v>1105</v>
      </c>
      <c r="H883" s="174">
        <v>0.9</v>
      </c>
      <c r="I883" s="175"/>
      <c r="L883" s="171"/>
      <c r="M883" s="176"/>
      <c r="N883" s="177"/>
      <c r="O883" s="177"/>
      <c r="P883" s="177"/>
      <c r="Q883" s="177"/>
      <c r="R883" s="177"/>
      <c r="S883" s="177"/>
      <c r="T883" s="178"/>
      <c r="AT883" s="172" t="s">
        <v>207</v>
      </c>
      <c r="AU883" s="172" t="s">
        <v>84</v>
      </c>
      <c r="AV883" s="14" t="s">
        <v>84</v>
      </c>
      <c r="AW883" s="14" t="s">
        <v>32</v>
      </c>
      <c r="AX883" s="14" t="s">
        <v>76</v>
      </c>
      <c r="AY883" s="172" t="s">
        <v>201</v>
      </c>
    </row>
    <row r="884" spans="1:65" s="13" customFormat="1" ht="11.25">
      <c r="B884" s="163"/>
      <c r="D884" s="164" t="s">
        <v>207</v>
      </c>
      <c r="E884" s="165" t="s">
        <v>1</v>
      </c>
      <c r="F884" s="166" t="s">
        <v>1106</v>
      </c>
      <c r="H884" s="165" t="s">
        <v>1</v>
      </c>
      <c r="I884" s="167"/>
      <c r="L884" s="163"/>
      <c r="M884" s="168"/>
      <c r="N884" s="169"/>
      <c r="O884" s="169"/>
      <c r="P884" s="169"/>
      <c r="Q884" s="169"/>
      <c r="R884" s="169"/>
      <c r="S884" s="169"/>
      <c r="T884" s="170"/>
      <c r="AT884" s="165" t="s">
        <v>207</v>
      </c>
      <c r="AU884" s="165" t="s">
        <v>84</v>
      </c>
      <c r="AV884" s="13" t="s">
        <v>82</v>
      </c>
      <c r="AW884" s="13" t="s">
        <v>32</v>
      </c>
      <c r="AX884" s="13" t="s">
        <v>76</v>
      </c>
      <c r="AY884" s="165" t="s">
        <v>201</v>
      </c>
    </row>
    <row r="885" spans="1:65" s="14" customFormat="1" ht="11.25">
      <c r="B885" s="171"/>
      <c r="D885" s="164" t="s">
        <v>207</v>
      </c>
      <c r="E885" s="172" t="s">
        <v>1</v>
      </c>
      <c r="F885" s="173" t="s">
        <v>1107</v>
      </c>
      <c r="H885" s="174">
        <v>20.536000000000001</v>
      </c>
      <c r="I885" s="175"/>
      <c r="L885" s="171"/>
      <c r="M885" s="176"/>
      <c r="N885" s="177"/>
      <c r="O885" s="177"/>
      <c r="P885" s="177"/>
      <c r="Q885" s="177"/>
      <c r="R885" s="177"/>
      <c r="S885" s="177"/>
      <c r="T885" s="178"/>
      <c r="AT885" s="172" t="s">
        <v>207</v>
      </c>
      <c r="AU885" s="172" t="s">
        <v>84</v>
      </c>
      <c r="AV885" s="14" t="s">
        <v>84</v>
      </c>
      <c r="AW885" s="14" t="s">
        <v>32</v>
      </c>
      <c r="AX885" s="14" t="s">
        <v>76</v>
      </c>
      <c r="AY885" s="172" t="s">
        <v>201</v>
      </c>
    </row>
    <row r="886" spans="1:65" s="13" customFormat="1" ht="11.25">
      <c r="B886" s="163"/>
      <c r="D886" s="164" t="s">
        <v>207</v>
      </c>
      <c r="E886" s="165" t="s">
        <v>1</v>
      </c>
      <c r="F886" s="166" t="s">
        <v>1108</v>
      </c>
      <c r="H886" s="165" t="s">
        <v>1</v>
      </c>
      <c r="I886" s="167"/>
      <c r="L886" s="163"/>
      <c r="M886" s="168"/>
      <c r="N886" s="169"/>
      <c r="O886" s="169"/>
      <c r="P886" s="169"/>
      <c r="Q886" s="169"/>
      <c r="R886" s="169"/>
      <c r="S886" s="169"/>
      <c r="T886" s="170"/>
      <c r="AT886" s="165" t="s">
        <v>207</v>
      </c>
      <c r="AU886" s="165" t="s">
        <v>84</v>
      </c>
      <c r="AV886" s="13" t="s">
        <v>82</v>
      </c>
      <c r="AW886" s="13" t="s">
        <v>32</v>
      </c>
      <c r="AX886" s="13" t="s">
        <v>76</v>
      </c>
      <c r="AY886" s="165" t="s">
        <v>201</v>
      </c>
    </row>
    <row r="887" spans="1:65" s="14" customFormat="1" ht="11.25">
      <c r="B887" s="171"/>
      <c r="D887" s="164" t="s">
        <v>207</v>
      </c>
      <c r="E887" s="172" t="s">
        <v>1</v>
      </c>
      <c r="F887" s="173" t="s">
        <v>1109</v>
      </c>
      <c r="H887" s="174">
        <v>274.51100000000002</v>
      </c>
      <c r="I887" s="175"/>
      <c r="L887" s="171"/>
      <c r="M887" s="176"/>
      <c r="N887" s="177"/>
      <c r="O887" s="177"/>
      <c r="P887" s="177"/>
      <c r="Q887" s="177"/>
      <c r="R887" s="177"/>
      <c r="S887" s="177"/>
      <c r="T887" s="178"/>
      <c r="AT887" s="172" t="s">
        <v>207</v>
      </c>
      <c r="AU887" s="172" t="s">
        <v>84</v>
      </c>
      <c r="AV887" s="14" t="s">
        <v>84</v>
      </c>
      <c r="AW887" s="14" t="s">
        <v>32</v>
      </c>
      <c r="AX887" s="14" t="s">
        <v>76</v>
      </c>
      <c r="AY887" s="172" t="s">
        <v>201</v>
      </c>
    </row>
    <row r="888" spans="1:65" s="13" customFormat="1" ht="11.25">
      <c r="B888" s="163"/>
      <c r="D888" s="164" t="s">
        <v>207</v>
      </c>
      <c r="E888" s="165" t="s">
        <v>1</v>
      </c>
      <c r="F888" s="166" t="s">
        <v>1108</v>
      </c>
      <c r="H888" s="165" t="s">
        <v>1</v>
      </c>
      <c r="I888" s="167"/>
      <c r="L888" s="163"/>
      <c r="M888" s="168"/>
      <c r="N888" s="169"/>
      <c r="O888" s="169"/>
      <c r="P888" s="169"/>
      <c r="Q888" s="169"/>
      <c r="R888" s="169"/>
      <c r="S888" s="169"/>
      <c r="T888" s="170"/>
      <c r="AT888" s="165" t="s">
        <v>207</v>
      </c>
      <c r="AU888" s="165" t="s">
        <v>84</v>
      </c>
      <c r="AV888" s="13" t="s">
        <v>82</v>
      </c>
      <c r="AW888" s="13" t="s">
        <v>32</v>
      </c>
      <c r="AX888" s="13" t="s">
        <v>76</v>
      </c>
      <c r="AY888" s="165" t="s">
        <v>201</v>
      </c>
    </row>
    <row r="889" spans="1:65" s="14" customFormat="1" ht="11.25">
      <c r="B889" s="171"/>
      <c r="D889" s="164" t="s">
        <v>207</v>
      </c>
      <c r="E889" s="172" t="s">
        <v>1</v>
      </c>
      <c r="F889" s="173" t="s">
        <v>1110</v>
      </c>
      <c r="H889" s="174">
        <v>18.323</v>
      </c>
      <c r="I889" s="175"/>
      <c r="L889" s="171"/>
      <c r="M889" s="176"/>
      <c r="N889" s="177"/>
      <c r="O889" s="177"/>
      <c r="P889" s="177"/>
      <c r="Q889" s="177"/>
      <c r="R889" s="177"/>
      <c r="S889" s="177"/>
      <c r="T889" s="178"/>
      <c r="AT889" s="172" t="s">
        <v>207</v>
      </c>
      <c r="AU889" s="172" t="s">
        <v>84</v>
      </c>
      <c r="AV889" s="14" t="s">
        <v>84</v>
      </c>
      <c r="AW889" s="14" t="s">
        <v>32</v>
      </c>
      <c r="AX889" s="14" t="s">
        <v>76</v>
      </c>
      <c r="AY889" s="172" t="s">
        <v>201</v>
      </c>
    </row>
    <row r="890" spans="1:65" s="13" customFormat="1" ht="11.25">
      <c r="B890" s="163"/>
      <c r="D890" s="164" t="s">
        <v>207</v>
      </c>
      <c r="E890" s="165" t="s">
        <v>1</v>
      </c>
      <c r="F890" s="166" t="s">
        <v>1108</v>
      </c>
      <c r="H890" s="165" t="s">
        <v>1</v>
      </c>
      <c r="I890" s="167"/>
      <c r="L890" s="163"/>
      <c r="M890" s="168"/>
      <c r="N890" s="169"/>
      <c r="O890" s="169"/>
      <c r="P890" s="169"/>
      <c r="Q890" s="169"/>
      <c r="R890" s="169"/>
      <c r="S890" s="169"/>
      <c r="T890" s="170"/>
      <c r="AT890" s="165" t="s">
        <v>207</v>
      </c>
      <c r="AU890" s="165" t="s">
        <v>84</v>
      </c>
      <c r="AV890" s="13" t="s">
        <v>82</v>
      </c>
      <c r="AW890" s="13" t="s">
        <v>32</v>
      </c>
      <c r="AX890" s="13" t="s">
        <v>76</v>
      </c>
      <c r="AY890" s="165" t="s">
        <v>201</v>
      </c>
    </row>
    <row r="891" spans="1:65" s="14" customFormat="1" ht="11.25">
      <c r="B891" s="171"/>
      <c r="D891" s="164" t="s">
        <v>207</v>
      </c>
      <c r="E891" s="172" t="s">
        <v>1</v>
      </c>
      <c r="F891" s="173" t="s">
        <v>1111</v>
      </c>
      <c r="H891" s="174">
        <v>20.341000000000001</v>
      </c>
      <c r="I891" s="175"/>
      <c r="L891" s="171"/>
      <c r="M891" s="176"/>
      <c r="N891" s="177"/>
      <c r="O891" s="177"/>
      <c r="P891" s="177"/>
      <c r="Q891" s="177"/>
      <c r="R891" s="177"/>
      <c r="S891" s="177"/>
      <c r="T891" s="178"/>
      <c r="AT891" s="172" t="s">
        <v>207</v>
      </c>
      <c r="AU891" s="172" t="s">
        <v>84</v>
      </c>
      <c r="AV891" s="14" t="s">
        <v>84</v>
      </c>
      <c r="AW891" s="14" t="s">
        <v>32</v>
      </c>
      <c r="AX891" s="14" t="s">
        <v>76</v>
      </c>
      <c r="AY891" s="172" t="s">
        <v>201</v>
      </c>
    </row>
    <row r="892" spans="1:65" s="15" customFormat="1" ht="11.25">
      <c r="B892" s="179"/>
      <c r="D892" s="164" t="s">
        <v>207</v>
      </c>
      <c r="E892" s="180" t="s">
        <v>1</v>
      </c>
      <c r="F892" s="181" t="s">
        <v>211</v>
      </c>
      <c r="H892" s="182">
        <v>2078.6060000000002</v>
      </c>
      <c r="I892" s="183"/>
      <c r="L892" s="179"/>
      <c r="M892" s="184"/>
      <c r="N892" s="185"/>
      <c r="O892" s="185"/>
      <c r="P892" s="185"/>
      <c r="Q892" s="185"/>
      <c r="R892" s="185"/>
      <c r="S892" s="185"/>
      <c r="T892" s="186"/>
      <c r="AT892" s="180" t="s">
        <v>207</v>
      </c>
      <c r="AU892" s="180" t="s">
        <v>84</v>
      </c>
      <c r="AV892" s="15" t="s">
        <v>126</v>
      </c>
      <c r="AW892" s="15" t="s">
        <v>32</v>
      </c>
      <c r="AX892" s="15" t="s">
        <v>82</v>
      </c>
      <c r="AY892" s="180" t="s">
        <v>201</v>
      </c>
    </row>
    <row r="893" spans="1:65" s="2" customFormat="1" ht="16.5" customHeight="1">
      <c r="A893" s="33"/>
      <c r="B893" s="149"/>
      <c r="C893" s="187" t="s">
        <v>1112</v>
      </c>
      <c r="D893" s="187" t="s">
        <v>212</v>
      </c>
      <c r="E893" s="188" t="s">
        <v>1113</v>
      </c>
      <c r="F893" s="189" t="s">
        <v>1114</v>
      </c>
      <c r="G893" s="190" t="s">
        <v>206</v>
      </c>
      <c r="H893" s="191">
        <v>18.681000000000001</v>
      </c>
      <c r="I893" s="192"/>
      <c r="J893" s="193">
        <f>ROUND(I893*H893,2)</f>
        <v>0</v>
      </c>
      <c r="K893" s="189" t="s">
        <v>1</v>
      </c>
      <c r="L893" s="194"/>
      <c r="M893" s="195" t="s">
        <v>1</v>
      </c>
      <c r="N893" s="196" t="s">
        <v>41</v>
      </c>
      <c r="O893" s="59"/>
      <c r="P893" s="159">
        <f>O893*H893</f>
        <v>0</v>
      </c>
      <c r="Q893" s="159">
        <v>0.44</v>
      </c>
      <c r="R893" s="159">
        <f>Q893*H893</f>
        <v>8.2196400000000001</v>
      </c>
      <c r="S893" s="159">
        <v>0</v>
      </c>
      <c r="T893" s="160">
        <f>S893*H893</f>
        <v>0</v>
      </c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R893" s="161" t="s">
        <v>297</v>
      </c>
      <c r="AT893" s="161" t="s">
        <v>212</v>
      </c>
      <c r="AU893" s="161" t="s">
        <v>84</v>
      </c>
      <c r="AY893" s="18" t="s">
        <v>201</v>
      </c>
      <c r="BE893" s="162">
        <f>IF(N893="základní",J893,0)</f>
        <v>0</v>
      </c>
      <c r="BF893" s="162">
        <f>IF(N893="snížená",J893,0)</f>
        <v>0</v>
      </c>
      <c r="BG893" s="162">
        <f>IF(N893="zákl. přenesená",J893,0)</f>
        <v>0</v>
      </c>
      <c r="BH893" s="162">
        <f>IF(N893="sníž. přenesená",J893,0)</f>
        <v>0</v>
      </c>
      <c r="BI893" s="162">
        <f>IF(N893="nulová",J893,0)</f>
        <v>0</v>
      </c>
      <c r="BJ893" s="18" t="s">
        <v>82</v>
      </c>
      <c r="BK893" s="162">
        <f>ROUND(I893*H893,2)</f>
        <v>0</v>
      </c>
      <c r="BL893" s="18" t="s">
        <v>250</v>
      </c>
      <c r="BM893" s="161" t="s">
        <v>1115</v>
      </c>
    </row>
    <row r="894" spans="1:65" s="13" customFormat="1" ht="11.25">
      <c r="B894" s="163"/>
      <c r="D894" s="164" t="s">
        <v>207</v>
      </c>
      <c r="E894" s="165" t="s">
        <v>1</v>
      </c>
      <c r="F894" s="166" t="s">
        <v>1001</v>
      </c>
      <c r="H894" s="165" t="s">
        <v>1</v>
      </c>
      <c r="I894" s="167"/>
      <c r="L894" s="163"/>
      <c r="M894" s="168"/>
      <c r="N894" s="169"/>
      <c r="O894" s="169"/>
      <c r="P894" s="169"/>
      <c r="Q894" s="169"/>
      <c r="R894" s="169"/>
      <c r="S894" s="169"/>
      <c r="T894" s="170"/>
      <c r="AT894" s="165" t="s">
        <v>207</v>
      </c>
      <c r="AU894" s="165" t="s">
        <v>84</v>
      </c>
      <c r="AV894" s="13" t="s">
        <v>82</v>
      </c>
      <c r="AW894" s="13" t="s">
        <v>32</v>
      </c>
      <c r="AX894" s="13" t="s">
        <v>76</v>
      </c>
      <c r="AY894" s="165" t="s">
        <v>201</v>
      </c>
    </row>
    <row r="895" spans="1:65" s="14" customFormat="1" ht="11.25">
      <c r="B895" s="171"/>
      <c r="D895" s="164" t="s">
        <v>207</v>
      </c>
      <c r="E895" s="172" t="s">
        <v>1</v>
      </c>
      <c r="F895" s="173" t="s">
        <v>1116</v>
      </c>
      <c r="H895" s="174">
        <v>4.1000000000000002E-2</v>
      </c>
      <c r="I895" s="175"/>
      <c r="L895" s="171"/>
      <c r="M895" s="176"/>
      <c r="N895" s="177"/>
      <c r="O895" s="177"/>
      <c r="P895" s="177"/>
      <c r="Q895" s="177"/>
      <c r="R895" s="177"/>
      <c r="S895" s="177"/>
      <c r="T895" s="178"/>
      <c r="AT895" s="172" t="s">
        <v>207</v>
      </c>
      <c r="AU895" s="172" t="s">
        <v>84</v>
      </c>
      <c r="AV895" s="14" t="s">
        <v>84</v>
      </c>
      <c r="AW895" s="14" t="s">
        <v>32</v>
      </c>
      <c r="AX895" s="14" t="s">
        <v>76</v>
      </c>
      <c r="AY895" s="172" t="s">
        <v>201</v>
      </c>
    </row>
    <row r="896" spans="1:65" s="13" customFormat="1" ht="11.25">
      <c r="B896" s="163"/>
      <c r="D896" s="164" t="s">
        <v>207</v>
      </c>
      <c r="E896" s="165" t="s">
        <v>1</v>
      </c>
      <c r="F896" s="166" t="s">
        <v>1001</v>
      </c>
      <c r="H896" s="165" t="s">
        <v>1</v>
      </c>
      <c r="I896" s="167"/>
      <c r="L896" s="163"/>
      <c r="M896" s="168"/>
      <c r="N896" s="169"/>
      <c r="O896" s="169"/>
      <c r="P896" s="169"/>
      <c r="Q896" s="169"/>
      <c r="R896" s="169"/>
      <c r="S896" s="169"/>
      <c r="T896" s="170"/>
      <c r="AT896" s="165" t="s">
        <v>207</v>
      </c>
      <c r="AU896" s="165" t="s">
        <v>84</v>
      </c>
      <c r="AV896" s="13" t="s">
        <v>82</v>
      </c>
      <c r="AW896" s="13" t="s">
        <v>32</v>
      </c>
      <c r="AX896" s="13" t="s">
        <v>76</v>
      </c>
      <c r="AY896" s="165" t="s">
        <v>201</v>
      </c>
    </row>
    <row r="897" spans="2:51" s="14" customFormat="1" ht="11.25">
      <c r="B897" s="171"/>
      <c r="D897" s="164" t="s">
        <v>207</v>
      </c>
      <c r="E897" s="172" t="s">
        <v>1</v>
      </c>
      <c r="F897" s="173" t="s">
        <v>1117</v>
      </c>
      <c r="H897" s="174">
        <v>0.04</v>
      </c>
      <c r="I897" s="175"/>
      <c r="L897" s="171"/>
      <c r="M897" s="176"/>
      <c r="N897" s="177"/>
      <c r="O897" s="177"/>
      <c r="P897" s="177"/>
      <c r="Q897" s="177"/>
      <c r="R897" s="177"/>
      <c r="S897" s="177"/>
      <c r="T897" s="178"/>
      <c r="AT897" s="172" t="s">
        <v>207</v>
      </c>
      <c r="AU897" s="172" t="s">
        <v>84</v>
      </c>
      <c r="AV897" s="14" t="s">
        <v>84</v>
      </c>
      <c r="AW897" s="14" t="s">
        <v>32</v>
      </c>
      <c r="AX897" s="14" t="s">
        <v>76</v>
      </c>
      <c r="AY897" s="172" t="s">
        <v>201</v>
      </c>
    </row>
    <row r="898" spans="2:51" s="13" customFormat="1" ht="11.25">
      <c r="B898" s="163"/>
      <c r="D898" s="164" t="s">
        <v>207</v>
      </c>
      <c r="E898" s="165" t="s">
        <v>1</v>
      </c>
      <c r="F898" s="166" t="s">
        <v>1001</v>
      </c>
      <c r="H898" s="165" t="s">
        <v>1</v>
      </c>
      <c r="I898" s="167"/>
      <c r="L898" s="163"/>
      <c r="M898" s="168"/>
      <c r="N898" s="169"/>
      <c r="O898" s="169"/>
      <c r="P898" s="169"/>
      <c r="Q898" s="169"/>
      <c r="R898" s="169"/>
      <c r="S898" s="169"/>
      <c r="T898" s="170"/>
      <c r="AT898" s="165" t="s">
        <v>207</v>
      </c>
      <c r="AU898" s="165" t="s">
        <v>84</v>
      </c>
      <c r="AV898" s="13" t="s">
        <v>82</v>
      </c>
      <c r="AW898" s="13" t="s">
        <v>32</v>
      </c>
      <c r="AX898" s="13" t="s">
        <v>76</v>
      </c>
      <c r="AY898" s="165" t="s">
        <v>201</v>
      </c>
    </row>
    <row r="899" spans="2:51" s="14" customFormat="1" ht="11.25">
      <c r="B899" s="171"/>
      <c r="D899" s="164" t="s">
        <v>207</v>
      </c>
      <c r="E899" s="172" t="s">
        <v>1</v>
      </c>
      <c r="F899" s="173" t="s">
        <v>1117</v>
      </c>
      <c r="H899" s="174">
        <v>0.04</v>
      </c>
      <c r="I899" s="175"/>
      <c r="L899" s="171"/>
      <c r="M899" s="176"/>
      <c r="N899" s="177"/>
      <c r="O899" s="177"/>
      <c r="P899" s="177"/>
      <c r="Q899" s="177"/>
      <c r="R899" s="177"/>
      <c r="S899" s="177"/>
      <c r="T899" s="178"/>
      <c r="AT899" s="172" t="s">
        <v>207</v>
      </c>
      <c r="AU899" s="172" t="s">
        <v>84</v>
      </c>
      <c r="AV899" s="14" t="s">
        <v>84</v>
      </c>
      <c r="AW899" s="14" t="s">
        <v>32</v>
      </c>
      <c r="AX899" s="14" t="s">
        <v>76</v>
      </c>
      <c r="AY899" s="172" t="s">
        <v>201</v>
      </c>
    </row>
    <row r="900" spans="2:51" s="13" customFormat="1" ht="11.25">
      <c r="B900" s="163"/>
      <c r="D900" s="164" t="s">
        <v>207</v>
      </c>
      <c r="E900" s="165" t="s">
        <v>1</v>
      </c>
      <c r="F900" s="166" t="s">
        <v>1001</v>
      </c>
      <c r="H900" s="165" t="s">
        <v>1</v>
      </c>
      <c r="I900" s="167"/>
      <c r="L900" s="163"/>
      <c r="M900" s="168"/>
      <c r="N900" s="169"/>
      <c r="O900" s="169"/>
      <c r="P900" s="169"/>
      <c r="Q900" s="169"/>
      <c r="R900" s="169"/>
      <c r="S900" s="169"/>
      <c r="T900" s="170"/>
      <c r="AT900" s="165" t="s">
        <v>207</v>
      </c>
      <c r="AU900" s="165" t="s">
        <v>84</v>
      </c>
      <c r="AV900" s="13" t="s">
        <v>82</v>
      </c>
      <c r="AW900" s="13" t="s">
        <v>32</v>
      </c>
      <c r="AX900" s="13" t="s">
        <v>76</v>
      </c>
      <c r="AY900" s="165" t="s">
        <v>201</v>
      </c>
    </row>
    <row r="901" spans="2:51" s="14" customFormat="1" ht="11.25">
      <c r="B901" s="171"/>
      <c r="D901" s="164" t="s">
        <v>207</v>
      </c>
      <c r="E901" s="172" t="s">
        <v>1</v>
      </c>
      <c r="F901" s="173" t="s">
        <v>1118</v>
      </c>
      <c r="H901" s="174">
        <v>2.9000000000000001E-2</v>
      </c>
      <c r="I901" s="175"/>
      <c r="L901" s="171"/>
      <c r="M901" s="176"/>
      <c r="N901" s="177"/>
      <c r="O901" s="177"/>
      <c r="P901" s="177"/>
      <c r="Q901" s="177"/>
      <c r="R901" s="177"/>
      <c r="S901" s="177"/>
      <c r="T901" s="178"/>
      <c r="AT901" s="172" t="s">
        <v>207</v>
      </c>
      <c r="AU901" s="172" t="s">
        <v>84</v>
      </c>
      <c r="AV901" s="14" t="s">
        <v>84</v>
      </c>
      <c r="AW901" s="14" t="s">
        <v>32</v>
      </c>
      <c r="AX901" s="14" t="s">
        <v>76</v>
      </c>
      <c r="AY901" s="172" t="s">
        <v>201</v>
      </c>
    </row>
    <row r="902" spans="2:51" s="13" customFormat="1" ht="11.25">
      <c r="B902" s="163"/>
      <c r="D902" s="164" t="s">
        <v>207</v>
      </c>
      <c r="E902" s="165" t="s">
        <v>1</v>
      </c>
      <c r="F902" s="166" t="s">
        <v>1001</v>
      </c>
      <c r="H902" s="165" t="s">
        <v>1</v>
      </c>
      <c r="I902" s="167"/>
      <c r="L902" s="163"/>
      <c r="M902" s="168"/>
      <c r="N902" s="169"/>
      <c r="O902" s="169"/>
      <c r="P902" s="169"/>
      <c r="Q902" s="169"/>
      <c r="R902" s="169"/>
      <c r="S902" s="169"/>
      <c r="T902" s="170"/>
      <c r="AT902" s="165" t="s">
        <v>207</v>
      </c>
      <c r="AU902" s="165" t="s">
        <v>84</v>
      </c>
      <c r="AV902" s="13" t="s">
        <v>82</v>
      </c>
      <c r="AW902" s="13" t="s">
        <v>32</v>
      </c>
      <c r="AX902" s="13" t="s">
        <v>76</v>
      </c>
      <c r="AY902" s="165" t="s">
        <v>201</v>
      </c>
    </row>
    <row r="903" spans="2:51" s="14" customFormat="1" ht="11.25">
      <c r="B903" s="171"/>
      <c r="D903" s="164" t="s">
        <v>207</v>
      </c>
      <c r="E903" s="172" t="s">
        <v>1</v>
      </c>
      <c r="F903" s="173" t="s">
        <v>1119</v>
      </c>
      <c r="H903" s="174">
        <v>8.0000000000000002E-3</v>
      </c>
      <c r="I903" s="175"/>
      <c r="L903" s="171"/>
      <c r="M903" s="176"/>
      <c r="N903" s="177"/>
      <c r="O903" s="177"/>
      <c r="P903" s="177"/>
      <c r="Q903" s="177"/>
      <c r="R903" s="177"/>
      <c r="S903" s="177"/>
      <c r="T903" s="178"/>
      <c r="AT903" s="172" t="s">
        <v>207</v>
      </c>
      <c r="AU903" s="172" t="s">
        <v>84</v>
      </c>
      <c r="AV903" s="14" t="s">
        <v>84</v>
      </c>
      <c r="AW903" s="14" t="s">
        <v>32</v>
      </c>
      <c r="AX903" s="14" t="s">
        <v>76</v>
      </c>
      <c r="AY903" s="172" t="s">
        <v>201</v>
      </c>
    </row>
    <row r="904" spans="2:51" s="13" customFormat="1" ht="11.25">
      <c r="B904" s="163"/>
      <c r="D904" s="164" t="s">
        <v>207</v>
      </c>
      <c r="E904" s="165" t="s">
        <v>1</v>
      </c>
      <c r="F904" s="166" t="s">
        <v>1006</v>
      </c>
      <c r="H904" s="165" t="s">
        <v>1</v>
      </c>
      <c r="I904" s="167"/>
      <c r="L904" s="163"/>
      <c r="M904" s="168"/>
      <c r="N904" s="169"/>
      <c r="O904" s="169"/>
      <c r="P904" s="169"/>
      <c r="Q904" s="169"/>
      <c r="R904" s="169"/>
      <c r="S904" s="169"/>
      <c r="T904" s="170"/>
      <c r="AT904" s="165" t="s">
        <v>207</v>
      </c>
      <c r="AU904" s="165" t="s">
        <v>84</v>
      </c>
      <c r="AV904" s="13" t="s">
        <v>82</v>
      </c>
      <c r="AW904" s="13" t="s">
        <v>32</v>
      </c>
      <c r="AX904" s="13" t="s">
        <v>76</v>
      </c>
      <c r="AY904" s="165" t="s">
        <v>201</v>
      </c>
    </row>
    <row r="905" spans="2:51" s="14" customFormat="1" ht="11.25">
      <c r="B905" s="171"/>
      <c r="D905" s="164" t="s">
        <v>207</v>
      </c>
      <c r="E905" s="172" t="s">
        <v>1</v>
      </c>
      <c r="F905" s="173" t="s">
        <v>1120</v>
      </c>
      <c r="H905" s="174">
        <v>0.26600000000000001</v>
      </c>
      <c r="I905" s="175"/>
      <c r="L905" s="171"/>
      <c r="M905" s="176"/>
      <c r="N905" s="177"/>
      <c r="O905" s="177"/>
      <c r="P905" s="177"/>
      <c r="Q905" s="177"/>
      <c r="R905" s="177"/>
      <c r="S905" s="177"/>
      <c r="T905" s="178"/>
      <c r="AT905" s="172" t="s">
        <v>207</v>
      </c>
      <c r="AU905" s="172" t="s">
        <v>84</v>
      </c>
      <c r="AV905" s="14" t="s">
        <v>84</v>
      </c>
      <c r="AW905" s="14" t="s">
        <v>32</v>
      </c>
      <c r="AX905" s="14" t="s">
        <v>76</v>
      </c>
      <c r="AY905" s="172" t="s">
        <v>201</v>
      </c>
    </row>
    <row r="906" spans="2:51" s="13" customFormat="1" ht="11.25">
      <c r="B906" s="163"/>
      <c r="D906" s="164" t="s">
        <v>207</v>
      </c>
      <c r="E906" s="165" t="s">
        <v>1</v>
      </c>
      <c r="F906" s="166" t="s">
        <v>1008</v>
      </c>
      <c r="H906" s="165" t="s">
        <v>1</v>
      </c>
      <c r="I906" s="167"/>
      <c r="L906" s="163"/>
      <c r="M906" s="168"/>
      <c r="N906" s="169"/>
      <c r="O906" s="169"/>
      <c r="P906" s="169"/>
      <c r="Q906" s="169"/>
      <c r="R906" s="169"/>
      <c r="S906" s="169"/>
      <c r="T906" s="170"/>
      <c r="AT906" s="165" t="s">
        <v>207</v>
      </c>
      <c r="AU906" s="165" t="s">
        <v>84</v>
      </c>
      <c r="AV906" s="13" t="s">
        <v>82</v>
      </c>
      <c r="AW906" s="13" t="s">
        <v>32</v>
      </c>
      <c r="AX906" s="13" t="s">
        <v>76</v>
      </c>
      <c r="AY906" s="165" t="s">
        <v>201</v>
      </c>
    </row>
    <row r="907" spans="2:51" s="14" customFormat="1" ht="11.25">
      <c r="B907" s="171"/>
      <c r="D907" s="164" t="s">
        <v>207</v>
      </c>
      <c r="E907" s="172" t="s">
        <v>1</v>
      </c>
      <c r="F907" s="173" t="s">
        <v>1121</v>
      </c>
      <c r="H907" s="174">
        <v>3.4000000000000002E-2</v>
      </c>
      <c r="I907" s="175"/>
      <c r="L907" s="171"/>
      <c r="M907" s="176"/>
      <c r="N907" s="177"/>
      <c r="O907" s="177"/>
      <c r="P907" s="177"/>
      <c r="Q907" s="177"/>
      <c r="R907" s="177"/>
      <c r="S907" s="177"/>
      <c r="T907" s="178"/>
      <c r="AT907" s="172" t="s">
        <v>207</v>
      </c>
      <c r="AU907" s="172" t="s">
        <v>84</v>
      </c>
      <c r="AV907" s="14" t="s">
        <v>84</v>
      </c>
      <c r="AW907" s="14" t="s">
        <v>32</v>
      </c>
      <c r="AX907" s="14" t="s">
        <v>76</v>
      </c>
      <c r="AY907" s="172" t="s">
        <v>201</v>
      </c>
    </row>
    <row r="908" spans="2:51" s="13" customFormat="1" ht="11.25">
      <c r="B908" s="163"/>
      <c r="D908" s="164" t="s">
        <v>207</v>
      </c>
      <c r="E908" s="165" t="s">
        <v>1</v>
      </c>
      <c r="F908" s="166" t="s">
        <v>1001</v>
      </c>
      <c r="H908" s="165" t="s">
        <v>1</v>
      </c>
      <c r="I908" s="167"/>
      <c r="L908" s="163"/>
      <c r="M908" s="168"/>
      <c r="N908" s="169"/>
      <c r="O908" s="169"/>
      <c r="P908" s="169"/>
      <c r="Q908" s="169"/>
      <c r="R908" s="169"/>
      <c r="S908" s="169"/>
      <c r="T908" s="170"/>
      <c r="AT908" s="165" t="s">
        <v>207</v>
      </c>
      <c r="AU908" s="165" t="s">
        <v>84</v>
      </c>
      <c r="AV908" s="13" t="s">
        <v>82</v>
      </c>
      <c r="AW908" s="13" t="s">
        <v>32</v>
      </c>
      <c r="AX908" s="13" t="s">
        <v>76</v>
      </c>
      <c r="AY908" s="165" t="s">
        <v>201</v>
      </c>
    </row>
    <row r="909" spans="2:51" s="14" customFormat="1" ht="11.25">
      <c r="B909" s="171"/>
      <c r="D909" s="164" t="s">
        <v>207</v>
      </c>
      <c r="E909" s="172" t="s">
        <v>1</v>
      </c>
      <c r="F909" s="173" t="s">
        <v>1122</v>
      </c>
      <c r="H909" s="174">
        <v>6.0999999999999999E-2</v>
      </c>
      <c r="I909" s="175"/>
      <c r="L909" s="171"/>
      <c r="M909" s="176"/>
      <c r="N909" s="177"/>
      <c r="O909" s="177"/>
      <c r="P909" s="177"/>
      <c r="Q909" s="177"/>
      <c r="R909" s="177"/>
      <c r="S909" s="177"/>
      <c r="T909" s="178"/>
      <c r="AT909" s="172" t="s">
        <v>207</v>
      </c>
      <c r="AU909" s="172" t="s">
        <v>84</v>
      </c>
      <c r="AV909" s="14" t="s">
        <v>84</v>
      </c>
      <c r="AW909" s="14" t="s">
        <v>32</v>
      </c>
      <c r="AX909" s="14" t="s">
        <v>76</v>
      </c>
      <c r="AY909" s="172" t="s">
        <v>201</v>
      </c>
    </row>
    <row r="910" spans="2:51" s="13" customFormat="1" ht="11.25">
      <c r="B910" s="163"/>
      <c r="D910" s="164" t="s">
        <v>207</v>
      </c>
      <c r="E910" s="165" t="s">
        <v>1</v>
      </c>
      <c r="F910" s="166" t="s">
        <v>1001</v>
      </c>
      <c r="H910" s="165" t="s">
        <v>1</v>
      </c>
      <c r="I910" s="167"/>
      <c r="L910" s="163"/>
      <c r="M910" s="168"/>
      <c r="N910" s="169"/>
      <c r="O910" s="169"/>
      <c r="P910" s="169"/>
      <c r="Q910" s="169"/>
      <c r="R910" s="169"/>
      <c r="S910" s="169"/>
      <c r="T910" s="170"/>
      <c r="AT910" s="165" t="s">
        <v>207</v>
      </c>
      <c r="AU910" s="165" t="s">
        <v>84</v>
      </c>
      <c r="AV910" s="13" t="s">
        <v>82</v>
      </c>
      <c r="AW910" s="13" t="s">
        <v>32</v>
      </c>
      <c r="AX910" s="13" t="s">
        <v>76</v>
      </c>
      <c r="AY910" s="165" t="s">
        <v>201</v>
      </c>
    </row>
    <row r="911" spans="2:51" s="14" customFormat="1" ht="11.25">
      <c r="B911" s="171"/>
      <c r="D911" s="164" t="s">
        <v>207</v>
      </c>
      <c r="E911" s="172" t="s">
        <v>1</v>
      </c>
      <c r="F911" s="173" t="s">
        <v>1123</v>
      </c>
      <c r="H911" s="174">
        <v>0.11899999999999999</v>
      </c>
      <c r="I911" s="175"/>
      <c r="L911" s="171"/>
      <c r="M911" s="176"/>
      <c r="N911" s="177"/>
      <c r="O911" s="177"/>
      <c r="P911" s="177"/>
      <c r="Q911" s="177"/>
      <c r="R911" s="177"/>
      <c r="S911" s="177"/>
      <c r="T911" s="178"/>
      <c r="AT911" s="172" t="s">
        <v>207</v>
      </c>
      <c r="AU911" s="172" t="s">
        <v>84</v>
      </c>
      <c r="AV911" s="14" t="s">
        <v>84</v>
      </c>
      <c r="AW911" s="14" t="s">
        <v>32</v>
      </c>
      <c r="AX911" s="14" t="s">
        <v>76</v>
      </c>
      <c r="AY911" s="172" t="s">
        <v>201</v>
      </c>
    </row>
    <row r="912" spans="2:51" s="13" customFormat="1" ht="11.25">
      <c r="B912" s="163"/>
      <c r="D912" s="164" t="s">
        <v>207</v>
      </c>
      <c r="E912" s="165" t="s">
        <v>1</v>
      </c>
      <c r="F912" s="166" t="s">
        <v>1001</v>
      </c>
      <c r="H912" s="165" t="s">
        <v>1</v>
      </c>
      <c r="I912" s="167"/>
      <c r="L912" s="163"/>
      <c r="M912" s="168"/>
      <c r="N912" s="169"/>
      <c r="O912" s="169"/>
      <c r="P912" s="169"/>
      <c r="Q912" s="169"/>
      <c r="R912" s="169"/>
      <c r="S912" s="169"/>
      <c r="T912" s="170"/>
      <c r="AT912" s="165" t="s">
        <v>207</v>
      </c>
      <c r="AU912" s="165" t="s">
        <v>84</v>
      </c>
      <c r="AV912" s="13" t="s">
        <v>82</v>
      </c>
      <c r="AW912" s="13" t="s">
        <v>32</v>
      </c>
      <c r="AX912" s="13" t="s">
        <v>76</v>
      </c>
      <c r="AY912" s="165" t="s">
        <v>201</v>
      </c>
    </row>
    <row r="913" spans="2:51" s="14" customFormat="1" ht="11.25">
      <c r="B913" s="171"/>
      <c r="D913" s="164" t="s">
        <v>207</v>
      </c>
      <c r="E913" s="172" t="s">
        <v>1</v>
      </c>
      <c r="F913" s="173" t="s">
        <v>1124</v>
      </c>
      <c r="H913" s="174">
        <v>0.16600000000000001</v>
      </c>
      <c r="I913" s="175"/>
      <c r="L913" s="171"/>
      <c r="M913" s="176"/>
      <c r="N913" s="177"/>
      <c r="O913" s="177"/>
      <c r="P913" s="177"/>
      <c r="Q913" s="177"/>
      <c r="R913" s="177"/>
      <c r="S913" s="177"/>
      <c r="T913" s="178"/>
      <c r="AT913" s="172" t="s">
        <v>207</v>
      </c>
      <c r="AU913" s="172" t="s">
        <v>84</v>
      </c>
      <c r="AV913" s="14" t="s">
        <v>84</v>
      </c>
      <c r="AW913" s="14" t="s">
        <v>32</v>
      </c>
      <c r="AX913" s="14" t="s">
        <v>76</v>
      </c>
      <c r="AY913" s="172" t="s">
        <v>201</v>
      </c>
    </row>
    <row r="914" spans="2:51" s="13" customFormat="1" ht="11.25">
      <c r="B914" s="163"/>
      <c r="D914" s="164" t="s">
        <v>207</v>
      </c>
      <c r="E914" s="165" t="s">
        <v>1</v>
      </c>
      <c r="F914" s="166" t="s">
        <v>1001</v>
      </c>
      <c r="H914" s="165" t="s">
        <v>1</v>
      </c>
      <c r="I914" s="167"/>
      <c r="L914" s="163"/>
      <c r="M914" s="168"/>
      <c r="N914" s="169"/>
      <c r="O914" s="169"/>
      <c r="P914" s="169"/>
      <c r="Q914" s="169"/>
      <c r="R914" s="169"/>
      <c r="S914" s="169"/>
      <c r="T914" s="170"/>
      <c r="AT914" s="165" t="s">
        <v>207</v>
      </c>
      <c r="AU914" s="165" t="s">
        <v>84</v>
      </c>
      <c r="AV914" s="13" t="s">
        <v>82</v>
      </c>
      <c r="AW914" s="13" t="s">
        <v>32</v>
      </c>
      <c r="AX914" s="13" t="s">
        <v>76</v>
      </c>
      <c r="AY914" s="165" t="s">
        <v>201</v>
      </c>
    </row>
    <row r="915" spans="2:51" s="14" customFormat="1" ht="11.25">
      <c r="B915" s="171"/>
      <c r="D915" s="164" t="s">
        <v>207</v>
      </c>
      <c r="E915" s="172" t="s">
        <v>1</v>
      </c>
      <c r="F915" s="173" t="s">
        <v>1125</v>
      </c>
      <c r="H915" s="174">
        <v>5.0999999999999997E-2</v>
      </c>
      <c r="I915" s="175"/>
      <c r="L915" s="171"/>
      <c r="M915" s="176"/>
      <c r="N915" s="177"/>
      <c r="O915" s="177"/>
      <c r="P915" s="177"/>
      <c r="Q915" s="177"/>
      <c r="R915" s="177"/>
      <c r="S915" s="177"/>
      <c r="T915" s="178"/>
      <c r="AT915" s="172" t="s">
        <v>207</v>
      </c>
      <c r="AU915" s="172" t="s">
        <v>84</v>
      </c>
      <c r="AV915" s="14" t="s">
        <v>84</v>
      </c>
      <c r="AW915" s="14" t="s">
        <v>32</v>
      </c>
      <c r="AX915" s="14" t="s">
        <v>76</v>
      </c>
      <c r="AY915" s="172" t="s">
        <v>201</v>
      </c>
    </row>
    <row r="916" spans="2:51" s="13" customFormat="1" ht="11.25">
      <c r="B916" s="163"/>
      <c r="D916" s="164" t="s">
        <v>207</v>
      </c>
      <c r="E916" s="165" t="s">
        <v>1</v>
      </c>
      <c r="F916" s="166" t="s">
        <v>1001</v>
      </c>
      <c r="H916" s="165" t="s">
        <v>1</v>
      </c>
      <c r="I916" s="167"/>
      <c r="L916" s="163"/>
      <c r="M916" s="168"/>
      <c r="N916" s="169"/>
      <c r="O916" s="169"/>
      <c r="P916" s="169"/>
      <c r="Q916" s="169"/>
      <c r="R916" s="169"/>
      <c r="S916" s="169"/>
      <c r="T916" s="170"/>
      <c r="AT916" s="165" t="s">
        <v>207</v>
      </c>
      <c r="AU916" s="165" t="s">
        <v>84</v>
      </c>
      <c r="AV916" s="13" t="s">
        <v>82</v>
      </c>
      <c r="AW916" s="13" t="s">
        <v>32</v>
      </c>
      <c r="AX916" s="13" t="s">
        <v>76</v>
      </c>
      <c r="AY916" s="165" t="s">
        <v>201</v>
      </c>
    </row>
    <row r="917" spans="2:51" s="14" customFormat="1" ht="11.25">
      <c r="B917" s="171"/>
      <c r="D917" s="164" t="s">
        <v>207</v>
      </c>
      <c r="E917" s="172" t="s">
        <v>1</v>
      </c>
      <c r="F917" s="173" t="s">
        <v>1126</v>
      </c>
      <c r="H917" s="174">
        <v>0.05</v>
      </c>
      <c r="I917" s="175"/>
      <c r="L917" s="171"/>
      <c r="M917" s="176"/>
      <c r="N917" s="177"/>
      <c r="O917" s="177"/>
      <c r="P917" s="177"/>
      <c r="Q917" s="177"/>
      <c r="R917" s="177"/>
      <c r="S917" s="177"/>
      <c r="T917" s="178"/>
      <c r="AT917" s="172" t="s">
        <v>207</v>
      </c>
      <c r="AU917" s="172" t="s">
        <v>84</v>
      </c>
      <c r="AV917" s="14" t="s">
        <v>84</v>
      </c>
      <c r="AW917" s="14" t="s">
        <v>32</v>
      </c>
      <c r="AX917" s="14" t="s">
        <v>76</v>
      </c>
      <c r="AY917" s="172" t="s">
        <v>201</v>
      </c>
    </row>
    <row r="918" spans="2:51" s="13" customFormat="1" ht="11.25">
      <c r="B918" s="163"/>
      <c r="D918" s="164" t="s">
        <v>207</v>
      </c>
      <c r="E918" s="165" t="s">
        <v>1</v>
      </c>
      <c r="F918" s="166" t="s">
        <v>1001</v>
      </c>
      <c r="H918" s="165" t="s">
        <v>1</v>
      </c>
      <c r="I918" s="167"/>
      <c r="L918" s="163"/>
      <c r="M918" s="168"/>
      <c r="N918" s="169"/>
      <c r="O918" s="169"/>
      <c r="P918" s="169"/>
      <c r="Q918" s="169"/>
      <c r="R918" s="169"/>
      <c r="S918" s="169"/>
      <c r="T918" s="170"/>
      <c r="AT918" s="165" t="s">
        <v>207</v>
      </c>
      <c r="AU918" s="165" t="s">
        <v>84</v>
      </c>
      <c r="AV918" s="13" t="s">
        <v>82</v>
      </c>
      <c r="AW918" s="13" t="s">
        <v>32</v>
      </c>
      <c r="AX918" s="13" t="s">
        <v>76</v>
      </c>
      <c r="AY918" s="165" t="s">
        <v>201</v>
      </c>
    </row>
    <row r="919" spans="2:51" s="14" customFormat="1" ht="11.25">
      <c r="B919" s="171"/>
      <c r="D919" s="164" t="s">
        <v>207</v>
      </c>
      <c r="E919" s="172" t="s">
        <v>1</v>
      </c>
      <c r="F919" s="173" t="s">
        <v>1127</v>
      </c>
      <c r="H919" s="174">
        <v>4.8000000000000001E-2</v>
      </c>
      <c r="I919" s="175"/>
      <c r="L919" s="171"/>
      <c r="M919" s="176"/>
      <c r="N919" s="177"/>
      <c r="O919" s="177"/>
      <c r="P919" s="177"/>
      <c r="Q919" s="177"/>
      <c r="R919" s="177"/>
      <c r="S919" s="177"/>
      <c r="T919" s="178"/>
      <c r="AT919" s="172" t="s">
        <v>207</v>
      </c>
      <c r="AU919" s="172" t="s">
        <v>84</v>
      </c>
      <c r="AV919" s="14" t="s">
        <v>84</v>
      </c>
      <c r="AW919" s="14" t="s">
        <v>32</v>
      </c>
      <c r="AX919" s="14" t="s">
        <v>76</v>
      </c>
      <c r="AY919" s="172" t="s">
        <v>201</v>
      </c>
    </row>
    <row r="920" spans="2:51" s="13" customFormat="1" ht="11.25">
      <c r="B920" s="163"/>
      <c r="D920" s="164" t="s">
        <v>207</v>
      </c>
      <c r="E920" s="165" t="s">
        <v>1</v>
      </c>
      <c r="F920" s="166" t="s">
        <v>1001</v>
      </c>
      <c r="H920" s="165" t="s">
        <v>1</v>
      </c>
      <c r="I920" s="167"/>
      <c r="L920" s="163"/>
      <c r="M920" s="168"/>
      <c r="N920" s="169"/>
      <c r="O920" s="169"/>
      <c r="P920" s="169"/>
      <c r="Q920" s="169"/>
      <c r="R920" s="169"/>
      <c r="S920" s="169"/>
      <c r="T920" s="170"/>
      <c r="AT920" s="165" t="s">
        <v>207</v>
      </c>
      <c r="AU920" s="165" t="s">
        <v>84</v>
      </c>
      <c r="AV920" s="13" t="s">
        <v>82</v>
      </c>
      <c r="AW920" s="13" t="s">
        <v>32</v>
      </c>
      <c r="AX920" s="13" t="s">
        <v>76</v>
      </c>
      <c r="AY920" s="165" t="s">
        <v>201</v>
      </c>
    </row>
    <row r="921" spans="2:51" s="14" customFormat="1" ht="11.25">
      <c r="B921" s="171"/>
      <c r="D921" s="164" t="s">
        <v>207</v>
      </c>
      <c r="E921" s="172" t="s">
        <v>1</v>
      </c>
      <c r="F921" s="173" t="s">
        <v>1127</v>
      </c>
      <c r="H921" s="174">
        <v>4.8000000000000001E-2</v>
      </c>
      <c r="I921" s="175"/>
      <c r="L921" s="171"/>
      <c r="M921" s="176"/>
      <c r="N921" s="177"/>
      <c r="O921" s="177"/>
      <c r="P921" s="177"/>
      <c r="Q921" s="177"/>
      <c r="R921" s="177"/>
      <c r="S921" s="177"/>
      <c r="T921" s="178"/>
      <c r="AT921" s="172" t="s">
        <v>207</v>
      </c>
      <c r="AU921" s="172" t="s">
        <v>84</v>
      </c>
      <c r="AV921" s="14" t="s">
        <v>84</v>
      </c>
      <c r="AW921" s="14" t="s">
        <v>32</v>
      </c>
      <c r="AX921" s="14" t="s">
        <v>76</v>
      </c>
      <c r="AY921" s="172" t="s">
        <v>201</v>
      </c>
    </row>
    <row r="922" spans="2:51" s="13" customFormat="1" ht="11.25">
      <c r="B922" s="163"/>
      <c r="D922" s="164" t="s">
        <v>207</v>
      </c>
      <c r="E922" s="165" t="s">
        <v>1</v>
      </c>
      <c r="F922" s="166" t="s">
        <v>1001</v>
      </c>
      <c r="H922" s="165" t="s">
        <v>1</v>
      </c>
      <c r="I922" s="167"/>
      <c r="L922" s="163"/>
      <c r="M922" s="168"/>
      <c r="N922" s="169"/>
      <c r="O922" s="169"/>
      <c r="P922" s="169"/>
      <c r="Q922" s="169"/>
      <c r="R922" s="169"/>
      <c r="S922" s="169"/>
      <c r="T922" s="170"/>
      <c r="AT922" s="165" t="s">
        <v>207</v>
      </c>
      <c r="AU922" s="165" t="s">
        <v>84</v>
      </c>
      <c r="AV922" s="13" t="s">
        <v>82</v>
      </c>
      <c r="AW922" s="13" t="s">
        <v>32</v>
      </c>
      <c r="AX922" s="13" t="s">
        <v>76</v>
      </c>
      <c r="AY922" s="165" t="s">
        <v>201</v>
      </c>
    </row>
    <row r="923" spans="2:51" s="14" customFormat="1" ht="11.25">
      <c r="B923" s="171"/>
      <c r="D923" s="164" t="s">
        <v>207</v>
      </c>
      <c r="E923" s="172" t="s">
        <v>1</v>
      </c>
      <c r="F923" s="173" t="s">
        <v>1128</v>
      </c>
      <c r="H923" s="174">
        <v>4.7E-2</v>
      </c>
      <c r="I923" s="175"/>
      <c r="L923" s="171"/>
      <c r="M923" s="176"/>
      <c r="N923" s="177"/>
      <c r="O923" s="177"/>
      <c r="P923" s="177"/>
      <c r="Q923" s="177"/>
      <c r="R923" s="177"/>
      <c r="S923" s="177"/>
      <c r="T923" s="178"/>
      <c r="AT923" s="172" t="s">
        <v>207</v>
      </c>
      <c r="AU923" s="172" t="s">
        <v>84</v>
      </c>
      <c r="AV923" s="14" t="s">
        <v>84</v>
      </c>
      <c r="AW923" s="14" t="s">
        <v>32</v>
      </c>
      <c r="AX923" s="14" t="s">
        <v>76</v>
      </c>
      <c r="AY923" s="172" t="s">
        <v>201</v>
      </c>
    </row>
    <row r="924" spans="2:51" s="13" customFormat="1" ht="11.25">
      <c r="B924" s="163"/>
      <c r="D924" s="164" t="s">
        <v>207</v>
      </c>
      <c r="E924" s="165" t="s">
        <v>1</v>
      </c>
      <c r="F924" s="166" t="s">
        <v>1001</v>
      </c>
      <c r="H924" s="165" t="s">
        <v>1</v>
      </c>
      <c r="I924" s="167"/>
      <c r="L924" s="163"/>
      <c r="M924" s="168"/>
      <c r="N924" s="169"/>
      <c r="O924" s="169"/>
      <c r="P924" s="169"/>
      <c r="Q924" s="169"/>
      <c r="R924" s="169"/>
      <c r="S924" s="169"/>
      <c r="T924" s="170"/>
      <c r="AT924" s="165" t="s">
        <v>207</v>
      </c>
      <c r="AU924" s="165" t="s">
        <v>84</v>
      </c>
      <c r="AV924" s="13" t="s">
        <v>82</v>
      </c>
      <c r="AW924" s="13" t="s">
        <v>32</v>
      </c>
      <c r="AX924" s="13" t="s">
        <v>76</v>
      </c>
      <c r="AY924" s="165" t="s">
        <v>201</v>
      </c>
    </row>
    <row r="925" spans="2:51" s="14" customFormat="1" ht="11.25">
      <c r="B925" s="171"/>
      <c r="D925" s="164" t="s">
        <v>207</v>
      </c>
      <c r="E925" s="172" t="s">
        <v>1</v>
      </c>
      <c r="F925" s="173" t="s">
        <v>1128</v>
      </c>
      <c r="H925" s="174">
        <v>4.7E-2</v>
      </c>
      <c r="I925" s="175"/>
      <c r="L925" s="171"/>
      <c r="M925" s="176"/>
      <c r="N925" s="177"/>
      <c r="O925" s="177"/>
      <c r="P925" s="177"/>
      <c r="Q925" s="177"/>
      <c r="R925" s="177"/>
      <c r="S925" s="177"/>
      <c r="T925" s="178"/>
      <c r="AT925" s="172" t="s">
        <v>207</v>
      </c>
      <c r="AU925" s="172" t="s">
        <v>84</v>
      </c>
      <c r="AV925" s="14" t="s">
        <v>84</v>
      </c>
      <c r="AW925" s="14" t="s">
        <v>32</v>
      </c>
      <c r="AX925" s="14" t="s">
        <v>76</v>
      </c>
      <c r="AY925" s="172" t="s">
        <v>201</v>
      </c>
    </row>
    <row r="926" spans="2:51" s="13" customFormat="1" ht="11.25">
      <c r="B926" s="163"/>
      <c r="D926" s="164" t="s">
        <v>207</v>
      </c>
      <c r="E926" s="165" t="s">
        <v>1</v>
      </c>
      <c r="F926" s="166" t="s">
        <v>1001</v>
      </c>
      <c r="H926" s="165" t="s">
        <v>1</v>
      </c>
      <c r="I926" s="167"/>
      <c r="L926" s="163"/>
      <c r="M926" s="168"/>
      <c r="N926" s="169"/>
      <c r="O926" s="169"/>
      <c r="P926" s="169"/>
      <c r="Q926" s="169"/>
      <c r="R926" s="169"/>
      <c r="S926" s="169"/>
      <c r="T926" s="170"/>
      <c r="AT926" s="165" t="s">
        <v>207</v>
      </c>
      <c r="AU926" s="165" t="s">
        <v>84</v>
      </c>
      <c r="AV926" s="13" t="s">
        <v>82</v>
      </c>
      <c r="AW926" s="13" t="s">
        <v>32</v>
      </c>
      <c r="AX926" s="13" t="s">
        <v>76</v>
      </c>
      <c r="AY926" s="165" t="s">
        <v>201</v>
      </c>
    </row>
    <row r="927" spans="2:51" s="14" customFormat="1" ht="11.25">
      <c r="B927" s="171"/>
      <c r="D927" s="164" t="s">
        <v>207</v>
      </c>
      <c r="E927" s="172" t="s">
        <v>1</v>
      </c>
      <c r="F927" s="173" t="s">
        <v>1129</v>
      </c>
      <c r="H927" s="174">
        <v>4.4999999999999998E-2</v>
      </c>
      <c r="I927" s="175"/>
      <c r="L927" s="171"/>
      <c r="M927" s="176"/>
      <c r="N927" s="177"/>
      <c r="O927" s="177"/>
      <c r="P927" s="177"/>
      <c r="Q927" s="177"/>
      <c r="R927" s="177"/>
      <c r="S927" s="177"/>
      <c r="T927" s="178"/>
      <c r="AT927" s="172" t="s">
        <v>207</v>
      </c>
      <c r="AU927" s="172" t="s">
        <v>84</v>
      </c>
      <c r="AV927" s="14" t="s">
        <v>84</v>
      </c>
      <c r="AW927" s="14" t="s">
        <v>32</v>
      </c>
      <c r="AX927" s="14" t="s">
        <v>76</v>
      </c>
      <c r="AY927" s="172" t="s">
        <v>201</v>
      </c>
    </row>
    <row r="928" spans="2:51" s="13" customFormat="1" ht="11.25">
      <c r="B928" s="163"/>
      <c r="D928" s="164" t="s">
        <v>207</v>
      </c>
      <c r="E928" s="165" t="s">
        <v>1</v>
      </c>
      <c r="F928" s="166" t="s">
        <v>1001</v>
      </c>
      <c r="H928" s="165" t="s">
        <v>1</v>
      </c>
      <c r="I928" s="167"/>
      <c r="L928" s="163"/>
      <c r="M928" s="168"/>
      <c r="N928" s="169"/>
      <c r="O928" s="169"/>
      <c r="P928" s="169"/>
      <c r="Q928" s="169"/>
      <c r="R928" s="169"/>
      <c r="S928" s="169"/>
      <c r="T928" s="170"/>
      <c r="AT928" s="165" t="s">
        <v>207</v>
      </c>
      <c r="AU928" s="165" t="s">
        <v>84</v>
      </c>
      <c r="AV928" s="13" t="s">
        <v>82</v>
      </c>
      <c r="AW928" s="13" t="s">
        <v>32</v>
      </c>
      <c r="AX928" s="13" t="s">
        <v>76</v>
      </c>
      <c r="AY928" s="165" t="s">
        <v>201</v>
      </c>
    </row>
    <row r="929" spans="2:51" s="14" customFormat="1" ht="11.25">
      <c r="B929" s="171"/>
      <c r="D929" s="164" t="s">
        <v>207</v>
      </c>
      <c r="E929" s="172" t="s">
        <v>1</v>
      </c>
      <c r="F929" s="173" t="s">
        <v>1130</v>
      </c>
      <c r="H929" s="174">
        <v>4.2000000000000003E-2</v>
      </c>
      <c r="I929" s="175"/>
      <c r="L929" s="171"/>
      <c r="M929" s="176"/>
      <c r="N929" s="177"/>
      <c r="O929" s="177"/>
      <c r="P929" s="177"/>
      <c r="Q929" s="177"/>
      <c r="R929" s="177"/>
      <c r="S929" s="177"/>
      <c r="T929" s="178"/>
      <c r="AT929" s="172" t="s">
        <v>207</v>
      </c>
      <c r="AU929" s="172" t="s">
        <v>84</v>
      </c>
      <c r="AV929" s="14" t="s">
        <v>84</v>
      </c>
      <c r="AW929" s="14" t="s">
        <v>32</v>
      </c>
      <c r="AX929" s="14" t="s">
        <v>76</v>
      </c>
      <c r="AY929" s="172" t="s">
        <v>201</v>
      </c>
    </row>
    <row r="930" spans="2:51" s="13" customFormat="1" ht="11.25">
      <c r="B930" s="163"/>
      <c r="D930" s="164" t="s">
        <v>207</v>
      </c>
      <c r="E930" s="165" t="s">
        <v>1</v>
      </c>
      <c r="F930" s="166" t="s">
        <v>1001</v>
      </c>
      <c r="H930" s="165" t="s">
        <v>1</v>
      </c>
      <c r="I930" s="167"/>
      <c r="L930" s="163"/>
      <c r="M930" s="168"/>
      <c r="N930" s="169"/>
      <c r="O930" s="169"/>
      <c r="P930" s="169"/>
      <c r="Q930" s="169"/>
      <c r="R930" s="169"/>
      <c r="S930" s="169"/>
      <c r="T930" s="170"/>
      <c r="AT930" s="165" t="s">
        <v>207</v>
      </c>
      <c r="AU930" s="165" t="s">
        <v>84</v>
      </c>
      <c r="AV930" s="13" t="s">
        <v>82</v>
      </c>
      <c r="AW930" s="13" t="s">
        <v>32</v>
      </c>
      <c r="AX930" s="13" t="s">
        <v>76</v>
      </c>
      <c r="AY930" s="165" t="s">
        <v>201</v>
      </c>
    </row>
    <row r="931" spans="2:51" s="14" customFormat="1" ht="11.25">
      <c r="B931" s="171"/>
      <c r="D931" s="164" t="s">
        <v>207</v>
      </c>
      <c r="E931" s="172" t="s">
        <v>1</v>
      </c>
      <c r="F931" s="173" t="s">
        <v>1130</v>
      </c>
      <c r="H931" s="174">
        <v>4.2000000000000003E-2</v>
      </c>
      <c r="I931" s="175"/>
      <c r="L931" s="171"/>
      <c r="M931" s="176"/>
      <c r="N931" s="177"/>
      <c r="O931" s="177"/>
      <c r="P931" s="177"/>
      <c r="Q931" s="177"/>
      <c r="R931" s="177"/>
      <c r="S931" s="177"/>
      <c r="T931" s="178"/>
      <c r="AT931" s="172" t="s">
        <v>207</v>
      </c>
      <c r="AU931" s="172" t="s">
        <v>84</v>
      </c>
      <c r="AV931" s="14" t="s">
        <v>84</v>
      </c>
      <c r="AW931" s="14" t="s">
        <v>32</v>
      </c>
      <c r="AX931" s="14" t="s">
        <v>76</v>
      </c>
      <c r="AY931" s="172" t="s">
        <v>201</v>
      </c>
    </row>
    <row r="932" spans="2:51" s="13" customFormat="1" ht="11.25">
      <c r="B932" s="163"/>
      <c r="D932" s="164" t="s">
        <v>207</v>
      </c>
      <c r="E932" s="165" t="s">
        <v>1</v>
      </c>
      <c r="F932" s="166" t="s">
        <v>1001</v>
      </c>
      <c r="H932" s="165" t="s">
        <v>1</v>
      </c>
      <c r="I932" s="167"/>
      <c r="L932" s="163"/>
      <c r="M932" s="168"/>
      <c r="N932" s="169"/>
      <c r="O932" s="169"/>
      <c r="P932" s="169"/>
      <c r="Q932" s="169"/>
      <c r="R932" s="169"/>
      <c r="S932" s="169"/>
      <c r="T932" s="170"/>
      <c r="AT932" s="165" t="s">
        <v>207</v>
      </c>
      <c r="AU932" s="165" t="s">
        <v>84</v>
      </c>
      <c r="AV932" s="13" t="s">
        <v>82</v>
      </c>
      <c r="AW932" s="13" t="s">
        <v>32</v>
      </c>
      <c r="AX932" s="13" t="s">
        <v>76</v>
      </c>
      <c r="AY932" s="165" t="s">
        <v>201</v>
      </c>
    </row>
    <row r="933" spans="2:51" s="14" customFormat="1" ht="11.25">
      <c r="B933" s="171"/>
      <c r="D933" s="164" t="s">
        <v>207</v>
      </c>
      <c r="E933" s="172" t="s">
        <v>1</v>
      </c>
      <c r="F933" s="173" t="s">
        <v>1130</v>
      </c>
      <c r="H933" s="174">
        <v>4.2000000000000003E-2</v>
      </c>
      <c r="I933" s="175"/>
      <c r="L933" s="171"/>
      <c r="M933" s="176"/>
      <c r="N933" s="177"/>
      <c r="O933" s="177"/>
      <c r="P933" s="177"/>
      <c r="Q933" s="177"/>
      <c r="R933" s="177"/>
      <c r="S933" s="177"/>
      <c r="T933" s="178"/>
      <c r="AT933" s="172" t="s">
        <v>207</v>
      </c>
      <c r="AU933" s="172" t="s">
        <v>84</v>
      </c>
      <c r="AV933" s="14" t="s">
        <v>84</v>
      </c>
      <c r="AW933" s="14" t="s">
        <v>32</v>
      </c>
      <c r="AX933" s="14" t="s">
        <v>76</v>
      </c>
      <c r="AY933" s="172" t="s">
        <v>201</v>
      </c>
    </row>
    <row r="934" spans="2:51" s="13" customFormat="1" ht="11.25">
      <c r="B934" s="163"/>
      <c r="D934" s="164" t="s">
        <v>207</v>
      </c>
      <c r="E934" s="165" t="s">
        <v>1</v>
      </c>
      <c r="F934" s="166" t="s">
        <v>1001</v>
      </c>
      <c r="H934" s="165" t="s">
        <v>1</v>
      </c>
      <c r="I934" s="167"/>
      <c r="L934" s="163"/>
      <c r="M934" s="168"/>
      <c r="N934" s="169"/>
      <c r="O934" s="169"/>
      <c r="P934" s="169"/>
      <c r="Q934" s="169"/>
      <c r="R934" s="169"/>
      <c r="S934" s="169"/>
      <c r="T934" s="170"/>
      <c r="AT934" s="165" t="s">
        <v>207</v>
      </c>
      <c r="AU934" s="165" t="s">
        <v>84</v>
      </c>
      <c r="AV934" s="13" t="s">
        <v>82</v>
      </c>
      <c r="AW934" s="13" t="s">
        <v>32</v>
      </c>
      <c r="AX934" s="13" t="s">
        <v>76</v>
      </c>
      <c r="AY934" s="165" t="s">
        <v>201</v>
      </c>
    </row>
    <row r="935" spans="2:51" s="14" customFormat="1" ht="11.25">
      <c r="B935" s="171"/>
      <c r="D935" s="164" t="s">
        <v>207</v>
      </c>
      <c r="E935" s="172" t="s">
        <v>1</v>
      </c>
      <c r="F935" s="173" t="s">
        <v>1117</v>
      </c>
      <c r="H935" s="174">
        <v>0.04</v>
      </c>
      <c r="I935" s="175"/>
      <c r="L935" s="171"/>
      <c r="M935" s="176"/>
      <c r="N935" s="177"/>
      <c r="O935" s="177"/>
      <c r="P935" s="177"/>
      <c r="Q935" s="177"/>
      <c r="R935" s="177"/>
      <c r="S935" s="177"/>
      <c r="T935" s="178"/>
      <c r="AT935" s="172" t="s">
        <v>207</v>
      </c>
      <c r="AU935" s="172" t="s">
        <v>84</v>
      </c>
      <c r="AV935" s="14" t="s">
        <v>84</v>
      </c>
      <c r="AW935" s="14" t="s">
        <v>32</v>
      </c>
      <c r="AX935" s="14" t="s">
        <v>76</v>
      </c>
      <c r="AY935" s="172" t="s">
        <v>201</v>
      </c>
    </row>
    <row r="936" spans="2:51" s="13" customFormat="1" ht="11.25">
      <c r="B936" s="163"/>
      <c r="D936" s="164" t="s">
        <v>207</v>
      </c>
      <c r="E936" s="165" t="s">
        <v>1</v>
      </c>
      <c r="F936" s="166" t="s">
        <v>1001</v>
      </c>
      <c r="H936" s="165" t="s">
        <v>1</v>
      </c>
      <c r="I936" s="167"/>
      <c r="L936" s="163"/>
      <c r="M936" s="168"/>
      <c r="N936" s="169"/>
      <c r="O936" s="169"/>
      <c r="P936" s="169"/>
      <c r="Q936" s="169"/>
      <c r="R936" s="169"/>
      <c r="S936" s="169"/>
      <c r="T936" s="170"/>
      <c r="AT936" s="165" t="s">
        <v>207</v>
      </c>
      <c r="AU936" s="165" t="s">
        <v>84</v>
      </c>
      <c r="AV936" s="13" t="s">
        <v>82</v>
      </c>
      <c r="AW936" s="13" t="s">
        <v>32</v>
      </c>
      <c r="AX936" s="13" t="s">
        <v>76</v>
      </c>
      <c r="AY936" s="165" t="s">
        <v>201</v>
      </c>
    </row>
    <row r="937" spans="2:51" s="14" customFormat="1" ht="11.25">
      <c r="B937" s="171"/>
      <c r="D937" s="164" t="s">
        <v>207</v>
      </c>
      <c r="E937" s="172" t="s">
        <v>1</v>
      </c>
      <c r="F937" s="173" t="s">
        <v>1131</v>
      </c>
      <c r="H937" s="174">
        <v>3.9E-2</v>
      </c>
      <c r="I937" s="175"/>
      <c r="L937" s="171"/>
      <c r="M937" s="176"/>
      <c r="N937" s="177"/>
      <c r="O937" s="177"/>
      <c r="P937" s="177"/>
      <c r="Q937" s="177"/>
      <c r="R937" s="177"/>
      <c r="S937" s="177"/>
      <c r="T937" s="178"/>
      <c r="AT937" s="172" t="s">
        <v>207</v>
      </c>
      <c r="AU937" s="172" t="s">
        <v>84</v>
      </c>
      <c r="AV937" s="14" t="s">
        <v>84</v>
      </c>
      <c r="AW937" s="14" t="s">
        <v>32</v>
      </c>
      <c r="AX937" s="14" t="s">
        <v>76</v>
      </c>
      <c r="AY937" s="172" t="s">
        <v>201</v>
      </c>
    </row>
    <row r="938" spans="2:51" s="13" customFormat="1" ht="11.25">
      <c r="B938" s="163"/>
      <c r="D938" s="164" t="s">
        <v>207</v>
      </c>
      <c r="E938" s="165" t="s">
        <v>1</v>
      </c>
      <c r="F938" s="166" t="s">
        <v>1001</v>
      </c>
      <c r="H938" s="165" t="s">
        <v>1</v>
      </c>
      <c r="I938" s="167"/>
      <c r="L938" s="163"/>
      <c r="M938" s="168"/>
      <c r="N938" s="169"/>
      <c r="O938" s="169"/>
      <c r="P938" s="169"/>
      <c r="Q938" s="169"/>
      <c r="R938" s="169"/>
      <c r="S938" s="169"/>
      <c r="T938" s="170"/>
      <c r="AT938" s="165" t="s">
        <v>207</v>
      </c>
      <c r="AU938" s="165" t="s">
        <v>84</v>
      </c>
      <c r="AV938" s="13" t="s">
        <v>82</v>
      </c>
      <c r="AW938" s="13" t="s">
        <v>32</v>
      </c>
      <c r="AX938" s="13" t="s">
        <v>76</v>
      </c>
      <c r="AY938" s="165" t="s">
        <v>201</v>
      </c>
    </row>
    <row r="939" spans="2:51" s="14" customFormat="1" ht="11.25">
      <c r="B939" s="171"/>
      <c r="D939" s="164" t="s">
        <v>207</v>
      </c>
      <c r="E939" s="172" t="s">
        <v>1</v>
      </c>
      <c r="F939" s="173" t="s">
        <v>1132</v>
      </c>
      <c r="H939" s="174">
        <v>7.9000000000000001E-2</v>
      </c>
      <c r="I939" s="175"/>
      <c r="L939" s="171"/>
      <c r="M939" s="176"/>
      <c r="N939" s="177"/>
      <c r="O939" s="177"/>
      <c r="P939" s="177"/>
      <c r="Q939" s="177"/>
      <c r="R939" s="177"/>
      <c r="S939" s="177"/>
      <c r="T939" s="178"/>
      <c r="AT939" s="172" t="s">
        <v>207</v>
      </c>
      <c r="AU939" s="172" t="s">
        <v>84</v>
      </c>
      <c r="AV939" s="14" t="s">
        <v>84</v>
      </c>
      <c r="AW939" s="14" t="s">
        <v>32</v>
      </c>
      <c r="AX939" s="14" t="s">
        <v>76</v>
      </c>
      <c r="AY939" s="172" t="s">
        <v>201</v>
      </c>
    </row>
    <row r="940" spans="2:51" s="13" customFormat="1" ht="11.25">
      <c r="B940" s="163"/>
      <c r="D940" s="164" t="s">
        <v>207</v>
      </c>
      <c r="E940" s="165" t="s">
        <v>1</v>
      </c>
      <c r="F940" s="166" t="s">
        <v>1001</v>
      </c>
      <c r="H940" s="165" t="s">
        <v>1</v>
      </c>
      <c r="I940" s="167"/>
      <c r="L940" s="163"/>
      <c r="M940" s="168"/>
      <c r="N940" s="169"/>
      <c r="O940" s="169"/>
      <c r="P940" s="169"/>
      <c r="Q940" s="169"/>
      <c r="R940" s="169"/>
      <c r="S940" s="169"/>
      <c r="T940" s="170"/>
      <c r="AT940" s="165" t="s">
        <v>207</v>
      </c>
      <c r="AU940" s="165" t="s">
        <v>84</v>
      </c>
      <c r="AV940" s="13" t="s">
        <v>82</v>
      </c>
      <c r="AW940" s="13" t="s">
        <v>32</v>
      </c>
      <c r="AX940" s="13" t="s">
        <v>76</v>
      </c>
      <c r="AY940" s="165" t="s">
        <v>201</v>
      </c>
    </row>
    <row r="941" spans="2:51" s="14" customFormat="1" ht="11.25">
      <c r="B941" s="171"/>
      <c r="D941" s="164" t="s">
        <v>207</v>
      </c>
      <c r="E941" s="172" t="s">
        <v>1</v>
      </c>
      <c r="F941" s="173" t="s">
        <v>1131</v>
      </c>
      <c r="H941" s="174">
        <v>3.9E-2</v>
      </c>
      <c r="I941" s="175"/>
      <c r="L941" s="171"/>
      <c r="M941" s="176"/>
      <c r="N941" s="177"/>
      <c r="O941" s="177"/>
      <c r="P941" s="177"/>
      <c r="Q941" s="177"/>
      <c r="R941" s="177"/>
      <c r="S941" s="177"/>
      <c r="T941" s="178"/>
      <c r="AT941" s="172" t="s">
        <v>207</v>
      </c>
      <c r="AU941" s="172" t="s">
        <v>84</v>
      </c>
      <c r="AV941" s="14" t="s">
        <v>84</v>
      </c>
      <c r="AW941" s="14" t="s">
        <v>32</v>
      </c>
      <c r="AX941" s="14" t="s">
        <v>76</v>
      </c>
      <c r="AY941" s="172" t="s">
        <v>201</v>
      </c>
    </row>
    <row r="942" spans="2:51" s="13" customFormat="1" ht="11.25">
      <c r="B942" s="163"/>
      <c r="D942" s="164" t="s">
        <v>207</v>
      </c>
      <c r="E942" s="165" t="s">
        <v>1</v>
      </c>
      <c r="F942" s="166" t="s">
        <v>1001</v>
      </c>
      <c r="H942" s="165" t="s">
        <v>1</v>
      </c>
      <c r="I942" s="167"/>
      <c r="L942" s="163"/>
      <c r="M942" s="168"/>
      <c r="N942" s="169"/>
      <c r="O942" s="169"/>
      <c r="P942" s="169"/>
      <c r="Q942" s="169"/>
      <c r="R942" s="169"/>
      <c r="S942" s="169"/>
      <c r="T942" s="170"/>
      <c r="AT942" s="165" t="s">
        <v>207</v>
      </c>
      <c r="AU942" s="165" t="s">
        <v>84</v>
      </c>
      <c r="AV942" s="13" t="s">
        <v>82</v>
      </c>
      <c r="AW942" s="13" t="s">
        <v>32</v>
      </c>
      <c r="AX942" s="13" t="s">
        <v>76</v>
      </c>
      <c r="AY942" s="165" t="s">
        <v>201</v>
      </c>
    </row>
    <row r="943" spans="2:51" s="14" customFormat="1" ht="11.25">
      <c r="B943" s="171"/>
      <c r="D943" s="164" t="s">
        <v>207</v>
      </c>
      <c r="E943" s="172" t="s">
        <v>1</v>
      </c>
      <c r="F943" s="173" t="s">
        <v>1131</v>
      </c>
      <c r="H943" s="174">
        <v>3.9E-2</v>
      </c>
      <c r="I943" s="175"/>
      <c r="L943" s="171"/>
      <c r="M943" s="176"/>
      <c r="N943" s="177"/>
      <c r="O943" s="177"/>
      <c r="P943" s="177"/>
      <c r="Q943" s="177"/>
      <c r="R943" s="177"/>
      <c r="S943" s="177"/>
      <c r="T943" s="178"/>
      <c r="AT943" s="172" t="s">
        <v>207</v>
      </c>
      <c r="AU943" s="172" t="s">
        <v>84</v>
      </c>
      <c r="AV943" s="14" t="s">
        <v>84</v>
      </c>
      <c r="AW943" s="14" t="s">
        <v>32</v>
      </c>
      <c r="AX943" s="14" t="s">
        <v>76</v>
      </c>
      <c r="AY943" s="172" t="s">
        <v>201</v>
      </c>
    </row>
    <row r="944" spans="2:51" s="13" customFormat="1" ht="11.25">
      <c r="B944" s="163"/>
      <c r="D944" s="164" t="s">
        <v>207</v>
      </c>
      <c r="E944" s="165" t="s">
        <v>1</v>
      </c>
      <c r="F944" s="166" t="s">
        <v>1001</v>
      </c>
      <c r="H944" s="165" t="s">
        <v>1</v>
      </c>
      <c r="I944" s="167"/>
      <c r="L944" s="163"/>
      <c r="M944" s="168"/>
      <c r="N944" s="169"/>
      <c r="O944" s="169"/>
      <c r="P944" s="169"/>
      <c r="Q944" s="169"/>
      <c r="R944" s="169"/>
      <c r="S944" s="169"/>
      <c r="T944" s="170"/>
      <c r="AT944" s="165" t="s">
        <v>207</v>
      </c>
      <c r="AU944" s="165" t="s">
        <v>84</v>
      </c>
      <c r="AV944" s="13" t="s">
        <v>82</v>
      </c>
      <c r="AW944" s="13" t="s">
        <v>32</v>
      </c>
      <c r="AX944" s="13" t="s">
        <v>76</v>
      </c>
      <c r="AY944" s="165" t="s">
        <v>201</v>
      </c>
    </row>
    <row r="945" spans="2:51" s="14" customFormat="1" ht="11.25">
      <c r="B945" s="171"/>
      <c r="D945" s="164" t="s">
        <v>207</v>
      </c>
      <c r="E945" s="172" t="s">
        <v>1</v>
      </c>
      <c r="F945" s="173" t="s">
        <v>1131</v>
      </c>
      <c r="H945" s="174">
        <v>3.9E-2</v>
      </c>
      <c r="I945" s="175"/>
      <c r="L945" s="171"/>
      <c r="M945" s="176"/>
      <c r="N945" s="177"/>
      <c r="O945" s="177"/>
      <c r="P945" s="177"/>
      <c r="Q945" s="177"/>
      <c r="R945" s="177"/>
      <c r="S945" s="177"/>
      <c r="T945" s="178"/>
      <c r="AT945" s="172" t="s">
        <v>207</v>
      </c>
      <c r="AU945" s="172" t="s">
        <v>84</v>
      </c>
      <c r="AV945" s="14" t="s">
        <v>84</v>
      </c>
      <c r="AW945" s="14" t="s">
        <v>32</v>
      </c>
      <c r="AX945" s="14" t="s">
        <v>76</v>
      </c>
      <c r="AY945" s="172" t="s">
        <v>201</v>
      </c>
    </row>
    <row r="946" spans="2:51" s="13" customFormat="1" ht="11.25">
      <c r="B946" s="163"/>
      <c r="D946" s="164" t="s">
        <v>207</v>
      </c>
      <c r="E946" s="165" t="s">
        <v>1</v>
      </c>
      <c r="F946" s="166" t="s">
        <v>1001</v>
      </c>
      <c r="H946" s="165" t="s">
        <v>1</v>
      </c>
      <c r="I946" s="167"/>
      <c r="L946" s="163"/>
      <c r="M946" s="168"/>
      <c r="N946" s="169"/>
      <c r="O946" s="169"/>
      <c r="P946" s="169"/>
      <c r="Q946" s="169"/>
      <c r="R946" s="169"/>
      <c r="S946" s="169"/>
      <c r="T946" s="170"/>
      <c r="AT946" s="165" t="s">
        <v>207</v>
      </c>
      <c r="AU946" s="165" t="s">
        <v>84</v>
      </c>
      <c r="AV946" s="13" t="s">
        <v>82</v>
      </c>
      <c r="AW946" s="13" t="s">
        <v>32</v>
      </c>
      <c r="AX946" s="13" t="s">
        <v>76</v>
      </c>
      <c r="AY946" s="165" t="s">
        <v>201</v>
      </c>
    </row>
    <row r="947" spans="2:51" s="14" customFormat="1" ht="11.25">
      <c r="B947" s="171"/>
      <c r="D947" s="164" t="s">
        <v>207</v>
      </c>
      <c r="E947" s="172" t="s">
        <v>1</v>
      </c>
      <c r="F947" s="173" t="s">
        <v>1133</v>
      </c>
      <c r="H947" s="174">
        <v>3.7999999999999999E-2</v>
      </c>
      <c r="I947" s="175"/>
      <c r="L947" s="171"/>
      <c r="M947" s="176"/>
      <c r="N947" s="177"/>
      <c r="O947" s="177"/>
      <c r="P947" s="177"/>
      <c r="Q947" s="177"/>
      <c r="R947" s="177"/>
      <c r="S947" s="177"/>
      <c r="T947" s="178"/>
      <c r="AT947" s="172" t="s">
        <v>207</v>
      </c>
      <c r="AU947" s="172" t="s">
        <v>84</v>
      </c>
      <c r="AV947" s="14" t="s">
        <v>84</v>
      </c>
      <c r="AW947" s="14" t="s">
        <v>32</v>
      </c>
      <c r="AX947" s="14" t="s">
        <v>76</v>
      </c>
      <c r="AY947" s="172" t="s">
        <v>201</v>
      </c>
    </row>
    <row r="948" spans="2:51" s="13" customFormat="1" ht="11.25">
      <c r="B948" s="163"/>
      <c r="D948" s="164" t="s">
        <v>207</v>
      </c>
      <c r="E948" s="165" t="s">
        <v>1</v>
      </c>
      <c r="F948" s="166" t="s">
        <v>1001</v>
      </c>
      <c r="H948" s="165" t="s">
        <v>1</v>
      </c>
      <c r="I948" s="167"/>
      <c r="L948" s="163"/>
      <c r="M948" s="168"/>
      <c r="N948" s="169"/>
      <c r="O948" s="169"/>
      <c r="P948" s="169"/>
      <c r="Q948" s="169"/>
      <c r="R948" s="169"/>
      <c r="S948" s="169"/>
      <c r="T948" s="170"/>
      <c r="AT948" s="165" t="s">
        <v>207</v>
      </c>
      <c r="AU948" s="165" t="s">
        <v>84</v>
      </c>
      <c r="AV948" s="13" t="s">
        <v>82</v>
      </c>
      <c r="AW948" s="13" t="s">
        <v>32</v>
      </c>
      <c r="AX948" s="13" t="s">
        <v>76</v>
      </c>
      <c r="AY948" s="165" t="s">
        <v>201</v>
      </c>
    </row>
    <row r="949" spans="2:51" s="14" customFormat="1" ht="11.25">
      <c r="B949" s="171"/>
      <c r="D949" s="164" t="s">
        <v>207</v>
      </c>
      <c r="E949" s="172" t="s">
        <v>1</v>
      </c>
      <c r="F949" s="173" t="s">
        <v>1134</v>
      </c>
      <c r="H949" s="174">
        <v>3.6999999999999998E-2</v>
      </c>
      <c r="I949" s="175"/>
      <c r="L949" s="171"/>
      <c r="M949" s="176"/>
      <c r="N949" s="177"/>
      <c r="O949" s="177"/>
      <c r="P949" s="177"/>
      <c r="Q949" s="177"/>
      <c r="R949" s="177"/>
      <c r="S949" s="177"/>
      <c r="T949" s="178"/>
      <c r="AT949" s="172" t="s">
        <v>207</v>
      </c>
      <c r="AU949" s="172" t="s">
        <v>84</v>
      </c>
      <c r="AV949" s="14" t="s">
        <v>84</v>
      </c>
      <c r="AW949" s="14" t="s">
        <v>32</v>
      </c>
      <c r="AX949" s="14" t="s">
        <v>76</v>
      </c>
      <c r="AY949" s="172" t="s">
        <v>201</v>
      </c>
    </row>
    <row r="950" spans="2:51" s="13" customFormat="1" ht="11.25">
      <c r="B950" s="163"/>
      <c r="D950" s="164" t="s">
        <v>207</v>
      </c>
      <c r="E950" s="165" t="s">
        <v>1</v>
      </c>
      <c r="F950" s="166" t="s">
        <v>1001</v>
      </c>
      <c r="H950" s="165" t="s">
        <v>1</v>
      </c>
      <c r="I950" s="167"/>
      <c r="L950" s="163"/>
      <c r="M950" s="168"/>
      <c r="N950" s="169"/>
      <c r="O950" s="169"/>
      <c r="P950" s="169"/>
      <c r="Q950" s="169"/>
      <c r="R950" s="169"/>
      <c r="S950" s="169"/>
      <c r="T950" s="170"/>
      <c r="AT950" s="165" t="s">
        <v>207</v>
      </c>
      <c r="AU950" s="165" t="s">
        <v>84</v>
      </c>
      <c r="AV950" s="13" t="s">
        <v>82</v>
      </c>
      <c r="AW950" s="13" t="s">
        <v>32</v>
      </c>
      <c r="AX950" s="13" t="s">
        <v>76</v>
      </c>
      <c r="AY950" s="165" t="s">
        <v>201</v>
      </c>
    </row>
    <row r="951" spans="2:51" s="14" customFormat="1" ht="11.25">
      <c r="B951" s="171"/>
      <c r="D951" s="164" t="s">
        <v>207</v>
      </c>
      <c r="E951" s="172" t="s">
        <v>1</v>
      </c>
      <c r="F951" s="173" t="s">
        <v>1135</v>
      </c>
      <c r="H951" s="174">
        <v>3.5000000000000003E-2</v>
      </c>
      <c r="I951" s="175"/>
      <c r="L951" s="171"/>
      <c r="M951" s="176"/>
      <c r="N951" s="177"/>
      <c r="O951" s="177"/>
      <c r="P951" s="177"/>
      <c r="Q951" s="177"/>
      <c r="R951" s="177"/>
      <c r="S951" s="177"/>
      <c r="T951" s="178"/>
      <c r="AT951" s="172" t="s">
        <v>207</v>
      </c>
      <c r="AU951" s="172" t="s">
        <v>84</v>
      </c>
      <c r="AV951" s="14" t="s">
        <v>84</v>
      </c>
      <c r="AW951" s="14" t="s">
        <v>32</v>
      </c>
      <c r="AX951" s="14" t="s">
        <v>76</v>
      </c>
      <c r="AY951" s="172" t="s">
        <v>201</v>
      </c>
    </row>
    <row r="952" spans="2:51" s="13" customFormat="1" ht="11.25">
      <c r="B952" s="163"/>
      <c r="D952" s="164" t="s">
        <v>207</v>
      </c>
      <c r="E952" s="165" t="s">
        <v>1</v>
      </c>
      <c r="F952" s="166" t="s">
        <v>1001</v>
      </c>
      <c r="H952" s="165" t="s">
        <v>1</v>
      </c>
      <c r="I952" s="167"/>
      <c r="L952" s="163"/>
      <c r="M952" s="168"/>
      <c r="N952" s="169"/>
      <c r="O952" s="169"/>
      <c r="P952" s="169"/>
      <c r="Q952" s="169"/>
      <c r="R952" s="169"/>
      <c r="S952" s="169"/>
      <c r="T952" s="170"/>
      <c r="AT952" s="165" t="s">
        <v>207</v>
      </c>
      <c r="AU952" s="165" t="s">
        <v>84</v>
      </c>
      <c r="AV952" s="13" t="s">
        <v>82</v>
      </c>
      <c r="AW952" s="13" t="s">
        <v>32</v>
      </c>
      <c r="AX952" s="13" t="s">
        <v>76</v>
      </c>
      <c r="AY952" s="165" t="s">
        <v>201</v>
      </c>
    </row>
    <row r="953" spans="2:51" s="14" customFormat="1" ht="11.25">
      <c r="B953" s="171"/>
      <c r="D953" s="164" t="s">
        <v>207</v>
      </c>
      <c r="E953" s="172" t="s">
        <v>1</v>
      </c>
      <c r="F953" s="173" t="s">
        <v>1121</v>
      </c>
      <c r="H953" s="174">
        <v>3.4000000000000002E-2</v>
      </c>
      <c r="I953" s="175"/>
      <c r="L953" s="171"/>
      <c r="M953" s="176"/>
      <c r="N953" s="177"/>
      <c r="O953" s="177"/>
      <c r="P953" s="177"/>
      <c r="Q953" s="177"/>
      <c r="R953" s="177"/>
      <c r="S953" s="177"/>
      <c r="T953" s="178"/>
      <c r="AT953" s="172" t="s">
        <v>207</v>
      </c>
      <c r="AU953" s="172" t="s">
        <v>84</v>
      </c>
      <c r="AV953" s="14" t="s">
        <v>84</v>
      </c>
      <c r="AW953" s="14" t="s">
        <v>32</v>
      </c>
      <c r="AX953" s="14" t="s">
        <v>76</v>
      </c>
      <c r="AY953" s="172" t="s">
        <v>201</v>
      </c>
    </row>
    <row r="954" spans="2:51" s="13" customFormat="1" ht="11.25">
      <c r="B954" s="163"/>
      <c r="D954" s="164" t="s">
        <v>207</v>
      </c>
      <c r="E954" s="165" t="s">
        <v>1</v>
      </c>
      <c r="F954" s="166" t="s">
        <v>1001</v>
      </c>
      <c r="H954" s="165" t="s">
        <v>1</v>
      </c>
      <c r="I954" s="167"/>
      <c r="L954" s="163"/>
      <c r="M954" s="168"/>
      <c r="N954" s="169"/>
      <c r="O954" s="169"/>
      <c r="P954" s="169"/>
      <c r="Q954" s="169"/>
      <c r="R954" s="169"/>
      <c r="S954" s="169"/>
      <c r="T954" s="170"/>
      <c r="AT954" s="165" t="s">
        <v>207</v>
      </c>
      <c r="AU954" s="165" t="s">
        <v>84</v>
      </c>
      <c r="AV954" s="13" t="s">
        <v>82</v>
      </c>
      <c r="AW954" s="13" t="s">
        <v>32</v>
      </c>
      <c r="AX954" s="13" t="s">
        <v>76</v>
      </c>
      <c r="AY954" s="165" t="s">
        <v>201</v>
      </c>
    </row>
    <row r="955" spans="2:51" s="14" customFormat="1" ht="11.25">
      <c r="B955" s="171"/>
      <c r="D955" s="164" t="s">
        <v>207</v>
      </c>
      <c r="E955" s="172" t="s">
        <v>1</v>
      </c>
      <c r="F955" s="173" t="s">
        <v>1136</v>
      </c>
      <c r="H955" s="174">
        <v>3.2000000000000001E-2</v>
      </c>
      <c r="I955" s="175"/>
      <c r="L955" s="171"/>
      <c r="M955" s="176"/>
      <c r="N955" s="177"/>
      <c r="O955" s="177"/>
      <c r="P955" s="177"/>
      <c r="Q955" s="177"/>
      <c r="R955" s="177"/>
      <c r="S955" s="177"/>
      <c r="T955" s="178"/>
      <c r="AT955" s="172" t="s">
        <v>207</v>
      </c>
      <c r="AU955" s="172" t="s">
        <v>84</v>
      </c>
      <c r="AV955" s="14" t="s">
        <v>84</v>
      </c>
      <c r="AW955" s="14" t="s">
        <v>32</v>
      </c>
      <c r="AX955" s="14" t="s">
        <v>76</v>
      </c>
      <c r="AY955" s="172" t="s">
        <v>201</v>
      </c>
    </row>
    <row r="956" spans="2:51" s="13" customFormat="1" ht="11.25">
      <c r="B956" s="163"/>
      <c r="D956" s="164" t="s">
        <v>207</v>
      </c>
      <c r="E956" s="165" t="s">
        <v>1</v>
      </c>
      <c r="F956" s="166" t="s">
        <v>1001</v>
      </c>
      <c r="H956" s="165" t="s">
        <v>1</v>
      </c>
      <c r="I956" s="167"/>
      <c r="L956" s="163"/>
      <c r="M956" s="168"/>
      <c r="N956" s="169"/>
      <c r="O956" s="169"/>
      <c r="P956" s="169"/>
      <c r="Q956" s="169"/>
      <c r="R956" s="169"/>
      <c r="S956" s="169"/>
      <c r="T956" s="170"/>
      <c r="AT956" s="165" t="s">
        <v>207</v>
      </c>
      <c r="AU956" s="165" t="s">
        <v>84</v>
      </c>
      <c r="AV956" s="13" t="s">
        <v>82</v>
      </c>
      <c r="AW956" s="13" t="s">
        <v>32</v>
      </c>
      <c r="AX956" s="13" t="s">
        <v>76</v>
      </c>
      <c r="AY956" s="165" t="s">
        <v>201</v>
      </c>
    </row>
    <row r="957" spans="2:51" s="14" customFormat="1" ht="11.25">
      <c r="B957" s="171"/>
      <c r="D957" s="164" t="s">
        <v>207</v>
      </c>
      <c r="E957" s="172" t="s">
        <v>1</v>
      </c>
      <c r="F957" s="173" t="s">
        <v>1137</v>
      </c>
      <c r="H957" s="174">
        <v>3.1E-2</v>
      </c>
      <c r="I957" s="175"/>
      <c r="L957" s="171"/>
      <c r="M957" s="176"/>
      <c r="N957" s="177"/>
      <c r="O957" s="177"/>
      <c r="P957" s="177"/>
      <c r="Q957" s="177"/>
      <c r="R957" s="177"/>
      <c r="S957" s="177"/>
      <c r="T957" s="178"/>
      <c r="AT957" s="172" t="s">
        <v>207</v>
      </c>
      <c r="AU957" s="172" t="s">
        <v>84</v>
      </c>
      <c r="AV957" s="14" t="s">
        <v>84</v>
      </c>
      <c r="AW957" s="14" t="s">
        <v>32</v>
      </c>
      <c r="AX957" s="14" t="s">
        <v>76</v>
      </c>
      <c r="AY957" s="172" t="s">
        <v>201</v>
      </c>
    </row>
    <row r="958" spans="2:51" s="13" customFormat="1" ht="11.25">
      <c r="B958" s="163"/>
      <c r="D958" s="164" t="s">
        <v>207</v>
      </c>
      <c r="E958" s="165" t="s">
        <v>1</v>
      </c>
      <c r="F958" s="166" t="s">
        <v>1001</v>
      </c>
      <c r="H958" s="165" t="s">
        <v>1</v>
      </c>
      <c r="I958" s="167"/>
      <c r="L958" s="163"/>
      <c r="M958" s="168"/>
      <c r="N958" s="169"/>
      <c r="O958" s="169"/>
      <c r="P958" s="169"/>
      <c r="Q958" s="169"/>
      <c r="R958" s="169"/>
      <c r="S958" s="169"/>
      <c r="T958" s="170"/>
      <c r="AT958" s="165" t="s">
        <v>207</v>
      </c>
      <c r="AU958" s="165" t="s">
        <v>84</v>
      </c>
      <c r="AV958" s="13" t="s">
        <v>82</v>
      </c>
      <c r="AW958" s="13" t="s">
        <v>32</v>
      </c>
      <c r="AX958" s="13" t="s">
        <v>76</v>
      </c>
      <c r="AY958" s="165" t="s">
        <v>201</v>
      </c>
    </row>
    <row r="959" spans="2:51" s="14" customFormat="1" ht="11.25">
      <c r="B959" s="171"/>
      <c r="D959" s="164" t="s">
        <v>207</v>
      </c>
      <c r="E959" s="172" t="s">
        <v>1</v>
      </c>
      <c r="F959" s="173" t="s">
        <v>1118</v>
      </c>
      <c r="H959" s="174">
        <v>2.9000000000000001E-2</v>
      </c>
      <c r="I959" s="175"/>
      <c r="L959" s="171"/>
      <c r="M959" s="176"/>
      <c r="N959" s="177"/>
      <c r="O959" s="177"/>
      <c r="P959" s="177"/>
      <c r="Q959" s="177"/>
      <c r="R959" s="177"/>
      <c r="S959" s="177"/>
      <c r="T959" s="178"/>
      <c r="AT959" s="172" t="s">
        <v>207</v>
      </c>
      <c r="AU959" s="172" t="s">
        <v>84</v>
      </c>
      <c r="AV959" s="14" t="s">
        <v>84</v>
      </c>
      <c r="AW959" s="14" t="s">
        <v>32</v>
      </c>
      <c r="AX959" s="14" t="s">
        <v>76</v>
      </c>
      <c r="AY959" s="172" t="s">
        <v>201</v>
      </c>
    </row>
    <row r="960" spans="2:51" s="13" customFormat="1" ht="11.25">
      <c r="B960" s="163"/>
      <c r="D960" s="164" t="s">
        <v>207</v>
      </c>
      <c r="E960" s="165" t="s">
        <v>1</v>
      </c>
      <c r="F960" s="166" t="s">
        <v>1001</v>
      </c>
      <c r="H960" s="165" t="s">
        <v>1</v>
      </c>
      <c r="I960" s="167"/>
      <c r="L960" s="163"/>
      <c r="M960" s="168"/>
      <c r="N960" s="169"/>
      <c r="O960" s="169"/>
      <c r="P960" s="169"/>
      <c r="Q960" s="169"/>
      <c r="R960" s="169"/>
      <c r="S960" s="169"/>
      <c r="T960" s="170"/>
      <c r="AT960" s="165" t="s">
        <v>207</v>
      </c>
      <c r="AU960" s="165" t="s">
        <v>84</v>
      </c>
      <c r="AV960" s="13" t="s">
        <v>82</v>
      </c>
      <c r="AW960" s="13" t="s">
        <v>32</v>
      </c>
      <c r="AX960" s="13" t="s">
        <v>76</v>
      </c>
      <c r="AY960" s="165" t="s">
        <v>201</v>
      </c>
    </row>
    <row r="961" spans="2:51" s="14" customFormat="1" ht="11.25">
      <c r="B961" s="171"/>
      <c r="D961" s="164" t="s">
        <v>207</v>
      </c>
      <c r="E961" s="172" t="s">
        <v>1</v>
      </c>
      <c r="F961" s="173" t="s">
        <v>1138</v>
      </c>
      <c r="H961" s="174">
        <v>2.8000000000000001E-2</v>
      </c>
      <c r="I961" s="175"/>
      <c r="L961" s="171"/>
      <c r="M961" s="176"/>
      <c r="N961" s="177"/>
      <c r="O961" s="177"/>
      <c r="P961" s="177"/>
      <c r="Q961" s="177"/>
      <c r="R961" s="177"/>
      <c r="S961" s="177"/>
      <c r="T961" s="178"/>
      <c r="AT961" s="172" t="s">
        <v>207</v>
      </c>
      <c r="AU961" s="172" t="s">
        <v>84</v>
      </c>
      <c r="AV961" s="14" t="s">
        <v>84</v>
      </c>
      <c r="AW961" s="14" t="s">
        <v>32</v>
      </c>
      <c r="AX961" s="14" t="s">
        <v>76</v>
      </c>
      <c r="AY961" s="172" t="s">
        <v>201</v>
      </c>
    </row>
    <row r="962" spans="2:51" s="13" customFormat="1" ht="11.25">
      <c r="B962" s="163"/>
      <c r="D962" s="164" t="s">
        <v>207</v>
      </c>
      <c r="E962" s="165" t="s">
        <v>1</v>
      </c>
      <c r="F962" s="166" t="s">
        <v>1001</v>
      </c>
      <c r="H962" s="165" t="s">
        <v>1</v>
      </c>
      <c r="I962" s="167"/>
      <c r="L962" s="163"/>
      <c r="M962" s="168"/>
      <c r="N962" s="169"/>
      <c r="O962" s="169"/>
      <c r="P962" s="169"/>
      <c r="Q962" s="169"/>
      <c r="R962" s="169"/>
      <c r="S962" s="169"/>
      <c r="T962" s="170"/>
      <c r="AT962" s="165" t="s">
        <v>207</v>
      </c>
      <c r="AU962" s="165" t="s">
        <v>84</v>
      </c>
      <c r="AV962" s="13" t="s">
        <v>82</v>
      </c>
      <c r="AW962" s="13" t="s">
        <v>32</v>
      </c>
      <c r="AX962" s="13" t="s">
        <v>76</v>
      </c>
      <c r="AY962" s="165" t="s">
        <v>201</v>
      </c>
    </row>
    <row r="963" spans="2:51" s="14" customFormat="1" ht="11.25">
      <c r="B963" s="171"/>
      <c r="D963" s="164" t="s">
        <v>207</v>
      </c>
      <c r="E963" s="172" t="s">
        <v>1</v>
      </c>
      <c r="F963" s="173" t="s">
        <v>1138</v>
      </c>
      <c r="H963" s="174">
        <v>2.8000000000000001E-2</v>
      </c>
      <c r="I963" s="175"/>
      <c r="L963" s="171"/>
      <c r="M963" s="176"/>
      <c r="N963" s="177"/>
      <c r="O963" s="177"/>
      <c r="P963" s="177"/>
      <c r="Q963" s="177"/>
      <c r="R963" s="177"/>
      <c r="S963" s="177"/>
      <c r="T963" s="178"/>
      <c r="AT963" s="172" t="s">
        <v>207</v>
      </c>
      <c r="AU963" s="172" t="s">
        <v>84</v>
      </c>
      <c r="AV963" s="14" t="s">
        <v>84</v>
      </c>
      <c r="AW963" s="14" t="s">
        <v>32</v>
      </c>
      <c r="AX963" s="14" t="s">
        <v>76</v>
      </c>
      <c r="AY963" s="172" t="s">
        <v>201</v>
      </c>
    </row>
    <row r="964" spans="2:51" s="13" customFormat="1" ht="11.25">
      <c r="B964" s="163"/>
      <c r="D964" s="164" t="s">
        <v>207</v>
      </c>
      <c r="E964" s="165" t="s">
        <v>1</v>
      </c>
      <c r="F964" s="166" t="s">
        <v>1001</v>
      </c>
      <c r="H964" s="165" t="s">
        <v>1</v>
      </c>
      <c r="I964" s="167"/>
      <c r="L964" s="163"/>
      <c r="M964" s="168"/>
      <c r="N964" s="169"/>
      <c r="O964" s="169"/>
      <c r="P964" s="169"/>
      <c r="Q964" s="169"/>
      <c r="R964" s="169"/>
      <c r="S964" s="169"/>
      <c r="T964" s="170"/>
      <c r="AT964" s="165" t="s">
        <v>207</v>
      </c>
      <c r="AU964" s="165" t="s">
        <v>84</v>
      </c>
      <c r="AV964" s="13" t="s">
        <v>82</v>
      </c>
      <c r="AW964" s="13" t="s">
        <v>32</v>
      </c>
      <c r="AX964" s="13" t="s">
        <v>76</v>
      </c>
      <c r="AY964" s="165" t="s">
        <v>201</v>
      </c>
    </row>
    <row r="965" spans="2:51" s="14" customFormat="1" ht="11.25">
      <c r="B965" s="171"/>
      <c r="D965" s="164" t="s">
        <v>207</v>
      </c>
      <c r="E965" s="172" t="s">
        <v>1</v>
      </c>
      <c r="F965" s="173" t="s">
        <v>1139</v>
      </c>
      <c r="H965" s="174">
        <v>2.7E-2</v>
      </c>
      <c r="I965" s="175"/>
      <c r="L965" s="171"/>
      <c r="M965" s="176"/>
      <c r="N965" s="177"/>
      <c r="O965" s="177"/>
      <c r="P965" s="177"/>
      <c r="Q965" s="177"/>
      <c r="R965" s="177"/>
      <c r="S965" s="177"/>
      <c r="T965" s="178"/>
      <c r="AT965" s="172" t="s">
        <v>207</v>
      </c>
      <c r="AU965" s="172" t="s">
        <v>84</v>
      </c>
      <c r="AV965" s="14" t="s">
        <v>84</v>
      </c>
      <c r="AW965" s="14" t="s">
        <v>32</v>
      </c>
      <c r="AX965" s="14" t="s">
        <v>76</v>
      </c>
      <c r="AY965" s="172" t="s">
        <v>201</v>
      </c>
    </row>
    <row r="966" spans="2:51" s="13" customFormat="1" ht="11.25">
      <c r="B966" s="163"/>
      <c r="D966" s="164" t="s">
        <v>207</v>
      </c>
      <c r="E966" s="165" t="s">
        <v>1</v>
      </c>
      <c r="F966" s="166" t="s">
        <v>1001</v>
      </c>
      <c r="H966" s="165" t="s">
        <v>1</v>
      </c>
      <c r="I966" s="167"/>
      <c r="L966" s="163"/>
      <c r="M966" s="168"/>
      <c r="N966" s="169"/>
      <c r="O966" s="169"/>
      <c r="P966" s="169"/>
      <c r="Q966" s="169"/>
      <c r="R966" s="169"/>
      <c r="S966" s="169"/>
      <c r="T966" s="170"/>
      <c r="AT966" s="165" t="s">
        <v>207</v>
      </c>
      <c r="AU966" s="165" t="s">
        <v>84</v>
      </c>
      <c r="AV966" s="13" t="s">
        <v>82</v>
      </c>
      <c r="AW966" s="13" t="s">
        <v>32</v>
      </c>
      <c r="AX966" s="13" t="s">
        <v>76</v>
      </c>
      <c r="AY966" s="165" t="s">
        <v>201</v>
      </c>
    </row>
    <row r="967" spans="2:51" s="14" customFormat="1" ht="11.25">
      <c r="B967" s="171"/>
      <c r="D967" s="164" t="s">
        <v>207</v>
      </c>
      <c r="E967" s="172" t="s">
        <v>1</v>
      </c>
      <c r="F967" s="173" t="s">
        <v>1139</v>
      </c>
      <c r="H967" s="174">
        <v>2.7E-2</v>
      </c>
      <c r="I967" s="175"/>
      <c r="L967" s="171"/>
      <c r="M967" s="176"/>
      <c r="N967" s="177"/>
      <c r="O967" s="177"/>
      <c r="P967" s="177"/>
      <c r="Q967" s="177"/>
      <c r="R967" s="177"/>
      <c r="S967" s="177"/>
      <c r="T967" s="178"/>
      <c r="AT967" s="172" t="s">
        <v>207</v>
      </c>
      <c r="AU967" s="172" t="s">
        <v>84</v>
      </c>
      <c r="AV967" s="14" t="s">
        <v>84</v>
      </c>
      <c r="AW967" s="14" t="s">
        <v>32</v>
      </c>
      <c r="AX967" s="14" t="s">
        <v>76</v>
      </c>
      <c r="AY967" s="172" t="s">
        <v>201</v>
      </c>
    </row>
    <row r="968" spans="2:51" s="13" customFormat="1" ht="11.25">
      <c r="B968" s="163"/>
      <c r="D968" s="164" t="s">
        <v>207</v>
      </c>
      <c r="E968" s="165" t="s">
        <v>1</v>
      </c>
      <c r="F968" s="166" t="s">
        <v>1001</v>
      </c>
      <c r="H968" s="165" t="s">
        <v>1</v>
      </c>
      <c r="I968" s="167"/>
      <c r="L968" s="163"/>
      <c r="M968" s="168"/>
      <c r="N968" s="169"/>
      <c r="O968" s="169"/>
      <c r="P968" s="169"/>
      <c r="Q968" s="169"/>
      <c r="R968" s="169"/>
      <c r="S968" s="169"/>
      <c r="T968" s="170"/>
      <c r="AT968" s="165" t="s">
        <v>207</v>
      </c>
      <c r="AU968" s="165" t="s">
        <v>84</v>
      </c>
      <c r="AV968" s="13" t="s">
        <v>82</v>
      </c>
      <c r="AW968" s="13" t="s">
        <v>32</v>
      </c>
      <c r="AX968" s="13" t="s">
        <v>76</v>
      </c>
      <c r="AY968" s="165" t="s">
        <v>201</v>
      </c>
    </row>
    <row r="969" spans="2:51" s="14" customFormat="1" ht="11.25">
      <c r="B969" s="171"/>
      <c r="D969" s="164" t="s">
        <v>207</v>
      </c>
      <c r="E969" s="172" t="s">
        <v>1</v>
      </c>
      <c r="F969" s="173" t="s">
        <v>1132</v>
      </c>
      <c r="H969" s="174">
        <v>7.9000000000000001E-2</v>
      </c>
      <c r="I969" s="175"/>
      <c r="L969" s="171"/>
      <c r="M969" s="176"/>
      <c r="N969" s="177"/>
      <c r="O969" s="177"/>
      <c r="P969" s="177"/>
      <c r="Q969" s="177"/>
      <c r="R969" s="177"/>
      <c r="S969" s="177"/>
      <c r="T969" s="178"/>
      <c r="AT969" s="172" t="s">
        <v>207</v>
      </c>
      <c r="AU969" s="172" t="s">
        <v>84</v>
      </c>
      <c r="AV969" s="14" t="s">
        <v>84</v>
      </c>
      <c r="AW969" s="14" t="s">
        <v>32</v>
      </c>
      <c r="AX969" s="14" t="s">
        <v>76</v>
      </c>
      <c r="AY969" s="172" t="s">
        <v>201</v>
      </c>
    </row>
    <row r="970" spans="2:51" s="13" customFormat="1" ht="11.25">
      <c r="B970" s="163"/>
      <c r="D970" s="164" t="s">
        <v>207</v>
      </c>
      <c r="E970" s="165" t="s">
        <v>1</v>
      </c>
      <c r="F970" s="166" t="s">
        <v>1001</v>
      </c>
      <c r="H970" s="165" t="s">
        <v>1</v>
      </c>
      <c r="I970" s="167"/>
      <c r="L970" s="163"/>
      <c r="M970" s="168"/>
      <c r="N970" s="169"/>
      <c r="O970" s="169"/>
      <c r="P970" s="169"/>
      <c r="Q970" s="169"/>
      <c r="R970" s="169"/>
      <c r="S970" s="169"/>
      <c r="T970" s="170"/>
      <c r="AT970" s="165" t="s">
        <v>207</v>
      </c>
      <c r="AU970" s="165" t="s">
        <v>84</v>
      </c>
      <c r="AV970" s="13" t="s">
        <v>82</v>
      </c>
      <c r="AW970" s="13" t="s">
        <v>32</v>
      </c>
      <c r="AX970" s="13" t="s">
        <v>76</v>
      </c>
      <c r="AY970" s="165" t="s">
        <v>201</v>
      </c>
    </row>
    <row r="971" spans="2:51" s="14" customFormat="1" ht="11.25">
      <c r="B971" s="171"/>
      <c r="D971" s="164" t="s">
        <v>207</v>
      </c>
      <c r="E971" s="172" t="s">
        <v>1</v>
      </c>
      <c r="F971" s="173" t="s">
        <v>1140</v>
      </c>
      <c r="H971" s="174">
        <v>0.309</v>
      </c>
      <c r="I971" s="175"/>
      <c r="L971" s="171"/>
      <c r="M971" s="176"/>
      <c r="N971" s="177"/>
      <c r="O971" s="177"/>
      <c r="P971" s="177"/>
      <c r="Q971" s="177"/>
      <c r="R971" s="177"/>
      <c r="S971" s="177"/>
      <c r="T971" s="178"/>
      <c r="AT971" s="172" t="s">
        <v>207</v>
      </c>
      <c r="AU971" s="172" t="s">
        <v>84</v>
      </c>
      <c r="AV971" s="14" t="s">
        <v>84</v>
      </c>
      <c r="AW971" s="14" t="s">
        <v>32</v>
      </c>
      <c r="AX971" s="14" t="s">
        <v>76</v>
      </c>
      <c r="AY971" s="172" t="s">
        <v>201</v>
      </c>
    </row>
    <row r="972" spans="2:51" s="13" customFormat="1" ht="11.25">
      <c r="B972" s="163"/>
      <c r="D972" s="164" t="s">
        <v>207</v>
      </c>
      <c r="E972" s="165" t="s">
        <v>1</v>
      </c>
      <c r="F972" s="166" t="s">
        <v>1001</v>
      </c>
      <c r="H972" s="165" t="s">
        <v>1</v>
      </c>
      <c r="I972" s="167"/>
      <c r="L972" s="163"/>
      <c r="M972" s="168"/>
      <c r="N972" s="169"/>
      <c r="O972" s="169"/>
      <c r="P972" s="169"/>
      <c r="Q972" s="169"/>
      <c r="R972" s="169"/>
      <c r="S972" s="169"/>
      <c r="T972" s="170"/>
      <c r="AT972" s="165" t="s">
        <v>207</v>
      </c>
      <c r="AU972" s="165" t="s">
        <v>84</v>
      </c>
      <c r="AV972" s="13" t="s">
        <v>82</v>
      </c>
      <c r="AW972" s="13" t="s">
        <v>32</v>
      </c>
      <c r="AX972" s="13" t="s">
        <v>76</v>
      </c>
      <c r="AY972" s="165" t="s">
        <v>201</v>
      </c>
    </row>
    <row r="973" spans="2:51" s="14" customFormat="1" ht="11.25">
      <c r="B973" s="171"/>
      <c r="D973" s="164" t="s">
        <v>207</v>
      </c>
      <c r="E973" s="172" t="s">
        <v>1</v>
      </c>
      <c r="F973" s="173" t="s">
        <v>1141</v>
      </c>
      <c r="H973" s="174">
        <v>0.155</v>
      </c>
      <c r="I973" s="175"/>
      <c r="L973" s="171"/>
      <c r="M973" s="176"/>
      <c r="N973" s="177"/>
      <c r="O973" s="177"/>
      <c r="P973" s="177"/>
      <c r="Q973" s="177"/>
      <c r="R973" s="177"/>
      <c r="S973" s="177"/>
      <c r="T973" s="178"/>
      <c r="AT973" s="172" t="s">
        <v>207</v>
      </c>
      <c r="AU973" s="172" t="s">
        <v>84</v>
      </c>
      <c r="AV973" s="14" t="s">
        <v>84</v>
      </c>
      <c r="AW973" s="14" t="s">
        <v>32</v>
      </c>
      <c r="AX973" s="14" t="s">
        <v>76</v>
      </c>
      <c r="AY973" s="172" t="s">
        <v>201</v>
      </c>
    </row>
    <row r="974" spans="2:51" s="13" customFormat="1" ht="11.25">
      <c r="B974" s="163"/>
      <c r="D974" s="164" t="s">
        <v>207</v>
      </c>
      <c r="E974" s="165" t="s">
        <v>1</v>
      </c>
      <c r="F974" s="166" t="s">
        <v>1001</v>
      </c>
      <c r="H974" s="165" t="s">
        <v>1</v>
      </c>
      <c r="I974" s="167"/>
      <c r="L974" s="163"/>
      <c r="M974" s="168"/>
      <c r="N974" s="169"/>
      <c r="O974" s="169"/>
      <c r="P974" s="169"/>
      <c r="Q974" s="169"/>
      <c r="R974" s="169"/>
      <c r="S974" s="169"/>
      <c r="T974" s="170"/>
      <c r="AT974" s="165" t="s">
        <v>207</v>
      </c>
      <c r="AU974" s="165" t="s">
        <v>84</v>
      </c>
      <c r="AV974" s="13" t="s">
        <v>82</v>
      </c>
      <c r="AW974" s="13" t="s">
        <v>32</v>
      </c>
      <c r="AX974" s="13" t="s">
        <v>76</v>
      </c>
      <c r="AY974" s="165" t="s">
        <v>201</v>
      </c>
    </row>
    <row r="975" spans="2:51" s="14" customFormat="1" ht="11.25">
      <c r="B975" s="171"/>
      <c r="D975" s="164" t="s">
        <v>207</v>
      </c>
      <c r="E975" s="172" t="s">
        <v>1</v>
      </c>
      <c r="F975" s="173" t="s">
        <v>1142</v>
      </c>
      <c r="H975" s="174">
        <v>2.5999999999999999E-2</v>
      </c>
      <c r="I975" s="175"/>
      <c r="L975" s="171"/>
      <c r="M975" s="176"/>
      <c r="N975" s="177"/>
      <c r="O975" s="177"/>
      <c r="P975" s="177"/>
      <c r="Q975" s="177"/>
      <c r="R975" s="177"/>
      <c r="S975" s="177"/>
      <c r="T975" s="178"/>
      <c r="AT975" s="172" t="s">
        <v>207</v>
      </c>
      <c r="AU975" s="172" t="s">
        <v>84</v>
      </c>
      <c r="AV975" s="14" t="s">
        <v>84</v>
      </c>
      <c r="AW975" s="14" t="s">
        <v>32</v>
      </c>
      <c r="AX975" s="14" t="s">
        <v>76</v>
      </c>
      <c r="AY975" s="172" t="s">
        <v>201</v>
      </c>
    </row>
    <row r="976" spans="2:51" s="13" customFormat="1" ht="11.25">
      <c r="B976" s="163"/>
      <c r="D976" s="164" t="s">
        <v>207</v>
      </c>
      <c r="E976" s="165" t="s">
        <v>1</v>
      </c>
      <c r="F976" s="166" t="s">
        <v>1001</v>
      </c>
      <c r="H976" s="165" t="s">
        <v>1</v>
      </c>
      <c r="I976" s="167"/>
      <c r="L976" s="163"/>
      <c r="M976" s="168"/>
      <c r="N976" s="169"/>
      <c r="O976" s="169"/>
      <c r="P976" s="169"/>
      <c r="Q976" s="169"/>
      <c r="R976" s="169"/>
      <c r="S976" s="169"/>
      <c r="T976" s="170"/>
      <c r="AT976" s="165" t="s">
        <v>207</v>
      </c>
      <c r="AU976" s="165" t="s">
        <v>84</v>
      </c>
      <c r="AV976" s="13" t="s">
        <v>82</v>
      </c>
      <c r="AW976" s="13" t="s">
        <v>32</v>
      </c>
      <c r="AX976" s="13" t="s">
        <v>76</v>
      </c>
      <c r="AY976" s="165" t="s">
        <v>201</v>
      </c>
    </row>
    <row r="977" spans="2:51" s="14" customFormat="1" ht="11.25">
      <c r="B977" s="171"/>
      <c r="D977" s="164" t="s">
        <v>207</v>
      </c>
      <c r="E977" s="172" t="s">
        <v>1</v>
      </c>
      <c r="F977" s="173" t="s">
        <v>1142</v>
      </c>
      <c r="H977" s="174">
        <v>2.5999999999999999E-2</v>
      </c>
      <c r="I977" s="175"/>
      <c r="L977" s="171"/>
      <c r="M977" s="176"/>
      <c r="N977" s="177"/>
      <c r="O977" s="177"/>
      <c r="P977" s="177"/>
      <c r="Q977" s="177"/>
      <c r="R977" s="177"/>
      <c r="S977" s="177"/>
      <c r="T977" s="178"/>
      <c r="AT977" s="172" t="s">
        <v>207</v>
      </c>
      <c r="AU977" s="172" t="s">
        <v>84</v>
      </c>
      <c r="AV977" s="14" t="s">
        <v>84</v>
      </c>
      <c r="AW977" s="14" t="s">
        <v>32</v>
      </c>
      <c r="AX977" s="14" t="s">
        <v>76</v>
      </c>
      <c r="AY977" s="172" t="s">
        <v>201</v>
      </c>
    </row>
    <row r="978" spans="2:51" s="13" customFormat="1" ht="11.25">
      <c r="B978" s="163"/>
      <c r="D978" s="164" t="s">
        <v>207</v>
      </c>
      <c r="E978" s="165" t="s">
        <v>1</v>
      </c>
      <c r="F978" s="166" t="s">
        <v>1001</v>
      </c>
      <c r="H978" s="165" t="s">
        <v>1</v>
      </c>
      <c r="I978" s="167"/>
      <c r="L978" s="163"/>
      <c r="M978" s="168"/>
      <c r="N978" s="169"/>
      <c r="O978" s="169"/>
      <c r="P978" s="169"/>
      <c r="Q978" s="169"/>
      <c r="R978" s="169"/>
      <c r="S978" s="169"/>
      <c r="T978" s="170"/>
      <c r="AT978" s="165" t="s">
        <v>207</v>
      </c>
      <c r="AU978" s="165" t="s">
        <v>84</v>
      </c>
      <c r="AV978" s="13" t="s">
        <v>82</v>
      </c>
      <c r="AW978" s="13" t="s">
        <v>32</v>
      </c>
      <c r="AX978" s="13" t="s">
        <v>76</v>
      </c>
      <c r="AY978" s="165" t="s">
        <v>201</v>
      </c>
    </row>
    <row r="979" spans="2:51" s="14" customFormat="1" ht="11.25">
      <c r="B979" s="171"/>
      <c r="D979" s="164" t="s">
        <v>207</v>
      </c>
      <c r="E979" s="172" t="s">
        <v>1</v>
      </c>
      <c r="F979" s="173" t="s">
        <v>1142</v>
      </c>
      <c r="H979" s="174">
        <v>2.5999999999999999E-2</v>
      </c>
      <c r="I979" s="175"/>
      <c r="L979" s="171"/>
      <c r="M979" s="176"/>
      <c r="N979" s="177"/>
      <c r="O979" s="177"/>
      <c r="P979" s="177"/>
      <c r="Q979" s="177"/>
      <c r="R979" s="177"/>
      <c r="S979" s="177"/>
      <c r="T979" s="178"/>
      <c r="AT979" s="172" t="s">
        <v>207</v>
      </c>
      <c r="AU979" s="172" t="s">
        <v>84</v>
      </c>
      <c r="AV979" s="14" t="s">
        <v>84</v>
      </c>
      <c r="AW979" s="14" t="s">
        <v>32</v>
      </c>
      <c r="AX979" s="14" t="s">
        <v>76</v>
      </c>
      <c r="AY979" s="172" t="s">
        <v>201</v>
      </c>
    </row>
    <row r="980" spans="2:51" s="13" customFormat="1" ht="11.25">
      <c r="B980" s="163"/>
      <c r="D980" s="164" t="s">
        <v>207</v>
      </c>
      <c r="E980" s="165" t="s">
        <v>1</v>
      </c>
      <c r="F980" s="166" t="s">
        <v>1001</v>
      </c>
      <c r="H980" s="165" t="s">
        <v>1</v>
      </c>
      <c r="I980" s="167"/>
      <c r="L980" s="163"/>
      <c r="M980" s="168"/>
      <c r="N980" s="169"/>
      <c r="O980" s="169"/>
      <c r="P980" s="169"/>
      <c r="Q980" s="169"/>
      <c r="R980" s="169"/>
      <c r="S980" s="169"/>
      <c r="T980" s="170"/>
      <c r="AT980" s="165" t="s">
        <v>207</v>
      </c>
      <c r="AU980" s="165" t="s">
        <v>84</v>
      </c>
      <c r="AV980" s="13" t="s">
        <v>82</v>
      </c>
      <c r="AW980" s="13" t="s">
        <v>32</v>
      </c>
      <c r="AX980" s="13" t="s">
        <v>76</v>
      </c>
      <c r="AY980" s="165" t="s">
        <v>201</v>
      </c>
    </row>
    <row r="981" spans="2:51" s="14" customFormat="1" ht="11.25">
      <c r="B981" s="171"/>
      <c r="D981" s="164" t="s">
        <v>207</v>
      </c>
      <c r="E981" s="172" t="s">
        <v>1</v>
      </c>
      <c r="F981" s="173" t="s">
        <v>1143</v>
      </c>
      <c r="H981" s="174">
        <v>5.1999999999999998E-2</v>
      </c>
      <c r="I981" s="175"/>
      <c r="L981" s="171"/>
      <c r="M981" s="176"/>
      <c r="N981" s="177"/>
      <c r="O981" s="177"/>
      <c r="P981" s="177"/>
      <c r="Q981" s="177"/>
      <c r="R981" s="177"/>
      <c r="S981" s="177"/>
      <c r="T981" s="178"/>
      <c r="AT981" s="172" t="s">
        <v>207</v>
      </c>
      <c r="AU981" s="172" t="s">
        <v>84</v>
      </c>
      <c r="AV981" s="14" t="s">
        <v>84</v>
      </c>
      <c r="AW981" s="14" t="s">
        <v>32</v>
      </c>
      <c r="AX981" s="14" t="s">
        <v>76</v>
      </c>
      <c r="AY981" s="172" t="s">
        <v>201</v>
      </c>
    </row>
    <row r="982" spans="2:51" s="13" customFormat="1" ht="11.25">
      <c r="B982" s="163"/>
      <c r="D982" s="164" t="s">
        <v>207</v>
      </c>
      <c r="E982" s="165" t="s">
        <v>1</v>
      </c>
      <c r="F982" s="166" t="s">
        <v>1001</v>
      </c>
      <c r="H982" s="165" t="s">
        <v>1</v>
      </c>
      <c r="I982" s="167"/>
      <c r="L982" s="163"/>
      <c r="M982" s="168"/>
      <c r="N982" s="169"/>
      <c r="O982" s="169"/>
      <c r="P982" s="169"/>
      <c r="Q982" s="169"/>
      <c r="R982" s="169"/>
      <c r="S982" s="169"/>
      <c r="T982" s="170"/>
      <c r="AT982" s="165" t="s">
        <v>207</v>
      </c>
      <c r="AU982" s="165" t="s">
        <v>84</v>
      </c>
      <c r="AV982" s="13" t="s">
        <v>82</v>
      </c>
      <c r="AW982" s="13" t="s">
        <v>32</v>
      </c>
      <c r="AX982" s="13" t="s">
        <v>76</v>
      </c>
      <c r="AY982" s="165" t="s">
        <v>201</v>
      </c>
    </row>
    <row r="983" spans="2:51" s="14" customFormat="1" ht="11.25">
      <c r="B983" s="171"/>
      <c r="D983" s="164" t="s">
        <v>207</v>
      </c>
      <c r="E983" s="172" t="s">
        <v>1</v>
      </c>
      <c r="F983" s="173" t="s">
        <v>1142</v>
      </c>
      <c r="H983" s="174">
        <v>2.5999999999999999E-2</v>
      </c>
      <c r="I983" s="175"/>
      <c r="L983" s="171"/>
      <c r="M983" s="176"/>
      <c r="N983" s="177"/>
      <c r="O983" s="177"/>
      <c r="P983" s="177"/>
      <c r="Q983" s="177"/>
      <c r="R983" s="177"/>
      <c r="S983" s="177"/>
      <c r="T983" s="178"/>
      <c r="AT983" s="172" t="s">
        <v>207</v>
      </c>
      <c r="AU983" s="172" t="s">
        <v>84</v>
      </c>
      <c r="AV983" s="14" t="s">
        <v>84</v>
      </c>
      <c r="AW983" s="14" t="s">
        <v>32</v>
      </c>
      <c r="AX983" s="14" t="s">
        <v>76</v>
      </c>
      <c r="AY983" s="172" t="s">
        <v>201</v>
      </c>
    </row>
    <row r="984" spans="2:51" s="13" customFormat="1" ht="11.25">
      <c r="B984" s="163"/>
      <c r="D984" s="164" t="s">
        <v>207</v>
      </c>
      <c r="E984" s="165" t="s">
        <v>1</v>
      </c>
      <c r="F984" s="166" t="s">
        <v>1001</v>
      </c>
      <c r="H984" s="165" t="s">
        <v>1</v>
      </c>
      <c r="I984" s="167"/>
      <c r="L984" s="163"/>
      <c r="M984" s="168"/>
      <c r="N984" s="169"/>
      <c r="O984" s="169"/>
      <c r="P984" s="169"/>
      <c r="Q984" s="169"/>
      <c r="R984" s="169"/>
      <c r="S984" s="169"/>
      <c r="T984" s="170"/>
      <c r="AT984" s="165" t="s">
        <v>207</v>
      </c>
      <c r="AU984" s="165" t="s">
        <v>84</v>
      </c>
      <c r="AV984" s="13" t="s">
        <v>82</v>
      </c>
      <c r="AW984" s="13" t="s">
        <v>32</v>
      </c>
      <c r="AX984" s="13" t="s">
        <v>76</v>
      </c>
      <c r="AY984" s="165" t="s">
        <v>201</v>
      </c>
    </row>
    <row r="985" spans="2:51" s="14" customFormat="1" ht="11.25">
      <c r="B985" s="171"/>
      <c r="D985" s="164" t="s">
        <v>207</v>
      </c>
      <c r="E985" s="172" t="s">
        <v>1</v>
      </c>
      <c r="F985" s="173" t="s">
        <v>1142</v>
      </c>
      <c r="H985" s="174">
        <v>2.5999999999999999E-2</v>
      </c>
      <c r="I985" s="175"/>
      <c r="L985" s="171"/>
      <c r="M985" s="176"/>
      <c r="N985" s="177"/>
      <c r="O985" s="177"/>
      <c r="P985" s="177"/>
      <c r="Q985" s="177"/>
      <c r="R985" s="177"/>
      <c r="S985" s="177"/>
      <c r="T985" s="178"/>
      <c r="AT985" s="172" t="s">
        <v>207</v>
      </c>
      <c r="AU985" s="172" t="s">
        <v>84</v>
      </c>
      <c r="AV985" s="14" t="s">
        <v>84</v>
      </c>
      <c r="AW985" s="14" t="s">
        <v>32</v>
      </c>
      <c r="AX985" s="14" t="s">
        <v>76</v>
      </c>
      <c r="AY985" s="172" t="s">
        <v>201</v>
      </c>
    </row>
    <row r="986" spans="2:51" s="13" customFormat="1" ht="11.25">
      <c r="B986" s="163"/>
      <c r="D986" s="164" t="s">
        <v>207</v>
      </c>
      <c r="E986" s="165" t="s">
        <v>1</v>
      </c>
      <c r="F986" s="166" t="s">
        <v>1001</v>
      </c>
      <c r="H986" s="165" t="s">
        <v>1</v>
      </c>
      <c r="I986" s="167"/>
      <c r="L986" s="163"/>
      <c r="M986" s="168"/>
      <c r="N986" s="169"/>
      <c r="O986" s="169"/>
      <c r="P986" s="169"/>
      <c r="Q986" s="169"/>
      <c r="R986" s="169"/>
      <c r="S986" s="169"/>
      <c r="T986" s="170"/>
      <c r="AT986" s="165" t="s">
        <v>207</v>
      </c>
      <c r="AU986" s="165" t="s">
        <v>84</v>
      </c>
      <c r="AV986" s="13" t="s">
        <v>82</v>
      </c>
      <c r="AW986" s="13" t="s">
        <v>32</v>
      </c>
      <c r="AX986" s="13" t="s">
        <v>76</v>
      </c>
      <c r="AY986" s="165" t="s">
        <v>201</v>
      </c>
    </row>
    <row r="987" spans="2:51" s="14" customFormat="1" ht="11.25">
      <c r="B987" s="171"/>
      <c r="D987" s="164" t="s">
        <v>207</v>
      </c>
      <c r="E987" s="172" t="s">
        <v>1</v>
      </c>
      <c r="F987" s="173" t="s">
        <v>1142</v>
      </c>
      <c r="H987" s="174">
        <v>2.5999999999999999E-2</v>
      </c>
      <c r="I987" s="175"/>
      <c r="L987" s="171"/>
      <c r="M987" s="176"/>
      <c r="N987" s="177"/>
      <c r="O987" s="177"/>
      <c r="P987" s="177"/>
      <c r="Q987" s="177"/>
      <c r="R987" s="177"/>
      <c r="S987" s="177"/>
      <c r="T987" s="178"/>
      <c r="AT987" s="172" t="s">
        <v>207</v>
      </c>
      <c r="AU987" s="172" t="s">
        <v>84</v>
      </c>
      <c r="AV987" s="14" t="s">
        <v>84</v>
      </c>
      <c r="AW987" s="14" t="s">
        <v>32</v>
      </c>
      <c r="AX987" s="14" t="s">
        <v>76</v>
      </c>
      <c r="AY987" s="172" t="s">
        <v>201</v>
      </c>
    </row>
    <row r="988" spans="2:51" s="13" customFormat="1" ht="11.25">
      <c r="B988" s="163"/>
      <c r="D988" s="164" t="s">
        <v>207</v>
      </c>
      <c r="E988" s="165" t="s">
        <v>1</v>
      </c>
      <c r="F988" s="166" t="s">
        <v>1001</v>
      </c>
      <c r="H988" s="165" t="s">
        <v>1</v>
      </c>
      <c r="I988" s="167"/>
      <c r="L988" s="163"/>
      <c r="M988" s="168"/>
      <c r="N988" s="169"/>
      <c r="O988" s="169"/>
      <c r="P988" s="169"/>
      <c r="Q988" s="169"/>
      <c r="R988" s="169"/>
      <c r="S988" s="169"/>
      <c r="T988" s="170"/>
      <c r="AT988" s="165" t="s">
        <v>207</v>
      </c>
      <c r="AU988" s="165" t="s">
        <v>84</v>
      </c>
      <c r="AV988" s="13" t="s">
        <v>82</v>
      </c>
      <c r="AW988" s="13" t="s">
        <v>32</v>
      </c>
      <c r="AX988" s="13" t="s">
        <v>76</v>
      </c>
      <c r="AY988" s="165" t="s">
        <v>201</v>
      </c>
    </row>
    <row r="989" spans="2:51" s="14" customFormat="1" ht="11.25">
      <c r="B989" s="171"/>
      <c r="D989" s="164" t="s">
        <v>207</v>
      </c>
      <c r="E989" s="172" t="s">
        <v>1</v>
      </c>
      <c r="F989" s="173" t="s">
        <v>1144</v>
      </c>
      <c r="H989" s="174">
        <v>0.25600000000000001</v>
      </c>
      <c r="I989" s="175"/>
      <c r="L989" s="171"/>
      <c r="M989" s="176"/>
      <c r="N989" s="177"/>
      <c r="O989" s="177"/>
      <c r="P989" s="177"/>
      <c r="Q989" s="177"/>
      <c r="R989" s="177"/>
      <c r="S989" s="177"/>
      <c r="T989" s="178"/>
      <c r="AT989" s="172" t="s">
        <v>207</v>
      </c>
      <c r="AU989" s="172" t="s">
        <v>84</v>
      </c>
      <c r="AV989" s="14" t="s">
        <v>84</v>
      </c>
      <c r="AW989" s="14" t="s">
        <v>32</v>
      </c>
      <c r="AX989" s="14" t="s">
        <v>76</v>
      </c>
      <c r="AY989" s="172" t="s">
        <v>201</v>
      </c>
    </row>
    <row r="990" spans="2:51" s="13" customFormat="1" ht="11.25">
      <c r="B990" s="163"/>
      <c r="D990" s="164" t="s">
        <v>207</v>
      </c>
      <c r="E990" s="165" t="s">
        <v>1</v>
      </c>
      <c r="F990" s="166" t="s">
        <v>1001</v>
      </c>
      <c r="H990" s="165" t="s">
        <v>1</v>
      </c>
      <c r="I990" s="167"/>
      <c r="L990" s="163"/>
      <c r="M990" s="168"/>
      <c r="N990" s="169"/>
      <c r="O990" s="169"/>
      <c r="P990" s="169"/>
      <c r="Q990" s="169"/>
      <c r="R990" s="169"/>
      <c r="S990" s="169"/>
      <c r="T990" s="170"/>
      <c r="AT990" s="165" t="s">
        <v>207</v>
      </c>
      <c r="AU990" s="165" t="s">
        <v>84</v>
      </c>
      <c r="AV990" s="13" t="s">
        <v>82</v>
      </c>
      <c r="AW990" s="13" t="s">
        <v>32</v>
      </c>
      <c r="AX990" s="13" t="s">
        <v>76</v>
      </c>
      <c r="AY990" s="165" t="s">
        <v>201</v>
      </c>
    </row>
    <row r="991" spans="2:51" s="14" customFormat="1" ht="11.25">
      <c r="B991" s="171"/>
      <c r="D991" s="164" t="s">
        <v>207</v>
      </c>
      <c r="E991" s="172" t="s">
        <v>1</v>
      </c>
      <c r="F991" s="173" t="s">
        <v>1145</v>
      </c>
      <c r="H991" s="174">
        <v>1.202</v>
      </c>
      <c r="I991" s="175"/>
      <c r="L991" s="171"/>
      <c r="M991" s="176"/>
      <c r="N991" s="177"/>
      <c r="O991" s="177"/>
      <c r="P991" s="177"/>
      <c r="Q991" s="177"/>
      <c r="R991" s="177"/>
      <c r="S991" s="177"/>
      <c r="T991" s="178"/>
      <c r="AT991" s="172" t="s">
        <v>207</v>
      </c>
      <c r="AU991" s="172" t="s">
        <v>84</v>
      </c>
      <c r="AV991" s="14" t="s">
        <v>84</v>
      </c>
      <c r="AW991" s="14" t="s">
        <v>32</v>
      </c>
      <c r="AX991" s="14" t="s">
        <v>76</v>
      </c>
      <c r="AY991" s="172" t="s">
        <v>201</v>
      </c>
    </row>
    <row r="992" spans="2:51" s="13" customFormat="1" ht="11.25">
      <c r="B992" s="163"/>
      <c r="D992" s="164" t="s">
        <v>207</v>
      </c>
      <c r="E992" s="165" t="s">
        <v>1</v>
      </c>
      <c r="F992" s="166" t="s">
        <v>1001</v>
      </c>
      <c r="H992" s="165" t="s">
        <v>1</v>
      </c>
      <c r="I992" s="167"/>
      <c r="L992" s="163"/>
      <c r="M992" s="168"/>
      <c r="N992" s="169"/>
      <c r="O992" s="169"/>
      <c r="P992" s="169"/>
      <c r="Q992" s="169"/>
      <c r="R992" s="169"/>
      <c r="S992" s="169"/>
      <c r="T992" s="170"/>
      <c r="AT992" s="165" t="s">
        <v>207</v>
      </c>
      <c r="AU992" s="165" t="s">
        <v>84</v>
      </c>
      <c r="AV992" s="13" t="s">
        <v>82</v>
      </c>
      <c r="AW992" s="13" t="s">
        <v>32</v>
      </c>
      <c r="AX992" s="13" t="s">
        <v>76</v>
      </c>
      <c r="AY992" s="165" t="s">
        <v>201</v>
      </c>
    </row>
    <row r="993" spans="2:51" s="14" customFormat="1" ht="11.25">
      <c r="B993" s="171"/>
      <c r="D993" s="164" t="s">
        <v>207</v>
      </c>
      <c r="E993" s="172" t="s">
        <v>1</v>
      </c>
      <c r="F993" s="173" t="s">
        <v>1142</v>
      </c>
      <c r="H993" s="174">
        <v>2.5999999999999999E-2</v>
      </c>
      <c r="I993" s="175"/>
      <c r="L993" s="171"/>
      <c r="M993" s="176"/>
      <c r="N993" s="177"/>
      <c r="O993" s="177"/>
      <c r="P993" s="177"/>
      <c r="Q993" s="177"/>
      <c r="R993" s="177"/>
      <c r="S993" s="177"/>
      <c r="T993" s="178"/>
      <c r="AT993" s="172" t="s">
        <v>207</v>
      </c>
      <c r="AU993" s="172" t="s">
        <v>84</v>
      </c>
      <c r="AV993" s="14" t="s">
        <v>84</v>
      </c>
      <c r="AW993" s="14" t="s">
        <v>32</v>
      </c>
      <c r="AX993" s="14" t="s">
        <v>76</v>
      </c>
      <c r="AY993" s="172" t="s">
        <v>201</v>
      </c>
    </row>
    <row r="994" spans="2:51" s="13" customFormat="1" ht="11.25">
      <c r="B994" s="163"/>
      <c r="D994" s="164" t="s">
        <v>207</v>
      </c>
      <c r="E994" s="165" t="s">
        <v>1</v>
      </c>
      <c r="F994" s="166" t="s">
        <v>1001</v>
      </c>
      <c r="H994" s="165" t="s">
        <v>1</v>
      </c>
      <c r="I994" s="167"/>
      <c r="L994" s="163"/>
      <c r="M994" s="168"/>
      <c r="N994" s="169"/>
      <c r="O994" s="169"/>
      <c r="P994" s="169"/>
      <c r="Q994" s="169"/>
      <c r="R994" s="169"/>
      <c r="S994" s="169"/>
      <c r="T994" s="170"/>
      <c r="AT994" s="165" t="s">
        <v>207</v>
      </c>
      <c r="AU994" s="165" t="s">
        <v>84</v>
      </c>
      <c r="AV994" s="13" t="s">
        <v>82</v>
      </c>
      <c r="AW994" s="13" t="s">
        <v>32</v>
      </c>
      <c r="AX994" s="13" t="s">
        <v>76</v>
      </c>
      <c r="AY994" s="165" t="s">
        <v>201</v>
      </c>
    </row>
    <row r="995" spans="2:51" s="14" customFormat="1" ht="11.25">
      <c r="B995" s="171"/>
      <c r="D995" s="164" t="s">
        <v>207</v>
      </c>
      <c r="E995" s="172" t="s">
        <v>1</v>
      </c>
      <c r="F995" s="173" t="s">
        <v>1125</v>
      </c>
      <c r="H995" s="174">
        <v>5.0999999999999997E-2</v>
      </c>
      <c r="I995" s="175"/>
      <c r="L995" s="171"/>
      <c r="M995" s="176"/>
      <c r="N995" s="177"/>
      <c r="O995" s="177"/>
      <c r="P995" s="177"/>
      <c r="Q995" s="177"/>
      <c r="R995" s="177"/>
      <c r="S995" s="177"/>
      <c r="T995" s="178"/>
      <c r="AT995" s="172" t="s">
        <v>207</v>
      </c>
      <c r="AU995" s="172" t="s">
        <v>84</v>
      </c>
      <c r="AV995" s="14" t="s">
        <v>84</v>
      </c>
      <c r="AW995" s="14" t="s">
        <v>32</v>
      </c>
      <c r="AX995" s="14" t="s">
        <v>76</v>
      </c>
      <c r="AY995" s="172" t="s">
        <v>201</v>
      </c>
    </row>
    <row r="996" spans="2:51" s="13" customFormat="1" ht="11.25">
      <c r="B996" s="163"/>
      <c r="D996" s="164" t="s">
        <v>207</v>
      </c>
      <c r="E996" s="165" t="s">
        <v>1</v>
      </c>
      <c r="F996" s="166" t="s">
        <v>1001</v>
      </c>
      <c r="H996" s="165" t="s">
        <v>1</v>
      </c>
      <c r="I996" s="167"/>
      <c r="L996" s="163"/>
      <c r="M996" s="168"/>
      <c r="N996" s="169"/>
      <c r="O996" s="169"/>
      <c r="P996" s="169"/>
      <c r="Q996" s="169"/>
      <c r="R996" s="169"/>
      <c r="S996" s="169"/>
      <c r="T996" s="170"/>
      <c r="AT996" s="165" t="s">
        <v>207</v>
      </c>
      <c r="AU996" s="165" t="s">
        <v>84</v>
      </c>
      <c r="AV996" s="13" t="s">
        <v>82</v>
      </c>
      <c r="AW996" s="13" t="s">
        <v>32</v>
      </c>
      <c r="AX996" s="13" t="s">
        <v>76</v>
      </c>
      <c r="AY996" s="165" t="s">
        <v>201</v>
      </c>
    </row>
    <row r="997" spans="2:51" s="14" customFormat="1" ht="11.25">
      <c r="B997" s="171"/>
      <c r="D997" s="164" t="s">
        <v>207</v>
      </c>
      <c r="E997" s="172" t="s">
        <v>1</v>
      </c>
      <c r="F997" s="173" t="s">
        <v>1146</v>
      </c>
      <c r="H997" s="174">
        <v>0.998</v>
      </c>
      <c r="I997" s="175"/>
      <c r="L997" s="171"/>
      <c r="M997" s="176"/>
      <c r="N997" s="177"/>
      <c r="O997" s="177"/>
      <c r="P997" s="177"/>
      <c r="Q997" s="177"/>
      <c r="R997" s="177"/>
      <c r="S997" s="177"/>
      <c r="T997" s="178"/>
      <c r="AT997" s="172" t="s">
        <v>207</v>
      </c>
      <c r="AU997" s="172" t="s">
        <v>84</v>
      </c>
      <c r="AV997" s="14" t="s">
        <v>84</v>
      </c>
      <c r="AW997" s="14" t="s">
        <v>32</v>
      </c>
      <c r="AX997" s="14" t="s">
        <v>76</v>
      </c>
      <c r="AY997" s="172" t="s">
        <v>201</v>
      </c>
    </row>
    <row r="998" spans="2:51" s="13" customFormat="1" ht="11.25">
      <c r="B998" s="163"/>
      <c r="D998" s="164" t="s">
        <v>207</v>
      </c>
      <c r="E998" s="165" t="s">
        <v>1</v>
      </c>
      <c r="F998" s="166" t="s">
        <v>1001</v>
      </c>
      <c r="H998" s="165" t="s">
        <v>1</v>
      </c>
      <c r="I998" s="167"/>
      <c r="L998" s="163"/>
      <c r="M998" s="168"/>
      <c r="N998" s="169"/>
      <c r="O998" s="169"/>
      <c r="P998" s="169"/>
      <c r="Q998" s="169"/>
      <c r="R998" s="169"/>
      <c r="S998" s="169"/>
      <c r="T998" s="170"/>
      <c r="AT998" s="165" t="s">
        <v>207</v>
      </c>
      <c r="AU998" s="165" t="s">
        <v>84</v>
      </c>
      <c r="AV998" s="13" t="s">
        <v>82</v>
      </c>
      <c r="AW998" s="13" t="s">
        <v>32</v>
      </c>
      <c r="AX998" s="13" t="s">
        <v>76</v>
      </c>
      <c r="AY998" s="165" t="s">
        <v>201</v>
      </c>
    </row>
    <row r="999" spans="2:51" s="14" customFormat="1" ht="11.25">
      <c r="B999" s="171"/>
      <c r="D999" s="164" t="s">
        <v>207</v>
      </c>
      <c r="E999" s="172" t="s">
        <v>1</v>
      </c>
      <c r="F999" s="173" t="s">
        <v>1147</v>
      </c>
      <c r="H999" s="174">
        <v>0.125</v>
      </c>
      <c r="I999" s="175"/>
      <c r="L999" s="171"/>
      <c r="M999" s="176"/>
      <c r="N999" s="177"/>
      <c r="O999" s="177"/>
      <c r="P999" s="177"/>
      <c r="Q999" s="177"/>
      <c r="R999" s="177"/>
      <c r="S999" s="177"/>
      <c r="T999" s="178"/>
      <c r="AT999" s="172" t="s">
        <v>207</v>
      </c>
      <c r="AU999" s="172" t="s">
        <v>84</v>
      </c>
      <c r="AV999" s="14" t="s">
        <v>84</v>
      </c>
      <c r="AW999" s="14" t="s">
        <v>32</v>
      </c>
      <c r="AX999" s="14" t="s">
        <v>76</v>
      </c>
      <c r="AY999" s="172" t="s">
        <v>201</v>
      </c>
    </row>
    <row r="1000" spans="2:51" s="13" customFormat="1" ht="11.25">
      <c r="B1000" s="163"/>
      <c r="D1000" s="164" t="s">
        <v>207</v>
      </c>
      <c r="E1000" s="165" t="s">
        <v>1</v>
      </c>
      <c r="F1000" s="166" t="s">
        <v>1001</v>
      </c>
      <c r="H1000" s="165" t="s">
        <v>1</v>
      </c>
      <c r="I1000" s="167"/>
      <c r="L1000" s="163"/>
      <c r="M1000" s="168"/>
      <c r="N1000" s="169"/>
      <c r="O1000" s="169"/>
      <c r="P1000" s="169"/>
      <c r="Q1000" s="169"/>
      <c r="R1000" s="169"/>
      <c r="S1000" s="169"/>
      <c r="T1000" s="170"/>
      <c r="AT1000" s="165" t="s">
        <v>207</v>
      </c>
      <c r="AU1000" s="165" t="s">
        <v>84</v>
      </c>
      <c r="AV1000" s="13" t="s">
        <v>82</v>
      </c>
      <c r="AW1000" s="13" t="s">
        <v>32</v>
      </c>
      <c r="AX1000" s="13" t="s">
        <v>76</v>
      </c>
      <c r="AY1000" s="165" t="s">
        <v>201</v>
      </c>
    </row>
    <row r="1001" spans="2:51" s="14" customFormat="1" ht="11.25">
      <c r="B1001" s="171"/>
      <c r="D1001" s="164" t="s">
        <v>207</v>
      </c>
      <c r="E1001" s="172" t="s">
        <v>1</v>
      </c>
      <c r="F1001" s="173" t="s">
        <v>1148</v>
      </c>
      <c r="H1001" s="174">
        <v>9.5000000000000001E-2</v>
      </c>
      <c r="I1001" s="175"/>
      <c r="L1001" s="171"/>
      <c r="M1001" s="176"/>
      <c r="N1001" s="177"/>
      <c r="O1001" s="177"/>
      <c r="P1001" s="177"/>
      <c r="Q1001" s="177"/>
      <c r="R1001" s="177"/>
      <c r="S1001" s="177"/>
      <c r="T1001" s="178"/>
      <c r="AT1001" s="172" t="s">
        <v>207</v>
      </c>
      <c r="AU1001" s="172" t="s">
        <v>84</v>
      </c>
      <c r="AV1001" s="14" t="s">
        <v>84</v>
      </c>
      <c r="AW1001" s="14" t="s">
        <v>32</v>
      </c>
      <c r="AX1001" s="14" t="s">
        <v>76</v>
      </c>
      <c r="AY1001" s="172" t="s">
        <v>201</v>
      </c>
    </row>
    <row r="1002" spans="2:51" s="13" customFormat="1" ht="11.25">
      <c r="B1002" s="163"/>
      <c r="D1002" s="164" t="s">
        <v>207</v>
      </c>
      <c r="E1002" s="165" t="s">
        <v>1</v>
      </c>
      <c r="F1002" s="166" t="s">
        <v>1001</v>
      </c>
      <c r="H1002" s="165" t="s">
        <v>1</v>
      </c>
      <c r="I1002" s="167"/>
      <c r="L1002" s="163"/>
      <c r="M1002" s="168"/>
      <c r="N1002" s="169"/>
      <c r="O1002" s="169"/>
      <c r="P1002" s="169"/>
      <c r="Q1002" s="169"/>
      <c r="R1002" s="169"/>
      <c r="S1002" s="169"/>
      <c r="T1002" s="170"/>
      <c r="AT1002" s="165" t="s">
        <v>207</v>
      </c>
      <c r="AU1002" s="165" t="s">
        <v>84</v>
      </c>
      <c r="AV1002" s="13" t="s">
        <v>82</v>
      </c>
      <c r="AW1002" s="13" t="s">
        <v>32</v>
      </c>
      <c r="AX1002" s="13" t="s">
        <v>76</v>
      </c>
      <c r="AY1002" s="165" t="s">
        <v>201</v>
      </c>
    </row>
    <row r="1003" spans="2:51" s="14" customFormat="1" ht="11.25">
      <c r="B1003" s="171"/>
      <c r="D1003" s="164" t="s">
        <v>207</v>
      </c>
      <c r="E1003" s="172" t="s">
        <v>1</v>
      </c>
      <c r="F1003" s="173" t="s">
        <v>1149</v>
      </c>
      <c r="H1003" s="174">
        <v>0.11</v>
      </c>
      <c r="I1003" s="175"/>
      <c r="L1003" s="171"/>
      <c r="M1003" s="176"/>
      <c r="N1003" s="177"/>
      <c r="O1003" s="177"/>
      <c r="P1003" s="177"/>
      <c r="Q1003" s="177"/>
      <c r="R1003" s="177"/>
      <c r="S1003" s="177"/>
      <c r="T1003" s="178"/>
      <c r="AT1003" s="172" t="s">
        <v>207</v>
      </c>
      <c r="AU1003" s="172" t="s">
        <v>84</v>
      </c>
      <c r="AV1003" s="14" t="s">
        <v>84</v>
      </c>
      <c r="AW1003" s="14" t="s">
        <v>32</v>
      </c>
      <c r="AX1003" s="14" t="s">
        <v>76</v>
      </c>
      <c r="AY1003" s="172" t="s">
        <v>201</v>
      </c>
    </row>
    <row r="1004" spans="2:51" s="13" customFormat="1" ht="11.25">
      <c r="B1004" s="163"/>
      <c r="D1004" s="164" t="s">
        <v>207</v>
      </c>
      <c r="E1004" s="165" t="s">
        <v>1</v>
      </c>
      <c r="F1004" s="166" t="s">
        <v>1001</v>
      </c>
      <c r="H1004" s="165" t="s">
        <v>1</v>
      </c>
      <c r="I1004" s="167"/>
      <c r="L1004" s="163"/>
      <c r="M1004" s="168"/>
      <c r="N1004" s="169"/>
      <c r="O1004" s="169"/>
      <c r="P1004" s="169"/>
      <c r="Q1004" s="169"/>
      <c r="R1004" s="169"/>
      <c r="S1004" s="169"/>
      <c r="T1004" s="170"/>
      <c r="AT1004" s="165" t="s">
        <v>207</v>
      </c>
      <c r="AU1004" s="165" t="s">
        <v>84</v>
      </c>
      <c r="AV1004" s="13" t="s">
        <v>82</v>
      </c>
      <c r="AW1004" s="13" t="s">
        <v>32</v>
      </c>
      <c r="AX1004" s="13" t="s">
        <v>76</v>
      </c>
      <c r="AY1004" s="165" t="s">
        <v>201</v>
      </c>
    </row>
    <row r="1005" spans="2:51" s="14" customFormat="1" ht="11.25">
      <c r="B1005" s="171"/>
      <c r="D1005" s="164" t="s">
        <v>207</v>
      </c>
      <c r="E1005" s="172" t="s">
        <v>1</v>
      </c>
      <c r="F1005" s="173" t="s">
        <v>1150</v>
      </c>
      <c r="H1005" s="174">
        <v>0.41699999999999998</v>
      </c>
      <c r="I1005" s="175"/>
      <c r="L1005" s="171"/>
      <c r="M1005" s="176"/>
      <c r="N1005" s="177"/>
      <c r="O1005" s="177"/>
      <c r="P1005" s="177"/>
      <c r="Q1005" s="177"/>
      <c r="R1005" s="177"/>
      <c r="S1005" s="177"/>
      <c r="T1005" s="178"/>
      <c r="AT1005" s="172" t="s">
        <v>207</v>
      </c>
      <c r="AU1005" s="172" t="s">
        <v>84</v>
      </c>
      <c r="AV1005" s="14" t="s">
        <v>84</v>
      </c>
      <c r="AW1005" s="14" t="s">
        <v>32</v>
      </c>
      <c r="AX1005" s="14" t="s">
        <v>76</v>
      </c>
      <c r="AY1005" s="172" t="s">
        <v>201</v>
      </c>
    </row>
    <row r="1006" spans="2:51" s="13" customFormat="1" ht="11.25">
      <c r="B1006" s="163"/>
      <c r="D1006" s="164" t="s">
        <v>207</v>
      </c>
      <c r="E1006" s="165" t="s">
        <v>1</v>
      </c>
      <c r="F1006" s="166" t="s">
        <v>1001</v>
      </c>
      <c r="H1006" s="165" t="s">
        <v>1</v>
      </c>
      <c r="I1006" s="167"/>
      <c r="L1006" s="163"/>
      <c r="M1006" s="168"/>
      <c r="N1006" s="169"/>
      <c r="O1006" s="169"/>
      <c r="P1006" s="169"/>
      <c r="Q1006" s="169"/>
      <c r="R1006" s="169"/>
      <c r="S1006" s="169"/>
      <c r="T1006" s="170"/>
      <c r="AT1006" s="165" t="s">
        <v>207</v>
      </c>
      <c r="AU1006" s="165" t="s">
        <v>84</v>
      </c>
      <c r="AV1006" s="13" t="s">
        <v>82</v>
      </c>
      <c r="AW1006" s="13" t="s">
        <v>32</v>
      </c>
      <c r="AX1006" s="13" t="s">
        <v>76</v>
      </c>
      <c r="AY1006" s="165" t="s">
        <v>201</v>
      </c>
    </row>
    <row r="1007" spans="2:51" s="14" customFormat="1" ht="11.25">
      <c r="B1007" s="171"/>
      <c r="D1007" s="164" t="s">
        <v>207</v>
      </c>
      <c r="E1007" s="172" t="s">
        <v>1</v>
      </c>
      <c r="F1007" s="173" t="s">
        <v>1151</v>
      </c>
      <c r="H1007" s="174">
        <v>0.02</v>
      </c>
      <c r="I1007" s="175"/>
      <c r="L1007" s="171"/>
      <c r="M1007" s="176"/>
      <c r="N1007" s="177"/>
      <c r="O1007" s="177"/>
      <c r="P1007" s="177"/>
      <c r="Q1007" s="177"/>
      <c r="R1007" s="177"/>
      <c r="S1007" s="177"/>
      <c r="T1007" s="178"/>
      <c r="AT1007" s="172" t="s">
        <v>207</v>
      </c>
      <c r="AU1007" s="172" t="s">
        <v>84</v>
      </c>
      <c r="AV1007" s="14" t="s">
        <v>84</v>
      </c>
      <c r="AW1007" s="14" t="s">
        <v>32</v>
      </c>
      <c r="AX1007" s="14" t="s">
        <v>76</v>
      </c>
      <c r="AY1007" s="172" t="s">
        <v>201</v>
      </c>
    </row>
    <row r="1008" spans="2:51" s="13" customFormat="1" ht="11.25">
      <c r="B1008" s="163"/>
      <c r="D1008" s="164" t="s">
        <v>207</v>
      </c>
      <c r="E1008" s="165" t="s">
        <v>1</v>
      </c>
      <c r="F1008" s="166" t="s">
        <v>1001</v>
      </c>
      <c r="H1008" s="165" t="s">
        <v>1</v>
      </c>
      <c r="I1008" s="167"/>
      <c r="L1008" s="163"/>
      <c r="M1008" s="168"/>
      <c r="N1008" s="169"/>
      <c r="O1008" s="169"/>
      <c r="P1008" s="169"/>
      <c r="Q1008" s="169"/>
      <c r="R1008" s="169"/>
      <c r="S1008" s="169"/>
      <c r="T1008" s="170"/>
      <c r="AT1008" s="165" t="s">
        <v>207</v>
      </c>
      <c r="AU1008" s="165" t="s">
        <v>84</v>
      </c>
      <c r="AV1008" s="13" t="s">
        <v>82</v>
      </c>
      <c r="AW1008" s="13" t="s">
        <v>32</v>
      </c>
      <c r="AX1008" s="13" t="s">
        <v>76</v>
      </c>
      <c r="AY1008" s="165" t="s">
        <v>201</v>
      </c>
    </row>
    <row r="1009" spans="2:51" s="14" customFormat="1" ht="11.25">
      <c r="B1009" s="171"/>
      <c r="D1009" s="164" t="s">
        <v>207</v>
      </c>
      <c r="E1009" s="172" t="s">
        <v>1</v>
      </c>
      <c r="F1009" s="173" t="s">
        <v>1152</v>
      </c>
      <c r="H1009" s="174">
        <v>1.7000000000000001E-2</v>
      </c>
      <c r="I1009" s="175"/>
      <c r="L1009" s="171"/>
      <c r="M1009" s="176"/>
      <c r="N1009" s="177"/>
      <c r="O1009" s="177"/>
      <c r="P1009" s="177"/>
      <c r="Q1009" s="177"/>
      <c r="R1009" s="177"/>
      <c r="S1009" s="177"/>
      <c r="T1009" s="178"/>
      <c r="AT1009" s="172" t="s">
        <v>207</v>
      </c>
      <c r="AU1009" s="172" t="s">
        <v>84</v>
      </c>
      <c r="AV1009" s="14" t="s">
        <v>84</v>
      </c>
      <c r="AW1009" s="14" t="s">
        <v>32</v>
      </c>
      <c r="AX1009" s="14" t="s">
        <v>76</v>
      </c>
      <c r="AY1009" s="172" t="s">
        <v>201</v>
      </c>
    </row>
    <row r="1010" spans="2:51" s="13" customFormat="1" ht="11.25">
      <c r="B1010" s="163"/>
      <c r="D1010" s="164" t="s">
        <v>207</v>
      </c>
      <c r="E1010" s="165" t="s">
        <v>1</v>
      </c>
      <c r="F1010" s="166" t="s">
        <v>1001</v>
      </c>
      <c r="H1010" s="165" t="s">
        <v>1</v>
      </c>
      <c r="I1010" s="167"/>
      <c r="L1010" s="163"/>
      <c r="M1010" s="168"/>
      <c r="N1010" s="169"/>
      <c r="O1010" s="169"/>
      <c r="P1010" s="169"/>
      <c r="Q1010" s="169"/>
      <c r="R1010" s="169"/>
      <c r="S1010" s="169"/>
      <c r="T1010" s="170"/>
      <c r="AT1010" s="165" t="s">
        <v>207</v>
      </c>
      <c r="AU1010" s="165" t="s">
        <v>84</v>
      </c>
      <c r="AV1010" s="13" t="s">
        <v>82</v>
      </c>
      <c r="AW1010" s="13" t="s">
        <v>32</v>
      </c>
      <c r="AX1010" s="13" t="s">
        <v>76</v>
      </c>
      <c r="AY1010" s="165" t="s">
        <v>201</v>
      </c>
    </row>
    <row r="1011" spans="2:51" s="14" customFormat="1" ht="11.25">
      <c r="B1011" s="171"/>
      <c r="D1011" s="164" t="s">
        <v>207</v>
      </c>
      <c r="E1011" s="172" t="s">
        <v>1</v>
      </c>
      <c r="F1011" s="173" t="s">
        <v>1153</v>
      </c>
      <c r="H1011" s="174">
        <v>1.6E-2</v>
      </c>
      <c r="I1011" s="175"/>
      <c r="L1011" s="171"/>
      <c r="M1011" s="176"/>
      <c r="N1011" s="177"/>
      <c r="O1011" s="177"/>
      <c r="P1011" s="177"/>
      <c r="Q1011" s="177"/>
      <c r="R1011" s="177"/>
      <c r="S1011" s="177"/>
      <c r="T1011" s="178"/>
      <c r="AT1011" s="172" t="s">
        <v>207</v>
      </c>
      <c r="AU1011" s="172" t="s">
        <v>84</v>
      </c>
      <c r="AV1011" s="14" t="s">
        <v>84</v>
      </c>
      <c r="AW1011" s="14" t="s">
        <v>32</v>
      </c>
      <c r="AX1011" s="14" t="s">
        <v>76</v>
      </c>
      <c r="AY1011" s="172" t="s">
        <v>201</v>
      </c>
    </row>
    <row r="1012" spans="2:51" s="13" customFormat="1" ht="11.25">
      <c r="B1012" s="163"/>
      <c r="D1012" s="164" t="s">
        <v>207</v>
      </c>
      <c r="E1012" s="165" t="s">
        <v>1</v>
      </c>
      <c r="F1012" s="166" t="s">
        <v>1001</v>
      </c>
      <c r="H1012" s="165" t="s">
        <v>1</v>
      </c>
      <c r="I1012" s="167"/>
      <c r="L1012" s="163"/>
      <c r="M1012" s="168"/>
      <c r="N1012" s="169"/>
      <c r="O1012" s="169"/>
      <c r="P1012" s="169"/>
      <c r="Q1012" s="169"/>
      <c r="R1012" s="169"/>
      <c r="S1012" s="169"/>
      <c r="T1012" s="170"/>
      <c r="AT1012" s="165" t="s">
        <v>207</v>
      </c>
      <c r="AU1012" s="165" t="s">
        <v>84</v>
      </c>
      <c r="AV1012" s="13" t="s">
        <v>82</v>
      </c>
      <c r="AW1012" s="13" t="s">
        <v>32</v>
      </c>
      <c r="AX1012" s="13" t="s">
        <v>76</v>
      </c>
      <c r="AY1012" s="165" t="s">
        <v>201</v>
      </c>
    </row>
    <row r="1013" spans="2:51" s="14" customFormat="1" ht="11.25">
      <c r="B1013" s="171"/>
      <c r="D1013" s="164" t="s">
        <v>207</v>
      </c>
      <c r="E1013" s="172" t="s">
        <v>1</v>
      </c>
      <c r="F1013" s="173" t="s">
        <v>1154</v>
      </c>
      <c r="H1013" s="174">
        <v>0.219</v>
      </c>
      <c r="I1013" s="175"/>
      <c r="L1013" s="171"/>
      <c r="M1013" s="176"/>
      <c r="N1013" s="177"/>
      <c r="O1013" s="177"/>
      <c r="P1013" s="177"/>
      <c r="Q1013" s="177"/>
      <c r="R1013" s="177"/>
      <c r="S1013" s="177"/>
      <c r="T1013" s="178"/>
      <c r="AT1013" s="172" t="s">
        <v>207</v>
      </c>
      <c r="AU1013" s="172" t="s">
        <v>84</v>
      </c>
      <c r="AV1013" s="14" t="s">
        <v>84</v>
      </c>
      <c r="AW1013" s="14" t="s">
        <v>32</v>
      </c>
      <c r="AX1013" s="14" t="s">
        <v>76</v>
      </c>
      <c r="AY1013" s="172" t="s">
        <v>201</v>
      </c>
    </row>
    <row r="1014" spans="2:51" s="13" customFormat="1" ht="11.25">
      <c r="B1014" s="163"/>
      <c r="D1014" s="164" t="s">
        <v>207</v>
      </c>
      <c r="E1014" s="165" t="s">
        <v>1</v>
      </c>
      <c r="F1014" s="166" t="s">
        <v>1001</v>
      </c>
      <c r="H1014" s="165" t="s">
        <v>1</v>
      </c>
      <c r="I1014" s="167"/>
      <c r="L1014" s="163"/>
      <c r="M1014" s="168"/>
      <c r="N1014" s="169"/>
      <c r="O1014" s="169"/>
      <c r="P1014" s="169"/>
      <c r="Q1014" s="169"/>
      <c r="R1014" s="169"/>
      <c r="S1014" s="169"/>
      <c r="T1014" s="170"/>
      <c r="AT1014" s="165" t="s">
        <v>207</v>
      </c>
      <c r="AU1014" s="165" t="s">
        <v>84</v>
      </c>
      <c r="AV1014" s="13" t="s">
        <v>82</v>
      </c>
      <c r="AW1014" s="13" t="s">
        <v>32</v>
      </c>
      <c r="AX1014" s="13" t="s">
        <v>76</v>
      </c>
      <c r="AY1014" s="165" t="s">
        <v>201</v>
      </c>
    </row>
    <row r="1015" spans="2:51" s="14" customFormat="1" ht="11.25">
      <c r="B1015" s="171"/>
      <c r="D1015" s="164" t="s">
        <v>207</v>
      </c>
      <c r="E1015" s="172" t="s">
        <v>1</v>
      </c>
      <c r="F1015" s="173" t="s">
        <v>1155</v>
      </c>
      <c r="H1015" s="174">
        <v>0.16800000000000001</v>
      </c>
      <c r="I1015" s="175"/>
      <c r="L1015" s="171"/>
      <c r="M1015" s="176"/>
      <c r="N1015" s="177"/>
      <c r="O1015" s="177"/>
      <c r="P1015" s="177"/>
      <c r="Q1015" s="177"/>
      <c r="R1015" s="177"/>
      <c r="S1015" s="177"/>
      <c r="T1015" s="178"/>
      <c r="AT1015" s="172" t="s">
        <v>207</v>
      </c>
      <c r="AU1015" s="172" t="s">
        <v>84</v>
      </c>
      <c r="AV1015" s="14" t="s">
        <v>84</v>
      </c>
      <c r="AW1015" s="14" t="s">
        <v>32</v>
      </c>
      <c r="AX1015" s="14" t="s">
        <v>76</v>
      </c>
      <c r="AY1015" s="172" t="s">
        <v>201</v>
      </c>
    </row>
    <row r="1016" spans="2:51" s="13" customFormat="1" ht="11.25">
      <c r="B1016" s="163"/>
      <c r="D1016" s="164" t="s">
        <v>207</v>
      </c>
      <c r="E1016" s="165" t="s">
        <v>1</v>
      </c>
      <c r="F1016" s="166" t="s">
        <v>1001</v>
      </c>
      <c r="H1016" s="165" t="s">
        <v>1</v>
      </c>
      <c r="I1016" s="167"/>
      <c r="L1016" s="163"/>
      <c r="M1016" s="168"/>
      <c r="N1016" s="169"/>
      <c r="O1016" s="169"/>
      <c r="P1016" s="169"/>
      <c r="Q1016" s="169"/>
      <c r="R1016" s="169"/>
      <c r="S1016" s="169"/>
      <c r="T1016" s="170"/>
      <c r="AT1016" s="165" t="s">
        <v>207</v>
      </c>
      <c r="AU1016" s="165" t="s">
        <v>84</v>
      </c>
      <c r="AV1016" s="13" t="s">
        <v>82</v>
      </c>
      <c r="AW1016" s="13" t="s">
        <v>32</v>
      </c>
      <c r="AX1016" s="13" t="s">
        <v>76</v>
      </c>
      <c r="AY1016" s="165" t="s">
        <v>201</v>
      </c>
    </row>
    <row r="1017" spans="2:51" s="14" customFormat="1" ht="11.25">
      <c r="B1017" s="171"/>
      <c r="D1017" s="164" t="s">
        <v>207</v>
      </c>
      <c r="E1017" s="172" t="s">
        <v>1</v>
      </c>
      <c r="F1017" s="173" t="s">
        <v>1156</v>
      </c>
      <c r="H1017" s="174">
        <v>0.152</v>
      </c>
      <c r="I1017" s="175"/>
      <c r="L1017" s="171"/>
      <c r="M1017" s="176"/>
      <c r="N1017" s="177"/>
      <c r="O1017" s="177"/>
      <c r="P1017" s="177"/>
      <c r="Q1017" s="177"/>
      <c r="R1017" s="177"/>
      <c r="S1017" s="177"/>
      <c r="T1017" s="178"/>
      <c r="AT1017" s="172" t="s">
        <v>207</v>
      </c>
      <c r="AU1017" s="172" t="s">
        <v>84</v>
      </c>
      <c r="AV1017" s="14" t="s">
        <v>84</v>
      </c>
      <c r="AW1017" s="14" t="s">
        <v>32</v>
      </c>
      <c r="AX1017" s="14" t="s">
        <v>76</v>
      </c>
      <c r="AY1017" s="172" t="s">
        <v>201</v>
      </c>
    </row>
    <row r="1018" spans="2:51" s="13" customFormat="1" ht="11.25">
      <c r="B1018" s="163"/>
      <c r="D1018" s="164" t="s">
        <v>207</v>
      </c>
      <c r="E1018" s="165" t="s">
        <v>1</v>
      </c>
      <c r="F1018" s="166" t="s">
        <v>1001</v>
      </c>
      <c r="H1018" s="165" t="s">
        <v>1</v>
      </c>
      <c r="I1018" s="167"/>
      <c r="L1018" s="163"/>
      <c r="M1018" s="168"/>
      <c r="N1018" s="169"/>
      <c r="O1018" s="169"/>
      <c r="P1018" s="169"/>
      <c r="Q1018" s="169"/>
      <c r="R1018" s="169"/>
      <c r="S1018" s="169"/>
      <c r="T1018" s="170"/>
      <c r="AT1018" s="165" t="s">
        <v>207</v>
      </c>
      <c r="AU1018" s="165" t="s">
        <v>84</v>
      </c>
      <c r="AV1018" s="13" t="s">
        <v>82</v>
      </c>
      <c r="AW1018" s="13" t="s">
        <v>32</v>
      </c>
      <c r="AX1018" s="13" t="s">
        <v>76</v>
      </c>
      <c r="AY1018" s="165" t="s">
        <v>201</v>
      </c>
    </row>
    <row r="1019" spans="2:51" s="14" customFormat="1" ht="11.25">
      <c r="B1019" s="171"/>
      <c r="D1019" s="164" t="s">
        <v>207</v>
      </c>
      <c r="E1019" s="172" t="s">
        <v>1</v>
      </c>
      <c r="F1019" s="173" t="s">
        <v>1157</v>
      </c>
      <c r="H1019" s="174">
        <v>1.4999999999999999E-2</v>
      </c>
      <c r="I1019" s="175"/>
      <c r="L1019" s="171"/>
      <c r="M1019" s="176"/>
      <c r="N1019" s="177"/>
      <c r="O1019" s="177"/>
      <c r="P1019" s="177"/>
      <c r="Q1019" s="177"/>
      <c r="R1019" s="177"/>
      <c r="S1019" s="177"/>
      <c r="T1019" s="178"/>
      <c r="AT1019" s="172" t="s">
        <v>207</v>
      </c>
      <c r="AU1019" s="172" t="s">
        <v>84</v>
      </c>
      <c r="AV1019" s="14" t="s">
        <v>84</v>
      </c>
      <c r="AW1019" s="14" t="s">
        <v>32</v>
      </c>
      <c r="AX1019" s="14" t="s">
        <v>76</v>
      </c>
      <c r="AY1019" s="172" t="s">
        <v>201</v>
      </c>
    </row>
    <row r="1020" spans="2:51" s="13" customFormat="1" ht="11.25">
      <c r="B1020" s="163"/>
      <c r="D1020" s="164" t="s">
        <v>207</v>
      </c>
      <c r="E1020" s="165" t="s">
        <v>1</v>
      </c>
      <c r="F1020" s="166" t="s">
        <v>1001</v>
      </c>
      <c r="H1020" s="165" t="s">
        <v>1</v>
      </c>
      <c r="I1020" s="167"/>
      <c r="L1020" s="163"/>
      <c r="M1020" s="168"/>
      <c r="N1020" s="169"/>
      <c r="O1020" s="169"/>
      <c r="P1020" s="169"/>
      <c r="Q1020" s="169"/>
      <c r="R1020" s="169"/>
      <c r="S1020" s="169"/>
      <c r="T1020" s="170"/>
      <c r="AT1020" s="165" t="s">
        <v>207</v>
      </c>
      <c r="AU1020" s="165" t="s">
        <v>84</v>
      </c>
      <c r="AV1020" s="13" t="s">
        <v>82</v>
      </c>
      <c r="AW1020" s="13" t="s">
        <v>32</v>
      </c>
      <c r="AX1020" s="13" t="s">
        <v>76</v>
      </c>
      <c r="AY1020" s="165" t="s">
        <v>201</v>
      </c>
    </row>
    <row r="1021" spans="2:51" s="14" customFormat="1" ht="11.25">
      <c r="B1021" s="171"/>
      <c r="D1021" s="164" t="s">
        <v>207</v>
      </c>
      <c r="E1021" s="172" t="s">
        <v>1</v>
      </c>
      <c r="F1021" s="173" t="s">
        <v>1157</v>
      </c>
      <c r="H1021" s="174">
        <v>1.4999999999999999E-2</v>
      </c>
      <c r="I1021" s="175"/>
      <c r="L1021" s="171"/>
      <c r="M1021" s="176"/>
      <c r="N1021" s="177"/>
      <c r="O1021" s="177"/>
      <c r="P1021" s="177"/>
      <c r="Q1021" s="177"/>
      <c r="R1021" s="177"/>
      <c r="S1021" s="177"/>
      <c r="T1021" s="178"/>
      <c r="AT1021" s="172" t="s">
        <v>207</v>
      </c>
      <c r="AU1021" s="172" t="s">
        <v>84</v>
      </c>
      <c r="AV1021" s="14" t="s">
        <v>84</v>
      </c>
      <c r="AW1021" s="14" t="s">
        <v>32</v>
      </c>
      <c r="AX1021" s="14" t="s">
        <v>76</v>
      </c>
      <c r="AY1021" s="172" t="s">
        <v>201</v>
      </c>
    </row>
    <row r="1022" spans="2:51" s="13" customFormat="1" ht="11.25">
      <c r="B1022" s="163"/>
      <c r="D1022" s="164" t="s">
        <v>207</v>
      </c>
      <c r="E1022" s="165" t="s">
        <v>1</v>
      </c>
      <c r="F1022" s="166" t="s">
        <v>1001</v>
      </c>
      <c r="H1022" s="165" t="s">
        <v>1</v>
      </c>
      <c r="I1022" s="167"/>
      <c r="L1022" s="163"/>
      <c r="M1022" s="168"/>
      <c r="N1022" s="169"/>
      <c r="O1022" s="169"/>
      <c r="P1022" s="169"/>
      <c r="Q1022" s="169"/>
      <c r="R1022" s="169"/>
      <c r="S1022" s="169"/>
      <c r="T1022" s="170"/>
      <c r="AT1022" s="165" t="s">
        <v>207</v>
      </c>
      <c r="AU1022" s="165" t="s">
        <v>84</v>
      </c>
      <c r="AV1022" s="13" t="s">
        <v>82</v>
      </c>
      <c r="AW1022" s="13" t="s">
        <v>32</v>
      </c>
      <c r="AX1022" s="13" t="s">
        <v>76</v>
      </c>
      <c r="AY1022" s="165" t="s">
        <v>201</v>
      </c>
    </row>
    <row r="1023" spans="2:51" s="14" customFormat="1" ht="11.25">
      <c r="B1023" s="171"/>
      <c r="D1023" s="164" t="s">
        <v>207</v>
      </c>
      <c r="E1023" s="172" t="s">
        <v>1</v>
      </c>
      <c r="F1023" s="173" t="s">
        <v>1157</v>
      </c>
      <c r="H1023" s="174">
        <v>1.4999999999999999E-2</v>
      </c>
      <c r="I1023" s="175"/>
      <c r="L1023" s="171"/>
      <c r="M1023" s="176"/>
      <c r="N1023" s="177"/>
      <c r="O1023" s="177"/>
      <c r="P1023" s="177"/>
      <c r="Q1023" s="177"/>
      <c r="R1023" s="177"/>
      <c r="S1023" s="177"/>
      <c r="T1023" s="178"/>
      <c r="AT1023" s="172" t="s">
        <v>207</v>
      </c>
      <c r="AU1023" s="172" t="s">
        <v>84</v>
      </c>
      <c r="AV1023" s="14" t="s">
        <v>84</v>
      </c>
      <c r="AW1023" s="14" t="s">
        <v>32</v>
      </c>
      <c r="AX1023" s="14" t="s">
        <v>76</v>
      </c>
      <c r="AY1023" s="172" t="s">
        <v>201</v>
      </c>
    </row>
    <row r="1024" spans="2:51" s="13" customFormat="1" ht="11.25">
      <c r="B1024" s="163"/>
      <c r="D1024" s="164" t="s">
        <v>207</v>
      </c>
      <c r="E1024" s="165" t="s">
        <v>1</v>
      </c>
      <c r="F1024" s="166" t="s">
        <v>1001</v>
      </c>
      <c r="H1024" s="165" t="s">
        <v>1</v>
      </c>
      <c r="I1024" s="167"/>
      <c r="L1024" s="163"/>
      <c r="M1024" s="168"/>
      <c r="N1024" s="169"/>
      <c r="O1024" s="169"/>
      <c r="P1024" s="169"/>
      <c r="Q1024" s="169"/>
      <c r="R1024" s="169"/>
      <c r="S1024" s="169"/>
      <c r="T1024" s="170"/>
      <c r="AT1024" s="165" t="s">
        <v>207</v>
      </c>
      <c r="AU1024" s="165" t="s">
        <v>84</v>
      </c>
      <c r="AV1024" s="13" t="s">
        <v>82</v>
      </c>
      <c r="AW1024" s="13" t="s">
        <v>32</v>
      </c>
      <c r="AX1024" s="13" t="s">
        <v>76</v>
      </c>
      <c r="AY1024" s="165" t="s">
        <v>201</v>
      </c>
    </row>
    <row r="1025" spans="2:51" s="14" customFormat="1" ht="11.25">
      <c r="B1025" s="171"/>
      <c r="D1025" s="164" t="s">
        <v>207</v>
      </c>
      <c r="E1025" s="172" t="s">
        <v>1</v>
      </c>
      <c r="F1025" s="173" t="s">
        <v>1158</v>
      </c>
      <c r="H1025" s="174">
        <v>0.03</v>
      </c>
      <c r="I1025" s="175"/>
      <c r="L1025" s="171"/>
      <c r="M1025" s="176"/>
      <c r="N1025" s="177"/>
      <c r="O1025" s="177"/>
      <c r="P1025" s="177"/>
      <c r="Q1025" s="177"/>
      <c r="R1025" s="177"/>
      <c r="S1025" s="177"/>
      <c r="T1025" s="178"/>
      <c r="AT1025" s="172" t="s">
        <v>207</v>
      </c>
      <c r="AU1025" s="172" t="s">
        <v>84</v>
      </c>
      <c r="AV1025" s="14" t="s">
        <v>84</v>
      </c>
      <c r="AW1025" s="14" t="s">
        <v>32</v>
      </c>
      <c r="AX1025" s="14" t="s">
        <v>76</v>
      </c>
      <c r="AY1025" s="172" t="s">
        <v>201</v>
      </c>
    </row>
    <row r="1026" spans="2:51" s="13" customFormat="1" ht="11.25">
      <c r="B1026" s="163"/>
      <c r="D1026" s="164" t="s">
        <v>207</v>
      </c>
      <c r="E1026" s="165" t="s">
        <v>1</v>
      </c>
      <c r="F1026" s="166" t="s">
        <v>1001</v>
      </c>
      <c r="H1026" s="165" t="s">
        <v>1</v>
      </c>
      <c r="I1026" s="167"/>
      <c r="L1026" s="163"/>
      <c r="M1026" s="168"/>
      <c r="N1026" s="169"/>
      <c r="O1026" s="169"/>
      <c r="P1026" s="169"/>
      <c r="Q1026" s="169"/>
      <c r="R1026" s="169"/>
      <c r="S1026" s="169"/>
      <c r="T1026" s="170"/>
      <c r="AT1026" s="165" t="s">
        <v>207</v>
      </c>
      <c r="AU1026" s="165" t="s">
        <v>84</v>
      </c>
      <c r="AV1026" s="13" t="s">
        <v>82</v>
      </c>
      <c r="AW1026" s="13" t="s">
        <v>32</v>
      </c>
      <c r="AX1026" s="13" t="s">
        <v>76</v>
      </c>
      <c r="AY1026" s="165" t="s">
        <v>201</v>
      </c>
    </row>
    <row r="1027" spans="2:51" s="14" customFormat="1" ht="11.25">
      <c r="B1027" s="171"/>
      <c r="D1027" s="164" t="s">
        <v>207</v>
      </c>
      <c r="E1027" s="172" t="s">
        <v>1</v>
      </c>
      <c r="F1027" s="173" t="s">
        <v>1157</v>
      </c>
      <c r="H1027" s="174">
        <v>1.4999999999999999E-2</v>
      </c>
      <c r="I1027" s="175"/>
      <c r="L1027" s="171"/>
      <c r="M1027" s="176"/>
      <c r="N1027" s="177"/>
      <c r="O1027" s="177"/>
      <c r="P1027" s="177"/>
      <c r="Q1027" s="177"/>
      <c r="R1027" s="177"/>
      <c r="S1027" s="177"/>
      <c r="T1027" s="178"/>
      <c r="AT1027" s="172" t="s">
        <v>207</v>
      </c>
      <c r="AU1027" s="172" t="s">
        <v>84</v>
      </c>
      <c r="AV1027" s="14" t="s">
        <v>84</v>
      </c>
      <c r="AW1027" s="14" t="s">
        <v>32</v>
      </c>
      <c r="AX1027" s="14" t="s">
        <v>76</v>
      </c>
      <c r="AY1027" s="172" t="s">
        <v>201</v>
      </c>
    </row>
    <row r="1028" spans="2:51" s="13" customFormat="1" ht="11.25">
      <c r="B1028" s="163"/>
      <c r="D1028" s="164" t="s">
        <v>207</v>
      </c>
      <c r="E1028" s="165" t="s">
        <v>1</v>
      </c>
      <c r="F1028" s="166" t="s">
        <v>1001</v>
      </c>
      <c r="H1028" s="165" t="s">
        <v>1</v>
      </c>
      <c r="I1028" s="167"/>
      <c r="L1028" s="163"/>
      <c r="M1028" s="168"/>
      <c r="N1028" s="169"/>
      <c r="O1028" s="169"/>
      <c r="P1028" s="169"/>
      <c r="Q1028" s="169"/>
      <c r="R1028" s="169"/>
      <c r="S1028" s="169"/>
      <c r="T1028" s="170"/>
      <c r="AT1028" s="165" t="s">
        <v>207</v>
      </c>
      <c r="AU1028" s="165" t="s">
        <v>84</v>
      </c>
      <c r="AV1028" s="13" t="s">
        <v>82</v>
      </c>
      <c r="AW1028" s="13" t="s">
        <v>32</v>
      </c>
      <c r="AX1028" s="13" t="s">
        <v>76</v>
      </c>
      <c r="AY1028" s="165" t="s">
        <v>201</v>
      </c>
    </row>
    <row r="1029" spans="2:51" s="14" customFormat="1" ht="11.25">
      <c r="B1029" s="171"/>
      <c r="D1029" s="164" t="s">
        <v>207</v>
      </c>
      <c r="E1029" s="172" t="s">
        <v>1</v>
      </c>
      <c r="F1029" s="173" t="s">
        <v>1157</v>
      </c>
      <c r="H1029" s="174">
        <v>1.4999999999999999E-2</v>
      </c>
      <c r="I1029" s="175"/>
      <c r="L1029" s="171"/>
      <c r="M1029" s="176"/>
      <c r="N1029" s="177"/>
      <c r="O1029" s="177"/>
      <c r="P1029" s="177"/>
      <c r="Q1029" s="177"/>
      <c r="R1029" s="177"/>
      <c r="S1029" s="177"/>
      <c r="T1029" s="178"/>
      <c r="AT1029" s="172" t="s">
        <v>207</v>
      </c>
      <c r="AU1029" s="172" t="s">
        <v>84</v>
      </c>
      <c r="AV1029" s="14" t="s">
        <v>84</v>
      </c>
      <c r="AW1029" s="14" t="s">
        <v>32</v>
      </c>
      <c r="AX1029" s="14" t="s">
        <v>76</v>
      </c>
      <c r="AY1029" s="172" t="s">
        <v>201</v>
      </c>
    </row>
    <row r="1030" spans="2:51" s="13" customFormat="1" ht="11.25">
      <c r="B1030" s="163"/>
      <c r="D1030" s="164" t="s">
        <v>207</v>
      </c>
      <c r="E1030" s="165" t="s">
        <v>1</v>
      </c>
      <c r="F1030" s="166" t="s">
        <v>1001</v>
      </c>
      <c r="H1030" s="165" t="s">
        <v>1</v>
      </c>
      <c r="I1030" s="167"/>
      <c r="L1030" s="163"/>
      <c r="M1030" s="168"/>
      <c r="N1030" s="169"/>
      <c r="O1030" s="169"/>
      <c r="P1030" s="169"/>
      <c r="Q1030" s="169"/>
      <c r="R1030" s="169"/>
      <c r="S1030" s="169"/>
      <c r="T1030" s="170"/>
      <c r="AT1030" s="165" t="s">
        <v>207</v>
      </c>
      <c r="AU1030" s="165" t="s">
        <v>84</v>
      </c>
      <c r="AV1030" s="13" t="s">
        <v>82</v>
      </c>
      <c r="AW1030" s="13" t="s">
        <v>32</v>
      </c>
      <c r="AX1030" s="13" t="s">
        <v>76</v>
      </c>
      <c r="AY1030" s="165" t="s">
        <v>201</v>
      </c>
    </row>
    <row r="1031" spans="2:51" s="14" customFormat="1" ht="11.25">
      <c r="B1031" s="171"/>
      <c r="D1031" s="164" t="s">
        <v>207</v>
      </c>
      <c r="E1031" s="172" t="s">
        <v>1</v>
      </c>
      <c r="F1031" s="173" t="s">
        <v>1157</v>
      </c>
      <c r="H1031" s="174">
        <v>1.4999999999999999E-2</v>
      </c>
      <c r="I1031" s="175"/>
      <c r="L1031" s="171"/>
      <c r="M1031" s="176"/>
      <c r="N1031" s="177"/>
      <c r="O1031" s="177"/>
      <c r="P1031" s="177"/>
      <c r="Q1031" s="177"/>
      <c r="R1031" s="177"/>
      <c r="S1031" s="177"/>
      <c r="T1031" s="178"/>
      <c r="AT1031" s="172" t="s">
        <v>207</v>
      </c>
      <c r="AU1031" s="172" t="s">
        <v>84</v>
      </c>
      <c r="AV1031" s="14" t="s">
        <v>84</v>
      </c>
      <c r="AW1031" s="14" t="s">
        <v>32</v>
      </c>
      <c r="AX1031" s="14" t="s">
        <v>76</v>
      </c>
      <c r="AY1031" s="172" t="s">
        <v>201</v>
      </c>
    </row>
    <row r="1032" spans="2:51" s="13" customFormat="1" ht="11.25">
      <c r="B1032" s="163"/>
      <c r="D1032" s="164" t="s">
        <v>207</v>
      </c>
      <c r="E1032" s="165" t="s">
        <v>1</v>
      </c>
      <c r="F1032" s="166" t="s">
        <v>1001</v>
      </c>
      <c r="H1032" s="165" t="s">
        <v>1</v>
      </c>
      <c r="I1032" s="167"/>
      <c r="L1032" s="163"/>
      <c r="M1032" s="168"/>
      <c r="N1032" s="169"/>
      <c r="O1032" s="169"/>
      <c r="P1032" s="169"/>
      <c r="Q1032" s="169"/>
      <c r="R1032" s="169"/>
      <c r="S1032" s="169"/>
      <c r="T1032" s="170"/>
      <c r="AT1032" s="165" t="s">
        <v>207</v>
      </c>
      <c r="AU1032" s="165" t="s">
        <v>84</v>
      </c>
      <c r="AV1032" s="13" t="s">
        <v>82</v>
      </c>
      <c r="AW1032" s="13" t="s">
        <v>32</v>
      </c>
      <c r="AX1032" s="13" t="s">
        <v>76</v>
      </c>
      <c r="AY1032" s="165" t="s">
        <v>201</v>
      </c>
    </row>
    <row r="1033" spans="2:51" s="14" customFormat="1" ht="11.25">
      <c r="B1033" s="171"/>
      <c r="D1033" s="164" t="s">
        <v>207</v>
      </c>
      <c r="E1033" s="172" t="s">
        <v>1</v>
      </c>
      <c r="F1033" s="173" t="s">
        <v>1159</v>
      </c>
      <c r="H1033" s="174">
        <v>0.16400000000000001</v>
      </c>
      <c r="I1033" s="175"/>
      <c r="L1033" s="171"/>
      <c r="M1033" s="176"/>
      <c r="N1033" s="177"/>
      <c r="O1033" s="177"/>
      <c r="P1033" s="177"/>
      <c r="Q1033" s="177"/>
      <c r="R1033" s="177"/>
      <c r="S1033" s="177"/>
      <c r="T1033" s="178"/>
      <c r="AT1033" s="172" t="s">
        <v>207</v>
      </c>
      <c r="AU1033" s="172" t="s">
        <v>84</v>
      </c>
      <c r="AV1033" s="14" t="s">
        <v>84</v>
      </c>
      <c r="AW1033" s="14" t="s">
        <v>32</v>
      </c>
      <c r="AX1033" s="14" t="s">
        <v>76</v>
      </c>
      <c r="AY1033" s="172" t="s">
        <v>201</v>
      </c>
    </row>
    <row r="1034" spans="2:51" s="13" customFormat="1" ht="11.25">
      <c r="B1034" s="163"/>
      <c r="D1034" s="164" t="s">
        <v>207</v>
      </c>
      <c r="E1034" s="165" t="s">
        <v>1</v>
      </c>
      <c r="F1034" s="166" t="s">
        <v>1001</v>
      </c>
      <c r="H1034" s="165" t="s">
        <v>1</v>
      </c>
      <c r="I1034" s="167"/>
      <c r="L1034" s="163"/>
      <c r="M1034" s="168"/>
      <c r="N1034" s="169"/>
      <c r="O1034" s="169"/>
      <c r="P1034" s="169"/>
      <c r="Q1034" s="169"/>
      <c r="R1034" s="169"/>
      <c r="S1034" s="169"/>
      <c r="T1034" s="170"/>
      <c r="AT1034" s="165" t="s">
        <v>207</v>
      </c>
      <c r="AU1034" s="165" t="s">
        <v>84</v>
      </c>
      <c r="AV1034" s="13" t="s">
        <v>82</v>
      </c>
      <c r="AW1034" s="13" t="s">
        <v>32</v>
      </c>
      <c r="AX1034" s="13" t="s">
        <v>76</v>
      </c>
      <c r="AY1034" s="165" t="s">
        <v>201</v>
      </c>
    </row>
    <row r="1035" spans="2:51" s="14" customFormat="1" ht="11.25">
      <c r="B1035" s="171"/>
      <c r="D1035" s="164" t="s">
        <v>207</v>
      </c>
      <c r="E1035" s="172" t="s">
        <v>1</v>
      </c>
      <c r="F1035" s="173" t="s">
        <v>1160</v>
      </c>
      <c r="H1035" s="174">
        <v>0.14899999999999999</v>
      </c>
      <c r="I1035" s="175"/>
      <c r="L1035" s="171"/>
      <c r="M1035" s="176"/>
      <c r="N1035" s="177"/>
      <c r="O1035" s="177"/>
      <c r="P1035" s="177"/>
      <c r="Q1035" s="177"/>
      <c r="R1035" s="177"/>
      <c r="S1035" s="177"/>
      <c r="T1035" s="178"/>
      <c r="AT1035" s="172" t="s">
        <v>207</v>
      </c>
      <c r="AU1035" s="172" t="s">
        <v>84</v>
      </c>
      <c r="AV1035" s="14" t="s">
        <v>84</v>
      </c>
      <c r="AW1035" s="14" t="s">
        <v>32</v>
      </c>
      <c r="AX1035" s="14" t="s">
        <v>76</v>
      </c>
      <c r="AY1035" s="172" t="s">
        <v>201</v>
      </c>
    </row>
    <row r="1036" spans="2:51" s="13" customFormat="1" ht="11.25">
      <c r="B1036" s="163"/>
      <c r="D1036" s="164" t="s">
        <v>207</v>
      </c>
      <c r="E1036" s="165" t="s">
        <v>1</v>
      </c>
      <c r="F1036" s="166" t="s">
        <v>1001</v>
      </c>
      <c r="H1036" s="165" t="s">
        <v>1</v>
      </c>
      <c r="I1036" s="167"/>
      <c r="L1036" s="163"/>
      <c r="M1036" s="168"/>
      <c r="N1036" s="169"/>
      <c r="O1036" s="169"/>
      <c r="P1036" s="169"/>
      <c r="Q1036" s="169"/>
      <c r="R1036" s="169"/>
      <c r="S1036" s="169"/>
      <c r="T1036" s="170"/>
      <c r="AT1036" s="165" t="s">
        <v>207</v>
      </c>
      <c r="AU1036" s="165" t="s">
        <v>84</v>
      </c>
      <c r="AV1036" s="13" t="s">
        <v>82</v>
      </c>
      <c r="AW1036" s="13" t="s">
        <v>32</v>
      </c>
      <c r="AX1036" s="13" t="s">
        <v>76</v>
      </c>
      <c r="AY1036" s="165" t="s">
        <v>201</v>
      </c>
    </row>
    <row r="1037" spans="2:51" s="14" customFormat="1" ht="11.25">
      <c r="B1037" s="171"/>
      <c r="D1037" s="164" t="s">
        <v>207</v>
      </c>
      <c r="E1037" s="172" t="s">
        <v>1</v>
      </c>
      <c r="F1037" s="173" t="s">
        <v>1157</v>
      </c>
      <c r="H1037" s="174">
        <v>1.4999999999999999E-2</v>
      </c>
      <c r="I1037" s="175"/>
      <c r="L1037" s="171"/>
      <c r="M1037" s="176"/>
      <c r="N1037" s="177"/>
      <c r="O1037" s="177"/>
      <c r="P1037" s="177"/>
      <c r="Q1037" s="177"/>
      <c r="R1037" s="177"/>
      <c r="S1037" s="177"/>
      <c r="T1037" s="178"/>
      <c r="AT1037" s="172" t="s">
        <v>207</v>
      </c>
      <c r="AU1037" s="172" t="s">
        <v>84</v>
      </c>
      <c r="AV1037" s="14" t="s">
        <v>84</v>
      </c>
      <c r="AW1037" s="14" t="s">
        <v>32</v>
      </c>
      <c r="AX1037" s="14" t="s">
        <v>76</v>
      </c>
      <c r="AY1037" s="172" t="s">
        <v>201</v>
      </c>
    </row>
    <row r="1038" spans="2:51" s="13" customFormat="1" ht="11.25">
      <c r="B1038" s="163"/>
      <c r="D1038" s="164" t="s">
        <v>207</v>
      </c>
      <c r="E1038" s="165" t="s">
        <v>1</v>
      </c>
      <c r="F1038" s="166" t="s">
        <v>1001</v>
      </c>
      <c r="H1038" s="165" t="s">
        <v>1</v>
      </c>
      <c r="I1038" s="167"/>
      <c r="L1038" s="163"/>
      <c r="M1038" s="168"/>
      <c r="N1038" s="169"/>
      <c r="O1038" s="169"/>
      <c r="P1038" s="169"/>
      <c r="Q1038" s="169"/>
      <c r="R1038" s="169"/>
      <c r="S1038" s="169"/>
      <c r="T1038" s="170"/>
      <c r="AT1038" s="165" t="s">
        <v>207</v>
      </c>
      <c r="AU1038" s="165" t="s">
        <v>84</v>
      </c>
      <c r="AV1038" s="13" t="s">
        <v>82</v>
      </c>
      <c r="AW1038" s="13" t="s">
        <v>32</v>
      </c>
      <c r="AX1038" s="13" t="s">
        <v>76</v>
      </c>
      <c r="AY1038" s="165" t="s">
        <v>201</v>
      </c>
    </row>
    <row r="1039" spans="2:51" s="14" customFormat="1" ht="11.25">
      <c r="B1039" s="171"/>
      <c r="D1039" s="164" t="s">
        <v>207</v>
      </c>
      <c r="E1039" s="172" t="s">
        <v>1</v>
      </c>
      <c r="F1039" s="173" t="s">
        <v>1157</v>
      </c>
      <c r="H1039" s="174">
        <v>1.4999999999999999E-2</v>
      </c>
      <c r="I1039" s="175"/>
      <c r="L1039" s="171"/>
      <c r="M1039" s="176"/>
      <c r="N1039" s="177"/>
      <c r="O1039" s="177"/>
      <c r="P1039" s="177"/>
      <c r="Q1039" s="177"/>
      <c r="R1039" s="177"/>
      <c r="S1039" s="177"/>
      <c r="T1039" s="178"/>
      <c r="AT1039" s="172" t="s">
        <v>207</v>
      </c>
      <c r="AU1039" s="172" t="s">
        <v>84</v>
      </c>
      <c r="AV1039" s="14" t="s">
        <v>84</v>
      </c>
      <c r="AW1039" s="14" t="s">
        <v>32</v>
      </c>
      <c r="AX1039" s="14" t="s">
        <v>76</v>
      </c>
      <c r="AY1039" s="172" t="s">
        <v>201</v>
      </c>
    </row>
    <row r="1040" spans="2:51" s="13" customFormat="1" ht="11.25">
      <c r="B1040" s="163"/>
      <c r="D1040" s="164" t="s">
        <v>207</v>
      </c>
      <c r="E1040" s="165" t="s">
        <v>1</v>
      </c>
      <c r="F1040" s="166" t="s">
        <v>1001</v>
      </c>
      <c r="H1040" s="165" t="s">
        <v>1</v>
      </c>
      <c r="I1040" s="167"/>
      <c r="L1040" s="163"/>
      <c r="M1040" s="168"/>
      <c r="N1040" s="169"/>
      <c r="O1040" s="169"/>
      <c r="P1040" s="169"/>
      <c r="Q1040" s="169"/>
      <c r="R1040" s="169"/>
      <c r="S1040" s="169"/>
      <c r="T1040" s="170"/>
      <c r="AT1040" s="165" t="s">
        <v>207</v>
      </c>
      <c r="AU1040" s="165" t="s">
        <v>84</v>
      </c>
      <c r="AV1040" s="13" t="s">
        <v>82</v>
      </c>
      <c r="AW1040" s="13" t="s">
        <v>32</v>
      </c>
      <c r="AX1040" s="13" t="s">
        <v>76</v>
      </c>
      <c r="AY1040" s="165" t="s">
        <v>201</v>
      </c>
    </row>
    <row r="1041" spans="2:51" s="14" customFormat="1" ht="11.25">
      <c r="B1041" s="171"/>
      <c r="D1041" s="164" t="s">
        <v>207</v>
      </c>
      <c r="E1041" s="172" t="s">
        <v>1</v>
      </c>
      <c r="F1041" s="173" t="s">
        <v>1157</v>
      </c>
      <c r="H1041" s="174">
        <v>1.4999999999999999E-2</v>
      </c>
      <c r="I1041" s="175"/>
      <c r="L1041" s="171"/>
      <c r="M1041" s="176"/>
      <c r="N1041" s="177"/>
      <c r="O1041" s="177"/>
      <c r="P1041" s="177"/>
      <c r="Q1041" s="177"/>
      <c r="R1041" s="177"/>
      <c r="S1041" s="177"/>
      <c r="T1041" s="178"/>
      <c r="AT1041" s="172" t="s">
        <v>207</v>
      </c>
      <c r="AU1041" s="172" t="s">
        <v>84</v>
      </c>
      <c r="AV1041" s="14" t="s">
        <v>84</v>
      </c>
      <c r="AW1041" s="14" t="s">
        <v>32</v>
      </c>
      <c r="AX1041" s="14" t="s">
        <v>76</v>
      </c>
      <c r="AY1041" s="172" t="s">
        <v>201</v>
      </c>
    </row>
    <row r="1042" spans="2:51" s="13" customFormat="1" ht="11.25">
      <c r="B1042" s="163"/>
      <c r="D1042" s="164" t="s">
        <v>207</v>
      </c>
      <c r="E1042" s="165" t="s">
        <v>1</v>
      </c>
      <c r="F1042" s="166" t="s">
        <v>1001</v>
      </c>
      <c r="H1042" s="165" t="s">
        <v>1</v>
      </c>
      <c r="I1042" s="167"/>
      <c r="L1042" s="163"/>
      <c r="M1042" s="168"/>
      <c r="N1042" s="169"/>
      <c r="O1042" s="169"/>
      <c r="P1042" s="169"/>
      <c r="Q1042" s="169"/>
      <c r="R1042" s="169"/>
      <c r="S1042" s="169"/>
      <c r="T1042" s="170"/>
      <c r="AT1042" s="165" t="s">
        <v>207</v>
      </c>
      <c r="AU1042" s="165" t="s">
        <v>84</v>
      </c>
      <c r="AV1042" s="13" t="s">
        <v>82</v>
      </c>
      <c r="AW1042" s="13" t="s">
        <v>32</v>
      </c>
      <c r="AX1042" s="13" t="s">
        <v>76</v>
      </c>
      <c r="AY1042" s="165" t="s">
        <v>201</v>
      </c>
    </row>
    <row r="1043" spans="2:51" s="14" customFormat="1" ht="11.25">
      <c r="B1043" s="171"/>
      <c r="D1043" s="164" t="s">
        <v>207</v>
      </c>
      <c r="E1043" s="172" t="s">
        <v>1</v>
      </c>
      <c r="F1043" s="173" t="s">
        <v>1157</v>
      </c>
      <c r="H1043" s="174">
        <v>1.4999999999999999E-2</v>
      </c>
      <c r="I1043" s="175"/>
      <c r="L1043" s="171"/>
      <c r="M1043" s="176"/>
      <c r="N1043" s="177"/>
      <c r="O1043" s="177"/>
      <c r="P1043" s="177"/>
      <c r="Q1043" s="177"/>
      <c r="R1043" s="177"/>
      <c r="S1043" s="177"/>
      <c r="T1043" s="178"/>
      <c r="AT1043" s="172" t="s">
        <v>207</v>
      </c>
      <c r="AU1043" s="172" t="s">
        <v>84</v>
      </c>
      <c r="AV1043" s="14" t="s">
        <v>84</v>
      </c>
      <c r="AW1043" s="14" t="s">
        <v>32</v>
      </c>
      <c r="AX1043" s="14" t="s">
        <v>76</v>
      </c>
      <c r="AY1043" s="172" t="s">
        <v>201</v>
      </c>
    </row>
    <row r="1044" spans="2:51" s="13" customFormat="1" ht="11.25">
      <c r="B1044" s="163"/>
      <c r="D1044" s="164" t="s">
        <v>207</v>
      </c>
      <c r="E1044" s="165" t="s">
        <v>1</v>
      </c>
      <c r="F1044" s="166" t="s">
        <v>1001</v>
      </c>
      <c r="H1044" s="165" t="s">
        <v>1</v>
      </c>
      <c r="I1044" s="167"/>
      <c r="L1044" s="163"/>
      <c r="M1044" s="168"/>
      <c r="N1044" s="169"/>
      <c r="O1044" s="169"/>
      <c r="P1044" s="169"/>
      <c r="Q1044" s="169"/>
      <c r="R1044" s="169"/>
      <c r="S1044" s="169"/>
      <c r="T1044" s="170"/>
      <c r="AT1044" s="165" t="s">
        <v>207</v>
      </c>
      <c r="AU1044" s="165" t="s">
        <v>84</v>
      </c>
      <c r="AV1044" s="13" t="s">
        <v>82</v>
      </c>
      <c r="AW1044" s="13" t="s">
        <v>32</v>
      </c>
      <c r="AX1044" s="13" t="s">
        <v>76</v>
      </c>
      <c r="AY1044" s="165" t="s">
        <v>201</v>
      </c>
    </row>
    <row r="1045" spans="2:51" s="14" customFormat="1" ht="11.25">
      <c r="B1045" s="171"/>
      <c r="D1045" s="164" t="s">
        <v>207</v>
      </c>
      <c r="E1045" s="172" t="s">
        <v>1</v>
      </c>
      <c r="F1045" s="173" t="s">
        <v>1161</v>
      </c>
      <c r="H1045" s="174">
        <v>1.2999999999999999E-2</v>
      </c>
      <c r="I1045" s="175"/>
      <c r="L1045" s="171"/>
      <c r="M1045" s="176"/>
      <c r="N1045" s="177"/>
      <c r="O1045" s="177"/>
      <c r="P1045" s="177"/>
      <c r="Q1045" s="177"/>
      <c r="R1045" s="177"/>
      <c r="S1045" s="177"/>
      <c r="T1045" s="178"/>
      <c r="AT1045" s="172" t="s">
        <v>207</v>
      </c>
      <c r="AU1045" s="172" t="s">
        <v>84</v>
      </c>
      <c r="AV1045" s="14" t="s">
        <v>84</v>
      </c>
      <c r="AW1045" s="14" t="s">
        <v>32</v>
      </c>
      <c r="AX1045" s="14" t="s">
        <v>76</v>
      </c>
      <c r="AY1045" s="172" t="s">
        <v>201</v>
      </c>
    </row>
    <row r="1046" spans="2:51" s="13" customFormat="1" ht="11.25">
      <c r="B1046" s="163"/>
      <c r="D1046" s="164" t="s">
        <v>207</v>
      </c>
      <c r="E1046" s="165" t="s">
        <v>1</v>
      </c>
      <c r="F1046" s="166" t="s">
        <v>1001</v>
      </c>
      <c r="H1046" s="165" t="s">
        <v>1</v>
      </c>
      <c r="I1046" s="167"/>
      <c r="L1046" s="163"/>
      <c r="M1046" s="168"/>
      <c r="N1046" s="169"/>
      <c r="O1046" s="169"/>
      <c r="P1046" s="169"/>
      <c r="Q1046" s="169"/>
      <c r="R1046" s="169"/>
      <c r="S1046" s="169"/>
      <c r="T1046" s="170"/>
      <c r="AT1046" s="165" t="s">
        <v>207</v>
      </c>
      <c r="AU1046" s="165" t="s">
        <v>84</v>
      </c>
      <c r="AV1046" s="13" t="s">
        <v>82</v>
      </c>
      <c r="AW1046" s="13" t="s">
        <v>32</v>
      </c>
      <c r="AX1046" s="13" t="s">
        <v>76</v>
      </c>
      <c r="AY1046" s="165" t="s">
        <v>201</v>
      </c>
    </row>
    <row r="1047" spans="2:51" s="14" customFormat="1" ht="11.25">
      <c r="B1047" s="171"/>
      <c r="D1047" s="164" t="s">
        <v>207</v>
      </c>
      <c r="E1047" s="172" t="s">
        <v>1</v>
      </c>
      <c r="F1047" s="173" t="s">
        <v>1142</v>
      </c>
      <c r="H1047" s="174">
        <v>2.5999999999999999E-2</v>
      </c>
      <c r="I1047" s="175"/>
      <c r="L1047" s="171"/>
      <c r="M1047" s="176"/>
      <c r="N1047" s="177"/>
      <c r="O1047" s="177"/>
      <c r="P1047" s="177"/>
      <c r="Q1047" s="177"/>
      <c r="R1047" s="177"/>
      <c r="S1047" s="177"/>
      <c r="T1047" s="178"/>
      <c r="AT1047" s="172" t="s">
        <v>207</v>
      </c>
      <c r="AU1047" s="172" t="s">
        <v>84</v>
      </c>
      <c r="AV1047" s="14" t="s">
        <v>84</v>
      </c>
      <c r="AW1047" s="14" t="s">
        <v>32</v>
      </c>
      <c r="AX1047" s="14" t="s">
        <v>76</v>
      </c>
      <c r="AY1047" s="172" t="s">
        <v>201</v>
      </c>
    </row>
    <row r="1048" spans="2:51" s="13" customFormat="1" ht="11.25">
      <c r="B1048" s="163"/>
      <c r="D1048" s="164" t="s">
        <v>207</v>
      </c>
      <c r="E1048" s="165" t="s">
        <v>1</v>
      </c>
      <c r="F1048" s="166" t="s">
        <v>1001</v>
      </c>
      <c r="H1048" s="165" t="s">
        <v>1</v>
      </c>
      <c r="I1048" s="167"/>
      <c r="L1048" s="163"/>
      <c r="M1048" s="168"/>
      <c r="N1048" s="169"/>
      <c r="O1048" s="169"/>
      <c r="P1048" s="169"/>
      <c r="Q1048" s="169"/>
      <c r="R1048" s="169"/>
      <c r="S1048" s="169"/>
      <c r="T1048" s="170"/>
      <c r="AT1048" s="165" t="s">
        <v>207</v>
      </c>
      <c r="AU1048" s="165" t="s">
        <v>84</v>
      </c>
      <c r="AV1048" s="13" t="s">
        <v>82</v>
      </c>
      <c r="AW1048" s="13" t="s">
        <v>32</v>
      </c>
      <c r="AX1048" s="13" t="s">
        <v>76</v>
      </c>
      <c r="AY1048" s="165" t="s">
        <v>201</v>
      </c>
    </row>
    <row r="1049" spans="2:51" s="14" customFormat="1" ht="11.25">
      <c r="B1049" s="171"/>
      <c r="D1049" s="164" t="s">
        <v>207</v>
      </c>
      <c r="E1049" s="172" t="s">
        <v>1</v>
      </c>
      <c r="F1049" s="173" t="s">
        <v>1161</v>
      </c>
      <c r="H1049" s="174">
        <v>1.2999999999999999E-2</v>
      </c>
      <c r="I1049" s="175"/>
      <c r="L1049" s="171"/>
      <c r="M1049" s="176"/>
      <c r="N1049" s="177"/>
      <c r="O1049" s="177"/>
      <c r="P1049" s="177"/>
      <c r="Q1049" s="177"/>
      <c r="R1049" s="177"/>
      <c r="S1049" s="177"/>
      <c r="T1049" s="178"/>
      <c r="AT1049" s="172" t="s">
        <v>207</v>
      </c>
      <c r="AU1049" s="172" t="s">
        <v>84</v>
      </c>
      <c r="AV1049" s="14" t="s">
        <v>84</v>
      </c>
      <c r="AW1049" s="14" t="s">
        <v>32</v>
      </c>
      <c r="AX1049" s="14" t="s">
        <v>76</v>
      </c>
      <c r="AY1049" s="172" t="s">
        <v>201</v>
      </c>
    </row>
    <row r="1050" spans="2:51" s="13" customFormat="1" ht="11.25">
      <c r="B1050" s="163"/>
      <c r="D1050" s="164" t="s">
        <v>207</v>
      </c>
      <c r="E1050" s="165" t="s">
        <v>1</v>
      </c>
      <c r="F1050" s="166" t="s">
        <v>1001</v>
      </c>
      <c r="H1050" s="165" t="s">
        <v>1</v>
      </c>
      <c r="I1050" s="167"/>
      <c r="L1050" s="163"/>
      <c r="M1050" s="168"/>
      <c r="N1050" s="169"/>
      <c r="O1050" s="169"/>
      <c r="P1050" s="169"/>
      <c r="Q1050" s="169"/>
      <c r="R1050" s="169"/>
      <c r="S1050" s="169"/>
      <c r="T1050" s="170"/>
      <c r="AT1050" s="165" t="s">
        <v>207</v>
      </c>
      <c r="AU1050" s="165" t="s">
        <v>84</v>
      </c>
      <c r="AV1050" s="13" t="s">
        <v>82</v>
      </c>
      <c r="AW1050" s="13" t="s">
        <v>32</v>
      </c>
      <c r="AX1050" s="13" t="s">
        <v>76</v>
      </c>
      <c r="AY1050" s="165" t="s">
        <v>201</v>
      </c>
    </row>
    <row r="1051" spans="2:51" s="14" customFormat="1" ht="11.25">
      <c r="B1051" s="171"/>
      <c r="D1051" s="164" t="s">
        <v>207</v>
      </c>
      <c r="E1051" s="172" t="s">
        <v>1</v>
      </c>
      <c r="F1051" s="173" t="s">
        <v>1162</v>
      </c>
      <c r="H1051" s="174">
        <v>1.0999999999999999E-2</v>
      </c>
      <c r="I1051" s="175"/>
      <c r="L1051" s="171"/>
      <c r="M1051" s="176"/>
      <c r="N1051" s="177"/>
      <c r="O1051" s="177"/>
      <c r="P1051" s="177"/>
      <c r="Q1051" s="177"/>
      <c r="R1051" s="177"/>
      <c r="S1051" s="177"/>
      <c r="T1051" s="178"/>
      <c r="AT1051" s="172" t="s">
        <v>207</v>
      </c>
      <c r="AU1051" s="172" t="s">
        <v>84</v>
      </c>
      <c r="AV1051" s="14" t="s">
        <v>84</v>
      </c>
      <c r="AW1051" s="14" t="s">
        <v>32</v>
      </c>
      <c r="AX1051" s="14" t="s">
        <v>76</v>
      </c>
      <c r="AY1051" s="172" t="s">
        <v>201</v>
      </c>
    </row>
    <row r="1052" spans="2:51" s="13" customFormat="1" ht="11.25">
      <c r="B1052" s="163"/>
      <c r="D1052" s="164" t="s">
        <v>207</v>
      </c>
      <c r="E1052" s="165" t="s">
        <v>1</v>
      </c>
      <c r="F1052" s="166" t="s">
        <v>1001</v>
      </c>
      <c r="H1052" s="165" t="s">
        <v>1</v>
      </c>
      <c r="I1052" s="167"/>
      <c r="L1052" s="163"/>
      <c r="M1052" s="168"/>
      <c r="N1052" s="169"/>
      <c r="O1052" s="169"/>
      <c r="P1052" s="169"/>
      <c r="Q1052" s="169"/>
      <c r="R1052" s="169"/>
      <c r="S1052" s="169"/>
      <c r="T1052" s="170"/>
      <c r="AT1052" s="165" t="s">
        <v>207</v>
      </c>
      <c r="AU1052" s="165" t="s">
        <v>84</v>
      </c>
      <c r="AV1052" s="13" t="s">
        <v>82</v>
      </c>
      <c r="AW1052" s="13" t="s">
        <v>32</v>
      </c>
      <c r="AX1052" s="13" t="s">
        <v>76</v>
      </c>
      <c r="AY1052" s="165" t="s">
        <v>201</v>
      </c>
    </row>
    <row r="1053" spans="2:51" s="14" customFormat="1" ht="11.25">
      <c r="B1053" s="171"/>
      <c r="D1053" s="164" t="s">
        <v>207</v>
      </c>
      <c r="E1053" s="172" t="s">
        <v>1</v>
      </c>
      <c r="F1053" s="173" t="s">
        <v>1137</v>
      </c>
      <c r="H1053" s="174">
        <v>3.1E-2</v>
      </c>
      <c r="I1053" s="175"/>
      <c r="L1053" s="171"/>
      <c r="M1053" s="176"/>
      <c r="N1053" s="177"/>
      <c r="O1053" s="177"/>
      <c r="P1053" s="177"/>
      <c r="Q1053" s="177"/>
      <c r="R1053" s="177"/>
      <c r="S1053" s="177"/>
      <c r="T1053" s="178"/>
      <c r="AT1053" s="172" t="s">
        <v>207</v>
      </c>
      <c r="AU1053" s="172" t="s">
        <v>84</v>
      </c>
      <c r="AV1053" s="14" t="s">
        <v>84</v>
      </c>
      <c r="AW1053" s="14" t="s">
        <v>32</v>
      </c>
      <c r="AX1053" s="14" t="s">
        <v>76</v>
      </c>
      <c r="AY1053" s="172" t="s">
        <v>201</v>
      </c>
    </row>
    <row r="1054" spans="2:51" s="13" customFormat="1" ht="11.25">
      <c r="B1054" s="163"/>
      <c r="D1054" s="164" t="s">
        <v>207</v>
      </c>
      <c r="E1054" s="165" t="s">
        <v>1</v>
      </c>
      <c r="F1054" s="166" t="s">
        <v>1001</v>
      </c>
      <c r="H1054" s="165" t="s">
        <v>1</v>
      </c>
      <c r="I1054" s="167"/>
      <c r="L1054" s="163"/>
      <c r="M1054" s="168"/>
      <c r="N1054" s="169"/>
      <c r="O1054" s="169"/>
      <c r="P1054" s="169"/>
      <c r="Q1054" s="169"/>
      <c r="R1054" s="169"/>
      <c r="S1054" s="169"/>
      <c r="T1054" s="170"/>
      <c r="AT1054" s="165" t="s">
        <v>207</v>
      </c>
      <c r="AU1054" s="165" t="s">
        <v>84</v>
      </c>
      <c r="AV1054" s="13" t="s">
        <v>82</v>
      </c>
      <c r="AW1054" s="13" t="s">
        <v>32</v>
      </c>
      <c r="AX1054" s="13" t="s">
        <v>76</v>
      </c>
      <c r="AY1054" s="165" t="s">
        <v>201</v>
      </c>
    </row>
    <row r="1055" spans="2:51" s="14" customFormat="1" ht="11.25">
      <c r="B1055" s="171"/>
      <c r="D1055" s="164" t="s">
        <v>207</v>
      </c>
      <c r="E1055" s="172" t="s">
        <v>1</v>
      </c>
      <c r="F1055" s="173" t="s">
        <v>1137</v>
      </c>
      <c r="H1055" s="174">
        <v>3.1E-2</v>
      </c>
      <c r="I1055" s="175"/>
      <c r="L1055" s="171"/>
      <c r="M1055" s="176"/>
      <c r="N1055" s="177"/>
      <c r="O1055" s="177"/>
      <c r="P1055" s="177"/>
      <c r="Q1055" s="177"/>
      <c r="R1055" s="177"/>
      <c r="S1055" s="177"/>
      <c r="T1055" s="178"/>
      <c r="AT1055" s="172" t="s">
        <v>207</v>
      </c>
      <c r="AU1055" s="172" t="s">
        <v>84</v>
      </c>
      <c r="AV1055" s="14" t="s">
        <v>84</v>
      </c>
      <c r="AW1055" s="14" t="s">
        <v>32</v>
      </c>
      <c r="AX1055" s="14" t="s">
        <v>76</v>
      </c>
      <c r="AY1055" s="172" t="s">
        <v>201</v>
      </c>
    </row>
    <row r="1056" spans="2:51" s="13" customFormat="1" ht="11.25">
      <c r="B1056" s="163"/>
      <c r="D1056" s="164" t="s">
        <v>207</v>
      </c>
      <c r="E1056" s="165" t="s">
        <v>1</v>
      </c>
      <c r="F1056" s="166" t="s">
        <v>1001</v>
      </c>
      <c r="H1056" s="165" t="s">
        <v>1</v>
      </c>
      <c r="I1056" s="167"/>
      <c r="L1056" s="163"/>
      <c r="M1056" s="168"/>
      <c r="N1056" s="169"/>
      <c r="O1056" s="169"/>
      <c r="P1056" s="169"/>
      <c r="Q1056" s="169"/>
      <c r="R1056" s="169"/>
      <c r="S1056" s="169"/>
      <c r="T1056" s="170"/>
      <c r="AT1056" s="165" t="s">
        <v>207</v>
      </c>
      <c r="AU1056" s="165" t="s">
        <v>84</v>
      </c>
      <c r="AV1056" s="13" t="s">
        <v>82</v>
      </c>
      <c r="AW1056" s="13" t="s">
        <v>32</v>
      </c>
      <c r="AX1056" s="13" t="s">
        <v>76</v>
      </c>
      <c r="AY1056" s="165" t="s">
        <v>201</v>
      </c>
    </row>
    <row r="1057" spans="2:51" s="14" customFormat="1" ht="11.25">
      <c r="B1057" s="171"/>
      <c r="D1057" s="164" t="s">
        <v>207</v>
      </c>
      <c r="E1057" s="172" t="s">
        <v>1</v>
      </c>
      <c r="F1057" s="173" t="s">
        <v>1137</v>
      </c>
      <c r="H1057" s="174">
        <v>3.1E-2</v>
      </c>
      <c r="I1057" s="175"/>
      <c r="L1057" s="171"/>
      <c r="M1057" s="176"/>
      <c r="N1057" s="177"/>
      <c r="O1057" s="177"/>
      <c r="P1057" s="177"/>
      <c r="Q1057" s="177"/>
      <c r="R1057" s="177"/>
      <c r="S1057" s="177"/>
      <c r="T1057" s="178"/>
      <c r="AT1057" s="172" t="s">
        <v>207</v>
      </c>
      <c r="AU1057" s="172" t="s">
        <v>84</v>
      </c>
      <c r="AV1057" s="14" t="s">
        <v>84</v>
      </c>
      <c r="AW1057" s="14" t="s">
        <v>32</v>
      </c>
      <c r="AX1057" s="14" t="s">
        <v>76</v>
      </c>
      <c r="AY1057" s="172" t="s">
        <v>201</v>
      </c>
    </row>
    <row r="1058" spans="2:51" s="13" customFormat="1" ht="11.25">
      <c r="B1058" s="163"/>
      <c r="D1058" s="164" t="s">
        <v>207</v>
      </c>
      <c r="E1058" s="165" t="s">
        <v>1</v>
      </c>
      <c r="F1058" s="166" t="s">
        <v>1001</v>
      </c>
      <c r="H1058" s="165" t="s">
        <v>1</v>
      </c>
      <c r="I1058" s="167"/>
      <c r="L1058" s="163"/>
      <c r="M1058" s="168"/>
      <c r="N1058" s="169"/>
      <c r="O1058" s="169"/>
      <c r="P1058" s="169"/>
      <c r="Q1058" s="169"/>
      <c r="R1058" s="169"/>
      <c r="S1058" s="169"/>
      <c r="T1058" s="170"/>
      <c r="AT1058" s="165" t="s">
        <v>207</v>
      </c>
      <c r="AU1058" s="165" t="s">
        <v>84</v>
      </c>
      <c r="AV1058" s="13" t="s">
        <v>82</v>
      </c>
      <c r="AW1058" s="13" t="s">
        <v>32</v>
      </c>
      <c r="AX1058" s="13" t="s">
        <v>76</v>
      </c>
      <c r="AY1058" s="165" t="s">
        <v>201</v>
      </c>
    </row>
    <row r="1059" spans="2:51" s="14" customFormat="1" ht="11.25">
      <c r="B1059" s="171"/>
      <c r="D1059" s="164" t="s">
        <v>207</v>
      </c>
      <c r="E1059" s="172" t="s">
        <v>1</v>
      </c>
      <c r="F1059" s="173" t="s">
        <v>1137</v>
      </c>
      <c r="H1059" s="174">
        <v>3.1E-2</v>
      </c>
      <c r="I1059" s="175"/>
      <c r="L1059" s="171"/>
      <c r="M1059" s="176"/>
      <c r="N1059" s="177"/>
      <c r="O1059" s="177"/>
      <c r="P1059" s="177"/>
      <c r="Q1059" s="177"/>
      <c r="R1059" s="177"/>
      <c r="S1059" s="177"/>
      <c r="T1059" s="178"/>
      <c r="AT1059" s="172" t="s">
        <v>207</v>
      </c>
      <c r="AU1059" s="172" t="s">
        <v>84</v>
      </c>
      <c r="AV1059" s="14" t="s">
        <v>84</v>
      </c>
      <c r="AW1059" s="14" t="s">
        <v>32</v>
      </c>
      <c r="AX1059" s="14" t="s">
        <v>76</v>
      </c>
      <c r="AY1059" s="172" t="s">
        <v>201</v>
      </c>
    </row>
    <row r="1060" spans="2:51" s="13" customFormat="1" ht="11.25">
      <c r="B1060" s="163"/>
      <c r="D1060" s="164" t="s">
        <v>207</v>
      </c>
      <c r="E1060" s="165" t="s">
        <v>1</v>
      </c>
      <c r="F1060" s="166" t="s">
        <v>1001</v>
      </c>
      <c r="H1060" s="165" t="s">
        <v>1</v>
      </c>
      <c r="I1060" s="167"/>
      <c r="L1060" s="163"/>
      <c r="M1060" s="168"/>
      <c r="N1060" s="169"/>
      <c r="O1060" s="169"/>
      <c r="P1060" s="169"/>
      <c r="Q1060" s="169"/>
      <c r="R1060" s="169"/>
      <c r="S1060" s="169"/>
      <c r="T1060" s="170"/>
      <c r="AT1060" s="165" t="s">
        <v>207</v>
      </c>
      <c r="AU1060" s="165" t="s">
        <v>84</v>
      </c>
      <c r="AV1060" s="13" t="s">
        <v>82</v>
      </c>
      <c r="AW1060" s="13" t="s">
        <v>32</v>
      </c>
      <c r="AX1060" s="13" t="s">
        <v>76</v>
      </c>
      <c r="AY1060" s="165" t="s">
        <v>201</v>
      </c>
    </row>
    <row r="1061" spans="2:51" s="14" customFormat="1" ht="11.25">
      <c r="B1061" s="171"/>
      <c r="D1061" s="164" t="s">
        <v>207</v>
      </c>
      <c r="E1061" s="172" t="s">
        <v>1</v>
      </c>
      <c r="F1061" s="173" t="s">
        <v>1137</v>
      </c>
      <c r="H1061" s="174">
        <v>3.1E-2</v>
      </c>
      <c r="I1061" s="175"/>
      <c r="L1061" s="171"/>
      <c r="M1061" s="176"/>
      <c r="N1061" s="177"/>
      <c r="O1061" s="177"/>
      <c r="P1061" s="177"/>
      <c r="Q1061" s="177"/>
      <c r="R1061" s="177"/>
      <c r="S1061" s="177"/>
      <c r="T1061" s="178"/>
      <c r="AT1061" s="172" t="s">
        <v>207</v>
      </c>
      <c r="AU1061" s="172" t="s">
        <v>84</v>
      </c>
      <c r="AV1061" s="14" t="s">
        <v>84</v>
      </c>
      <c r="AW1061" s="14" t="s">
        <v>32</v>
      </c>
      <c r="AX1061" s="14" t="s">
        <v>76</v>
      </c>
      <c r="AY1061" s="172" t="s">
        <v>201</v>
      </c>
    </row>
    <row r="1062" spans="2:51" s="13" customFormat="1" ht="11.25">
      <c r="B1062" s="163"/>
      <c r="D1062" s="164" t="s">
        <v>207</v>
      </c>
      <c r="E1062" s="165" t="s">
        <v>1</v>
      </c>
      <c r="F1062" s="166" t="s">
        <v>1001</v>
      </c>
      <c r="H1062" s="165" t="s">
        <v>1</v>
      </c>
      <c r="I1062" s="167"/>
      <c r="L1062" s="163"/>
      <c r="M1062" s="168"/>
      <c r="N1062" s="169"/>
      <c r="O1062" s="169"/>
      <c r="P1062" s="169"/>
      <c r="Q1062" s="169"/>
      <c r="R1062" s="169"/>
      <c r="S1062" s="169"/>
      <c r="T1062" s="170"/>
      <c r="AT1062" s="165" t="s">
        <v>207</v>
      </c>
      <c r="AU1062" s="165" t="s">
        <v>84</v>
      </c>
      <c r="AV1062" s="13" t="s">
        <v>82</v>
      </c>
      <c r="AW1062" s="13" t="s">
        <v>32</v>
      </c>
      <c r="AX1062" s="13" t="s">
        <v>76</v>
      </c>
      <c r="AY1062" s="165" t="s">
        <v>201</v>
      </c>
    </row>
    <row r="1063" spans="2:51" s="14" customFormat="1" ht="11.25">
      <c r="B1063" s="171"/>
      <c r="D1063" s="164" t="s">
        <v>207</v>
      </c>
      <c r="E1063" s="172" t="s">
        <v>1</v>
      </c>
      <c r="F1063" s="173" t="s">
        <v>1137</v>
      </c>
      <c r="H1063" s="174">
        <v>3.1E-2</v>
      </c>
      <c r="I1063" s="175"/>
      <c r="L1063" s="171"/>
      <c r="M1063" s="176"/>
      <c r="N1063" s="177"/>
      <c r="O1063" s="177"/>
      <c r="P1063" s="177"/>
      <c r="Q1063" s="177"/>
      <c r="R1063" s="177"/>
      <c r="S1063" s="177"/>
      <c r="T1063" s="178"/>
      <c r="AT1063" s="172" t="s">
        <v>207</v>
      </c>
      <c r="AU1063" s="172" t="s">
        <v>84</v>
      </c>
      <c r="AV1063" s="14" t="s">
        <v>84</v>
      </c>
      <c r="AW1063" s="14" t="s">
        <v>32</v>
      </c>
      <c r="AX1063" s="14" t="s">
        <v>76</v>
      </c>
      <c r="AY1063" s="172" t="s">
        <v>201</v>
      </c>
    </row>
    <row r="1064" spans="2:51" s="13" customFormat="1" ht="11.25">
      <c r="B1064" s="163"/>
      <c r="D1064" s="164" t="s">
        <v>207</v>
      </c>
      <c r="E1064" s="165" t="s">
        <v>1</v>
      </c>
      <c r="F1064" s="166" t="s">
        <v>1001</v>
      </c>
      <c r="H1064" s="165" t="s">
        <v>1</v>
      </c>
      <c r="I1064" s="167"/>
      <c r="L1064" s="163"/>
      <c r="M1064" s="168"/>
      <c r="N1064" s="169"/>
      <c r="O1064" s="169"/>
      <c r="P1064" s="169"/>
      <c r="Q1064" s="169"/>
      <c r="R1064" s="169"/>
      <c r="S1064" s="169"/>
      <c r="T1064" s="170"/>
      <c r="AT1064" s="165" t="s">
        <v>207</v>
      </c>
      <c r="AU1064" s="165" t="s">
        <v>84</v>
      </c>
      <c r="AV1064" s="13" t="s">
        <v>82</v>
      </c>
      <c r="AW1064" s="13" t="s">
        <v>32</v>
      </c>
      <c r="AX1064" s="13" t="s">
        <v>76</v>
      </c>
      <c r="AY1064" s="165" t="s">
        <v>201</v>
      </c>
    </row>
    <row r="1065" spans="2:51" s="14" customFormat="1" ht="11.25">
      <c r="B1065" s="171"/>
      <c r="D1065" s="164" t="s">
        <v>207</v>
      </c>
      <c r="E1065" s="172" t="s">
        <v>1</v>
      </c>
      <c r="F1065" s="173" t="s">
        <v>1137</v>
      </c>
      <c r="H1065" s="174">
        <v>3.1E-2</v>
      </c>
      <c r="I1065" s="175"/>
      <c r="L1065" s="171"/>
      <c r="M1065" s="176"/>
      <c r="N1065" s="177"/>
      <c r="O1065" s="177"/>
      <c r="P1065" s="177"/>
      <c r="Q1065" s="177"/>
      <c r="R1065" s="177"/>
      <c r="S1065" s="177"/>
      <c r="T1065" s="178"/>
      <c r="AT1065" s="172" t="s">
        <v>207</v>
      </c>
      <c r="AU1065" s="172" t="s">
        <v>84</v>
      </c>
      <c r="AV1065" s="14" t="s">
        <v>84</v>
      </c>
      <c r="AW1065" s="14" t="s">
        <v>32</v>
      </c>
      <c r="AX1065" s="14" t="s">
        <v>76</v>
      </c>
      <c r="AY1065" s="172" t="s">
        <v>201</v>
      </c>
    </row>
    <row r="1066" spans="2:51" s="13" customFormat="1" ht="11.25">
      <c r="B1066" s="163"/>
      <c r="D1066" s="164" t="s">
        <v>207</v>
      </c>
      <c r="E1066" s="165" t="s">
        <v>1</v>
      </c>
      <c r="F1066" s="166" t="s">
        <v>1001</v>
      </c>
      <c r="H1066" s="165" t="s">
        <v>1</v>
      </c>
      <c r="I1066" s="167"/>
      <c r="L1066" s="163"/>
      <c r="M1066" s="168"/>
      <c r="N1066" s="169"/>
      <c r="O1066" s="169"/>
      <c r="P1066" s="169"/>
      <c r="Q1066" s="169"/>
      <c r="R1066" s="169"/>
      <c r="S1066" s="169"/>
      <c r="T1066" s="170"/>
      <c r="AT1066" s="165" t="s">
        <v>207</v>
      </c>
      <c r="AU1066" s="165" t="s">
        <v>84</v>
      </c>
      <c r="AV1066" s="13" t="s">
        <v>82</v>
      </c>
      <c r="AW1066" s="13" t="s">
        <v>32</v>
      </c>
      <c r="AX1066" s="13" t="s">
        <v>76</v>
      </c>
      <c r="AY1066" s="165" t="s">
        <v>201</v>
      </c>
    </row>
    <row r="1067" spans="2:51" s="14" customFormat="1" ht="11.25">
      <c r="B1067" s="171"/>
      <c r="D1067" s="164" t="s">
        <v>207</v>
      </c>
      <c r="E1067" s="172" t="s">
        <v>1</v>
      </c>
      <c r="F1067" s="173" t="s">
        <v>1163</v>
      </c>
      <c r="H1067" s="174">
        <v>0.186</v>
      </c>
      <c r="I1067" s="175"/>
      <c r="L1067" s="171"/>
      <c r="M1067" s="176"/>
      <c r="N1067" s="177"/>
      <c r="O1067" s="177"/>
      <c r="P1067" s="177"/>
      <c r="Q1067" s="177"/>
      <c r="R1067" s="177"/>
      <c r="S1067" s="177"/>
      <c r="T1067" s="178"/>
      <c r="AT1067" s="172" t="s">
        <v>207</v>
      </c>
      <c r="AU1067" s="172" t="s">
        <v>84</v>
      </c>
      <c r="AV1067" s="14" t="s">
        <v>84</v>
      </c>
      <c r="AW1067" s="14" t="s">
        <v>32</v>
      </c>
      <c r="AX1067" s="14" t="s">
        <v>76</v>
      </c>
      <c r="AY1067" s="172" t="s">
        <v>201</v>
      </c>
    </row>
    <row r="1068" spans="2:51" s="13" customFormat="1" ht="11.25">
      <c r="B1068" s="163"/>
      <c r="D1068" s="164" t="s">
        <v>207</v>
      </c>
      <c r="E1068" s="165" t="s">
        <v>1</v>
      </c>
      <c r="F1068" s="166" t="s">
        <v>1001</v>
      </c>
      <c r="H1068" s="165" t="s">
        <v>1</v>
      </c>
      <c r="I1068" s="167"/>
      <c r="L1068" s="163"/>
      <c r="M1068" s="168"/>
      <c r="N1068" s="169"/>
      <c r="O1068" s="169"/>
      <c r="P1068" s="169"/>
      <c r="Q1068" s="169"/>
      <c r="R1068" s="169"/>
      <c r="S1068" s="169"/>
      <c r="T1068" s="170"/>
      <c r="AT1068" s="165" t="s">
        <v>207</v>
      </c>
      <c r="AU1068" s="165" t="s">
        <v>84</v>
      </c>
      <c r="AV1068" s="13" t="s">
        <v>82</v>
      </c>
      <c r="AW1068" s="13" t="s">
        <v>32</v>
      </c>
      <c r="AX1068" s="13" t="s">
        <v>76</v>
      </c>
      <c r="AY1068" s="165" t="s">
        <v>201</v>
      </c>
    </row>
    <row r="1069" spans="2:51" s="14" customFormat="1" ht="11.25">
      <c r="B1069" s="171"/>
      <c r="D1069" s="164" t="s">
        <v>207</v>
      </c>
      <c r="E1069" s="172" t="s">
        <v>1</v>
      </c>
      <c r="F1069" s="173" t="s">
        <v>1164</v>
      </c>
      <c r="H1069" s="174">
        <v>1.4E-2</v>
      </c>
      <c r="I1069" s="175"/>
      <c r="L1069" s="171"/>
      <c r="M1069" s="176"/>
      <c r="N1069" s="177"/>
      <c r="O1069" s="177"/>
      <c r="P1069" s="177"/>
      <c r="Q1069" s="177"/>
      <c r="R1069" s="177"/>
      <c r="S1069" s="177"/>
      <c r="T1069" s="178"/>
      <c r="AT1069" s="172" t="s">
        <v>207</v>
      </c>
      <c r="AU1069" s="172" t="s">
        <v>84</v>
      </c>
      <c r="AV1069" s="14" t="s">
        <v>84</v>
      </c>
      <c r="AW1069" s="14" t="s">
        <v>32</v>
      </c>
      <c r="AX1069" s="14" t="s">
        <v>76</v>
      </c>
      <c r="AY1069" s="172" t="s">
        <v>201</v>
      </c>
    </row>
    <row r="1070" spans="2:51" s="13" customFormat="1" ht="11.25">
      <c r="B1070" s="163"/>
      <c r="D1070" s="164" t="s">
        <v>207</v>
      </c>
      <c r="E1070" s="165" t="s">
        <v>1</v>
      </c>
      <c r="F1070" s="166" t="s">
        <v>1001</v>
      </c>
      <c r="H1070" s="165" t="s">
        <v>1</v>
      </c>
      <c r="I1070" s="167"/>
      <c r="L1070" s="163"/>
      <c r="M1070" s="168"/>
      <c r="N1070" s="169"/>
      <c r="O1070" s="169"/>
      <c r="P1070" s="169"/>
      <c r="Q1070" s="169"/>
      <c r="R1070" s="169"/>
      <c r="S1070" s="169"/>
      <c r="T1070" s="170"/>
      <c r="AT1070" s="165" t="s">
        <v>207</v>
      </c>
      <c r="AU1070" s="165" t="s">
        <v>84</v>
      </c>
      <c r="AV1070" s="13" t="s">
        <v>82</v>
      </c>
      <c r="AW1070" s="13" t="s">
        <v>32</v>
      </c>
      <c r="AX1070" s="13" t="s">
        <v>76</v>
      </c>
      <c r="AY1070" s="165" t="s">
        <v>201</v>
      </c>
    </row>
    <row r="1071" spans="2:51" s="14" customFormat="1" ht="11.25">
      <c r="B1071" s="171"/>
      <c r="D1071" s="164" t="s">
        <v>207</v>
      </c>
      <c r="E1071" s="172" t="s">
        <v>1</v>
      </c>
      <c r="F1071" s="173" t="s">
        <v>1165</v>
      </c>
      <c r="H1071" s="174">
        <v>1.7999999999999999E-2</v>
      </c>
      <c r="I1071" s="175"/>
      <c r="L1071" s="171"/>
      <c r="M1071" s="176"/>
      <c r="N1071" s="177"/>
      <c r="O1071" s="177"/>
      <c r="P1071" s="177"/>
      <c r="Q1071" s="177"/>
      <c r="R1071" s="177"/>
      <c r="S1071" s="177"/>
      <c r="T1071" s="178"/>
      <c r="AT1071" s="172" t="s">
        <v>207</v>
      </c>
      <c r="AU1071" s="172" t="s">
        <v>84</v>
      </c>
      <c r="AV1071" s="14" t="s">
        <v>84</v>
      </c>
      <c r="AW1071" s="14" t="s">
        <v>32</v>
      </c>
      <c r="AX1071" s="14" t="s">
        <v>76</v>
      </c>
      <c r="AY1071" s="172" t="s">
        <v>201</v>
      </c>
    </row>
    <row r="1072" spans="2:51" s="13" customFormat="1" ht="11.25">
      <c r="B1072" s="163"/>
      <c r="D1072" s="164" t="s">
        <v>207</v>
      </c>
      <c r="E1072" s="165" t="s">
        <v>1</v>
      </c>
      <c r="F1072" s="166" t="s">
        <v>1001</v>
      </c>
      <c r="H1072" s="165" t="s">
        <v>1</v>
      </c>
      <c r="I1072" s="167"/>
      <c r="L1072" s="163"/>
      <c r="M1072" s="168"/>
      <c r="N1072" s="169"/>
      <c r="O1072" s="169"/>
      <c r="P1072" s="169"/>
      <c r="Q1072" s="169"/>
      <c r="R1072" s="169"/>
      <c r="S1072" s="169"/>
      <c r="T1072" s="170"/>
      <c r="AT1072" s="165" t="s">
        <v>207</v>
      </c>
      <c r="AU1072" s="165" t="s">
        <v>84</v>
      </c>
      <c r="AV1072" s="13" t="s">
        <v>82</v>
      </c>
      <c r="AW1072" s="13" t="s">
        <v>32</v>
      </c>
      <c r="AX1072" s="13" t="s">
        <v>76</v>
      </c>
      <c r="AY1072" s="165" t="s">
        <v>201</v>
      </c>
    </row>
    <row r="1073" spans="2:51" s="14" customFormat="1" ht="11.25">
      <c r="B1073" s="171"/>
      <c r="D1073" s="164" t="s">
        <v>207</v>
      </c>
      <c r="E1073" s="172" t="s">
        <v>1</v>
      </c>
      <c r="F1073" s="173" t="s">
        <v>1166</v>
      </c>
      <c r="H1073" s="174">
        <v>6.0000000000000001E-3</v>
      </c>
      <c r="I1073" s="175"/>
      <c r="L1073" s="171"/>
      <c r="M1073" s="176"/>
      <c r="N1073" s="177"/>
      <c r="O1073" s="177"/>
      <c r="P1073" s="177"/>
      <c r="Q1073" s="177"/>
      <c r="R1073" s="177"/>
      <c r="S1073" s="177"/>
      <c r="T1073" s="178"/>
      <c r="AT1073" s="172" t="s">
        <v>207</v>
      </c>
      <c r="AU1073" s="172" t="s">
        <v>84</v>
      </c>
      <c r="AV1073" s="14" t="s">
        <v>84</v>
      </c>
      <c r="AW1073" s="14" t="s">
        <v>32</v>
      </c>
      <c r="AX1073" s="14" t="s">
        <v>76</v>
      </c>
      <c r="AY1073" s="172" t="s">
        <v>201</v>
      </c>
    </row>
    <row r="1074" spans="2:51" s="13" customFormat="1" ht="11.25">
      <c r="B1074" s="163"/>
      <c r="D1074" s="164" t="s">
        <v>207</v>
      </c>
      <c r="E1074" s="165" t="s">
        <v>1</v>
      </c>
      <c r="F1074" s="166" t="s">
        <v>1001</v>
      </c>
      <c r="H1074" s="165" t="s">
        <v>1</v>
      </c>
      <c r="I1074" s="167"/>
      <c r="L1074" s="163"/>
      <c r="M1074" s="168"/>
      <c r="N1074" s="169"/>
      <c r="O1074" s="169"/>
      <c r="P1074" s="169"/>
      <c r="Q1074" s="169"/>
      <c r="R1074" s="169"/>
      <c r="S1074" s="169"/>
      <c r="T1074" s="170"/>
      <c r="AT1074" s="165" t="s">
        <v>207</v>
      </c>
      <c r="AU1074" s="165" t="s">
        <v>84</v>
      </c>
      <c r="AV1074" s="13" t="s">
        <v>82</v>
      </c>
      <c r="AW1074" s="13" t="s">
        <v>32</v>
      </c>
      <c r="AX1074" s="13" t="s">
        <v>76</v>
      </c>
      <c r="AY1074" s="165" t="s">
        <v>201</v>
      </c>
    </row>
    <row r="1075" spans="2:51" s="14" customFormat="1" ht="11.25">
      <c r="B1075" s="171"/>
      <c r="D1075" s="164" t="s">
        <v>207</v>
      </c>
      <c r="E1075" s="172" t="s">
        <v>1</v>
      </c>
      <c r="F1075" s="173" t="s">
        <v>1162</v>
      </c>
      <c r="H1075" s="174">
        <v>1.0999999999999999E-2</v>
      </c>
      <c r="I1075" s="175"/>
      <c r="L1075" s="171"/>
      <c r="M1075" s="176"/>
      <c r="N1075" s="177"/>
      <c r="O1075" s="177"/>
      <c r="P1075" s="177"/>
      <c r="Q1075" s="177"/>
      <c r="R1075" s="177"/>
      <c r="S1075" s="177"/>
      <c r="T1075" s="178"/>
      <c r="AT1075" s="172" t="s">
        <v>207</v>
      </c>
      <c r="AU1075" s="172" t="s">
        <v>84</v>
      </c>
      <c r="AV1075" s="14" t="s">
        <v>84</v>
      </c>
      <c r="AW1075" s="14" t="s">
        <v>32</v>
      </c>
      <c r="AX1075" s="14" t="s">
        <v>76</v>
      </c>
      <c r="AY1075" s="172" t="s">
        <v>201</v>
      </c>
    </row>
    <row r="1076" spans="2:51" s="13" customFormat="1" ht="11.25">
      <c r="B1076" s="163"/>
      <c r="D1076" s="164" t="s">
        <v>207</v>
      </c>
      <c r="E1076" s="165" t="s">
        <v>1</v>
      </c>
      <c r="F1076" s="166" t="s">
        <v>1001</v>
      </c>
      <c r="H1076" s="165" t="s">
        <v>1</v>
      </c>
      <c r="I1076" s="167"/>
      <c r="L1076" s="163"/>
      <c r="M1076" s="168"/>
      <c r="N1076" s="169"/>
      <c r="O1076" s="169"/>
      <c r="P1076" s="169"/>
      <c r="Q1076" s="169"/>
      <c r="R1076" s="169"/>
      <c r="S1076" s="169"/>
      <c r="T1076" s="170"/>
      <c r="AT1076" s="165" t="s">
        <v>207</v>
      </c>
      <c r="AU1076" s="165" t="s">
        <v>84</v>
      </c>
      <c r="AV1076" s="13" t="s">
        <v>82</v>
      </c>
      <c r="AW1076" s="13" t="s">
        <v>32</v>
      </c>
      <c r="AX1076" s="13" t="s">
        <v>76</v>
      </c>
      <c r="AY1076" s="165" t="s">
        <v>201</v>
      </c>
    </row>
    <row r="1077" spans="2:51" s="14" customFormat="1" ht="11.25">
      <c r="B1077" s="171"/>
      <c r="D1077" s="164" t="s">
        <v>207</v>
      </c>
      <c r="E1077" s="172" t="s">
        <v>1</v>
      </c>
      <c r="F1077" s="173" t="s">
        <v>1167</v>
      </c>
      <c r="H1077" s="174">
        <v>0.153</v>
      </c>
      <c r="I1077" s="175"/>
      <c r="L1077" s="171"/>
      <c r="M1077" s="176"/>
      <c r="N1077" s="177"/>
      <c r="O1077" s="177"/>
      <c r="P1077" s="177"/>
      <c r="Q1077" s="177"/>
      <c r="R1077" s="177"/>
      <c r="S1077" s="177"/>
      <c r="T1077" s="178"/>
      <c r="AT1077" s="172" t="s">
        <v>207</v>
      </c>
      <c r="AU1077" s="172" t="s">
        <v>84</v>
      </c>
      <c r="AV1077" s="14" t="s">
        <v>84</v>
      </c>
      <c r="AW1077" s="14" t="s">
        <v>32</v>
      </c>
      <c r="AX1077" s="14" t="s">
        <v>76</v>
      </c>
      <c r="AY1077" s="172" t="s">
        <v>201</v>
      </c>
    </row>
    <row r="1078" spans="2:51" s="13" customFormat="1" ht="11.25">
      <c r="B1078" s="163"/>
      <c r="D1078" s="164" t="s">
        <v>207</v>
      </c>
      <c r="E1078" s="165" t="s">
        <v>1</v>
      </c>
      <c r="F1078" s="166" t="s">
        <v>1001</v>
      </c>
      <c r="H1078" s="165" t="s">
        <v>1</v>
      </c>
      <c r="I1078" s="167"/>
      <c r="L1078" s="163"/>
      <c r="M1078" s="168"/>
      <c r="N1078" s="169"/>
      <c r="O1078" s="169"/>
      <c r="P1078" s="169"/>
      <c r="Q1078" s="169"/>
      <c r="R1078" s="169"/>
      <c r="S1078" s="169"/>
      <c r="T1078" s="170"/>
      <c r="AT1078" s="165" t="s">
        <v>207</v>
      </c>
      <c r="AU1078" s="165" t="s">
        <v>84</v>
      </c>
      <c r="AV1078" s="13" t="s">
        <v>82</v>
      </c>
      <c r="AW1078" s="13" t="s">
        <v>32</v>
      </c>
      <c r="AX1078" s="13" t="s">
        <v>76</v>
      </c>
      <c r="AY1078" s="165" t="s">
        <v>201</v>
      </c>
    </row>
    <row r="1079" spans="2:51" s="14" customFormat="1" ht="11.25">
      <c r="B1079" s="171"/>
      <c r="D1079" s="164" t="s">
        <v>207</v>
      </c>
      <c r="E1079" s="172" t="s">
        <v>1</v>
      </c>
      <c r="F1079" s="173" t="s">
        <v>1167</v>
      </c>
      <c r="H1079" s="174">
        <v>0.153</v>
      </c>
      <c r="I1079" s="175"/>
      <c r="L1079" s="171"/>
      <c r="M1079" s="176"/>
      <c r="N1079" s="177"/>
      <c r="O1079" s="177"/>
      <c r="P1079" s="177"/>
      <c r="Q1079" s="177"/>
      <c r="R1079" s="177"/>
      <c r="S1079" s="177"/>
      <c r="T1079" s="178"/>
      <c r="AT1079" s="172" t="s">
        <v>207</v>
      </c>
      <c r="AU1079" s="172" t="s">
        <v>84</v>
      </c>
      <c r="AV1079" s="14" t="s">
        <v>84</v>
      </c>
      <c r="AW1079" s="14" t="s">
        <v>32</v>
      </c>
      <c r="AX1079" s="14" t="s">
        <v>76</v>
      </c>
      <c r="AY1079" s="172" t="s">
        <v>201</v>
      </c>
    </row>
    <row r="1080" spans="2:51" s="13" customFormat="1" ht="11.25">
      <c r="B1080" s="163"/>
      <c r="D1080" s="164" t="s">
        <v>207</v>
      </c>
      <c r="E1080" s="165" t="s">
        <v>1</v>
      </c>
      <c r="F1080" s="166" t="s">
        <v>1001</v>
      </c>
      <c r="H1080" s="165" t="s">
        <v>1</v>
      </c>
      <c r="I1080" s="167"/>
      <c r="L1080" s="163"/>
      <c r="M1080" s="168"/>
      <c r="N1080" s="169"/>
      <c r="O1080" s="169"/>
      <c r="P1080" s="169"/>
      <c r="Q1080" s="169"/>
      <c r="R1080" s="169"/>
      <c r="S1080" s="169"/>
      <c r="T1080" s="170"/>
      <c r="AT1080" s="165" t="s">
        <v>207</v>
      </c>
      <c r="AU1080" s="165" t="s">
        <v>84</v>
      </c>
      <c r="AV1080" s="13" t="s">
        <v>82</v>
      </c>
      <c r="AW1080" s="13" t="s">
        <v>32</v>
      </c>
      <c r="AX1080" s="13" t="s">
        <v>76</v>
      </c>
      <c r="AY1080" s="165" t="s">
        <v>201</v>
      </c>
    </row>
    <row r="1081" spans="2:51" s="14" customFormat="1" ht="11.25">
      <c r="B1081" s="171"/>
      <c r="D1081" s="164" t="s">
        <v>207</v>
      </c>
      <c r="E1081" s="172" t="s">
        <v>1</v>
      </c>
      <c r="F1081" s="173" t="s">
        <v>1168</v>
      </c>
      <c r="H1081" s="174">
        <v>0.13400000000000001</v>
      </c>
      <c r="I1081" s="175"/>
      <c r="L1081" s="171"/>
      <c r="M1081" s="176"/>
      <c r="N1081" s="177"/>
      <c r="O1081" s="177"/>
      <c r="P1081" s="177"/>
      <c r="Q1081" s="177"/>
      <c r="R1081" s="177"/>
      <c r="S1081" s="177"/>
      <c r="T1081" s="178"/>
      <c r="AT1081" s="172" t="s">
        <v>207</v>
      </c>
      <c r="AU1081" s="172" t="s">
        <v>84</v>
      </c>
      <c r="AV1081" s="14" t="s">
        <v>84</v>
      </c>
      <c r="AW1081" s="14" t="s">
        <v>32</v>
      </c>
      <c r="AX1081" s="14" t="s">
        <v>76</v>
      </c>
      <c r="AY1081" s="172" t="s">
        <v>201</v>
      </c>
    </row>
    <row r="1082" spans="2:51" s="13" customFormat="1" ht="11.25">
      <c r="B1082" s="163"/>
      <c r="D1082" s="164" t="s">
        <v>207</v>
      </c>
      <c r="E1082" s="165" t="s">
        <v>1</v>
      </c>
      <c r="F1082" s="166" t="s">
        <v>1001</v>
      </c>
      <c r="H1082" s="165" t="s">
        <v>1</v>
      </c>
      <c r="I1082" s="167"/>
      <c r="L1082" s="163"/>
      <c r="M1082" s="168"/>
      <c r="N1082" s="169"/>
      <c r="O1082" s="169"/>
      <c r="P1082" s="169"/>
      <c r="Q1082" s="169"/>
      <c r="R1082" s="169"/>
      <c r="S1082" s="169"/>
      <c r="T1082" s="170"/>
      <c r="AT1082" s="165" t="s">
        <v>207</v>
      </c>
      <c r="AU1082" s="165" t="s">
        <v>84</v>
      </c>
      <c r="AV1082" s="13" t="s">
        <v>82</v>
      </c>
      <c r="AW1082" s="13" t="s">
        <v>32</v>
      </c>
      <c r="AX1082" s="13" t="s">
        <v>76</v>
      </c>
      <c r="AY1082" s="165" t="s">
        <v>201</v>
      </c>
    </row>
    <row r="1083" spans="2:51" s="14" customFormat="1" ht="11.25">
      <c r="B1083" s="171"/>
      <c r="D1083" s="164" t="s">
        <v>207</v>
      </c>
      <c r="E1083" s="172" t="s">
        <v>1</v>
      </c>
      <c r="F1083" s="173" t="s">
        <v>1169</v>
      </c>
      <c r="H1083" s="174">
        <v>9.7000000000000003E-2</v>
      </c>
      <c r="I1083" s="175"/>
      <c r="L1083" s="171"/>
      <c r="M1083" s="176"/>
      <c r="N1083" s="177"/>
      <c r="O1083" s="177"/>
      <c r="P1083" s="177"/>
      <c r="Q1083" s="177"/>
      <c r="R1083" s="177"/>
      <c r="S1083" s="177"/>
      <c r="T1083" s="178"/>
      <c r="AT1083" s="172" t="s">
        <v>207</v>
      </c>
      <c r="AU1083" s="172" t="s">
        <v>84</v>
      </c>
      <c r="AV1083" s="14" t="s">
        <v>84</v>
      </c>
      <c r="AW1083" s="14" t="s">
        <v>32</v>
      </c>
      <c r="AX1083" s="14" t="s">
        <v>76</v>
      </c>
      <c r="AY1083" s="172" t="s">
        <v>201</v>
      </c>
    </row>
    <row r="1084" spans="2:51" s="13" customFormat="1" ht="11.25">
      <c r="B1084" s="163"/>
      <c r="D1084" s="164" t="s">
        <v>207</v>
      </c>
      <c r="E1084" s="165" t="s">
        <v>1</v>
      </c>
      <c r="F1084" s="166" t="s">
        <v>1001</v>
      </c>
      <c r="H1084" s="165" t="s">
        <v>1</v>
      </c>
      <c r="I1084" s="167"/>
      <c r="L1084" s="163"/>
      <c r="M1084" s="168"/>
      <c r="N1084" s="169"/>
      <c r="O1084" s="169"/>
      <c r="P1084" s="169"/>
      <c r="Q1084" s="169"/>
      <c r="R1084" s="169"/>
      <c r="S1084" s="169"/>
      <c r="T1084" s="170"/>
      <c r="AT1084" s="165" t="s">
        <v>207</v>
      </c>
      <c r="AU1084" s="165" t="s">
        <v>84</v>
      </c>
      <c r="AV1084" s="13" t="s">
        <v>82</v>
      </c>
      <c r="AW1084" s="13" t="s">
        <v>32</v>
      </c>
      <c r="AX1084" s="13" t="s">
        <v>76</v>
      </c>
      <c r="AY1084" s="165" t="s">
        <v>201</v>
      </c>
    </row>
    <row r="1085" spans="2:51" s="14" customFormat="1" ht="11.25">
      <c r="B1085" s="171"/>
      <c r="D1085" s="164" t="s">
        <v>207</v>
      </c>
      <c r="E1085" s="172" t="s">
        <v>1</v>
      </c>
      <c r="F1085" s="173" t="s">
        <v>1161</v>
      </c>
      <c r="H1085" s="174">
        <v>1.2999999999999999E-2</v>
      </c>
      <c r="I1085" s="175"/>
      <c r="L1085" s="171"/>
      <c r="M1085" s="176"/>
      <c r="N1085" s="177"/>
      <c r="O1085" s="177"/>
      <c r="P1085" s="177"/>
      <c r="Q1085" s="177"/>
      <c r="R1085" s="177"/>
      <c r="S1085" s="177"/>
      <c r="T1085" s="178"/>
      <c r="AT1085" s="172" t="s">
        <v>207</v>
      </c>
      <c r="AU1085" s="172" t="s">
        <v>84</v>
      </c>
      <c r="AV1085" s="14" t="s">
        <v>84</v>
      </c>
      <c r="AW1085" s="14" t="s">
        <v>32</v>
      </c>
      <c r="AX1085" s="14" t="s">
        <v>76</v>
      </c>
      <c r="AY1085" s="172" t="s">
        <v>201</v>
      </c>
    </row>
    <row r="1086" spans="2:51" s="13" customFormat="1" ht="11.25">
      <c r="B1086" s="163"/>
      <c r="D1086" s="164" t="s">
        <v>207</v>
      </c>
      <c r="E1086" s="165" t="s">
        <v>1</v>
      </c>
      <c r="F1086" s="166" t="s">
        <v>1001</v>
      </c>
      <c r="H1086" s="165" t="s">
        <v>1</v>
      </c>
      <c r="I1086" s="167"/>
      <c r="L1086" s="163"/>
      <c r="M1086" s="168"/>
      <c r="N1086" s="169"/>
      <c r="O1086" s="169"/>
      <c r="P1086" s="169"/>
      <c r="Q1086" s="169"/>
      <c r="R1086" s="169"/>
      <c r="S1086" s="169"/>
      <c r="T1086" s="170"/>
      <c r="AT1086" s="165" t="s">
        <v>207</v>
      </c>
      <c r="AU1086" s="165" t="s">
        <v>84</v>
      </c>
      <c r="AV1086" s="13" t="s">
        <v>82</v>
      </c>
      <c r="AW1086" s="13" t="s">
        <v>32</v>
      </c>
      <c r="AX1086" s="13" t="s">
        <v>76</v>
      </c>
      <c r="AY1086" s="165" t="s">
        <v>201</v>
      </c>
    </row>
    <row r="1087" spans="2:51" s="14" customFormat="1" ht="11.25">
      <c r="B1087" s="171"/>
      <c r="D1087" s="164" t="s">
        <v>207</v>
      </c>
      <c r="E1087" s="172" t="s">
        <v>1</v>
      </c>
      <c r="F1087" s="173" t="s">
        <v>1152</v>
      </c>
      <c r="H1087" s="174">
        <v>1.7000000000000001E-2</v>
      </c>
      <c r="I1087" s="175"/>
      <c r="L1087" s="171"/>
      <c r="M1087" s="176"/>
      <c r="N1087" s="177"/>
      <c r="O1087" s="177"/>
      <c r="P1087" s="177"/>
      <c r="Q1087" s="177"/>
      <c r="R1087" s="177"/>
      <c r="S1087" s="177"/>
      <c r="T1087" s="178"/>
      <c r="AT1087" s="172" t="s">
        <v>207</v>
      </c>
      <c r="AU1087" s="172" t="s">
        <v>84</v>
      </c>
      <c r="AV1087" s="14" t="s">
        <v>84</v>
      </c>
      <c r="AW1087" s="14" t="s">
        <v>32</v>
      </c>
      <c r="AX1087" s="14" t="s">
        <v>76</v>
      </c>
      <c r="AY1087" s="172" t="s">
        <v>201</v>
      </c>
    </row>
    <row r="1088" spans="2:51" s="13" customFormat="1" ht="11.25">
      <c r="B1088" s="163"/>
      <c r="D1088" s="164" t="s">
        <v>207</v>
      </c>
      <c r="E1088" s="165" t="s">
        <v>1</v>
      </c>
      <c r="F1088" s="166" t="s">
        <v>1079</v>
      </c>
      <c r="H1088" s="165" t="s">
        <v>1</v>
      </c>
      <c r="I1088" s="167"/>
      <c r="L1088" s="163"/>
      <c r="M1088" s="168"/>
      <c r="N1088" s="169"/>
      <c r="O1088" s="169"/>
      <c r="P1088" s="169"/>
      <c r="Q1088" s="169"/>
      <c r="R1088" s="169"/>
      <c r="S1088" s="169"/>
      <c r="T1088" s="170"/>
      <c r="AT1088" s="165" t="s">
        <v>207</v>
      </c>
      <c r="AU1088" s="165" t="s">
        <v>84</v>
      </c>
      <c r="AV1088" s="13" t="s">
        <v>82</v>
      </c>
      <c r="AW1088" s="13" t="s">
        <v>32</v>
      </c>
      <c r="AX1088" s="13" t="s">
        <v>76</v>
      </c>
      <c r="AY1088" s="165" t="s">
        <v>201</v>
      </c>
    </row>
    <row r="1089" spans="2:51" s="14" customFormat="1" ht="11.25">
      <c r="B1089" s="171"/>
      <c r="D1089" s="164" t="s">
        <v>207</v>
      </c>
      <c r="E1089" s="172" t="s">
        <v>1</v>
      </c>
      <c r="F1089" s="173" t="s">
        <v>1170</v>
      </c>
      <c r="H1089" s="174">
        <v>1.9550000000000001</v>
      </c>
      <c r="I1089" s="175"/>
      <c r="L1089" s="171"/>
      <c r="M1089" s="176"/>
      <c r="N1089" s="177"/>
      <c r="O1089" s="177"/>
      <c r="P1089" s="177"/>
      <c r="Q1089" s="177"/>
      <c r="R1089" s="177"/>
      <c r="S1089" s="177"/>
      <c r="T1089" s="178"/>
      <c r="AT1089" s="172" t="s">
        <v>207</v>
      </c>
      <c r="AU1089" s="172" t="s">
        <v>84</v>
      </c>
      <c r="AV1089" s="14" t="s">
        <v>84</v>
      </c>
      <c r="AW1089" s="14" t="s">
        <v>32</v>
      </c>
      <c r="AX1089" s="14" t="s">
        <v>76</v>
      </c>
      <c r="AY1089" s="172" t="s">
        <v>201</v>
      </c>
    </row>
    <row r="1090" spans="2:51" s="13" customFormat="1" ht="11.25">
      <c r="B1090" s="163"/>
      <c r="D1090" s="164" t="s">
        <v>207</v>
      </c>
      <c r="E1090" s="165" t="s">
        <v>1</v>
      </c>
      <c r="F1090" s="166" t="s">
        <v>1079</v>
      </c>
      <c r="H1090" s="165" t="s">
        <v>1</v>
      </c>
      <c r="I1090" s="167"/>
      <c r="L1090" s="163"/>
      <c r="M1090" s="168"/>
      <c r="N1090" s="169"/>
      <c r="O1090" s="169"/>
      <c r="P1090" s="169"/>
      <c r="Q1090" s="169"/>
      <c r="R1090" s="169"/>
      <c r="S1090" s="169"/>
      <c r="T1090" s="170"/>
      <c r="AT1090" s="165" t="s">
        <v>207</v>
      </c>
      <c r="AU1090" s="165" t="s">
        <v>84</v>
      </c>
      <c r="AV1090" s="13" t="s">
        <v>82</v>
      </c>
      <c r="AW1090" s="13" t="s">
        <v>32</v>
      </c>
      <c r="AX1090" s="13" t="s">
        <v>76</v>
      </c>
      <c r="AY1090" s="165" t="s">
        <v>201</v>
      </c>
    </row>
    <row r="1091" spans="2:51" s="14" customFormat="1" ht="11.25">
      <c r="B1091" s="171"/>
      <c r="D1091" s="164" t="s">
        <v>207</v>
      </c>
      <c r="E1091" s="172" t="s">
        <v>1</v>
      </c>
      <c r="F1091" s="173" t="s">
        <v>1167</v>
      </c>
      <c r="H1091" s="174">
        <v>0.153</v>
      </c>
      <c r="I1091" s="175"/>
      <c r="L1091" s="171"/>
      <c r="M1091" s="176"/>
      <c r="N1091" s="177"/>
      <c r="O1091" s="177"/>
      <c r="P1091" s="177"/>
      <c r="Q1091" s="177"/>
      <c r="R1091" s="177"/>
      <c r="S1091" s="177"/>
      <c r="T1091" s="178"/>
      <c r="AT1091" s="172" t="s">
        <v>207</v>
      </c>
      <c r="AU1091" s="172" t="s">
        <v>84</v>
      </c>
      <c r="AV1091" s="14" t="s">
        <v>84</v>
      </c>
      <c r="AW1091" s="14" t="s">
        <v>32</v>
      </c>
      <c r="AX1091" s="14" t="s">
        <v>76</v>
      </c>
      <c r="AY1091" s="172" t="s">
        <v>201</v>
      </c>
    </row>
    <row r="1092" spans="2:51" s="13" customFormat="1" ht="11.25">
      <c r="B1092" s="163"/>
      <c r="D1092" s="164" t="s">
        <v>207</v>
      </c>
      <c r="E1092" s="165" t="s">
        <v>1</v>
      </c>
      <c r="F1092" s="166" t="s">
        <v>1079</v>
      </c>
      <c r="H1092" s="165" t="s">
        <v>1</v>
      </c>
      <c r="I1092" s="167"/>
      <c r="L1092" s="163"/>
      <c r="M1092" s="168"/>
      <c r="N1092" s="169"/>
      <c r="O1092" s="169"/>
      <c r="P1092" s="169"/>
      <c r="Q1092" s="169"/>
      <c r="R1092" s="169"/>
      <c r="S1092" s="169"/>
      <c r="T1092" s="170"/>
      <c r="AT1092" s="165" t="s">
        <v>207</v>
      </c>
      <c r="AU1092" s="165" t="s">
        <v>84</v>
      </c>
      <c r="AV1092" s="13" t="s">
        <v>82</v>
      </c>
      <c r="AW1092" s="13" t="s">
        <v>32</v>
      </c>
      <c r="AX1092" s="13" t="s">
        <v>76</v>
      </c>
      <c r="AY1092" s="165" t="s">
        <v>201</v>
      </c>
    </row>
    <row r="1093" spans="2:51" s="14" customFormat="1" ht="11.25">
      <c r="B1093" s="171"/>
      <c r="D1093" s="164" t="s">
        <v>207</v>
      </c>
      <c r="E1093" s="172" t="s">
        <v>1</v>
      </c>
      <c r="F1093" s="173" t="s">
        <v>1171</v>
      </c>
      <c r="H1093" s="174">
        <v>0.38900000000000001</v>
      </c>
      <c r="I1093" s="175"/>
      <c r="L1093" s="171"/>
      <c r="M1093" s="176"/>
      <c r="N1093" s="177"/>
      <c r="O1093" s="177"/>
      <c r="P1093" s="177"/>
      <c r="Q1093" s="177"/>
      <c r="R1093" s="177"/>
      <c r="S1093" s="177"/>
      <c r="T1093" s="178"/>
      <c r="AT1093" s="172" t="s">
        <v>207</v>
      </c>
      <c r="AU1093" s="172" t="s">
        <v>84</v>
      </c>
      <c r="AV1093" s="14" t="s">
        <v>84</v>
      </c>
      <c r="AW1093" s="14" t="s">
        <v>32</v>
      </c>
      <c r="AX1093" s="14" t="s">
        <v>76</v>
      </c>
      <c r="AY1093" s="172" t="s">
        <v>201</v>
      </c>
    </row>
    <row r="1094" spans="2:51" s="13" customFormat="1" ht="11.25">
      <c r="B1094" s="163"/>
      <c r="D1094" s="164" t="s">
        <v>207</v>
      </c>
      <c r="E1094" s="165" t="s">
        <v>1</v>
      </c>
      <c r="F1094" s="166" t="s">
        <v>1079</v>
      </c>
      <c r="H1094" s="165" t="s">
        <v>1</v>
      </c>
      <c r="I1094" s="167"/>
      <c r="L1094" s="163"/>
      <c r="M1094" s="168"/>
      <c r="N1094" s="169"/>
      <c r="O1094" s="169"/>
      <c r="P1094" s="169"/>
      <c r="Q1094" s="169"/>
      <c r="R1094" s="169"/>
      <c r="S1094" s="169"/>
      <c r="T1094" s="170"/>
      <c r="AT1094" s="165" t="s">
        <v>207</v>
      </c>
      <c r="AU1094" s="165" t="s">
        <v>84</v>
      </c>
      <c r="AV1094" s="13" t="s">
        <v>82</v>
      </c>
      <c r="AW1094" s="13" t="s">
        <v>32</v>
      </c>
      <c r="AX1094" s="13" t="s">
        <v>76</v>
      </c>
      <c r="AY1094" s="165" t="s">
        <v>201</v>
      </c>
    </row>
    <row r="1095" spans="2:51" s="14" customFormat="1" ht="11.25">
      <c r="B1095" s="171"/>
      <c r="D1095" s="164" t="s">
        <v>207</v>
      </c>
      <c r="E1095" s="172" t="s">
        <v>1</v>
      </c>
      <c r="F1095" s="173" t="s">
        <v>1172</v>
      </c>
      <c r="H1095" s="174">
        <v>0.42299999999999999</v>
      </c>
      <c r="I1095" s="175"/>
      <c r="L1095" s="171"/>
      <c r="M1095" s="176"/>
      <c r="N1095" s="177"/>
      <c r="O1095" s="177"/>
      <c r="P1095" s="177"/>
      <c r="Q1095" s="177"/>
      <c r="R1095" s="177"/>
      <c r="S1095" s="177"/>
      <c r="T1095" s="178"/>
      <c r="AT1095" s="172" t="s">
        <v>207</v>
      </c>
      <c r="AU1095" s="172" t="s">
        <v>84</v>
      </c>
      <c r="AV1095" s="14" t="s">
        <v>84</v>
      </c>
      <c r="AW1095" s="14" t="s">
        <v>32</v>
      </c>
      <c r="AX1095" s="14" t="s">
        <v>76</v>
      </c>
      <c r="AY1095" s="172" t="s">
        <v>201</v>
      </c>
    </row>
    <row r="1096" spans="2:51" s="13" customFormat="1" ht="11.25">
      <c r="B1096" s="163"/>
      <c r="D1096" s="164" t="s">
        <v>207</v>
      </c>
      <c r="E1096" s="165" t="s">
        <v>1</v>
      </c>
      <c r="F1096" s="166" t="s">
        <v>1079</v>
      </c>
      <c r="H1096" s="165" t="s">
        <v>1</v>
      </c>
      <c r="I1096" s="167"/>
      <c r="L1096" s="163"/>
      <c r="M1096" s="168"/>
      <c r="N1096" s="169"/>
      <c r="O1096" s="169"/>
      <c r="P1096" s="169"/>
      <c r="Q1096" s="169"/>
      <c r="R1096" s="169"/>
      <c r="S1096" s="169"/>
      <c r="T1096" s="170"/>
      <c r="AT1096" s="165" t="s">
        <v>207</v>
      </c>
      <c r="AU1096" s="165" t="s">
        <v>84</v>
      </c>
      <c r="AV1096" s="13" t="s">
        <v>82</v>
      </c>
      <c r="AW1096" s="13" t="s">
        <v>32</v>
      </c>
      <c r="AX1096" s="13" t="s">
        <v>76</v>
      </c>
      <c r="AY1096" s="165" t="s">
        <v>201</v>
      </c>
    </row>
    <row r="1097" spans="2:51" s="14" customFormat="1" ht="11.25">
      <c r="B1097" s="171"/>
      <c r="D1097" s="164" t="s">
        <v>207</v>
      </c>
      <c r="E1097" s="172" t="s">
        <v>1</v>
      </c>
      <c r="F1097" s="173" t="s">
        <v>1173</v>
      </c>
      <c r="H1097" s="174">
        <v>0.42199999999999999</v>
      </c>
      <c r="I1097" s="175"/>
      <c r="L1097" s="171"/>
      <c r="M1097" s="176"/>
      <c r="N1097" s="177"/>
      <c r="O1097" s="177"/>
      <c r="P1097" s="177"/>
      <c r="Q1097" s="177"/>
      <c r="R1097" s="177"/>
      <c r="S1097" s="177"/>
      <c r="T1097" s="178"/>
      <c r="AT1097" s="172" t="s">
        <v>207</v>
      </c>
      <c r="AU1097" s="172" t="s">
        <v>84</v>
      </c>
      <c r="AV1097" s="14" t="s">
        <v>84</v>
      </c>
      <c r="AW1097" s="14" t="s">
        <v>32</v>
      </c>
      <c r="AX1097" s="14" t="s">
        <v>76</v>
      </c>
      <c r="AY1097" s="172" t="s">
        <v>201</v>
      </c>
    </row>
    <row r="1098" spans="2:51" s="13" customFormat="1" ht="11.25">
      <c r="B1098" s="163"/>
      <c r="D1098" s="164" t="s">
        <v>207</v>
      </c>
      <c r="E1098" s="165" t="s">
        <v>1</v>
      </c>
      <c r="F1098" s="166" t="s">
        <v>1079</v>
      </c>
      <c r="H1098" s="165" t="s">
        <v>1</v>
      </c>
      <c r="I1098" s="167"/>
      <c r="L1098" s="163"/>
      <c r="M1098" s="168"/>
      <c r="N1098" s="169"/>
      <c r="O1098" s="169"/>
      <c r="P1098" s="169"/>
      <c r="Q1098" s="169"/>
      <c r="R1098" s="169"/>
      <c r="S1098" s="169"/>
      <c r="T1098" s="170"/>
      <c r="AT1098" s="165" t="s">
        <v>207</v>
      </c>
      <c r="AU1098" s="165" t="s">
        <v>84</v>
      </c>
      <c r="AV1098" s="13" t="s">
        <v>82</v>
      </c>
      <c r="AW1098" s="13" t="s">
        <v>32</v>
      </c>
      <c r="AX1098" s="13" t="s">
        <v>76</v>
      </c>
      <c r="AY1098" s="165" t="s">
        <v>201</v>
      </c>
    </row>
    <row r="1099" spans="2:51" s="14" customFormat="1" ht="11.25">
      <c r="B1099" s="171"/>
      <c r="D1099" s="164" t="s">
        <v>207</v>
      </c>
      <c r="E1099" s="172" t="s">
        <v>1</v>
      </c>
      <c r="F1099" s="173" t="s">
        <v>1174</v>
      </c>
      <c r="H1099" s="174">
        <v>8.5999999999999993E-2</v>
      </c>
      <c r="I1099" s="175"/>
      <c r="L1099" s="171"/>
      <c r="M1099" s="176"/>
      <c r="N1099" s="177"/>
      <c r="O1099" s="177"/>
      <c r="P1099" s="177"/>
      <c r="Q1099" s="177"/>
      <c r="R1099" s="177"/>
      <c r="S1099" s="177"/>
      <c r="T1099" s="178"/>
      <c r="AT1099" s="172" t="s">
        <v>207</v>
      </c>
      <c r="AU1099" s="172" t="s">
        <v>84</v>
      </c>
      <c r="AV1099" s="14" t="s">
        <v>84</v>
      </c>
      <c r="AW1099" s="14" t="s">
        <v>32</v>
      </c>
      <c r="AX1099" s="14" t="s">
        <v>76</v>
      </c>
      <c r="AY1099" s="172" t="s">
        <v>201</v>
      </c>
    </row>
    <row r="1100" spans="2:51" s="13" customFormat="1" ht="11.25">
      <c r="B1100" s="163"/>
      <c r="D1100" s="164" t="s">
        <v>207</v>
      </c>
      <c r="E1100" s="165" t="s">
        <v>1</v>
      </c>
      <c r="F1100" s="166" t="s">
        <v>1079</v>
      </c>
      <c r="H1100" s="165" t="s">
        <v>1</v>
      </c>
      <c r="I1100" s="167"/>
      <c r="L1100" s="163"/>
      <c r="M1100" s="168"/>
      <c r="N1100" s="169"/>
      <c r="O1100" s="169"/>
      <c r="P1100" s="169"/>
      <c r="Q1100" s="169"/>
      <c r="R1100" s="169"/>
      <c r="S1100" s="169"/>
      <c r="T1100" s="170"/>
      <c r="AT1100" s="165" t="s">
        <v>207</v>
      </c>
      <c r="AU1100" s="165" t="s">
        <v>84</v>
      </c>
      <c r="AV1100" s="13" t="s">
        <v>82</v>
      </c>
      <c r="AW1100" s="13" t="s">
        <v>32</v>
      </c>
      <c r="AX1100" s="13" t="s">
        <v>76</v>
      </c>
      <c r="AY1100" s="165" t="s">
        <v>201</v>
      </c>
    </row>
    <row r="1101" spans="2:51" s="14" customFormat="1" ht="11.25">
      <c r="B1101" s="171"/>
      <c r="D1101" s="164" t="s">
        <v>207</v>
      </c>
      <c r="E1101" s="172" t="s">
        <v>1</v>
      </c>
      <c r="F1101" s="173" t="s">
        <v>1175</v>
      </c>
      <c r="H1101" s="174">
        <v>0.40699999999999997</v>
      </c>
      <c r="I1101" s="175"/>
      <c r="L1101" s="171"/>
      <c r="M1101" s="176"/>
      <c r="N1101" s="177"/>
      <c r="O1101" s="177"/>
      <c r="P1101" s="177"/>
      <c r="Q1101" s="177"/>
      <c r="R1101" s="177"/>
      <c r="S1101" s="177"/>
      <c r="T1101" s="178"/>
      <c r="AT1101" s="172" t="s">
        <v>207</v>
      </c>
      <c r="AU1101" s="172" t="s">
        <v>84</v>
      </c>
      <c r="AV1101" s="14" t="s">
        <v>84</v>
      </c>
      <c r="AW1101" s="14" t="s">
        <v>32</v>
      </c>
      <c r="AX1101" s="14" t="s">
        <v>76</v>
      </c>
      <c r="AY1101" s="172" t="s">
        <v>201</v>
      </c>
    </row>
    <row r="1102" spans="2:51" s="13" customFormat="1" ht="11.25">
      <c r="B1102" s="163"/>
      <c r="D1102" s="164" t="s">
        <v>207</v>
      </c>
      <c r="E1102" s="165" t="s">
        <v>1</v>
      </c>
      <c r="F1102" s="166" t="s">
        <v>1079</v>
      </c>
      <c r="H1102" s="165" t="s">
        <v>1</v>
      </c>
      <c r="I1102" s="167"/>
      <c r="L1102" s="163"/>
      <c r="M1102" s="168"/>
      <c r="N1102" s="169"/>
      <c r="O1102" s="169"/>
      <c r="P1102" s="169"/>
      <c r="Q1102" s="169"/>
      <c r="R1102" s="169"/>
      <c r="S1102" s="169"/>
      <c r="T1102" s="170"/>
      <c r="AT1102" s="165" t="s">
        <v>207</v>
      </c>
      <c r="AU1102" s="165" t="s">
        <v>84</v>
      </c>
      <c r="AV1102" s="13" t="s">
        <v>82</v>
      </c>
      <c r="AW1102" s="13" t="s">
        <v>32</v>
      </c>
      <c r="AX1102" s="13" t="s">
        <v>76</v>
      </c>
      <c r="AY1102" s="165" t="s">
        <v>201</v>
      </c>
    </row>
    <row r="1103" spans="2:51" s="14" customFormat="1" ht="11.25">
      <c r="B1103" s="171"/>
      <c r="D1103" s="164" t="s">
        <v>207</v>
      </c>
      <c r="E1103" s="172" t="s">
        <v>1</v>
      </c>
      <c r="F1103" s="173" t="s">
        <v>1176</v>
      </c>
      <c r="H1103" s="174">
        <v>0.40500000000000003</v>
      </c>
      <c r="I1103" s="175"/>
      <c r="L1103" s="171"/>
      <c r="M1103" s="176"/>
      <c r="N1103" s="177"/>
      <c r="O1103" s="177"/>
      <c r="P1103" s="177"/>
      <c r="Q1103" s="177"/>
      <c r="R1103" s="177"/>
      <c r="S1103" s="177"/>
      <c r="T1103" s="178"/>
      <c r="AT1103" s="172" t="s">
        <v>207</v>
      </c>
      <c r="AU1103" s="172" t="s">
        <v>84</v>
      </c>
      <c r="AV1103" s="14" t="s">
        <v>84</v>
      </c>
      <c r="AW1103" s="14" t="s">
        <v>32</v>
      </c>
      <c r="AX1103" s="14" t="s">
        <v>76</v>
      </c>
      <c r="AY1103" s="172" t="s">
        <v>201</v>
      </c>
    </row>
    <row r="1104" spans="2:51" s="13" customFormat="1" ht="11.25">
      <c r="B1104" s="163"/>
      <c r="D1104" s="164" t="s">
        <v>207</v>
      </c>
      <c r="E1104" s="165" t="s">
        <v>1</v>
      </c>
      <c r="F1104" s="166" t="s">
        <v>1079</v>
      </c>
      <c r="H1104" s="165" t="s">
        <v>1</v>
      </c>
      <c r="I1104" s="167"/>
      <c r="L1104" s="163"/>
      <c r="M1104" s="168"/>
      <c r="N1104" s="169"/>
      <c r="O1104" s="169"/>
      <c r="P1104" s="169"/>
      <c r="Q1104" s="169"/>
      <c r="R1104" s="169"/>
      <c r="S1104" s="169"/>
      <c r="T1104" s="170"/>
      <c r="AT1104" s="165" t="s">
        <v>207</v>
      </c>
      <c r="AU1104" s="165" t="s">
        <v>84</v>
      </c>
      <c r="AV1104" s="13" t="s">
        <v>82</v>
      </c>
      <c r="AW1104" s="13" t="s">
        <v>32</v>
      </c>
      <c r="AX1104" s="13" t="s">
        <v>76</v>
      </c>
      <c r="AY1104" s="165" t="s">
        <v>201</v>
      </c>
    </row>
    <row r="1105" spans="2:51" s="14" customFormat="1" ht="11.25">
      <c r="B1105" s="171"/>
      <c r="D1105" s="164" t="s">
        <v>207</v>
      </c>
      <c r="E1105" s="172" t="s">
        <v>1</v>
      </c>
      <c r="F1105" s="173" t="s">
        <v>1177</v>
      </c>
      <c r="H1105" s="174">
        <v>5.6000000000000001E-2</v>
      </c>
      <c r="I1105" s="175"/>
      <c r="L1105" s="171"/>
      <c r="M1105" s="176"/>
      <c r="N1105" s="177"/>
      <c r="O1105" s="177"/>
      <c r="P1105" s="177"/>
      <c r="Q1105" s="177"/>
      <c r="R1105" s="177"/>
      <c r="S1105" s="177"/>
      <c r="T1105" s="178"/>
      <c r="AT1105" s="172" t="s">
        <v>207</v>
      </c>
      <c r="AU1105" s="172" t="s">
        <v>84</v>
      </c>
      <c r="AV1105" s="14" t="s">
        <v>84</v>
      </c>
      <c r="AW1105" s="14" t="s">
        <v>32</v>
      </c>
      <c r="AX1105" s="14" t="s">
        <v>76</v>
      </c>
      <c r="AY1105" s="172" t="s">
        <v>201</v>
      </c>
    </row>
    <row r="1106" spans="2:51" s="13" customFormat="1" ht="11.25">
      <c r="B1106" s="163"/>
      <c r="D1106" s="164" t="s">
        <v>207</v>
      </c>
      <c r="E1106" s="165" t="s">
        <v>1</v>
      </c>
      <c r="F1106" s="166" t="s">
        <v>1079</v>
      </c>
      <c r="H1106" s="165" t="s">
        <v>1</v>
      </c>
      <c r="I1106" s="167"/>
      <c r="L1106" s="163"/>
      <c r="M1106" s="168"/>
      <c r="N1106" s="169"/>
      <c r="O1106" s="169"/>
      <c r="P1106" s="169"/>
      <c r="Q1106" s="169"/>
      <c r="R1106" s="169"/>
      <c r="S1106" s="169"/>
      <c r="T1106" s="170"/>
      <c r="AT1106" s="165" t="s">
        <v>207</v>
      </c>
      <c r="AU1106" s="165" t="s">
        <v>84</v>
      </c>
      <c r="AV1106" s="13" t="s">
        <v>82</v>
      </c>
      <c r="AW1106" s="13" t="s">
        <v>32</v>
      </c>
      <c r="AX1106" s="13" t="s">
        <v>76</v>
      </c>
      <c r="AY1106" s="165" t="s">
        <v>201</v>
      </c>
    </row>
    <row r="1107" spans="2:51" s="14" customFormat="1" ht="11.25">
      <c r="B1107" s="171"/>
      <c r="D1107" s="164" t="s">
        <v>207</v>
      </c>
      <c r="E1107" s="172" t="s">
        <v>1</v>
      </c>
      <c r="F1107" s="173" t="s">
        <v>1178</v>
      </c>
      <c r="H1107" s="174">
        <v>0.24</v>
      </c>
      <c r="I1107" s="175"/>
      <c r="L1107" s="171"/>
      <c r="M1107" s="176"/>
      <c r="N1107" s="177"/>
      <c r="O1107" s="177"/>
      <c r="P1107" s="177"/>
      <c r="Q1107" s="177"/>
      <c r="R1107" s="177"/>
      <c r="S1107" s="177"/>
      <c r="T1107" s="178"/>
      <c r="AT1107" s="172" t="s">
        <v>207</v>
      </c>
      <c r="AU1107" s="172" t="s">
        <v>84</v>
      </c>
      <c r="AV1107" s="14" t="s">
        <v>84</v>
      </c>
      <c r="AW1107" s="14" t="s">
        <v>32</v>
      </c>
      <c r="AX1107" s="14" t="s">
        <v>76</v>
      </c>
      <c r="AY1107" s="172" t="s">
        <v>201</v>
      </c>
    </row>
    <row r="1108" spans="2:51" s="13" customFormat="1" ht="11.25">
      <c r="B1108" s="163"/>
      <c r="D1108" s="164" t="s">
        <v>207</v>
      </c>
      <c r="E1108" s="165" t="s">
        <v>1</v>
      </c>
      <c r="F1108" s="166" t="s">
        <v>1079</v>
      </c>
      <c r="H1108" s="165" t="s">
        <v>1</v>
      </c>
      <c r="I1108" s="167"/>
      <c r="L1108" s="163"/>
      <c r="M1108" s="168"/>
      <c r="N1108" s="169"/>
      <c r="O1108" s="169"/>
      <c r="P1108" s="169"/>
      <c r="Q1108" s="169"/>
      <c r="R1108" s="169"/>
      <c r="S1108" s="169"/>
      <c r="T1108" s="170"/>
      <c r="AT1108" s="165" t="s">
        <v>207</v>
      </c>
      <c r="AU1108" s="165" t="s">
        <v>84</v>
      </c>
      <c r="AV1108" s="13" t="s">
        <v>82</v>
      </c>
      <c r="AW1108" s="13" t="s">
        <v>32</v>
      </c>
      <c r="AX1108" s="13" t="s">
        <v>76</v>
      </c>
      <c r="AY1108" s="165" t="s">
        <v>201</v>
      </c>
    </row>
    <row r="1109" spans="2:51" s="14" customFormat="1" ht="11.25">
      <c r="B1109" s="171"/>
      <c r="D1109" s="164" t="s">
        <v>207</v>
      </c>
      <c r="E1109" s="172" t="s">
        <v>1</v>
      </c>
      <c r="F1109" s="173" t="s">
        <v>1179</v>
      </c>
      <c r="H1109" s="174">
        <v>0.20100000000000001</v>
      </c>
      <c r="I1109" s="175"/>
      <c r="L1109" s="171"/>
      <c r="M1109" s="176"/>
      <c r="N1109" s="177"/>
      <c r="O1109" s="177"/>
      <c r="P1109" s="177"/>
      <c r="Q1109" s="177"/>
      <c r="R1109" s="177"/>
      <c r="S1109" s="177"/>
      <c r="T1109" s="178"/>
      <c r="AT1109" s="172" t="s">
        <v>207</v>
      </c>
      <c r="AU1109" s="172" t="s">
        <v>84</v>
      </c>
      <c r="AV1109" s="14" t="s">
        <v>84</v>
      </c>
      <c r="AW1109" s="14" t="s">
        <v>32</v>
      </c>
      <c r="AX1109" s="14" t="s">
        <v>76</v>
      </c>
      <c r="AY1109" s="172" t="s">
        <v>201</v>
      </c>
    </row>
    <row r="1110" spans="2:51" s="13" customFormat="1" ht="11.25">
      <c r="B1110" s="163"/>
      <c r="D1110" s="164" t="s">
        <v>207</v>
      </c>
      <c r="E1110" s="165" t="s">
        <v>1</v>
      </c>
      <c r="F1110" s="166" t="s">
        <v>1079</v>
      </c>
      <c r="H1110" s="165" t="s">
        <v>1</v>
      </c>
      <c r="I1110" s="167"/>
      <c r="L1110" s="163"/>
      <c r="M1110" s="168"/>
      <c r="N1110" s="169"/>
      <c r="O1110" s="169"/>
      <c r="P1110" s="169"/>
      <c r="Q1110" s="169"/>
      <c r="R1110" s="169"/>
      <c r="S1110" s="169"/>
      <c r="T1110" s="170"/>
      <c r="AT1110" s="165" t="s">
        <v>207</v>
      </c>
      <c r="AU1110" s="165" t="s">
        <v>84</v>
      </c>
      <c r="AV1110" s="13" t="s">
        <v>82</v>
      </c>
      <c r="AW1110" s="13" t="s">
        <v>32</v>
      </c>
      <c r="AX1110" s="13" t="s">
        <v>76</v>
      </c>
      <c r="AY1110" s="165" t="s">
        <v>201</v>
      </c>
    </row>
    <row r="1111" spans="2:51" s="14" customFormat="1" ht="11.25">
      <c r="B1111" s="171"/>
      <c r="D1111" s="164" t="s">
        <v>207</v>
      </c>
      <c r="E1111" s="172" t="s">
        <v>1</v>
      </c>
      <c r="F1111" s="173" t="s">
        <v>1131</v>
      </c>
      <c r="H1111" s="174">
        <v>3.9E-2</v>
      </c>
      <c r="I1111" s="175"/>
      <c r="L1111" s="171"/>
      <c r="M1111" s="176"/>
      <c r="N1111" s="177"/>
      <c r="O1111" s="177"/>
      <c r="P1111" s="177"/>
      <c r="Q1111" s="177"/>
      <c r="R1111" s="177"/>
      <c r="S1111" s="177"/>
      <c r="T1111" s="178"/>
      <c r="AT1111" s="172" t="s">
        <v>207</v>
      </c>
      <c r="AU1111" s="172" t="s">
        <v>84</v>
      </c>
      <c r="AV1111" s="14" t="s">
        <v>84</v>
      </c>
      <c r="AW1111" s="14" t="s">
        <v>32</v>
      </c>
      <c r="AX1111" s="14" t="s">
        <v>76</v>
      </c>
      <c r="AY1111" s="172" t="s">
        <v>201</v>
      </c>
    </row>
    <row r="1112" spans="2:51" s="13" customFormat="1" ht="11.25">
      <c r="B1112" s="163"/>
      <c r="D1112" s="164" t="s">
        <v>207</v>
      </c>
      <c r="E1112" s="165" t="s">
        <v>1</v>
      </c>
      <c r="F1112" s="166" t="s">
        <v>1079</v>
      </c>
      <c r="H1112" s="165" t="s">
        <v>1</v>
      </c>
      <c r="I1112" s="167"/>
      <c r="L1112" s="163"/>
      <c r="M1112" s="168"/>
      <c r="N1112" s="169"/>
      <c r="O1112" s="169"/>
      <c r="P1112" s="169"/>
      <c r="Q1112" s="169"/>
      <c r="R1112" s="169"/>
      <c r="S1112" s="169"/>
      <c r="T1112" s="170"/>
      <c r="AT1112" s="165" t="s">
        <v>207</v>
      </c>
      <c r="AU1112" s="165" t="s">
        <v>84</v>
      </c>
      <c r="AV1112" s="13" t="s">
        <v>82</v>
      </c>
      <c r="AW1112" s="13" t="s">
        <v>32</v>
      </c>
      <c r="AX1112" s="13" t="s">
        <v>76</v>
      </c>
      <c r="AY1112" s="165" t="s">
        <v>201</v>
      </c>
    </row>
    <row r="1113" spans="2:51" s="14" customFormat="1" ht="11.25">
      <c r="B1113" s="171"/>
      <c r="D1113" s="164" t="s">
        <v>207</v>
      </c>
      <c r="E1113" s="172" t="s">
        <v>1</v>
      </c>
      <c r="F1113" s="173" t="s">
        <v>1180</v>
      </c>
      <c r="H1113" s="174">
        <v>0.17699999999999999</v>
      </c>
      <c r="I1113" s="175"/>
      <c r="L1113" s="171"/>
      <c r="M1113" s="176"/>
      <c r="N1113" s="177"/>
      <c r="O1113" s="177"/>
      <c r="P1113" s="177"/>
      <c r="Q1113" s="177"/>
      <c r="R1113" s="177"/>
      <c r="S1113" s="177"/>
      <c r="T1113" s="178"/>
      <c r="AT1113" s="172" t="s">
        <v>207</v>
      </c>
      <c r="AU1113" s="172" t="s">
        <v>84</v>
      </c>
      <c r="AV1113" s="14" t="s">
        <v>84</v>
      </c>
      <c r="AW1113" s="14" t="s">
        <v>32</v>
      </c>
      <c r="AX1113" s="14" t="s">
        <v>76</v>
      </c>
      <c r="AY1113" s="172" t="s">
        <v>201</v>
      </c>
    </row>
    <row r="1114" spans="2:51" s="13" customFormat="1" ht="11.25">
      <c r="B1114" s="163"/>
      <c r="D1114" s="164" t="s">
        <v>207</v>
      </c>
      <c r="E1114" s="165" t="s">
        <v>1</v>
      </c>
      <c r="F1114" s="166" t="s">
        <v>1079</v>
      </c>
      <c r="H1114" s="165" t="s">
        <v>1</v>
      </c>
      <c r="I1114" s="167"/>
      <c r="L1114" s="163"/>
      <c r="M1114" s="168"/>
      <c r="N1114" s="169"/>
      <c r="O1114" s="169"/>
      <c r="P1114" s="169"/>
      <c r="Q1114" s="169"/>
      <c r="R1114" s="169"/>
      <c r="S1114" s="169"/>
      <c r="T1114" s="170"/>
      <c r="AT1114" s="165" t="s">
        <v>207</v>
      </c>
      <c r="AU1114" s="165" t="s">
        <v>84</v>
      </c>
      <c r="AV1114" s="13" t="s">
        <v>82</v>
      </c>
      <c r="AW1114" s="13" t="s">
        <v>32</v>
      </c>
      <c r="AX1114" s="13" t="s">
        <v>76</v>
      </c>
      <c r="AY1114" s="165" t="s">
        <v>201</v>
      </c>
    </row>
    <row r="1115" spans="2:51" s="14" customFormat="1" ht="11.25">
      <c r="B1115" s="171"/>
      <c r="D1115" s="164" t="s">
        <v>207</v>
      </c>
      <c r="E1115" s="172" t="s">
        <v>1</v>
      </c>
      <c r="F1115" s="173" t="s">
        <v>1167</v>
      </c>
      <c r="H1115" s="174">
        <v>0.153</v>
      </c>
      <c r="I1115" s="175"/>
      <c r="L1115" s="171"/>
      <c r="M1115" s="176"/>
      <c r="N1115" s="177"/>
      <c r="O1115" s="177"/>
      <c r="P1115" s="177"/>
      <c r="Q1115" s="177"/>
      <c r="R1115" s="177"/>
      <c r="S1115" s="177"/>
      <c r="T1115" s="178"/>
      <c r="AT1115" s="172" t="s">
        <v>207</v>
      </c>
      <c r="AU1115" s="172" t="s">
        <v>84</v>
      </c>
      <c r="AV1115" s="14" t="s">
        <v>84</v>
      </c>
      <c r="AW1115" s="14" t="s">
        <v>32</v>
      </c>
      <c r="AX1115" s="14" t="s">
        <v>76</v>
      </c>
      <c r="AY1115" s="172" t="s">
        <v>201</v>
      </c>
    </row>
    <row r="1116" spans="2:51" s="13" customFormat="1" ht="11.25">
      <c r="B1116" s="163"/>
      <c r="D1116" s="164" t="s">
        <v>207</v>
      </c>
      <c r="E1116" s="165" t="s">
        <v>1</v>
      </c>
      <c r="F1116" s="166" t="s">
        <v>1079</v>
      </c>
      <c r="H1116" s="165" t="s">
        <v>1</v>
      </c>
      <c r="I1116" s="167"/>
      <c r="L1116" s="163"/>
      <c r="M1116" s="168"/>
      <c r="N1116" s="169"/>
      <c r="O1116" s="169"/>
      <c r="P1116" s="169"/>
      <c r="Q1116" s="169"/>
      <c r="R1116" s="169"/>
      <c r="S1116" s="169"/>
      <c r="T1116" s="170"/>
      <c r="AT1116" s="165" t="s">
        <v>207</v>
      </c>
      <c r="AU1116" s="165" t="s">
        <v>84</v>
      </c>
      <c r="AV1116" s="13" t="s">
        <v>82</v>
      </c>
      <c r="AW1116" s="13" t="s">
        <v>32</v>
      </c>
      <c r="AX1116" s="13" t="s">
        <v>76</v>
      </c>
      <c r="AY1116" s="165" t="s">
        <v>201</v>
      </c>
    </row>
    <row r="1117" spans="2:51" s="14" customFormat="1" ht="11.25">
      <c r="B1117" s="171"/>
      <c r="D1117" s="164" t="s">
        <v>207</v>
      </c>
      <c r="E1117" s="172" t="s">
        <v>1</v>
      </c>
      <c r="F1117" s="173" t="s">
        <v>1139</v>
      </c>
      <c r="H1117" s="174">
        <v>2.7E-2</v>
      </c>
      <c r="I1117" s="175"/>
      <c r="L1117" s="171"/>
      <c r="M1117" s="176"/>
      <c r="N1117" s="177"/>
      <c r="O1117" s="177"/>
      <c r="P1117" s="177"/>
      <c r="Q1117" s="177"/>
      <c r="R1117" s="177"/>
      <c r="S1117" s="177"/>
      <c r="T1117" s="178"/>
      <c r="AT1117" s="172" t="s">
        <v>207</v>
      </c>
      <c r="AU1117" s="172" t="s">
        <v>84</v>
      </c>
      <c r="AV1117" s="14" t="s">
        <v>84</v>
      </c>
      <c r="AW1117" s="14" t="s">
        <v>32</v>
      </c>
      <c r="AX1117" s="14" t="s">
        <v>76</v>
      </c>
      <c r="AY1117" s="172" t="s">
        <v>201</v>
      </c>
    </row>
    <row r="1118" spans="2:51" s="13" customFormat="1" ht="11.25">
      <c r="B1118" s="163"/>
      <c r="D1118" s="164" t="s">
        <v>207</v>
      </c>
      <c r="E1118" s="165" t="s">
        <v>1</v>
      </c>
      <c r="F1118" s="166" t="s">
        <v>1079</v>
      </c>
      <c r="H1118" s="165" t="s">
        <v>1</v>
      </c>
      <c r="I1118" s="167"/>
      <c r="L1118" s="163"/>
      <c r="M1118" s="168"/>
      <c r="N1118" s="169"/>
      <c r="O1118" s="169"/>
      <c r="P1118" s="169"/>
      <c r="Q1118" s="169"/>
      <c r="R1118" s="169"/>
      <c r="S1118" s="169"/>
      <c r="T1118" s="170"/>
      <c r="AT1118" s="165" t="s">
        <v>207</v>
      </c>
      <c r="AU1118" s="165" t="s">
        <v>84</v>
      </c>
      <c r="AV1118" s="13" t="s">
        <v>82</v>
      </c>
      <c r="AW1118" s="13" t="s">
        <v>32</v>
      </c>
      <c r="AX1118" s="13" t="s">
        <v>76</v>
      </c>
      <c r="AY1118" s="165" t="s">
        <v>201</v>
      </c>
    </row>
    <row r="1119" spans="2:51" s="14" customFormat="1" ht="11.25">
      <c r="B1119" s="171"/>
      <c r="D1119" s="164" t="s">
        <v>207</v>
      </c>
      <c r="E1119" s="172" t="s">
        <v>1</v>
      </c>
      <c r="F1119" s="173" t="s">
        <v>1181</v>
      </c>
      <c r="H1119" s="174">
        <v>0.13</v>
      </c>
      <c r="I1119" s="175"/>
      <c r="L1119" s="171"/>
      <c r="M1119" s="176"/>
      <c r="N1119" s="177"/>
      <c r="O1119" s="177"/>
      <c r="P1119" s="177"/>
      <c r="Q1119" s="177"/>
      <c r="R1119" s="177"/>
      <c r="S1119" s="177"/>
      <c r="T1119" s="178"/>
      <c r="AT1119" s="172" t="s">
        <v>207</v>
      </c>
      <c r="AU1119" s="172" t="s">
        <v>84</v>
      </c>
      <c r="AV1119" s="14" t="s">
        <v>84</v>
      </c>
      <c r="AW1119" s="14" t="s">
        <v>32</v>
      </c>
      <c r="AX1119" s="14" t="s">
        <v>76</v>
      </c>
      <c r="AY1119" s="172" t="s">
        <v>201</v>
      </c>
    </row>
    <row r="1120" spans="2:51" s="13" customFormat="1" ht="11.25">
      <c r="B1120" s="163"/>
      <c r="D1120" s="164" t="s">
        <v>207</v>
      </c>
      <c r="E1120" s="165" t="s">
        <v>1</v>
      </c>
      <c r="F1120" s="166" t="s">
        <v>1079</v>
      </c>
      <c r="H1120" s="165" t="s">
        <v>1</v>
      </c>
      <c r="I1120" s="167"/>
      <c r="L1120" s="163"/>
      <c r="M1120" s="168"/>
      <c r="N1120" s="169"/>
      <c r="O1120" s="169"/>
      <c r="P1120" s="169"/>
      <c r="Q1120" s="169"/>
      <c r="R1120" s="169"/>
      <c r="S1120" s="169"/>
      <c r="T1120" s="170"/>
      <c r="AT1120" s="165" t="s">
        <v>207</v>
      </c>
      <c r="AU1120" s="165" t="s">
        <v>84</v>
      </c>
      <c r="AV1120" s="13" t="s">
        <v>82</v>
      </c>
      <c r="AW1120" s="13" t="s">
        <v>32</v>
      </c>
      <c r="AX1120" s="13" t="s">
        <v>76</v>
      </c>
      <c r="AY1120" s="165" t="s">
        <v>201</v>
      </c>
    </row>
    <row r="1121" spans="2:51" s="14" customFormat="1" ht="11.25">
      <c r="B1121" s="171"/>
      <c r="D1121" s="164" t="s">
        <v>207</v>
      </c>
      <c r="E1121" s="172" t="s">
        <v>1</v>
      </c>
      <c r="F1121" s="173" t="s">
        <v>1182</v>
      </c>
      <c r="H1121" s="174">
        <v>0.106</v>
      </c>
      <c r="I1121" s="175"/>
      <c r="L1121" s="171"/>
      <c r="M1121" s="176"/>
      <c r="N1121" s="177"/>
      <c r="O1121" s="177"/>
      <c r="P1121" s="177"/>
      <c r="Q1121" s="177"/>
      <c r="R1121" s="177"/>
      <c r="S1121" s="177"/>
      <c r="T1121" s="178"/>
      <c r="AT1121" s="172" t="s">
        <v>207</v>
      </c>
      <c r="AU1121" s="172" t="s">
        <v>84</v>
      </c>
      <c r="AV1121" s="14" t="s">
        <v>84</v>
      </c>
      <c r="AW1121" s="14" t="s">
        <v>32</v>
      </c>
      <c r="AX1121" s="14" t="s">
        <v>76</v>
      </c>
      <c r="AY1121" s="172" t="s">
        <v>201</v>
      </c>
    </row>
    <row r="1122" spans="2:51" s="13" customFormat="1" ht="11.25">
      <c r="B1122" s="163"/>
      <c r="D1122" s="164" t="s">
        <v>207</v>
      </c>
      <c r="E1122" s="165" t="s">
        <v>1</v>
      </c>
      <c r="F1122" s="166" t="s">
        <v>1097</v>
      </c>
      <c r="H1122" s="165" t="s">
        <v>1</v>
      </c>
      <c r="I1122" s="167"/>
      <c r="L1122" s="163"/>
      <c r="M1122" s="168"/>
      <c r="N1122" s="169"/>
      <c r="O1122" s="169"/>
      <c r="P1122" s="169"/>
      <c r="Q1122" s="169"/>
      <c r="R1122" s="169"/>
      <c r="S1122" s="169"/>
      <c r="T1122" s="170"/>
      <c r="AT1122" s="165" t="s">
        <v>207</v>
      </c>
      <c r="AU1122" s="165" t="s">
        <v>84</v>
      </c>
      <c r="AV1122" s="13" t="s">
        <v>82</v>
      </c>
      <c r="AW1122" s="13" t="s">
        <v>32</v>
      </c>
      <c r="AX1122" s="13" t="s">
        <v>76</v>
      </c>
      <c r="AY1122" s="165" t="s">
        <v>201</v>
      </c>
    </row>
    <row r="1123" spans="2:51" s="14" customFormat="1" ht="11.25">
      <c r="B1123" s="171"/>
      <c r="D1123" s="164" t="s">
        <v>207</v>
      </c>
      <c r="E1123" s="172" t="s">
        <v>1</v>
      </c>
      <c r="F1123" s="173" t="s">
        <v>1183</v>
      </c>
      <c r="H1123" s="174">
        <v>2.5000000000000001E-2</v>
      </c>
      <c r="I1123" s="175"/>
      <c r="L1123" s="171"/>
      <c r="M1123" s="176"/>
      <c r="N1123" s="177"/>
      <c r="O1123" s="177"/>
      <c r="P1123" s="177"/>
      <c r="Q1123" s="177"/>
      <c r="R1123" s="177"/>
      <c r="S1123" s="177"/>
      <c r="T1123" s="178"/>
      <c r="AT1123" s="172" t="s">
        <v>207</v>
      </c>
      <c r="AU1123" s="172" t="s">
        <v>84</v>
      </c>
      <c r="AV1123" s="14" t="s">
        <v>84</v>
      </c>
      <c r="AW1123" s="14" t="s">
        <v>32</v>
      </c>
      <c r="AX1123" s="14" t="s">
        <v>76</v>
      </c>
      <c r="AY1123" s="172" t="s">
        <v>201</v>
      </c>
    </row>
    <row r="1124" spans="2:51" s="13" customFormat="1" ht="11.25">
      <c r="B1124" s="163"/>
      <c r="D1124" s="164" t="s">
        <v>207</v>
      </c>
      <c r="E1124" s="165" t="s">
        <v>1</v>
      </c>
      <c r="F1124" s="166" t="s">
        <v>1097</v>
      </c>
      <c r="H1124" s="165" t="s">
        <v>1</v>
      </c>
      <c r="I1124" s="167"/>
      <c r="L1124" s="163"/>
      <c r="M1124" s="168"/>
      <c r="N1124" s="169"/>
      <c r="O1124" s="169"/>
      <c r="P1124" s="169"/>
      <c r="Q1124" s="169"/>
      <c r="R1124" s="169"/>
      <c r="S1124" s="169"/>
      <c r="T1124" s="170"/>
      <c r="AT1124" s="165" t="s">
        <v>207</v>
      </c>
      <c r="AU1124" s="165" t="s">
        <v>84</v>
      </c>
      <c r="AV1124" s="13" t="s">
        <v>82</v>
      </c>
      <c r="AW1124" s="13" t="s">
        <v>32</v>
      </c>
      <c r="AX1124" s="13" t="s">
        <v>76</v>
      </c>
      <c r="AY1124" s="165" t="s">
        <v>201</v>
      </c>
    </row>
    <row r="1125" spans="2:51" s="14" customFormat="1" ht="11.25">
      <c r="B1125" s="171"/>
      <c r="D1125" s="164" t="s">
        <v>207</v>
      </c>
      <c r="E1125" s="172" t="s">
        <v>1</v>
      </c>
      <c r="F1125" s="173" t="s">
        <v>1165</v>
      </c>
      <c r="H1125" s="174">
        <v>1.7999999999999999E-2</v>
      </c>
      <c r="I1125" s="175"/>
      <c r="L1125" s="171"/>
      <c r="M1125" s="176"/>
      <c r="N1125" s="177"/>
      <c r="O1125" s="177"/>
      <c r="P1125" s="177"/>
      <c r="Q1125" s="177"/>
      <c r="R1125" s="177"/>
      <c r="S1125" s="177"/>
      <c r="T1125" s="178"/>
      <c r="AT1125" s="172" t="s">
        <v>207</v>
      </c>
      <c r="AU1125" s="172" t="s">
        <v>84</v>
      </c>
      <c r="AV1125" s="14" t="s">
        <v>84</v>
      </c>
      <c r="AW1125" s="14" t="s">
        <v>32</v>
      </c>
      <c r="AX1125" s="14" t="s">
        <v>76</v>
      </c>
      <c r="AY1125" s="172" t="s">
        <v>201</v>
      </c>
    </row>
    <row r="1126" spans="2:51" s="13" customFormat="1" ht="11.25">
      <c r="B1126" s="163"/>
      <c r="D1126" s="164" t="s">
        <v>207</v>
      </c>
      <c r="E1126" s="165" t="s">
        <v>1</v>
      </c>
      <c r="F1126" s="166" t="s">
        <v>1097</v>
      </c>
      <c r="H1126" s="165" t="s">
        <v>1</v>
      </c>
      <c r="I1126" s="167"/>
      <c r="L1126" s="163"/>
      <c r="M1126" s="168"/>
      <c r="N1126" s="169"/>
      <c r="O1126" s="169"/>
      <c r="P1126" s="169"/>
      <c r="Q1126" s="169"/>
      <c r="R1126" s="169"/>
      <c r="S1126" s="169"/>
      <c r="T1126" s="170"/>
      <c r="AT1126" s="165" t="s">
        <v>207</v>
      </c>
      <c r="AU1126" s="165" t="s">
        <v>84</v>
      </c>
      <c r="AV1126" s="13" t="s">
        <v>82</v>
      </c>
      <c r="AW1126" s="13" t="s">
        <v>32</v>
      </c>
      <c r="AX1126" s="13" t="s">
        <v>76</v>
      </c>
      <c r="AY1126" s="165" t="s">
        <v>201</v>
      </c>
    </row>
    <row r="1127" spans="2:51" s="14" customFormat="1" ht="11.25">
      <c r="B1127" s="171"/>
      <c r="D1127" s="164" t="s">
        <v>207</v>
      </c>
      <c r="E1127" s="172" t="s">
        <v>1</v>
      </c>
      <c r="F1127" s="173" t="s">
        <v>1184</v>
      </c>
      <c r="H1127" s="174">
        <v>7.0000000000000007E-2</v>
      </c>
      <c r="I1127" s="175"/>
      <c r="L1127" s="171"/>
      <c r="M1127" s="176"/>
      <c r="N1127" s="177"/>
      <c r="O1127" s="177"/>
      <c r="P1127" s="177"/>
      <c r="Q1127" s="177"/>
      <c r="R1127" s="177"/>
      <c r="S1127" s="177"/>
      <c r="T1127" s="178"/>
      <c r="AT1127" s="172" t="s">
        <v>207</v>
      </c>
      <c r="AU1127" s="172" t="s">
        <v>84</v>
      </c>
      <c r="AV1127" s="14" t="s">
        <v>84</v>
      </c>
      <c r="AW1127" s="14" t="s">
        <v>32</v>
      </c>
      <c r="AX1127" s="14" t="s">
        <v>76</v>
      </c>
      <c r="AY1127" s="172" t="s">
        <v>201</v>
      </c>
    </row>
    <row r="1128" spans="2:51" s="13" customFormat="1" ht="11.25">
      <c r="B1128" s="163"/>
      <c r="D1128" s="164" t="s">
        <v>207</v>
      </c>
      <c r="E1128" s="165" t="s">
        <v>1</v>
      </c>
      <c r="F1128" s="166" t="s">
        <v>1097</v>
      </c>
      <c r="H1128" s="165" t="s">
        <v>1</v>
      </c>
      <c r="I1128" s="167"/>
      <c r="L1128" s="163"/>
      <c r="M1128" s="168"/>
      <c r="N1128" s="169"/>
      <c r="O1128" s="169"/>
      <c r="P1128" s="169"/>
      <c r="Q1128" s="169"/>
      <c r="R1128" s="169"/>
      <c r="S1128" s="169"/>
      <c r="T1128" s="170"/>
      <c r="AT1128" s="165" t="s">
        <v>207</v>
      </c>
      <c r="AU1128" s="165" t="s">
        <v>84</v>
      </c>
      <c r="AV1128" s="13" t="s">
        <v>82</v>
      </c>
      <c r="AW1128" s="13" t="s">
        <v>32</v>
      </c>
      <c r="AX1128" s="13" t="s">
        <v>76</v>
      </c>
      <c r="AY1128" s="165" t="s">
        <v>201</v>
      </c>
    </row>
    <row r="1129" spans="2:51" s="14" customFormat="1" ht="11.25">
      <c r="B1129" s="171"/>
      <c r="D1129" s="164" t="s">
        <v>207</v>
      </c>
      <c r="E1129" s="172" t="s">
        <v>1</v>
      </c>
      <c r="F1129" s="173" t="s">
        <v>1185</v>
      </c>
      <c r="H1129" s="174">
        <v>0.13700000000000001</v>
      </c>
      <c r="I1129" s="175"/>
      <c r="L1129" s="171"/>
      <c r="M1129" s="176"/>
      <c r="N1129" s="177"/>
      <c r="O1129" s="177"/>
      <c r="P1129" s="177"/>
      <c r="Q1129" s="177"/>
      <c r="R1129" s="177"/>
      <c r="S1129" s="177"/>
      <c r="T1129" s="178"/>
      <c r="AT1129" s="172" t="s">
        <v>207</v>
      </c>
      <c r="AU1129" s="172" t="s">
        <v>84</v>
      </c>
      <c r="AV1129" s="14" t="s">
        <v>84</v>
      </c>
      <c r="AW1129" s="14" t="s">
        <v>32</v>
      </c>
      <c r="AX1129" s="14" t="s">
        <v>76</v>
      </c>
      <c r="AY1129" s="172" t="s">
        <v>201</v>
      </c>
    </row>
    <row r="1130" spans="2:51" s="13" customFormat="1" ht="11.25">
      <c r="B1130" s="163"/>
      <c r="D1130" s="164" t="s">
        <v>207</v>
      </c>
      <c r="E1130" s="165" t="s">
        <v>1</v>
      </c>
      <c r="F1130" s="166" t="s">
        <v>1097</v>
      </c>
      <c r="H1130" s="165" t="s">
        <v>1</v>
      </c>
      <c r="I1130" s="167"/>
      <c r="L1130" s="163"/>
      <c r="M1130" s="168"/>
      <c r="N1130" s="169"/>
      <c r="O1130" s="169"/>
      <c r="P1130" s="169"/>
      <c r="Q1130" s="169"/>
      <c r="R1130" s="169"/>
      <c r="S1130" s="169"/>
      <c r="T1130" s="170"/>
      <c r="AT1130" s="165" t="s">
        <v>207</v>
      </c>
      <c r="AU1130" s="165" t="s">
        <v>84</v>
      </c>
      <c r="AV1130" s="13" t="s">
        <v>82</v>
      </c>
      <c r="AW1130" s="13" t="s">
        <v>32</v>
      </c>
      <c r="AX1130" s="13" t="s">
        <v>76</v>
      </c>
      <c r="AY1130" s="165" t="s">
        <v>201</v>
      </c>
    </row>
    <row r="1131" spans="2:51" s="14" customFormat="1" ht="11.25">
      <c r="B1131" s="171"/>
      <c r="D1131" s="164" t="s">
        <v>207</v>
      </c>
      <c r="E1131" s="172" t="s">
        <v>1</v>
      </c>
      <c r="F1131" s="173" t="s">
        <v>1121</v>
      </c>
      <c r="H1131" s="174">
        <v>3.4000000000000002E-2</v>
      </c>
      <c r="I1131" s="175"/>
      <c r="L1131" s="171"/>
      <c r="M1131" s="176"/>
      <c r="N1131" s="177"/>
      <c r="O1131" s="177"/>
      <c r="P1131" s="177"/>
      <c r="Q1131" s="177"/>
      <c r="R1131" s="177"/>
      <c r="S1131" s="177"/>
      <c r="T1131" s="178"/>
      <c r="AT1131" s="172" t="s">
        <v>207</v>
      </c>
      <c r="AU1131" s="172" t="s">
        <v>84</v>
      </c>
      <c r="AV1131" s="14" t="s">
        <v>84</v>
      </c>
      <c r="AW1131" s="14" t="s">
        <v>32</v>
      </c>
      <c r="AX1131" s="14" t="s">
        <v>76</v>
      </c>
      <c r="AY1131" s="172" t="s">
        <v>201</v>
      </c>
    </row>
    <row r="1132" spans="2:51" s="13" customFormat="1" ht="11.25">
      <c r="B1132" s="163"/>
      <c r="D1132" s="164" t="s">
        <v>207</v>
      </c>
      <c r="E1132" s="165" t="s">
        <v>1</v>
      </c>
      <c r="F1132" s="166" t="s">
        <v>1001</v>
      </c>
      <c r="H1132" s="165" t="s">
        <v>1</v>
      </c>
      <c r="I1132" s="167"/>
      <c r="L1132" s="163"/>
      <c r="M1132" s="168"/>
      <c r="N1132" s="169"/>
      <c r="O1132" s="169"/>
      <c r="P1132" s="169"/>
      <c r="Q1132" s="169"/>
      <c r="R1132" s="169"/>
      <c r="S1132" s="169"/>
      <c r="T1132" s="170"/>
      <c r="AT1132" s="165" t="s">
        <v>207</v>
      </c>
      <c r="AU1132" s="165" t="s">
        <v>84</v>
      </c>
      <c r="AV1132" s="13" t="s">
        <v>82</v>
      </c>
      <c r="AW1132" s="13" t="s">
        <v>32</v>
      </c>
      <c r="AX1132" s="13" t="s">
        <v>76</v>
      </c>
      <c r="AY1132" s="165" t="s">
        <v>201</v>
      </c>
    </row>
    <row r="1133" spans="2:51" s="14" customFormat="1" ht="11.25">
      <c r="B1133" s="171"/>
      <c r="D1133" s="164" t="s">
        <v>207</v>
      </c>
      <c r="E1133" s="172" t="s">
        <v>1</v>
      </c>
      <c r="F1133" s="173" t="s">
        <v>1186</v>
      </c>
      <c r="H1133" s="174">
        <v>0.245</v>
      </c>
      <c r="I1133" s="175"/>
      <c r="L1133" s="171"/>
      <c r="M1133" s="176"/>
      <c r="N1133" s="177"/>
      <c r="O1133" s="177"/>
      <c r="P1133" s="177"/>
      <c r="Q1133" s="177"/>
      <c r="R1133" s="177"/>
      <c r="S1133" s="177"/>
      <c r="T1133" s="178"/>
      <c r="AT1133" s="172" t="s">
        <v>207</v>
      </c>
      <c r="AU1133" s="172" t="s">
        <v>84</v>
      </c>
      <c r="AV1133" s="14" t="s">
        <v>84</v>
      </c>
      <c r="AW1133" s="14" t="s">
        <v>32</v>
      </c>
      <c r="AX1133" s="14" t="s">
        <v>76</v>
      </c>
      <c r="AY1133" s="172" t="s">
        <v>201</v>
      </c>
    </row>
    <row r="1134" spans="2:51" s="13" customFormat="1" ht="11.25">
      <c r="B1134" s="163"/>
      <c r="D1134" s="164" t="s">
        <v>207</v>
      </c>
      <c r="E1134" s="165" t="s">
        <v>1</v>
      </c>
      <c r="F1134" s="166" t="s">
        <v>1001</v>
      </c>
      <c r="H1134" s="165" t="s">
        <v>1</v>
      </c>
      <c r="I1134" s="167"/>
      <c r="L1134" s="163"/>
      <c r="M1134" s="168"/>
      <c r="N1134" s="169"/>
      <c r="O1134" s="169"/>
      <c r="P1134" s="169"/>
      <c r="Q1134" s="169"/>
      <c r="R1134" s="169"/>
      <c r="S1134" s="169"/>
      <c r="T1134" s="170"/>
      <c r="AT1134" s="165" t="s">
        <v>207</v>
      </c>
      <c r="AU1134" s="165" t="s">
        <v>84</v>
      </c>
      <c r="AV1134" s="13" t="s">
        <v>82</v>
      </c>
      <c r="AW1134" s="13" t="s">
        <v>32</v>
      </c>
      <c r="AX1134" s="13" t="s">
        <v>76</v>
      </c>
      <c r="AY1134" s="165" t="s">
        <v>201</v>
      </c>
    </row>
    <row r="1135" spans="2:51" s="14" customFormat="1" ht="11.25">
      <c r="B1135" s="171"/>
      <c r="D1135" s="164" t="s">
        <v>207</v>
      </c>
      <c r="E1135" s="172" t="s">
        <v>1</v>
      </c>
      <c r="F1135" s="173" t="s">
        <v>1186</v>
      </c>
      <c r="H1135" s="174">
        <v>0.245</v>
      </c>
      <c r="I1135" s="175"/>
      <c r="L1135" s="171"/>
      <c r="M1135" s="176"/>
      <c r="N1135" s="177"/>
      <c r="O1135" s="177"/>
      <c r="P1135" s="177"/>
      <c r="Q1135" s="177"/>
      <c r="R1135" s="177"/>
      <c r="S1135" s="177"/>
      <c r="T1135" s="178"/>
      <c r="AT1135" s="172" t="s">
        <v>207</v>
      </c>
      <c r="AU1135" s="172" t="s">
        <v>84</v>
      </c>
      <c r="AV1135" s="14" t="s">
        <v>84</v>
      </c>
      <c r="AW1135" s="14" t="s">
        <v>32</v>
      </c>
      <c r="AX1135" s="14" t="s">
        <v>76</v>
      </c>
      <c r="AY1135" s="172" t="s">
        <v>201</v>
      </c>
    </row>
    <row r="1136" spans="2:51" s="13" customFormat="1" ht="11.25">
      <c r="B1136" s="163"/>
      <c r="D1136" s="164" t="s">
        <v>207</v>
      </c>
      <c r="E1136" s="165" t="s">
        <v>1</v>
      </c>
      <c r="F1136" s="166" t="s">
        <v>1001</v>
      </c>
      <c r="H1136" s="165" t="s">
        <v>1</v>
      </c>
      <c r="I1136" s="167"/>
      <c r="L1136" s="163"/>
      <c r="M1136" s="168"/>
      <c r="N1136" s="169"/>
      <c r="O1136" s="169"/>
      <c r="P1136" s="169"/>
      <c r="Q1136" s="169"/>
      <c r="R1136" s="169"/>
      <c r="S1136" s="169"/>
      <c r="T1136" s="170"/>
      <c r="AT1136" s="165" t="s">
        <v>207</v>
      </c>
      <c r="AU1136" s="165" t="s">
        <v>84</v>
      </c>
      <c r="AV1136" s="13" t="s">
        <v>82</v>
      </c>
      <c r="AW1136" s="13" t="s">
        <v>32</v>
      </c>
      <c r="AX1136" s="13" t="s">
        <v>76</v>
      </c>
      <c r="AY1136" s="165" t="s">
        <v>201</v>
      </c>
    </row>
    <row r="1137" spans="1:65" s="14" customFormat="1" ht="11.25">
      <c r="B1137" s="171"/>
      <c r="D1137" s="164" t="s">
        <v>207</v>
      </c>
      <c r="E1137" s="172" t="s">
        <v>1</v>
      </c>
      <c r="F1137" s="173" t="s">
        <v>1186</v>
      </c>
      <c r="H1137" s="174">
        <v>0.245</v>
      </c>
      <c r="I1137" s="175"/>
      <c r="L1137" s="171"/>
      <c r="M1137" s="176"/>
      <c r="N1137" s="177"/>
      <c r="O1137" s="177"/>
      <c r="P1137" s="177"/>
      <c r="Q1137" s="177"/>
      <c r="R1137" s="177"/>
      <c r="S1137" s="177"/>
      <c r="T1137" s="178"/>
      <c r="AT1137" s="172" t="s">
        <v>207</v>
      </c>
      <c r="AU1137" s="172" t="s">
        <v>84</v>
      </c>
      <c r="AV1137" s="14" t="s">
        <v>84</v>
      </c>
      <c r="AW1137" s="14" t="s">
        <v>32</v>
      </c>
      <c r="AX1137" s="14" t="s">
        <v>76</v>
      </c>
      <c r="AY1137" s="172" t="s">
        <v>201</v>
      </c>
    </row>
    <row r="1138" spans="1:65" s="13" customFormat="1" ht="11.25">
      <c r="B1138" s="163"/>
      <c r="D1138" s="164" t="s">
        <v>207</v>
      </c>
      <c r="E1138" s="165" t="s">
        <v>1</v>
      </c>
      <c r="F1138" s="166" t="s">
        <v>1097</v>
      </c>
      <c r="H1138" s="165" t="s">
        <v>1</v>
      </c>
      <c r="I1138" s="167"/>
      <c r="L1138" s="163"/>
      <c r="M1138" s="168"/>
      <c r="N1138" s="169"/>
      <c r="O1138" s="169"/>
      <c r="P1138" s="169"/>
      <c r="Q1138" s="169"/>
      <c r="R1138" s="169"/>
      <c r="S1138" s="169"/>
      <c r="T1138" s="170"/>
      <c r="AT1138" s="165" t="s">
        <v>207</v>
      </c>
      <c r="AU1138" s="165" t="s">
        <v>84</v>
      </c>
      <c r="AV1138" s="13" t="s">
        <v>82</v>
      </c>
      <c r="AW1138" s="13" t="s">
        <v>32</v>
      </c>
      <c r="AX1138" s="13" t="s">
        <v>76</v>
      </c>
      <c r="AY1138" s="165" t="s">
        <v>201</v>
      </c>
    </row>
    <row r="1139" spans="1:65" s="14" customFormat="1" ht="11.25">
      <c r="B1139" s="171"/>
      <c r="D1139" s="164" t="s">
        <v>207</v>
      </c>
      <c r="E1139" s="172" t="s">
        <v>1</v>
      </c>
      <c r="F1139" s="173" t="s">
        <v>1187</v>
      </c>
      <c r="H1139" s="174">
        <v>0.21</v>
      </c>
      <c r="I1139" s="175"/>
      <c r="L1139" s="171"/>
      <c r="M1139" s="176"/>
      <c r="N1139" s="177"/>
      <c r="O1139" s="177"/>
      <c r="P1139" s="177"/>
      <c r="Q1139" s="177"/>
      <c r="R1139" s="177"/>
      <c r="S1139" s="177"/>
      <c r="T1139" s="178"/>
      <c r="AT1139" s="172" t="s">
        <v>207</v>
      </c>
      <c r="AU1139" s="172" t="s">
        <v>84</v>
      </c>
      <c r="AV1139" s="14" t="s">
        <v>84</v>
      </c>
      <c r="AW1139" s="14" t="s">
        <v>32</v>
      </c>
      <c r="AX1139" s="14" t="s">
        <v>76</v>
      </c>
      <c r="AY1139" s="172" t="s">
        <v>201</v>
      </c>
    </row>
    <row r="1140" spans="1:65" s="13" customFormat="1" ht="11.25">
      <c r="B1140" s="163"/>
      <c r="D1140" s="164" t="s">
        <v>207</v>
      </c>
      <c r="E1140" s="165" t="s">
        <v>1</v>
      </c>
      <c r="F1140" s="166" t="s">
        <v>1097</v>
      </c>
      <c r="H1140" s="165" t="s">
        <v>1</v>
      </c>
      <c r="I1140" s="167"/>
      <c r="L1140" s="163"/>
      <c r="M1140" s="168"/>
      <c r="N1140" s="169"/>
      <c r="O1140" s="169"/>
      <c r="P1140" s="169"/>
      <c r="Q1140" s="169"/>
      <c r="R1140" s="169"/>
      <c r="S1140" s="169"/>
      <c r="T1140" s="170"/>
      <c r="AT1140" s="165" t="s">
        <v>207</v>
      </c>
      <c r="AU1140" s="165" t="s">
        <v>84</v>
      </c>
      <c r="AV1140" s="13" t="s">
        <v>82</v>
      </c>
      <c r="AW1140" s="13" t="s">
        <v>32</v>
      </c>
      <c r="AX1140" s="13" t="s">
        <v>76</v>
      </c>
      <c r="AY1140" s="165" t="s">
        <v>201</v>
      </c>
    </row>
    <row r="1141" spans="1:65" s="14" customFormat="1" ht="11.25">
      <c r="B1141" s="171"/>
      <c r="D1141" s="164" t="s">
        <v>207</v>
      </c>
      <c r="E1141" s="172" t="s">
        <v>1</v>
      </c>
      <c r="F1141" s="173" t="s">
        <v>6</v>
      </c>
      <c r="H1141" s="174">
        <v>0.01</v>
      </c>
      <c r="I1141" s="175"/>
      <c r="L1141" s="171"/>
      <c r="M1141" s="176"/>
      <c r="N1141" s="177"/>
      <c r="O1141" s="177"/>
      <c r="P1141" s="177"/>
      <c r="Q1141" s="177"/>
      <c r="R1141" s="177"/>
      <c r="S1141" s="177"/>
      <c r="T1141" s="178"/>
      <c r="AT1141" s="172" t="s">
        <v>207</v>
      </c>
      <c r="AU1141" s="172" t="s">
        <v>84</v>
      </c>
      <c r="AV1141" s="14" t="s">
        <v>84</v>
      </c>
      <c r="AW1141" s="14" t="s">
        <v>32</v>
      </c>
      <c r="AX1141" s="14" t="s">
        <v>76</v>
      </c>
      <c r="AY1141" s="172" t="s">
        <v>201</v>
      </c>
    </row>
    <row r="1142" spans="1:65" s="13" customFormat="1" ht="11.25">
      <c r="B1142" s="163"/>
      <c r="D1142" s="164" t="s">
        <v>207</v>
      </c>
      <c r="E1142" s="165" t="s">
        <v>1</v>
      </c>
      <c r="F1142" s="166" t="s">
        <v>1106</v>
      </c>
      <c r="H1142" s="165" t="s">
        <v>1</v>
      </c>
      <c r="I1142" s="167"/>
      <c r="L1142" s="163"/>
      <c r="M1142" s="168"/>
      <c r="N1142" s="169"/>
      <c r="O1142" s="169"/>
      <c r="P1142" s="169"/>
      <c r="Q1142" s="169"/>
      <c r="R1142" s="169"/>
      <c r="S1142" s="169"/>
      <c r="T1142" s="170"/>
      <c r="AT1142" s="165" t="s">
        <v>207</v>
      </c>
      <c r="AU1142" s="165" t="s">
        <v>84</v>
      </c>
      <c r="AV1142" s="13" t="s">
        <v>82</v>
      </c>
      <c r="AW1142" s="13" t="s">
        <v>32</v>
      </c>
      <c r="AX1142" s="13" t="s">
        <v>76</v>
      </c>
      <c r="AY1142" s="165" t="s">
        <v>201</v>
      </c>
    </row>
    <row r="1143" spans="1:65" s="14" customFormat="1" ht="11.25">
      <c r="B1143" s="171"/>
      <c r="D1143" s="164" t="s">
        <v>207</v>
      </c>
      <c r="E1143" s="172" t="s">
        <v>1</v>
      </c>
      <c r="F1143" s="173" t="s">
        <v>1188</v>
      </c>
      <c r="H1143" s="174">
        <v>0.23</v>
      </c>
      <c r="I1143" s="175"/>
      <c r="L1143" s="171"/>
      <c r="M1143" s="176"/>
      <c r="N1143" s="177"/>
      <c r="O1143" s="177"/>
      <c r="P1143" s="177"/>
      <c r="Q1143" s="177"/>
      <c r="R1143" s="177"/>
      <c r="S1143" s="177"/>
      <c r="T1143" s="178"/>
      <c r="AT1143" s="172" t="s">
        <v>207</v>
      </c>
      <c r="AU1143" s="172" t="s">
        <v>84</v>
      </c>
      <c r="AV1143" s="14" t="s">
        <v>84</v>
      </c>
      <c r="AW1143" s="14" t="s">
        <v>32</v>
      </c>
      <c r="AX1143" s="14" t="s">
        <v>76</v>
      </c>
      <c r="AY1143" s="172" t="s">
        <v>201</v>
      </c>
    </row>
    <row r="1144" spans="1:65" s="13" customFormat="1" ht="11.25">
      <c r="B1144" s="163"/>
      <c r="D1144" s="164" t="s">
        <v>207</v>
      </c>
      <c r="E1144" s="165" t="s">
        <v>1</v>
      </c>
      <c r="F1144" s="166" t="s">
        <v>1108</v>
      </c>
      <c r="H1144" s="165" t="s">
        <v>1</v>
      </c>
      <c r="I1144" s="167"/>
      <c r="L1144" s="163"/>
      <c r="M1144" s="168"/>
      <c r="N1144" s="169"/>
      <c r="O1144" s="169"/>
      <c r="P1144" s="169"/>
      <c r="Q1144" s="169"/>
      <c r="R1144" s="169"/>
      <c r="S1144" s="169"/>
      <c r="T1144" s="170"/>
      <c r="AT1144" s="165" t="s">
        <v>207</v>
      </c>
      <c r="AU1144" s="165" t="s">
        <v>84</v>
      </c>
      <c r="AV1144" s="13" t="s">
        <v>82</v>
      </c>
      <c r="AW1144" s="13" t="s">
        <v>32</v>
      </c>
      <c r="AX1144" s="13" t="s">
        <v>76</v>
      </c>
      <c r="AY1144" s="165" t="s">
        <v>201</v>
      </c>
    </row>
    <row r="1145" spans="1:65" s="14" customFormat="1" ht="11.25">
      <c r="B1145" s="171"/>
      <c r="D1145" s="164" t="s">
        <v>207</v>
      </c>
      <c r="E1145" s="172" t="s">
        <v>1</v>
      </c>
      <c r="F1145" s="173" t="s">
        <v>1189</v>
      </c>
      <c r="H1145" s="174">
        <v>3.294</v>
      </c>
      <c r="I1145" s="175"/>
      <c r="L1145" s="171"/>
      <c r="M1145" s="176"/>
      <c r="N1145" s="177"/>
      <c r="O1145" s="177"/>
      <c r="P1145" s="177"/>
      <c r="Q1145" s="177"/>
      <c r="R1145" s="177"/>
      <c r="S1145" s="177"/>
      <c r="T1145" s="178"/>
      <c r="AT1145" s="172" t="s">
        <v>207</v>
      </c>
      <c r="AU1145" s="172" t="s">
        <v>84</v>
      </c>
      <c r="AV1145" s="14" t="s">
        <v>84</v>
      </c>
      <c r="AW1145" s="14" t="s">
        <v>32</v>
      </c>
      <c r="AX1145" s="14" t="s">
        <v>76</v>
      </c>
      <c r="AY1145" s="172" t="s">
        <v>201</v>
      </c>
    </row>
    <row r="1146" spans="1:65" s="13" customFormat="1" ht="11.25">
      <c r="B1146" s="163"/>
      <c r="D1146" s="164" t="s">
        <v>207</v>
      </c>
      <c r="E1146" s="165" t="s">
        <v>1</v>
      </c>
      <c r="F1146" s="166" t="s">
        <v>1108</v>
      </c>
      <c r="H1146" s="165" t="s">
        <v>1</v>
      </c>
      <c r="I1146" s="167"/>
      <c r="L1146" s="163"/>
      <c r="M1146" s="168"/>
      <c r="N1146" s="169"/>
      <c r="O1146" s="169"/>
      <c r="P1146" s="169"/>
      <c r="Q1146" s="169"/>
      <c r="R1146" s="169"/>
      <c r="S1146" s="169"/>
      <c r="T1146" s="170"/>
      <c r="AT1146" s="165" t="s">
        <v>207</v>
      </c>
      <c r="AU1146" s="165" t="s">
        <v>84</v>
      </c>
      <c r="AV1146" s="13" t="s">
        <v>82</v>
      </c>
      <c r="AW1146" s="13" t="s">
        <v>32</v>
      </c>
      <c r="AX1146" s="13" t="s">
        <v>76</v>
      </c>
      <c r="AY1146" s="165" t="s">
        <v>201</v>
      </c>
    </row>
    <row r="1147" spans="1:65" s="14" customFormat="1" ht="11.25">
      <c r="B1147" s="171"/>
      <c r="D1147" s="164" t="s">
        <v>207</v>
      </c>
      <c r="E1147" s="172" t="s">
        <v>1</v>
      </c>
      <c r="F1147" s="173" t="s">
        <v>1190</v>
      </c>
      <c r="H1147" s="174">
        <v>0.22</v>
      </c>
      <c r="I1147" s="175"/>
      <c r="L1147" s="171"/>
      <c r="M1147" s="176"/>
      <c r="N1147" s="177"/>
      <c r="O1147" s="177"/>
      <c r="P1147" s="177"/>
      <c r="Q1147" s="177"/>
      <c r="R1147" s="177"/>
      <c r="S1147" s="177"/>
      <c r="T1147" s="178"/>
      <c r="AT1147" s="172" t="s">
        <v>207</v>
      </c>
      <c r="AU1147" s="172" t="s">
        <v>84</v>
      </c>
      <c r="AV1147" s="14" t="s">
        <v>84</v>
      </c>
      <c r="AW1147" s="14" t="s">
        <v>32</v>
      </c>
      <c r="AX1147" s="14" t="s">
        <v>76</v>
      </c>
      <c r="AY1147" s="172" t="s">
        <v>201</v>
      </c>
    </row>
    <row r="1148" spans="1:65" s="13" customFormat="1" ht="11.25">
      <c r="B1148" s="163"/>
      <c r="D1148" s="164" t="s">
        <v>207</v>
      </c>
      <c r="E1148" s="165" t="s">
        <v>1</v>
      </c>
      <c r="F1148" s="166" t="s">
        <v>1108</v>
      </c>
      <c r="H1148" s="165" t="s">
        <v>1</v>
      </c>
      <c r="I1148" s="167"/>
      <c r="L1148" s="163"/>
      <c r="M1148" s="168"/>
      <c r="N1148" s="169"/>
      <c r="O1148" s="169"/>
      <c r="P1148" s="169"/>
      <c r="Q1148" s="169"/>
      <c r="R1148" s="169"/>
      <c r="S1148" s="169"/>
      <c r="T1148" s="170"/>
      <c r="AT1148" s="165" t="s">
        <v>207</v>
      </c>
      <c r="AU1148" s="165" t="s">
        <v>84</v>
      </c>
      <c r="AV1148" s="13" t="s">
        <v>82</v>
      </c>
      <c r="AW1148" s="13" t="s">
        <v>32</v>
      </c>
      <c r="AX1148" s="13" t="s">
        <v>76</v>
      </c>
      <c r="AY1148" s="165" t="s">
        <v>201</v>
      </c>
    </row>
    <row r="1149" spans="1:65" s="14" customFormat="1" ht="11.25">
      <c r="B1149" s="171"/>
      <c r="D1149" s="164" t="s">
        <v>207</v>
      </c>
      <c r="E1149" s="172" t="s">
        <v>1</v>
      </c>
      <c r="F1149" s="173" t="s">
        <v>1191</v>
      </c>
      <c r="H1149" s="174">
        <v>0.24399999999999999</v>
      </c>
      <c r="I1149" s="175"/>
      <c r="L1149" s="171"/>
      <c r="M1149" s="176"/>
      <c r="N1149" s="177"/>
      <c r="O1149" s="177"/>
      <c r="P1149" s="177"/>
      <c r="Q1149" s="177"/>
      <c r="R1149" s="177"/>
      <c r="S1149" s="177"/>
      <c r="T1149" s="178"/>
      <c r="AT1149" s="172" t="s">
        <v>207</v>
      </c>
      <c r="AU1149" s="172" t="s">
        <v>84</v>
      </c>
      <c r="AV1149" s="14" t="s">
        <v>84</v>
      </c>
      <c r="AW1149" s="14" t="s">
        <v>32</v>
      </c>
      <c r="AX1149" s="14" t="s">
        <v>76</v>
      </c>
      <c r="AY1149" s="172" t="s">
        <v>201</v>
      </c>
    </row>
    <row r="1150" spans="1:65" s="15" customFormat="1" ht="11.25">
      <c r="B1150" s="179"/>
      <c r="D1150" s="164" t="s">
        <v>207</v>
      </c>
      <c r="E1150" s="180" t="s">
        <v>1</v>
      </c>
      <c r="F1150" s="181" t="s">
        <v>211</v>
      </c>
      <c r="H1150" s="182">
        <v>18.681000000000001</v>
      </c>
      <c r="I1150" s="183"/>
      <c r="L1150" s="179"/>
      <c r="M1150" s="184"/>
      <c r="N1150" s="185"/>
      <c r="O1150" s="185"/>
      <c r="P1150" s="185"/>
      <c r="Q1150" s="185"/>
      <c r="R1150" s="185"/>
      <c r="S1150" s="185"/>
      <c r="T1150" s="186"/>
      <c r="AT1150" s="180" t="s">
        <v>207</v>
      </c>
      <c r="AU1150" s="180" t="s">
        <v>84</v>
      </c>
      <c r="AV1150" s="15" t="s">
        <v>126</v>
      </c>
      <c r="AW1150" s="15" t="s">
        <v>32</v>
      </c>
      <c r="AX1150" s="15" t="s">
        <v>82</v>
      </c>
      <c r="AY1150" s="180" t="s">
        <v>201</v>
      </c>
    </row>
    <row r="1151" spans="1:65" s="2" customFormat="1" ht="16.5" customHeight="1">
      <c r="A1151" s="33"/>
      <c r="B1151" s="149"/>
      <c r="C1151" s="150" t="s">
        <v>1192</v>
      </c>
      <c r="D1151" s="150" t="s">
        <v>203</v>
      </c>
      <c r="E1151" s="151" t="s">
        <v>1193</v>
      </c>
      <c r="F1151" s="152" t="s">
        <v>1194</v>
      </c>
      <c r="G1151" s="153" t="s">
        <v>556</v>
      </c>
      <c r="H1151" s="154">
        <v>1068.098</v>
      </c>
      <c r="I1151" s="155"/>
      <c r="J1151" s="156">
        <f>ROUND(I1151*H1151,2)</f>
        <v>0</v>
      </c>
      <c r="K1151" s="152" t="s">
        <v>1</v>
      </c>
      <c r="L1151" s="34"/>
      <c r="M1151" s="157" t="s">
        <v>1</v>
      </c>
      <c r="N1151" s="158" t="s">
        <v>41</v>
      </c>
      <c r="O1151" s="59"/>
      <c r="P1151" s="159">
        <f>O1151*H1151</f>
        <v>0</v>
      </c>
      <c r="Q1151" s="159">
        <v>0</v>
      </c>
      <c r="R1151" s="159">
        <f>Q1151*H1151</f>
        <v>0</v>
      </c>
      <c r="S1151" s="159">
        <v>0</v>
      </c>
      <c r="T1151" s="160">
        <f>S1151*H1151</f>
        <v>0</v>
      </c>
      <c r="U1151" s="33"/>
      <c r="V1151" s="33"/>
      <c r="W1151" s="33"/>
      <c r="X1151" s="33"/>
      <c r="Y1151" s="33"/>
      <c r="Z1151" s="33"/>
      <c r="AA1151" s="33"/>
      <c r="AB1151" s="33"/>
      <c r="AC1151" s="33"/>
      <c r="AD1151" s="33"/>
      <c r="AE1151" s="33"/>
      <c r="AR1151" s="161" t="s">
        <v>250</v>
      </c>
      <c r="AT1151" s="161" t="s">
        <v>203</v>
      </c>
      <c r="AU1151" s="161" t="s">
        <v>84</v>
      </c>
      <c r="AY1151" s="18" t="s">
        <v>201</v>
      </c>
      <c r="BE1151" s="162">
        <f>IF(N1151="základní",J1151,0)</f>
        <v>0</v>
      </c>
      <c r="BF1151" s="162">
        <f>IF(N1151="snížená",J1151,0)</f>
        <v>0</v>
      </c>
      <c r="BG1151" s="162">
        <f>IF(N1151="zákl. přenesená",J1151,0)</f>
        <v>0</v>
      </c>
      <c r="BH1151" s="162">
        <f>IF(N1151="sníž. přenesená",J1151,0)</f>
        <v>0</v>
      </c>
      <c r="BI1151" s="162">
        <f>IF(N1151="nulová",J1151,0)</f>
        <v>0</v>
      </c>
      <c r="BJ1151" s="18" t="s">
        <v>82</v>
      </c>
      <c r="BK1151" s="162">
        <f>ROUND(I1151*H1151,2)</f>
        <v>0</v>
      </c>
      <c r="BL1151" s="18" t="s">
        <v>250</v>
      </c>
      <c r="BM1151" s="161" t="s">
        <v>1195</v>
      </c>
    </row>
    <row r="1152" spans="1:65" s="13" customFormat="1" ht="11.25">
      <c r="B1152" s="163"/>
      <c r="D1152" s="164" t="s">
        <v>207</v>
      </c>
      <c r="E1152" s="165" t="s">
        <v>1</v>
      </c>
      <c r="F1152" s="166" t="s">
        <v>1008</v>
      </c>
      <c r="H1152" s="165" t="s">
        <v>1</v>
      </c>
      <c r="I1152" s="167"/>
      <c r="L1152" s="163"/>
      <c r="M1152" s="168"/>
      <c r="N1152" s="169"/>
      <c r="O1152" s="169"/>
      <c r="P1152" s="169"/>
      <c r="Q1152" s="169"/>
      <c r="R1152" s="169"/>
      <c r="S1152" s="169"/>
      <c r="T1152" s="170"/>
      <c r="AT1152" s="165" t="s">
        <v>207</v>
      </c>
      <c r="AU1152" s="165" t="s">
        <v>84</v>
      </c>
      <c r="AV1152" s="13" t="s">
        <v>82</v>
      </c>
      <c r="AW1152" s="13" t="s">
        <v>32</v>
      </c>
      <c r="AX1152" s="13" t="s">
        <v>76</v>
      </c>
      <c r="AY1152" s="165" t="s">
        <v>201</v>
      </c>
    </row>
    <row r="1153" spans="2:51" s="14" customFormat="1" ht="11.25">
      <c r="B1153" s="171"/>
      <c r="D1153" s="164" t="s">
        <v>207</v>
      </c>
      <c r="E1153" s="172" t="s">
        <v>1</v>
      </c>
      <c r="F1153" s="173" t="s">
        <v>1196</v>
      </c>
      <c r="H1153" s="174">
        <v>9.3000000000000007</v>
      </c>
      <c r="I1153" s="175"/>
      <c r="L1153" s="171"/>
      <c r="M1153" s="176"/>
      <c r="N1153" s="177"/>
      <c r="O1153" s="177"/>
      <c r="P1153" s="177"/>
      <c r="Q1153" s="177"/>
      <c r="R1153" s="177"/>
      <c r="S1153" s="177"/>
      <c r="T1153" s="178"/>
      <c r="AT1153" s="172" t="s">
        <v>207</v>
      </c>
      <c r="AU1153" s="172" t="s">
        <v>84</v>
      </c>
      <c r="AV1153" s="14" t="s">
        <v>84</v>
      </c>
      <c r="AW1153" s="14" t="s">
        <v>32</v>
      </c>
      <c r="AX1153" s="14" t="s">
        <v>76</v>
      </c>
      <c r="AY1153" s="172" t="s">
        <v>201</v>
      </c>
    </row>
    <row r="1154" spans="2:51" s="13" customFormat="1" ht="11.25">
      <c r="B1154" s="163"/>
      <c r="D1154" s="164" t="s">
        <v>207</v>
      </c>
      <c r="E1154" s="165" t="s">
        <v>1</v>
      </c>
      <c r="F1154" s="166" t="s">
        <v>1197</v>
      </c>
      <c r="H1154" s="165" t="s">
        <v>1</v>
      </c>
      <c r="I1154" s="167"/>
      <c r="L1154" s="163"/>
      <c r="M1154" s="168"/>
      <c r="N1154" s="169"/>
      <c r="O1154" s="169"/>
      <c r="P1154" s="169"/>
      <c r="Q1154" s="169"/>
      <c r="R1154" s="169"/>
      <c r="S1154" s="169"/>
      <c r="T1154" s="170"/>
      <c r="AT1154" s="165" t="s">
        <v>207</v>
      </c>
      <c r="AU1154" s="165" t="s">
        <v>84</v>
      </c>
      <c r="AV1154" s="13" t="s">
        <v>82</v>
      </c>
      <c r="AW1154" s="13" t="s">
        <v>32</v>
      </c>
      <c r="AX1154" s="13" t="s">
        <v>76</v>
      </c>
      <c r="AY1154" s="165" t="s">
        <v>201</v>
      </c>
    </row>
    <row r="1155" spans="2:51" s="14" customFormat="1" ht="11.25">
      <c r="B1155" s="171"/>
      <c r="D1155" s="164" t="s">
        <v>207</v>
      </c>
      <c r="E1155" s="172" t="s">
        <v>1</v>
      </c>
      <c r="F1155" s="173" t="s">
        <v>1198</v>
      </c>
      <c r="H1155" s="174">
        <v>19.954999999999998</v>
      </c>
      <c r="I1155" s="175"/>
      <c r="L1155" s="171"/>
      <c r="M1155" s="176"/>
      <c r="N1155" s="177"/>
      <c r="O1155" s="177"/>
      <c r="P1155" s="177"/>
      <c r="Q1155" s="177"/>
      <c r="R1155" s="177"/>
      <c r="S1155" s="177"/>
      <c r="T1155" s="178"/>
      <c r="AT1155" s="172" t="s">
        <v>207</v>
      </c>
      <c r="AU1155" s="172" t="s">
        <v>84</v>
      </c>
      <c r="AV1155" s="14" t="s">
        <v>84</v>
      </c>
      <c r="AW1155" s="14" t="s">
        <v>32</v>
      </c>
      <c r="AX1155" s="14" t="s">
        <v>76</v>
      </c>
      <c r="AY1155" s="172" t="s">
        <v>201</v>
      </c>
    </row>
    <row r="1156" spans="2:51" s="13" customFormat="1" ht="11.25">
      <c r="B1156" s="163"/>
      <c r="D1156" s="164" t="s">
        <v>207</v>
      </c>
      <c r="E1156" s="165" t="s">
        <v>1</v>
      </c>
      <c r="F1156" s="166" t="s">
        <v>1197</v>
      </c>
      <c r="H1156" s="165" t="s">
        <v>1</v>
      </c>
      <c r="I1156" s="167"/>
      <c r="L1156" s="163"/>
      <c r="M1156" s="168"/>
      <c r="N1156" s="169"/>
      <c r="O1156" s="169"/>
      <c r="P1156" s="169"/>
      <c r="Q1156" s="169"/>
      <c r="R1156" s="169"/>
      <c r="S1156" s="169"/>
      <c r="T1156" s="170"/>
      <c r="AT1156" s="165" t="s">
        <v>207</v>
      </c>
      <c r="AU1156" s="165" t="s">
        <v>84</v>
      </c>
      <c r="AV1156" s="13" t="s">
        <v>82</v>
      </c>
      <c r="AW1156" s="13" t="s">
        <v>32</v>
      </c>
      <c r="AX1156" s="13" t="s">
        <v>76</v>
      </c>
      <c r="AY1156" s="165" t="s">
        <v>201</v>
      </c>
    </row>
    <row r="1157" spans="2:51" s="14" customFormat="1" ht="11.25">
      <c r="B1157" s="171"/>
      <c r="D1157" s="164" t="s">
        <v>207</v>
      </c>
      <c r="E1157" s="172" t="s">
        <v>1</v>
      </c>
      <c r="F1157" s="173" t="s">
        <v>1199</v>
      </c>
      <c r="H1157" s="174">
        <v>2.8650000000000002</v>
      </c>
      <c r="I1157" s="175"/>
      <c r="L1157" s="171"/>
      <c r="M1157" s="176"/>
      <c r="N1157" s="177"/>
      <c r="O1157" s="177"/>
      <c r="P1157" s="177"/>
      <c r="Q1157" s="177"/>
      <c r="R1157" s="177"/>
      <c r="S1157" s="177"/>
      <c r="T1157" s="178"/>
      <c r="AT1157" s="172" t="s">
        <v>207</v>
      </c>
      <c r="AU1157" s="172" t="s">
        <v>84</v>
      </c>
      <c r="AV1157" s="14" t="s">
        <v>84</v>
      </c>
      <c r="AW1157" s="14" t="s">
        <v>32</v>
      </c>
      <c r="AX1157" s="14" t="s">
        <v>76</v>
      </c>
      <c r="AY1157" s="172" t="s">
        <v>201</v>
      </c>
    </row>
    <row r="1158" spans="2:51" s="13" customFormat="1" ht="11.25">
      <c r="B1158" s="163"/>
      <c r="D1158" s="164" t="s">
        <v>207</v>
      </c>
      <c r="E1158" s="165" t="s">
        <v>1</v>
      </c>
      <c r="F1158" s="166" t="s">
        <v>1200</v>
      </c>
      <c r="H1158" s="165" t="s">
        <v>1</v>
      </c>
      <c r="I1158" s="167"/>
      <c r="L1158" s="163"/>
      <c r="M1158" s="168"/>
      <c r="N1158" s="169"/>
      <c r="O1158" s="169"/>
      <c r="P1158" s="169"/>
      <c r="Q1158" s="169"/>
      <c r="R1158" s="169"/>
      <c r="S1158" s="169"/>
      <c r="T1158" s="170"/>
      <c r="AT1158" s="165" t="s">
        <v>207</v>
      </c>
      <c r="AU1158" s="165" t="s">
        <v>84</v>
      </c>
      <c r="AV1158" s="13" t="s">
        <v>82</v>
      </c>
      <c r="AW1158" s="13" t="s">
        <v>32</v>
      </c>
      <c r="AX1158" s="13" t="s">
        <v>76</v>
      </c>
      <c r="AY1158" s="165" t="s">
        <v>201</v>
      </c>
    </row>
    <row r="1159" spans="2:51" s="14" customFormat="1" ht="11.25">
      <c r="B1159" s="171"/>
      <c r="D1159" s="164" t="s">
        <v>207</v>
      </c>
      <c r="E1159" s="172" t="s">
        <v>1</v>
      </c>
      <c r="F1159" s="173" t="s">
        <v>1201</v>
      </c>
      <c r="H1159" s="174">
        <v>123.31</v>
      </c>
      <c r="I1159" s="175"/>
      <c r="L1159" s="171"/>
      <c r="M1159" s="176"/>
      <c r="N1159" s="177"/>
      <c r="O1159" s="177"/>
      <c r="P1159" s="177"/>
      <c r="Q1159" s="177"/>
      <c r="R1159" s="177"/>
      <c r="S1159" s="177"/>
      <c r="T1159" s="178"/>
      <c r="AT1159" s="172" t="s">
        <v>207</v>
      </c>
      <c r="AU1159" s="172" t="s">
        <v>84</v>
      </c>
      <c r="AV1159" s="14" t="s">
        <v>84</v>
      </c>
      <c r="AW1159" s="14" t="s">
        <v>32</v>
      </c>
      <c r="AX1159" s="14" t="s">
        <v>76</v>
      </c>
      <c r="AY1159" s="172" t="s">
        <v>201</v>
      </c>
    </row>
    <row r="1160" spans="2:51" s="13" customFormat="1" ht="11.25">
      <c r="B1160" s="163"/>
      <c r="D1160" s="164" t="s">
        <v>207</v>
      </c>
      <c r="E1160" s="165" t="s">
        <v>1</v>
      </c>
      <c r="F1160" s="166" t="s">
        <v>1200</v>
      </c>
      <c r="H1160" s="165" t="s">
        <v>1</v>
      </c>
      <c r="I1160" s="167"/>
      <c r="L1160" s="163"/>
      <c r="M1160" s="168"/>
      <c r="N1160" s="169"/>
      <c r="O1160" s="169"/>
      <c r="P1160" s="169"/>
      <c r="Q1160" s="169"/>
      <c r="R1160" s="169"/>
      <c r="S1160" s="169"/>
      <c r="T1160" s="170"/>
      <c r="AT1160" s="165" t="s">
        <v>207</v>
      </c>
      <c r="AU1160" s="165" t="s">
        <v>84</v>
      </c>
      <c r="AV1160" s="13" t="s">
        <v>82</v>
      </c>
      <c r="AW1160" s="13" t="s">
        <v>32</v>
      </c>
      <c r="AX1160" s="13" t="s">
        <v>76</v>
      </c>
      <c r="AY1160" s="165" t="s">
        <v>201</v>
      </c>
    </row>
    <row r="1161" spans="2:51" s="14" customFormat="1" ht="11.25">
      <c r="B1161" s="171"/>
      <c r="D1161" s="164" t="s">
        <v>207</v>
      </c>
      <c r="E1161" s="172" t="s">
        <v>1</v>
      </c>
      <c r="F1161" s="173" t="s">
        <v>1202</v>
      </c>
      <c r="H1161" s="174">
        <v>51.37</v>
      </c>
      <c r="I1161" s="175"/>
      <c r="L1161" s="171"/>
      <c r="M1161" s="176"/>
      <c r="N1161" s="177"/>
      <c r="O1161" s="177"/>
      <c r="P1161" s="177"/>
      <c r="Q1161" s="177"/>
      <c r="R1161" s="177"/>
      <c r="S1161" s="177"/>
      <c r="T1161" s="178"/>
      <c r="AT1161" s="172" t="s">
        <v>207</v>
      </c>
      <c r="AU1161" s="172" t="s">
        <v>84</v>
      </c>
      <c r="AV1161" s="14" t="s">
        <v>84</v>
      </c>
      <c r="AW1161" s="14" t="s">
        <v>32</v>
      </c>
      <c r="AX1161" s="14" t="s">
        <v>76</v>
      </c>
      <c r="AY1161" s="172" t="s">
        <v>201</v>
      </c>
    </row>
    <row r="1162" spans="2:51" s="13" customFormat="1" ht="11.25">
      <c r="B1162" s="163"/>
      <c r="D1162" s="164" t="s">
        <v>207</v>
      </c>
      <c r="E1162" s="165" t="s">
        <v>1</v>
      </c>
      <c r="F1162" s="166" t="s">
        <v>1001</v>
      </c>
      <c r="H1162" s="165" t="s">
        <v>1</v>
      </c>
      <c r="I1162" s="167"/>
      <c r="L1162" s="163"/>
      <c r="M1162" s="168"/>
      <c r="N1162" s="169"/>
      <c r="O1162" s="169"/>
      <c r="P1162" s="169"/>
      <c r="Q1162" s="169"/>
      <c r="R1162" s="169"/>
      <c r="S1162" s="169"/>
      <c r="T1162" s="170"/>
      <c r="AT1162" s="165" t="s">
        <v>207</v>
      </c>
      <c r="AU1162" s="165" t="s">
        <v>84</v>
      </c>
      <c r="AV1162" s="13" t="s">
        <v>82</v>
      </c>
      <c r="AW1162" s="13" t="s">
        <v>32</v>
      </c>
      <c r="AX1162" s="13" t="s">
        <v>76</v>
      </c>
      <c r="AY1162" s="165" t="s">
        <v>201</v>
      </c>
    </row>
    <row r="1163" spans="2:51" s="14" customFormat="1" ht="11.25">
      <c r="B1163" s="171"/>
      <c r="D1163" s="164" t="s">
        <v>207</v>
      </c>
      <c r="E1163" s="172" t="s">
        <v>1</v>
      </c>
      <c r="F1163" s="173" t="s">
        <v>1203</v>
      </c>
      <c r="H1163" s="174">
        <v>3.4820000000000002</v>
      </c>
      <c r="I1163" s="175"/>
      <c r="L1163" s="171"/>
      <c r="M1163" s="176"/>
      <c r="N1163" s="177"/>
      <c r="O1163" s="177"/>
      <c r="P1163" s="177"/>
      <c r="Q1163" s="177"/>
      <c r="R1163" s="177"/>
      <c r="S1163" s="177"/>
      <c r="T1163" s="178"/>
      <c r="AT1163" s="172" t="s">
        <v>207</v>
      </c>
      <c r="AU1163" s="172" t="s">
        <v>84</v>
      </c>
      <c r="AV1163" s="14" t="s">
        <v>84</v>
      </c>
      <c r="AW1163" s="14" t="s">
        <v>32</v>
      </c>
      <c r="AX1163" s="14" t="s">
        <v>76</v>
      </c>
      <c r="AY1163" s="172" t="s">
        <v>201</v>
      </c>
    </row>
    <row r="1164" spans="2:51" s="13" customFormat="1" ht="11.25">
      <c r="B1164" s="163"/>
      <c r="D1164" s="164" t="s">
        <v>207</v>
      </c>
      <c r="E1164" s="165" t="s">
        <v>1</v>
      </c>
      <c r="F1164" s="166" t="s">
        <v>1001</v>
      </c>
      <c r="H1164" s="165" t="s">
        <v>1</v>
      </c>
      <c r="I1164" s="167"/>
      <c r="L1164" s="163"/>
      <c r="M1164" s="168"/>
      <c r="N1164" s="169"/>
      <c r="O1164" s="169"/>
      <c r="P1164" s="169"/>
      <c r="Q1164" s="169"/>
      <c r="R1164" s="169"/>
      <c r="S1164" s="169"/>
      <c r="T1164" s="170"/>
      <c r="AT1164" s="165" t="s">
        <v>207</v>
      </c>
      <c r="AU1164" s="165" t="s">
        <v>84</v>
      </c>
      <c r="AV1164" s="13" t="s">
        <v>82</v>
      </c>
      <c r="AW1164" s="13" t="s">
        <v>32</v>
      </c>
      <c r="AX1164" s="13" t="s">
        <v>76</v>
      </c>
      <c r="AY1164" s="165" t="s">
        <v>201</v>
      </c>
    </row>
    <row r="1165" spans="2:51" s="14" customFormat="1" ht="11.25">
      <c r="B1165" s="171"/>
      <c r="D1165" s="164" t="s">
        <v>207</v>
      </c>
      <c r="E1165" s="172" t="s">
        <v>1</v>
      </c>
      <c r="F1165" s="173" t="s">
        <v>1204</v>
      </c>
      <c r="H1165" s="174">
        <v>3.48</v>
      </c>
      <c r="I1165" s="175"/>
      <c r="L1165" s="171"/>
      <c r="M1165" s="176"/>
      <c r="N1165" s="177"/>
      <c r="O1165" s="177"/>
      <c r="P1165" s="177"/>
      <c r="Q1165" s="177"/>
      <c r="R1165" s="177"/>
      <c r="S1165" s="177"/>
      <c r="T1165" s="178"/>
      <c r="AT1165" s="172" t="s">
        <v>207</v>
      </c>
      <c r="AU1165" s="172" t="s">
        <v>84</v>
      </c>
      <c r="AV1165" s="14" t="s">
        <v>84</v>
      </c>
      <c r="AW1165" s="14" t="s">
        <v>32</v>
      </c>
      <c r="AX1165" s="14" t="s">
        <v>76</v>
      </c>
      <c r="AY1165" s="172" t="s">
        <v>201</v>
      </c>
    </row>
    <row r="1166" spans="2:51" s="13" customFormat="1" ht="11.25">
      <c r="B1166" s="163"/>
      <c r="D1166" s="164" t="s">
        <v>207</v>
      </c>
      <c r="E1166" s="165" t="s">
        <v>1</v>
      </c>
      <c r="F1166" s="166" t="s">
        <v>1001</v>
      </c>
      <c r="H1166" s="165" t="s">
        <v>1</v>
      </c>
      <c r="I1166" s="167"/>
      <c r="L1166" s="163"/>
      <c r="M1166" s="168"/>
      <c r="N1166" s="169"/>
      <c r="O1166" s="169"/>
      <c r="P1166" s="169"/>
      <c r="Q1166" s="169"/>
      <c r="R1166" s="169"/>
      <c r="S1166" s="169"/>
      <c r="T1166" s="170"/>
      <c r="AT1166" s="165" t="s">
        <v>207</v>
      </c>
      <c r="AU1166" s="165" t="s">
        <v>84</v>
      </c>
      <c r="AV1166" s="13" t="s">
        <v>82</v>
      </c>
      <c r="AW1166" s="13" t="s">
        <v>32</v>
      </c>
      <c r="AX1166" s="13" t="s">
        <v>76</v>
      </c>
      <c r="AY1166" s="165" t="s">
        <v>201</v>
      </c>
    </row>
    <row r="1167" spans="2:51" s="14" customFormat="1" ht="11.25">
      <c r="B1167" s="171"/>
      <c r="D1167" s="164" t="s">
        <v>207</v>
      </c>
      <c r="E1167" s="172" t="s">
        <v>1</v>
      </c>
      <c r="F1167" s="173" t="s">
        <v>1205</v>
      </c>
      <c r="H1167" s="174">
        <v>1.86</v>
      </c>
      <c r="I1167" s="175"/>
      <c r="L1167" s="171"/>
      <c r="M1167" s="176"/>
      <c r="N1167" s="177"/>
      <c r="O1167" s="177"/>
      <c r="P1167" s="177"/>
      <c r="Q1167" s="177"/>
      <c r="R1167" s="177"/>
      <c r="S1167" s="177"/>
      <c r="T1167" s="178"/>
      <c r="AT1167" s="172" t="s">
        <v>207</v>
      </c>
      <c r="AU1167" s="172" t="s">
        <v>84</v>
      </c>
      <c r="AV1167" s="14" t="s">
        <v>84</v>
      </c>
      <c r="AW1167" s="14" t="s">
        <v>32</v>
      </c>
      <c r="AX1167" s="14" t="s">
        <v>76</v>
      </c>
      <c r="AY1167" s="172" t="s">
        <v>201</v>
      </c>
    </row>
    <row r="1168" spans="2:51" s="13" customFormat="1" ht="11.25">
      <c r="B1168" s="163"/>
      <c r="D1168" s="164" t="s">
        <v>207</v>
      </c>
      <c r="E1168" s="165" t="s">
        <v>1</v>
      </c>
      <c r="F1168" s="166" t="s">
        <v>1206</v>
      </c>
      <c r="H1168" s="165" t="s">
        <v>1</v>
      </c>
      <c r="I1168" s="167"/>
      <c r="L1168" s="163"/>
      <c r="M1168" s="168"/>
      <c r="N1168" s="169"/>
      <c r="O1168" s="169"/>
      <c r="P1168" s="169"/>
      <c r="Q1168" s="169"/>
      <c r="R1168" s="169"/>
      <c r="S1168" s="169"/>
      <c r="T1168" s="170"/>
      <c r="AT1168" s="165" t="s">
        <v>207</v>
      </c>
      <c r="AU1168" s="165" t="s">
        <v>84</v>
      </c>
      <c r="AV1168" s="13" t="s">
        <v>82</v>
      </c>
      <c r="AW1168" s="13" t="s">
        <v>32</v>
      </c>
      <c r="AX1168" s="13" t="s">
        <v>76</v>
      </c>
      <c r="AY1168" s="165" t="s">
        <v>201</v>
      </c>
    </row>
    <row r="1169" spans="2:51" s="14" customFormat="1" ht="11.25">
      <c r="B1169" s="171"/>
      <c r="D1169" s="164" t="s">
        <v>207</v>
      </c>
      <c r="E1169" s="172" t="s">
        <v>1</v>
      </c>
      <c r="F1169" s="173" t="s">
        <v>1207</v>
      </c>
      <c r="H1169" s="174">
        <v>30.8</v>
      </c>
      <c r="I1169" s="175"/>
      <c r="L1169" s="171"/>
      <c r="M1169" s="176"/>
      <c r="N1169" s="177"/>
      <c r="O1169" s="177"/>
      <c r="P1169" s="177"/>
      <c r="Q1169" s="177"/>
      <c r="R1169" s="177"/>
      <c r="S1169" s="177"/>
      <c r="T1169" s="178"/>
      <c r="AT1169" s="172" t="s">
        <v>207</v>
      </c>
      <c r="AU1169" s="172" t="s">
        <v>84</v>
      </c>
      <c r="AV1169" s="14" t="s">
        <v>84</v>
      </c>
      <c r="AW1169" s="14" t="s">
        <v>32</v>
      </c>
      <c r="AX1169" s="14" t="s">
        <v>76</v>
      </c>
      <c r="AY1169" s="172" t="s">
        <v>201</v>
      </c>
    </row>
    <row r="1170" spans="2:51" s="13" customFormat="1" ht="11.25">
      <c r="B1170" s="163"/>
      <c r="D1170" s="164" t="s">
        <v>207</v>
      </c>
      <c r="E1170" s="165" t="s">
        <v>1</v>
      </c>
      <c r="F1170" s="166" t="s">
        <v>1206</v>
      </c>
      <c r="H1170" s="165" t="s">
        <v>1</v>
      </c>
      <c r="I1170" s="167"/>
      <c r="L1170" s="163"/>
      <c r="M1170" s="168"/>
      <c r="N1170" s="169"/>
      <c r="O1170" s="169"/>
      <c r="P1170" s="169"/>
      <c r="Q1170" s="169"/>
      <c r="R1170" s="169"/>
      <c r="S1170" s="169"/>
      <c r="T1170" s="170"/>
      <c r="AT1170" s="165" t="s">
        <v>207</v>
      </c>
      <c r="AU1170" s="165" t="s">
        <v>84</v>
      </c>
      <c r="AV1170" s="13" t="s">
        <v>82</v>
      </c>
      <c r="AW1170" s="13" t="s">
        <v>32</v>
      </c>
      <c r="AX1170" s="13" t="s">
        <v>76</v>
      </c>
      <c r="AY1170" s="165" t="s">
        <v>201</v>
      </c>
    </row>
    <row r="1171" spans="2:51" s="14" customFormat="1" ht="11.25">
      <c r="B1171" s="171"/>
      <c r="D1171" s="164" t="s">
        <v>207</v>
      </c>
      <c r="E1171" s="172" t="s">
        <v>1</v>
      </c>
      <c r="F1171" s="173" t="s">
        <v>1208</v>
      </c>
      <c r="H1171" s="174">
        <v>3.754</v>
      </c>
      <c r="I1171" s="175"/>
      <c r="L1171" s="171"/>
      <c r="M1171" s="176"/>
      <c r="N1171" s="177"/>
      <c r="O1171" s="177"/>
      <c r="P1171" s="177"/>
      <c r="Q1171" s="177"/>
      <c r="R1171" s="177"/>
      <c r="S1171" s="177"/>
      <c r="T1171" s="178"/>
      <c r="AT1171" s="172" t="s">
        <v>207</v>
      </c>
      <c r="AU1171" s="172" t="s">
        <v>84</v>
      </c>
      <c r="AV1171" s="14" t="s">
        <v>84</v>
      </c>
      <c r="AW1171" s="14" t="s">
        <v>32</v>
      </c>
      <c r="AX1171" s="14" t="s">
        <v>76</v>
      </c>
      <c r="AY1171" s="172" t="s">
        <v>201</v>
      </c>
    </row>
    <row r="1172" spans="2:51" s="13" customFormat="1" ht="11.25">
      <c r="B1172" s="163"/>
      <c r="D1172" s="164" t="s">
        <v>207</v>
      </c>
      <c r="E1172" s="165" t="s">
        <v>1</v>
      </c>
      <c r="F1172" s="166" t="s">
        <v>1206</v>
      </c>
      <c r="H1172" s="165" t="s">
        <v>1</v>
      </c>
      <c r="I1172" s="167"/>
      <c r="L1172" s="163"/>
      <c r="M1172" s="168"/>
      <c r="N1172" s="169"/>
      <c r="O1172" s="169"/>
      <c r="P1172" s="169"/>
      <c r="Q1172" s="169"/>
      <c r="R1172" s="169"/>
      <c r="S1172" s="169"/>
      <c r="T1172" s="170"/>
      <c r="AT1172" s="165" t="s">
        <v>207</v>
      </c>
      <c r="AU1172" s="165" t="s">
        <v>84</v>
      </c>
      <c r="AV1172" s="13" t="s">
        <v>82</v>
      </c>
      <c r="AW1172" s="13" t="s">
        <v>32</v>
      </c>
      <c r="AX1172" s="13" t="s">
        <v>76</v>
      </c>
      <c r="AY1172" s="165" t="s">
        <v>201</v>
      </c>
    </row>
    <row r="1173" spans="2:51" s="14" customFormat="1" ht="11.25">
      <c r="B1173" s="171"/>
      <c r="D1173" s="164" t="s">
        <v>207</v>
      </c>
      <c r="E1173" s="172" t="s">
        <v>1</v>
      </c>
      <c r="F1173" s="173" t="s">
        <v>1209</v>
      </c>
      <c r="H1173" s="174">
        <v>7.4930000000000003</v>
      </c>
      <c r="I1173" s="175"/>
      <c r="L1173" s="171"/>
      <c r="M1173" s="176"/>
      <c r="N1173" s="177"/>
      <c r="O1173" s="177"/>
      <c r="P1173" s="177"/>
      <c r="Q1173" s="177"/>
      <c r="R1173" s="177"/>
      <c r="S1173" s="177"/>
      <c r="T1173" s="178"/>
      <c r="AT1173" s="172" t="s">
        <v>207</v>
      </c>
      <c r="AU1173" s="172" t="s">
        <v>84</v>
      </c>
      <c r="AV1173" s="14" t="s">
        <v>84</v>
      </c>
      <c r="AW1173" s="14" t="s">
        <v>32</v>
      </c>
      <c r="AX1173" s="14" t="s">
        <v>76</v>
      </c>
      <c r="AY1173" s="172" t="s">
        <v>201</v>
      </c>
    </row>
    <row r="1174" spans="2:51" s="13" customFormat="1" ht="11.25">
      <c r="B1174" s="163"/>
      <c r="D1174" s="164" t="s">
        <v>207</v>
      </c>
      <c r="E1174" s="165" t="s">
        <v>1</v>
      </c>
      <c r="F1174" s="166" t="s">
        <v>1206</v>
      </c>
      <c r="H1174" s="165" t="s">
        <v>1</v>
      </c>
      <c r="I1174" s="167"/>
      <c r="L1174" s="163"/>
      <c r="M1174" s="168"/>
      <c r="N1174" s="169"/>
      <c r="O1174" s="169"/>
      <c r="P1174" s="169"/>
      <c r="Q1174" s="169"/>
      <c r="R1174" s="169"/>
      <c r="S1174" s="169"/>
      <c r="T1174" s="170"/>
      <c r="AT1174" s="165" t="s">
        <v>207</v>
      </c>
      <c r="AU1174" s="165" t="s">
        <v>84</v>
      </c>
      <c r="AV1174" s="13" t="s">
        <v>82</v>
      </c>
      <c r="AW1174" s="13" t="s">
        <v>32</v>
      </c>
      <c r="AX1174" s="13" t="s">
        <v>76</v>
      </c>
      <c r="AY1174" s="165" t="s">
        <v>201</v>
      </c>
    </row>
    <row r="1175" spans="2:51" s="14" customFormat="1" ht="11.25">
      <c r="B1175" s="171"/>
      <c r="D1175" s="164" t="s">
        <v>207</v>
      </c>
      <c r="E1175" s="172" t="s">
        <v>1</v>
      </c>
      <c r="F1175" s="173" t="s">
        <v>1210</v>
      </c>
      <c r="H1175" s="174">
        <v>7.4790000000000001</v>
      </c>
      <c r="I1175" s="175"/>
      <c r="L1175" s="171"/>
      <c r="M1175" s="176"/>
      <c r="N1175" s="177"/>
      <c r="O1175" s="177"/>
      <c r="P1175" s="177"/>
      <c r="Q1175" s="177"/>
      <c r="R1175" s="177"/>
      <c r="S1175" s="177"/>
      <c r="T1175" s="178"/>
      <c r="AT1175" s="172" t="s">
        <v>207</v>
      </c>
      <c r="AU1175" s="172" t="s">
        <v>84</v>
      </c>
      <c r="AV1175" s="14" t="s">
        <v>84</v>
      </c>
      <c r="AW1175" s="14" t="s">
        <v>32</v>
      </c>
      <c r="AX1175" s="14" t="s">
        <v>76</v>
      </c>
      <c r="AY1175" s="172" t="s">
        <v>201</v>
      </c>
    </row>
    <row r="1176" spans="2:51" s="13" customFormat="1" ht="11.25">
      <c r="B1176" s="163"/>
      <c r="D1176" s="164" t="s">
        <v>207</v>
      </c>
      <c r="E1176" s="165" t="s">
        <v>1</v>
      </c>
      <c r="F1176" s="166" t="s">
        <v>1206</v>
      </c>
      <c r="H1176" s="165" t="s">
        <v>1</v>
      </c>
      <c r="I1176" s="167"/>
      <c r="L1176" s="163"/>
      <c r="M1176" s="168"/>
      <c r="N1176" s="169"/>
      <c r="O1176" s="169"/>
      <c r="P1176" s="169"/>
      <c r="Q1176" s="169"/>
      <c r="R1176" s="169"/>
      <c r="S1176" s="169"/>
      <c r="T1176" s="170"/>
      <c r="AT1176" s="165" t="s">
        <v>207</v>
      </c>
      <c r="AU1176" s="165" t="s">
        <v>84</v>
      </c>
      <c r="AV1176" s="13" t="s">
        <v>82</v>
      </c>
      <c r="AW1176" s="13" t="s">
        <v>32</v>
      </c>
      <c r="AX1176" s="13" t="s">
        <v>76</v>
      </c>
      <c r="AY1176" s="165" t="s">
        <v>201</v>
      </c>
    </row>
    <row r="1177" spans="2:51" s="14" customFormat="1" ht="11.25">
      <c r="B1177" s="171"/>
      <c r="D1177" s="164" t="s">
        <v>207</v>
      </c>
      <c r="E1177" s="172" t="s">
        <v>1</v>
      </c>
      <c r="F1177" s="173" t="s">
        <v>1211</v>
      </c>
      <c r="H1177" s="174">
        <v>7.4660000000000002</v>
      </c>
      <c r="I1177" s="175"/>
      <c r="L1177" s="171"/>
      <c r="M1177" s="176"/>
      <c r="N1177" s="177"/>
      <c r="O1177" s="177"/>
      <c r="P1177" s="177"/>
      <c r="Q1177" s="177"/>
      <c r="R1177" s="177"/>
      <c r="S1177" s="177"/>
      <c r="T1177" s="178"/>
      <c r="AT1177" s="172" t="s">
        <v>207</v>
      </c>
      <c r="AU1177" s="172" t="s">
        <v>84</v>
      </c>
      <c r="AV1177" s="14" t="s">
        <v>84</v>
      </c>
      <c r="AW1177" s="14" t="s">
        <v>32</v>
      </c>
      <c r="AX1177" s="14" t="s">
        <v>76</v>
      </c>
      <c r="AY1177" s="172" t="s">
        <v>201</v>
      </c>
    </row>
    <row r="1178" spans="2:51" s="13" customFormat="1" ht="11.25">
      <c r="B1178" s="163"/>
      <c r="D1178" s="164" t="s">
        <v>207</v>
      </c>
      <c r="E1178" s="165" t="s">
        <v>1</v>
      </c>
      <c r="F1178" s="166" t="s">
        <v>1206</v>
      </c>
      <c r="H1178" s="165" t="s">
        <v>1</v>
      </c>
      <c r="I1178" s="167"/>
      <c r="L1178" s="163"/>
      <c r="M1178" s="168"/>
      <c r="N1178" s="169"/>
      <c r="O1178" s="169"/>
      <c r="P1178" s="169"/>
      <c r="Q1178" s="169"/>
      <c r="R1178" s="169"/>
      <c r="S1178" s="169"/>
      <c r="T1178" s="170"/>
      <c r="AT1178" s="165" t="s">
        <v>207</v>
      </c>
      <c r="AU1178" s="165" t="s">
        <v>84</v>
      </c>
      <c r="AV1178" s="13" t="s">
        <v>82</v>
      </c>
      <c r="AW1178" s="13" t="s">
        <v>32</v>
      </c>
      <c r="AX1178" s="13" t="s">
        <v>76</v>
      </c>
      <c r="AY1178" s="165" t="s">
        <v>201</v>
      </c>
    </row>
    <row r="1179" spans="2:51" s="14" customFormat="1" ht="11.25">
      <c r="B1179" s="171"/>
      <c r="D1179" s="164" t="s">
        <v>207</v>
      </c>
      <c r="E1179" s="172" t="s">
        <v>1</v>
      </c>
      <c r="F1179" s="173" t="s">
        <v>1212</v>
      </c>
      <c r="H1179" s="174">
        <v>7.4550000000000001</v>
      </c>
      <c r="I1179" s="175"/>
      <c r="L1179" s="171"/>
      <c r="M1179" s="176"/>
      <c r="N1179" s="177"/>
      <c r="O1179" s="177"/>
      <c r="P1179" s="177"/>
      <c r="Q1179" s="177"/>
      <c r="R1179" s="177"/>
      <c r="S1179" s="177"/>
      <c r="T1179" s="178"/>
      <c r="AT1179" s="172" t="s">
        <v>207</v>
      </c>
      <c r="AU1179" s="172" t="s">
        <v>84</v>
      </c>
      <c r="AV1179" s="14" t="s">
        <v>84</v>
      </c>
      <c r="AW1179" s="14" t="s">
        <v>32</v>
      </c>
      <c r="AX1179" s="14" t="s">
        <v>76</v>
      </c>
      <c r="AY1179" s="172" t="s">
        <v>201</v>
      </c>
    </row>
    <row r="1180" spans="2:51" s="13" customFormat="1" ht="11.25">
      <c r="B1180" s="163"/>
      <c r="D1180" s="164" t="s">
        <v>207</v>
      </c>
      <c r="E1180" s="165" t="s">
        <v>1</v>
      </c>
      <c r="F1180" s="166" t="s">
        <v>1206</v>
      </c>
      <c r="H1180" s="165" t="s">
        <v>1</v>
      </c>
      <c r="I1180" s="167"/>
      <c r="L1180" s="163"/>
      <c r="M1180" s="168"/>
      <c r="N1180" s="169"/>
      <c r="O1180" s="169"/>
      <c r="P1180" s="169"/>
      <c r="Q1180" s="169"/>
      <c r="R1180" s="169"/>
      <c r="S1180" s="169"/>
      <c r="T1180" s="170"/>
      <c r="AT1180" s="165" t="s">
        <v>207</v>
      </c>
      <c r="AU1180" s="165" t="s">
        <v>84</v>
      </c>
      <c r="AV1180" s="13" t="s">
        <v>82</v>
      </c>
      <c r="AW1180" s="13" t="s">
        <v>32</v>
      </c>
      <c r="AX1180" s="13" t="s">
        <v>76</v>
      </c>
      <c r="AY1180" s="165" t="s">
        <v>201</v>
      </c>
    </row>
    <row r="1181" spans="2:51" s="14" customFormat="1" ht="11.25">
      <c r="B1181" s="171"/>
      <c r="D1181" s="164" t="s">
        <v>207</v>
      </c>
      <c r="E1181" s="172" t="s">
        <v>1</v>
      </c>
      <c r="F1181" s="173" t="s">
        <v>1213</v>
      </c>
      <c r="H1181" s="174">
        <v>260.55399999999997</v>
      </c>
      <c r="I1181" s="175"/>
      <c r="L1181" s="171"/>
      <c r="M1181" s="176"/>
      <c r="N1181" s="177"/>
      <c r="O1181" s="177"/>
      <c r="P1181" s="177"/>
      <c r="Q1181" s="177"/>
      <c r="R1181" s="177"/>
      <c r="S1181" s="177"/>
      <c r="T1181" s="178"/>
      <c r="AT1181" s="172" t="s">
        <v>207</v>
      </c>
      <c r="AU1181" s="172" t="s">
        <v>84</v>
      </c>
      <c r="AV1181" s="14" t="s">
        <v>84</v>
      </c>
      <c r="AW1181" s="14" t="s">
        <v>32</v>
      </c>
      <c r="AX1181" s="14" t="s">
        <v>76</v>
      </c>
      <c r="AY1181" s="172" t="s">
        <v>201</v>
      </c>
    </row>
    <row r="1182" spans="2:51" s="13" customFormat="1" ht="11.25">
      <c r="B1182" s="163"/>
      <c r="D1182" s="164" t="s">
        <v>207</v>
      </c>
      <c r="E1182" s="165" t="s">
        <v>1</v>
      </c>
      <c r="F1182" s="166" t="s">
        <v>1206</v>
      </c>
      <c r="H1182" s="165" t="s">
        <v>1</v>
      </c>
      <c r="I1182" s="167"/>
      <c r="L1182" s="163"/>
      <c r="M1182" s="168"/>
      <c r="N1182" s="169"/>
      <c r="O1182" s="169"/>
      <c r="P1182" s="169"/>
      <c r="Q1182" s="169"/>
      <c r="R1182" s="169"/>
      <c r="S1182" s="169"/>
      <c r="T1182" s="170"/>
      <c r="AT1182" s="165" t="s">
        <v>207</v>
      </c>
      <c r="AU1182" s="165" t="s">
        <v>84</v>
      </c>
      <c r="AV1182" s="13" t="s">
        <v>82</v>
      </c>
      <c r="AW1182" s="13" t="s">
        <v>32</v>
      </c>
      <c r="AX1182" s="13" t="s">
        <v>76</v>
      </c>
      <c r="AY1182" s="165" t="s">
        <v>201</v>
      </c>
    </row>
    <row r="1183" spans="2:51" s="14" customFormat="1" ht="11.25">
      <c r="B1183" s="171"/>
      <c r="D1183" s="164" t="s">
        <v>207</v>
      </c>
      <c r="E1183" s="172" t="s">
        <v>1</v>
      </c>
      <c r="F1183" s="173" t="s">
        <v>1065</v>
      </c>
      <c r="H1183" s="174">
        <v>1.57</v>
      </c>
      <c r="I1183" s="175"/>
      <c r="L1183" s="171"/>
      <c r="M1183" s="176"/>
      <c r="N1183" s="177"/>
      <c r="O1183" s="177"/>
      <c r="P1183" s="177"/>
      <c r="Q1183" s="177"/>
      <c r="R1183" s="177"/>
      <c r="S1183" s="177"/>
      <c r="T1183" s="178"/>
      <c r="AT1183" s="172" t="s">
        <v>207</v>
      </c>
      <c r="AU1183" s="172" t="s">
        <v>84</v>
      </c>
      <c r="AV1183" s="14" t="s">
        <v>84</v>
      </c>
      <c r="AW1183" s="14" t="s">
        <v>32</v>
      </c>
      <c r="AX1183" s="14" t="s">
        <v>76</v>
      </c>
      <c r="AY1183" s="172" t="s">
        <v>201</v>
      </c>
    </row>
    <row r="1184" spans="2:51" s="13" customFormat="1" ht="11.25">
      <c r="B1184" s="163"/>
      <c r="D1184" s="164" t="s">
        <v>207</v>
      </c>
      <c r="E1184" s="165" t="s">
        <v>1</v>
      </c>
      <c r="F1184" s="166" t="s">
        <v>1206</v>
      </c>
      <c r="H1184" s="165" t="s">
        <v>1</v>
      </c>
      <c r="I1184" s="167"/>
      <c r="L1184" s="163"/>
      <c r="M1184" s="168"/>
      <c r="N1184" s="169"/>
      <c r="O1184" s="169"/>
      <c r="P1184" s="169"/>
      <c r="Q1184" s="169"/>
      <c r="R1184" s="169"/>
      <c r="S1184" s="169"/>
      <c r="T1184" s="170"/>
      <c r="AT1184" s="165" t="s">
        <v>207</v>
      </c>
      <c r="AU1184" s="165" t="s">
        <v>84</v>
      </c>
      <c r="AV1184" s="13" t="s">
        <v>82</v>
      </c>
      <c r="AW1184" s="13" t="s">
        <v>32</v>
      </c>
      <c r="AX1184" s="13" t="s">
        <v>76</v>
      </c>
      <c r="AY1184" s="165" t="s">
        <v>201</v>
      </c>
    </row>
    <row r="1185" spans="2:51" s="14" customFormat="1" ht="11.25">
      <c r="B1185" s="171"/>
      <c r="D1185" s="164" t="s">
        <v>207</v>
      </c>
      <c r="E1185" s="172" t="s">
        <v>1</v>
      </c>
      <c r="F1185" s="173" t="s">
        <v>1214</v>
      </c>
      <c r="H1185" s="174">
        <v>3.0990000000000002</v>
      </c>
      <c r="I1185" s="175"/>
      <c r="L1185" s="171"/>
      <c r="M1185" s="176"/>
      <c r="N1185" s="177"/>
      <c r="O1185" s="177"/>
      <c r="P1185" s="177"/>
      <c r="Q1185" s="177"/>
      <c r="R1185" s="177"/>
      <c r="S1185" s="177"/>
      <c r="T1185" s="178"/>
      <c r="AT1185" s="172" t="s">
        <v>207</v>
      </c>
      <c r="AU1185" s="172" t="s">
        <v>84</v>
      </c>
      <c r="AV1185" s="14" t="s">
        <v>84</v>
      </c>
      <c r="AW1185" s="14" t="s">
        <v>32</v>
      </c>
      <c r="AX1185" s="14" t="s">
        <v>76</v>
      </c>
      <c r="AY1185" s="172" t="s">
        <v>201</v>
      </c>
    </row>
    <row r="1186" spans="2:51" s="13" customFormat="1" ht="11.25">
      <c r="B1186" s="163"/>
      <c r="D1186" s="164" t="s">
        <v>207</v>
      </c>
      <c r="E1186" s="165" t="s">
        <v>1</v>
      </c>
      <c r="F1186" s="166" t="s">
        <v>1206</v>
      </c>
      <c r="H1186" s="165" t="s">
        <v>1</v>
      </c>
      <c r="I1186" s="167"/>
      <c r="L1186" s="163"/>
      <c r="M1186" s="168"/>
      <c r="N1186" s="169"/>
      <c r="O1186" s="169"/>
      <c r="P1186" s="169"/>
      <c r="Q1186" s="169"/>
      <c r="R1186" s="169"/>
      <c r="S1186" s="169"/>
      <c r="T1186" s="170"/>
      <c r="AT1186" s="165" t="s">
        <v>207</v>
      </c>
      <c r="AU1186" s="165" t="s">
        <v>84</v>
      </c>
      <c r="AV1186" s="13" t="s">
        <v>82</v>
      </c>
      <c r="AW1186" s="13" t="s">
        <v>32</v>
      </c>
      <c r="AX1186" s="13" t="s">
        <v>76</v>
      </c>
      <c r="AY1186" s="165" t="s">
        <v>201</v>
      </c>
    </row>
    <row r="1187" spans="2:51" s="14" customFormat="1" ht="11.25">
      <c r="B1187" s="171"/>
      <c r="D1187" s="164" t="s">
        <v>207</v>
      </c>
      <c r="E1187" s="172" t="s">
        <v>1</v>
      </c>
      <c r="F1187" s="173" t="s">
        <v>1215</v>
      </c>
      <c r="H1187" s="174">
        <v>5.9569999999999999</v>
      </c>
      <c r="I1187" s="175"/>
      <c r="L1187" s="171"/>
      <c r="M1187" s="176"/>
      <c r="N1187" s="177"/>
      <c r="O1187" s="177"/>
      <c r="P1187" s="177"/>
      <c r="Q1187" s="177"/>
      <c r="R1187" s="177"/>
      <c r="S1187" s="177"/>
      <c r="T1187" s="178"/>
      <c r="AT1187" s="172" t="s">
        <v>207</v>
      </c>
      <c r="AU1187" s="172" t="s">
        <v>84</v>
      </c>
      <c r="AV1187" s="14" t="s">
        <v>84</v>
      </c>
      <c r="AW1187" s="14" t="s">
        <v>32</v>
      </c>
      <c r="AX1187" s="14" t="s">
        <v>76</v>
      </c>
      <c r="AY1187" s="172" t="s">
        <v>201</v>
      </c>
    </row>
    <row r="1188" spans="2:51" s="13" customFormat="1" ht="11.25">
      <c r="B1188" s="163"/>
      <c r="D1188" s="164" t="s">
        <v>207</v>
      </c>
      <c r="E1188" s="165" t="s">
        <v>1</v>
      </c>
      <c r="F1188" s="166" t="s">
        <v>1206</v>
      </c>
      <c r="H1188" s="165" t="s">
        <v>1</v>
      </c>
      <c r="I1188" s="167"/>
      <c r="L1188" s="163"/>
      <c r="M1188" s="168"/>
      <c r="N1188" s="169"/>
      <c r="O1188" s="169"/>
      <c r="P1188" s="169"/>
      <c r="Q1188" s="169"/>
      <c r="R1188" s="169"/>
      <c r="S1188" s="169"/>
      <c r="T1188" s="170"/>
      <c r="AT1188" s="165" t="s">
        <v>207</v>
      </c>
      <c r="AU1188" s="165" t="s">
        <v>84</v>
      </c>
      <c r="AV1188" s="13" t="s">
        <v>82</v>
      </c>
      <c r="AW1188" s="13" t="s">
        <v>32</v>
      </c>
      <c r="AX1188" s="13" t="s">
        <v>76</v>
      </c>
      <c r="AY1188" s="165" t="s">
        <v>201</v>
      </c>
    </row>
    <row r="1189" spans="2:51" s="14" customFormat="1" ht="11.25">
      <c r="B1189" s="171"/>
      <c r="D1189" s="164" t="s">
        <v>207</v>
      </c>
      <c r="E1189" s="172" t="s">
        <v>1</v>
      </c>
      <c r="F1189" s="173" t="s">
        <v>1057</v>
      </c>
      <c r="H1189" s="174">
        <v>26.04</v>
      </c>
      <c r="I1189" s="175"/>
      <c r="L1189" s="171"/>
      <c r="M1189" s="176"/>
      <c r="N1189" s="177"/>
      <c r="O1189" s="177"/>
      <c r="P1189" s="177"/>
      <c r="Q1189" s="177"/>
      <c r="R1189" s="177"/>
      <c r="S1189" s="177"/>
      <c r="T1189" s="178"/>
      <c r="AT1189" s="172" t="s">
        <v>207</v>
      </c>
      <c r="AU1189" s="172" t="s">
        <v>84</v>
      </c>
      <c r="AV1189" s="14" t="s">
        <v>84</v>
      </c>
      <c r="AW1189" s="14" t="s">
        <v>32</v>
      </c>
      <c r="AX1189" s="14" t="s">
        <v>76</v>
      </c>
      <c r="AY1189" s="172" t="s">
        <v>201</v>
      </c>
    </row>
    <row r="1190" spans="2:51" s="13" customFormat="1" ht="11.25">
      <c r="B1190" s="163"/>
      <c r="D1190" s="164" t="s">
        <v>207</v>
      </c>
      <c r="E1190" s="165" t="s">
        <v>1</v>
      </c>
      <c r="F1190" s="166" t="s">
        <v>1206</v>
      </c>
      <c r="H1190" s="165" t="s">
        <v>1</v>
      </c>
      <c r="I1190" s="167"/>
      <c r="L1190" s="163"/>
      <c r="M1190" s="168"/>
      <c r="N1190" s="169"/>
      <c r="O1190" s="169"/>
      <c r="P1190" s="169"/>
      <c r="Q1190" s="169"/>
      <c r="R1190" s="169"/>
      <c r="S1190" s="169"/>
      <c r="T1190" s="170"/>
      <c r="AT1190" s="165" t="s">
        <v>207</v>
      </c>
      <c r="AU1190" s="165" t="s">
        <v>84</v>
      </c>
      <c r="AV1190" s="13" t="s">
        <v>82</v>
      </c>
      <c r="AW1190" s="13" t="s">
        <v>32</v>
      </c>
      <c r="AX1190" s="13" t="s">
        <v>76</v>
      </c>
      <c r="AY1190" s="165" t="s">
        <v>201</v>
      </c>
    </row>
    <row r="1191" spans="2:51" s="14" customFormat="1" ht="11.25">
      <c r="B1191" s="171"/>
      <c r="D1191" s="164" t="s">
        <v>207</v>
      </c>
      <c r="E1191" s="172" t="s">
        <v>1</v>
      </c>
      <c r="F1191" s="173" t="s">
        <v>1216</v>
      </c>
      <c r="H1191" s="174">
        <v>3.6789999999999998</v>
      </c>
      <c r="I1191" s="175"/>
      <c r="L1191" s="171"/>
      <c r="M1191" s="176"/>
      <c r="N1191" s="177"/>
      <c r="O1191" s="177"/>
      <c r="P1191" s="177"/>
      <c r="Q1191" s="177"/>
      <c r="R1191" s="177"/>
      <c r="S1191" s="177"/>
      <c r="T1191" s="178"/>
      <c r="AT1191" s="172" t="s">
        <v>207</v>
      </c>
      <c r="AU1191" s="172" t="s">
        <v>84</v>
      </c>
      <c r="AV1191" s="14" t="s">
        <v>84</v>
      </c>
      <c r="AW1191" s="14" t="s">
        <v>32</v>
      </c>
      <c r="AX1191" s="14" t="s">
        <v>76</v>
      </c>
      <c r="AY1191" s="172" t="s">
        <v>201</v>
      </c>
    </row>
    <row r="1192" spans="2:51" s="13" customFormat="1" ht="11.25">
      <c r="B1192" s="163"/>
      <c r="D1192" s="164" t="s">
        <v>207</v>
      </c>
      <c r="E1192" s="165" t="s">
        <v>1</v>
      </c>
      <c r="F1192" s="166" t="s">
        <v>1206</v>
      </c>
      <c r="H1192" s="165" t="s">
        <v>1</v>
      </c>
      <c r="I1192" s="167"/>
      <c r="L1192" s="163"/>
      <c r="M1192" s="168"/>
      <c r="N1192" s="169"/>
      <c r="O1192" s="169"/>
      <c r="P1192" s="169"/>
      <c r="Q1192" s="169"/>
      <c r="R1192" s="169"/>
      <c r="S1192" s="169"/>
      <c r="T1192" s="170"/>
      <c r="AT1192" s="165" t="s">
        <v>207</v>
      </c>
      <c r="AU1192" s="165" t="s">
        <v>84</v>
      </c>
      <c r="AV1192" s="13" t="s">
        <v>82</v>
      </c>
      <c r="AW1192" s="13" t="s">
        <v>32</v>
      </c>
      <c r="AX1192" s="13" t="s">
        <v>76</v>
      </c>
      <c r="AY1192" s="165" t="s">
        <v>201</v>
      </c>
    </row>
    <row r="1193" spans="2:51" s="14" customFormat="1" ht="11.25">
      <c r="B1193" s="171"/>
      <c r="D1193" s="164" t="s">
        <v>207</v>
      </c>
      <c r="E1193" s="172" t="s">
        <v>1</v>
      </c>
      <c r="F1193" s="173" t="s">
        <v>1217</v>
      </c>
      <c r="H1193" s="174">
        <v>3.677</v>
      </c>
      <c r="I1193" s="175"/>
      <c r="L1193" s="171"/>
      <c r="M1193" s="176"/>
      <c r="N1193" s="177"/>
      <c r="O1193" s="177"/>
      <c r="P1193" s="177"/>
      <c r="Q1193" s="177"/>
      <c r="R1193" s="177"/>
      <c r="S1193" s="177"/>
      <c r="T1193" s="178"/>
      <c r="AT1193" s="172" t="s">
        <v>207</v>
      </c>
      <c r="AU1193" s="172" t="s">
        <v>84</v>
      </c>
      <c r="AV1193" s="14" t="s">
        <v>84</v>
      </c>
      <c r="AW1193" s="14" t="s">
        <v>32</v>
      </c>
      <c r="AX1193" s="14" t="s">
        <v>76</v>
      </c>
      <c r="AY1193" s="172" t="s">
        <v>201</v>
      </c>
    </row>
    <row r="1194" spans="2:51" s="13" customFormat="1" ht="11.25">
      <c r="B1194" s="163"/>
      <c r="D1194" s="164" t="s">
        <v>207</v>
      </c>
      <c r="E1194" s="165" t="s">
        <v>1</v>
      </c>
      <c r="F1194" s="166" t="s">
        <v>1206</v>
      </c>
      <c r="H1194" s="165" t="s">
        <v>1</v>
      </c>
      <c r="I1194" s="167"/>
      <c r="L1194" s="163"/>
      <c r="M1194" s="168"/>
      <c r="N1194" s="169"/>
      <c r="O1194" s="169"/>
      <c r="P1194" s="169"/>
      <c r="Q1194" s="169"/>
      <c r="R1194" s="169"/>
      <c r="S1194" s="169"/>
      <c r="T1194" s="170"/>
      <c r="AT1194" s="165" t="s">
        <v>207</v>
      </c>
      <c r="AU1194" s="165" t="s">
        <v>84</v>
      </c>
      <c r="AV1194" s="13" t="s">
        <v>82</v>
      </c>
      <c r="AW1194" s="13" t="s">
        <v>32</v>
      </c>
      <c r="AX1194" s="13" t="s">
        <v>76</v>
      </c>
      <c r="AY1194" s="165" t="s">
        <v>201</v>
      </c>
    </row>
    <row r="1195" spans="2:51" s="14" customFormat="1" ht="11.25">
      <c r="B1195" s="171"/>
      <c r="D1195" s="164" t="s">
        <v>207</v>
      </c>
      <c r="E1195" s="172" t="s">
        <v>1</v>
      </c>
      <c r="F1195" s="173" t="s">
        <v>1218</v>
      </c>
      <c r="H1195" s="174">
        <v>3.5419999999999998</v>
      </c>
      <c r="I1195" s="175"/>
      <c r="L1195" s="171"/>
      <c r="M1195" s="176"/>
      <c r="N1195" s="177"/>
      <c r="O1195" s="177"/>
      <c r="P1195" s="177"/>
      <c r="Q1195" s="177"/>
      <c r="R1195" s="177"/>
      <c r="S1195" s="177"/>
      <c r="T1195" s="178"/>
      <c r="AT1195" s="172" t="s">
        <v>207</v>
      </c>
      <c r="AU1195" s="172" t="s">
        <v>84</v>
      </c>
      <c r="AV1195" s="14" t="s">
        <v>84</v>
      </c>
      <c r="AW1195" s="14" t="s">
        <v>32</v>
      </c>
      <c r="AX1195" s="14" t="s">
        <v>76</v>
      </c>
      <c r="AY1195" s="172" t="s">
        <v>201</v>
      </c>
    </row>
    <row r="1196" spans="2:51" s="13" customFormat="1" ht="11.25">
      <c r="B1196" s="163"/>
      <c r="D1196" s="164" t="s">
        <v>207</v>
      </c>
      <c r="E1196" s="165" t="s">
        <v>1</v>
      </c>
      <c r="F1196" s="166" t="s">
        <v>1206</v>
      </c>
      <c r="H1196" s="165" t="s">
        <v>1</v>
      </c>
      <c r="I1196" s="167"/>
      <c r="L1196" s="163"/>
      <c r="M1196" s="168"/>
      <c r="N1196" s="169"/>
      <c r="O1196" s="169"/>
      <c r="P1196" s="169"/>
      <c r="Q1196" s="169"/>
      <c r="R1196" s="169"/>
      <c r="S1196" s="169"/>
      <c r="T1196" s="170"/>
      <c r="AT1196" s="165" t="s">
        <v>207</v>
      </c>
      <c r="AU1196" s="165" t="s">
        <v>84</v>
      </c>
      <c r="AV1196" s="13" t="s">
        <v>82</v>
      </c>
      <c r="AW1196" s="13" t="s">
        <v>32</v>
      </c>
      <c r="AX1196" s="13" t="s">
        <v>76</v>
      </c>
      <c r="AY1196" s="165" t="s">
        <v>201</v>
      </c>
    </row>
    <row r="1197" spans="2:51" s="14" customFormat="1" ht="11.25">
      <c r="B1197" s="171"/>
      <c r="D1197" s="164" t="s">
        <v>207</v>
      </c>
      <c r="E1197" s="172" t="s">
        <v>1</v>
      </c>
      <c r="F1197" s="173" t="s">
        <v>1219</v>
      </c>
      <c r="H1197" s="174">
        <v>3.2250000000000001</v>
      </c>
      <c r="I1197" s="175"/>
      <c r="L1197" s="171"/>
      <c r="M1197" s="176"/>
      <c r="N1197" s="177"/>
      <c r="O1197" s="177"/>
      <c r="P1197" s="177"/>
      <c r="Q1197" s="177"/>
      <c r="R1197" s="177"/>
      <c r="S1197" s="177"/>
      <c r="T1197" s="178"/>
      <c r="AT1197" s="172" t="s">
        <v>207</v>
      </c>
      <c r="AU1197" s="172" t="s">
        <v>84</v>
      </c>
      <c r="AV1197" s="14" t="s">
        <v>84</v>
      </c>
      <c r="AW1197" s="14" t="s">
        <v>32</v>
      </c>
      <c r="AX1197" s="14" t="s">
        <v>76</v>
      </c>
      <c r="AY1197" s="172" t="s">
        <v>201</v>
      </c>
    </row>
    <row r="1198" spans="2:51" s="13" customFormat="1" ht="11.25">
      <c r="B1198" s="163"/>
      <c r="D1198" s="164" t="s">
        <v>207</v>
      </c>
      <c r="E1198" s="165" t="s">
        <v>1</v>
      </c>
      <c r="F1198" s="166" t="s">
        <v>1206</v>
      </c>
      <c r="H1198" s="165" t="s">
        <v>1</v>
      </c>
      <c r="I1198" s="167"/>
      <c r="L1198" s="163"/>
      <c r="M1198" s="168"/>
      <c r="N1198" s="169"/>
      <c r="O1198" s="169"/>
      <c r="P1198" s="169"/>
      <c r="Q1198" s="169"/>
      <c r="R1198" s="169"/>
      <c r="S1198" s="169"/>
      <c r="T1198" s="170"/>
      <c r="AT1198" s="165" t="s">
        <v>207</v>
      </c>
      <c r="AU1198" s="165" t="s">
        <v>84</v>
      </c>
      <c r="AV1198" s="13" t="s">
        <v>82</v>
      </c>
      <c r="AW1198" s="13" t="s">
        <v>32</v>
      </c>
      <c r="AX1198" s="13" t="s">
        <v>76</v>
      </c>
      <c r="AY1198" s="165" t="s">
        <v>201</v>
      </c>
    </row>
    <row r="1199" spans="2:51" s="14" customFormat="1" ht="11.25">
      <c r="B1199" s="171"/>
      <c r="D1199" s="164" t="s">
        <v>207</v>
      </c>
      <c r="E1199" s="172" t="s">
        <v>1</v>
      </c>
      <c r="F1199" s="173" t="s">
        <v>1220</v>
      </c>
      <c r="H1199" s="174">
        <v>1.575</v>
      </c>
      <c r="I1199" s="175"/>
      <c r="L1199" s="171"/>
      <c r="M1199" s="176"/>
      <c r="N1199" s="177"/>
      <c r="O1199" s="177"/>
      <c r="P1199" s="177"/>
      <c r="Q1199" s="177"/>
      <c r="R1199" s="177"/>
      <c r="S1199" s="177"/>
      <c r="T1199" s="178"/>
      <c r="AT1199" s="172" t="s">
        <v>207</v>
      </c>
      <c r="AU1199" s="172" t="s">
        <v>84</v>
      </c>
      <c r="AV1199" s="14" t="s">
        <v>84</v>
      </c>
      <c r="AW1199" s="14" t="s">
        <v>32</v>
      </c>
      <c r="AX1199" s="14" t="s">
        <v>76</v>
      </c>
      <c r="AY1199" s="172" t="s">
        <v>201</v>
      </c>
    </row>
    <row r="1200" spans="2:51" s="13" customFormat="1" ht="11.25">
      <c r="B1200" s="163"/>
      <c r="D1200" s="164" t="s">
        <v>207</v>
      </c>
      <c r="E1200" s="165" t="s">
        <v>1</v>
      </c>
      <c r="F1200" s="166" t="s">
        <v>1206</v>
      </c>
      <c r="H1200" s="165" t="s">
        <v>1</v>
      </c>
      <c r="I1200" s="167"/>
      <c r="L1200" s="163"/>
      <c r="M1200" s="168"/>
      <c r="N1200" s="169"/>
      <c r="O1200" s="169"/>
      <c r="P1200" s="169"/>
      <c r="Q1200" s="169"/>
      <c r="R1200" s="169"/>
      <c r="S1200" s="169"/>
      <c r="T1200" s="170"/>
      <c r="AT1200" s="165" t="s">
        <v>207</v>
      </c>
      <c r="AU1200" s="165" t="s">
        <v>84</v>
      </c>
      <c r="AV1200" s="13" t="s">
        <v>82</v>
      </c>
      <c r="AW1200" s="13" t="s">
        <v>32</v>
      </c>
      <c r="AX1200" s="13" t="s">
        <v>76</v>
      </c>
      <c r="AY1200" s="165" t="s">
        <v>201</v>
      </c>
    </row>
    <row r="1201" spans="2:51" s="14" customFormat="1" ht="11.25">
      <c r="B1201" s="171"/>
      <c r="D1201" s="164" t="s">
        <v>207</v>
      </c>
      <c r="E1201" s="172" t="s">
        <v>1</v>
      </c>
      <c r="F1201" s="173" t="s">
        <v>1221</v>
      </c>
      <c r="H1201" s="174">
        <v>3.1429999999999998</v>
      </c>
      <c r="I1201" s="175"/>
      <c r="L1201" s="171"/>
      <c r="M1201" s="176"/>
      <c r="N1201" s="177"/>
      <c r="O1201" s="177"/>
      <c r="P1201" s="177"/>
      <c r="Q1201" s="177"/>
      <c r="R1201" s="177"/>
      <c r="S1201" s="177"/>
      <c r="T1201" s="178"/>
      <c r="AT1201" s="172" t="s">
        <v>207</v>
      </c>
      <c r="AU1201" s="172" t="s">
        <v>84</v>
      </c>
      <c r="AV1201" s="14" t="s">
        <v>84</v>
      </c>
      <c r="AW1201" s="14" t="s">
        <v>32</v>
      </c>
      <c r="AX1201" s="14" t="s">
        <v>76</v>
      </c>
      <c r="AY1201" s="172" t="s">
        <v>201</v>
      </c>
    </row>
    <row r="1202" spans="2:51" s="13" customFormat="1" ht="11.25">
      <c r="B1202" s="163"/>
      <c r="D1202" s="164" t="s">
        <v>207</v>
      </c>
      <c r="E1202" s="165" t="s">
        <v>1</v>
      </c>
      <c r="F1202" s="166" t="s">
        <v>1206</v>
      </c>
      <c r="H1202" s="165" t="s">
        <v>1</v>
      </c>
      <c r="I1202" s="167"/>
      <c r="L1202" s="163"/>
      <c r="M1202" s="168"/>
      <c r="N1202" s="169"/>
      <c r="O1202" s="169"/>
      <c r="P1202" s="169"/>
      <c r="Q1202" s="169"/>
      <c r="R1202" s="169"/>
      <c r="S1202" s="169"/>
      <c r="T1202" s="170"/>
      <c r="AT1202" s="165" t="s">
        <v>207</v>
      </c>
      <c r="AU1202" s="165" t="s">
        <v>84</v>
      </c>
      <c r="AV1202" s="13" t="s">
        <v>82</v>
      </c>
      <c r="AW1202" s="13" t="s">
        <v>32</v>
      </c>
      <c r="AX1202" s="13" t="s">
        <v>76</v>
      </c>
      <c r="AY1202" s="165" t="s">
        <v>201</v>
      </c>
    </row>
    <row r="1203" spans="2:51" s="14" customFormat="1" ht="11.25">
      <c r="B1203" s="171"/>
      <c r="D1203" s="164" t="s">
        <v>207</v>
      </c>
      <c r="E1203" s="172" t="s">
        <v>1</v>
      </c>
      <c r="F1203" s="173" t="s">
        <v>1222</v>
      </c>
      <c r="H1203" s="174">
        <v>3.137</v>
      </c>
      <c r="I1203" s="175"/>
      <c r="L1203" s="171"/>
      <c r="M1203" s="176"/>
      <c r="N1203" s="177"/>
      <c r="O1203" s="177"/>
      <c r="P1203" s="177"/>
      <c r="Q1203" s="177"/>
      <c r="R1203" s="177"/>
      <c r="S1203" s="177"/>
      <c r="T1203" s="178"/>
      <c r="AT1203" s="172" t="s">
        <v>207</v>
      </c>
      <c r="AU1203" s="172" t="s">
        <v>84</v>
      </c>
      <c r="AV1203" s="14" t="s">
        <v>84</v>
      </c>
      <c r="AW1203" s="14" t="s">
        <v>32</v>
      </c>
      <c r="AX1203" s="14" t="s">
        <v>76</v>
      </c>
      <c r="AY1203" s="172" t="s">
        <v>201</v>
      </c>
    </row>
    <row r="1204" spans="2:51" s="13" customFormat="1" ht="11.25">
      <c r="B1204" s="163"/>
      <c r="D1204" s="164" t="s">
        <v>207</v>
      </c>
      <c r="E1204" s="165" t="s">
        <v>1</v>
      </c>
      <c r="F1204" s="166" t="s">
        <v>1206</v>
      </c>
      <c r="H1204" s="165" t="s">
        <v>1</v>
      </c>
      <c r="I1204" s="167"/>
      <c r="L1204" s="163"/>
      <c r="M1204" s="168"/>
      <c r="N1204" s="169"/>
      <c r="O1204" s="169"/>
      <c r="P1204" s="169"/>
      <c r="Q1204" s="169"/>
      <c r="R1204" s="169"/>
      <c r="S1204" s="169"/>
      <c r="T1204" s="170"/>
      <c r="AT1204" s="165" t="s">
        <v>207</v>
      </c>
      <c r="AU1204" s="165" t="s">
        <v>84</v>
      </c>
      <c r="AV1204" s="13" t="s">
        <v>82</v>
      </c>
      <c r="AW1204" s="13" t="s">
        <v>32</v>
      </c>
      <c r="AX1204" s="13" t="s">
        <v>76</v>
      </c>
      <c r="AY1204" s="165" t="s">
        <v>201</v>
      </c>
    </row>
    <row r="1205" spans="2:51" s="14" customFormat="1" ht="11.25">
      <c r="B1205" s="171"/>
      <c r="D1205" s="164" t="s">
        <v>207</v>
      </c>
      <c r="E1205" s="172" t="s">
        <v>1</v>
      </c>
      <c r="F1205" s="173" t="s">
        <v>1223</v>
      </c>
      <c r="H1205" s="174">
        <v>3.1320000000000001</v>
      </c>
      <c r="I1205" s="175"/>
      <c r="L1205" s="171"/>
      <c r="M1205" s="176"/>
      <c r="N1205" s="177"/>
      <c r="O1205" s="177"/>
      <c r="P1205" s="177"/>
      <c r="Q1205" s="177"/>
      <c r="R1205" s="177"/>
      <c r="S1205" s="177"/>
      <c r="T1205" s="178"/>
      <c r="AT1205" s="172" t="s">
        <v>207</v>
      </c>
      <c r="AU1205" s="172" t="s">
        <v>84</v>
      </c>
      <c r="AV1205" s="14" t="s">
        <v>84</v>
      </c>
      <c r="AW1205" s="14" t="s">
        <v>32</v>
      </c>
      <c r="AX1205" s="14" t="s">
        <v>76</v>
      </c>
      <c r="AY1205" s="172" t="s">
        <v>201</v>
      </c>
    </row>
    <row r="1206" spans="2:51" s="13" customFormat="1" ht="11.25">
      <c r="B1206" s="163"/>
      <c r="D1206" s="164" t="s">
        <v>207</v>
      </c>
      <c r="E1206" s="165" t="s">
        <v>1</v>
      </c>
      <c r="F1206" s="166" t="s">
        <v>1206</v>
      </c>
      <c r="H1206" s="165" t="s">
        <v>1</v>
      </c>
      <c r="I1206" s="167"/>
      <c r="L1206" s="163"/>
      <c r="M1206" s="168"/>
      <c r="N1206" s="169"/>
      <c r="O1206" s="169"/>
      <c r="P1206" s="169"/>
      <c r="Q1206" s="169"/>
      <c r="R1206" s="169"/>
      <c r="S1206" s="169"/>
      <c r="T1206" s="170"/>
      <c r="AT1206" s="165" t="s">
        <v>207</v>
      </c>
      <c r="AU1206" s="165" t="s">
        <v>84</v>
      </c>
      <c r="AV1206" s="13" t="s">
        <v>82</v>
      </c>
      <c r="AW1206" s="13" t="s">
        <v>32</v>
      </c>
      <c r="AX1206" s="13" t="s">
        <v>76</v>
      </c>
      <c r="AY1206" s="165" t="s">
        <v>201</v>
      </c>
    </row>
    <row r="1207" spans="2:51" s="14" customFormat="1" ht="11.25">
      <c r="B1207" s="171"/>
      <c r="D1207" s="164" t="s">
        <v>207</v>
      </c>
      <c r="E1207" s="172" t="s">
        <v>1</v>
      </c>
      <c r="F1207" s="173" t="s">
        <v>1224</v>
      </c>
      <c r="H1207" s="174">
        <v>3.1259999999999999</v>
      </c>
      <c r="I1207" s="175"/>
      <c r="L1207" s="171"/>
      <c r="M1207" s="176"/>
      <c r="N1207" s="177"/>
      <c r="O1207" s="177"/>
      <c r="P1207" s="177"/>
      <c r="Q1207" s="177"/>
      <c r="R1207" s="177"/>
      <c r="S1207" s="177"/>
      <c r="T1207" s="178"/>
      <c r="AT1207" s="172" t="s">
        <v>207</v>
      </c>
      <c r="AU1207" s="172" t="s">
        <v>84</v>
      </c>
      <c r="AV1207" s="14" t="s">
        <v>84</v>
      </c>
      <c r="AW1207" s="14" t="s">
        <v>32</v>
      </c>
      <c r="AX1207" s="14" t="s">
        <v>76</v>
      </c>
      <c r="AY1207" s="172" t="s">
        <v>201</v>
      </c>
    </row>
    <row r="1208" spans="2:51" s="13" customFormat="1" ht="11.25">
      <c r="B1208" s="163"/>
      <c r="D1208" s="164" t="s">
        <v>207</v>
      </c>
      <c r="E1208" s="165" t="s">
        <v>1</v>
      </c>
      <c r="F1208" s="166" t="s">
        <v>1206</v>
      </c>
      <c r="H1208" s="165" t="s">
        <v>1</v>
      </c>
      <c r="I1208" s="167"/>
      <c r="L1208" s="163"/>
      <c r="M1208" s="168"/>
      <c r="N1208" s="169"/>
      <c r="O1208" s="169"/>
      <c r="P1208" s="169"/>
      <c r="Q1208" s="169"/>
      <c r="R1208" s="169"/>
      <c r="S1208" s="169"/>
      <c r="T1208" s="170"/>
      <c r="AT1208" s="165" t="s">
        <v>207</v>
      </c>
      <c r="AU1208" s="165" t="s">
        <v>84</v>
      </c>
      <c r="AV1208" s="13" t="s">
        <v>82</v>
      </c>
      <c r="AW1208" s="13" t="s">
        <v>32</v>
      </c>
      <c r="AX1208" s="13" t="s">
        <v>76</v>
      </c>
      <c r="AY1208" s="165" t="s">
        <v>201</v>
      </c>
    </row>
    <row r="1209" spans="2:51" s="14" customFormat="1" ht="11.25">
      <c r="B1209" s="171"/>
      <c r="D1209" s="164" t="s">
        <v>207</v>
      </c>
      <c r="E1209" s="172" t="s">
        <v>1</v>
      </c>
      <c r="F1209" s="173" t="s">
        <v>1225</v>
      </c>
      <c r="H1209" s="174">
        <v>1.5329999999999999</v>
      </c>
      <c r="I1209" s="175"/>
      <c r="L1209" s="171"/>
      <c r="M1209" s="176"/>
      <c r="N1209" s="177"/>
      <c r="O1209" s="177"/>
      <c r="P1209" s="177"/>
      <c r="Q1209" s="177"/>
      <c r="R1209" s="177"/>
      <c r="S1209" s="177"/>
      <c r="T1209" s="178"/>
      <c r="AT1209" s="172" t="s">
        <v>207</v>
      </c>
      <c r="AU1209" s="172" t="s">
        <v>84</v>
      </c>
      <c r="AV1209" s="14" t="s">
        <v>84</v>
      </c>
      <c r="AW1209" s="14" t="s">
        <v>32</v>
      </c>
      <c r="AX1209" s="14" t="s">
        <v>76</v>
      </c>
      <c r="AY1209" s="172" t="s">
        <v>201</v>
      </c>
    </row>
    <row r="1210" spans="2:51" s="13" customFormat="1" ht="11.25">
      <c r="B1210" s="163"/>
      <c r="D1210" s="164" t="s">
        <v>207</v>
      </c>
      <c r="E1210" s="165" t="s">
        <v>1</v>
      </c>
      <c r="F1210" s="166" t="s">
        <v>1206</v>
      </c>
      <c r="H1210" s="165" t="s">
        <v>1</v>
      </c>
      <c r="I1210" s="167"/>
      <c r="L1210" s="163"/>
      <c r="M1210" s="168"/>
      <c r="N1210" s="169"/>
      <c r="O1210" s="169"/>
      <c r="P1210" s="169"/>
      <c r="Q1210" s="169"/>
      <c r="R1210" s="169"/>
      <c r="S1210" s="169"/>
      <c r="T1210" s="170"/>
      <c r="AT1210" s="165" t="s">
        <v>207</v>
      </c>
      <c r="AU1210" s="165" t="s">
        <v>84</v>
      </c>
      <c r="AV1210" s="13" t="s">
        <v>82</v>
      </c>
      <c r="AW1210" s="13" t="s">
        <v>32</v>
      </c>
      <c r="AX1210" s="13" t="s">
        <v>76</v>
      </c>
      <c r="AY1210" s="165" t="s">
        <v>201</v>
      </c>
    </row>
    <row r="1211" spans="2:51" s="14" customFormat="1" ht="11.25">
      <c r="B1211" s="171"/>
      <c r="D1211" s="164" t="s">
        <v>207</v>
      </c>
      <c r="E1211" s="172" t="s">
        <v>1</v>
      </c>
      <c r="F1211" s="173" t="s">
        <v>1226</v>
      </c>
      <c r="H1211" s="174">
        <v>1.5329999999999999</v>
      </c>
      <c r="I1211" s="175"/>
      <c r="L1211" s="171"/>
      <c r="M1211" s="176"/>
      <c r="N1211" s="177"/>
      <c r="O1211" s="177"/>
      <c r="P1211" s="177"/>
      <c r="Q1211" s="177"/>
      <c r="R1211" s="177"/>
      <c r="S1211" s="177"/>
      <c r="T1211" s="178"/>
      <c r="AT1211" s="172" t="s">
        <v>207</v>
      </c>
      <c r="AU1211" s="172" t="s">
        <v>84</v>
      </c>
      <c r="AV1211" s="14" t="s">
        <v>84</v>
      </c>
      <c r="AW1211" s="14" t="s">
        <v>32</v>
      </c>
      <c r="AX1211" s="14" t="s">
        <v>76</v>
      </c>
      <c r="AY1211" s="172" t="s">
        <v>201</v>
      </c>
    </row>
    <row r="1212" spans="2:51" s="13" customFormat="1" ht="11.25">
      <c r="B1212" s="163"/>
      <c r="D1212" s="164" t="s">
        <v>207</v>
      </c>
      <c r="E1212" s="165" t="s">
        <v>1</v>
      </c>
      <c r="F1212" s="166" t="s">
        <v>1206</v>
      </c>
      <c r="H1212" s="165" t="s">
        <v>1</v>
      </c>
      <c r="I1212" s="167"/>
      <c r="L1212" s="163"/>
      <c r="M1212" s="168"/>
      <c r="N1212" s="169"/>
      <c r="O1212" s="169"/>
      <c r="P1212" s="169"/>
      <c r="Q1212" s="169"/>
      <c r="R1212" s="169"/>
      <c r="S1212" s="169"/>
      <c r="T1212" s="170"/>
      <c r="AT1212" s="165" t="s">
        <v>207</v>
      </c>
      <c r="AU1212" s="165" t="s">
        <v>84</v>
      </c>
      <c r="AV1212" s="13" t="s">
        <v>82</v>
      </c>
      <c r="AW1212" s="13" t="s">
        <v>32</v>
      </c>
      <c r="AX1212" s="13" t="s">
        <v>76</v>
      </c>
      <c r="AY1212" s="165" t="s">
        <v>201</v>
      </c>
    </row>
    <row r="1213" spans="2:51" s="14" customFormat="1" ht="11.25">
      <c r="B1213" s="171"/>
      <c r="D1213" s="164" t="s">
        <v>207</v>
      </c>
      <c r="E1213" s="172" t="s">
        <v>1</v>
      </c>
      <c r="F1213" s="173" t="s">
        <v>1227</v>
      </c>
      <c r="H1213" s="174">
        <v>1.36</v>
      </c>
      <c r="I1213" s="175"/>
      <c r="L1213" s="171"/>
      <c r="M1213" s="176"/>
      <c r="N1213" s="177"/>
      <c r="O1213" s="177"/>
      <c r="P1213" s="177"/>
      <c r="Q1213" s="177"/>
      <c r="R1213" s="177"/>
      <c r="S1213" s="177"/>
      <c r="T1213" s="178"/>
      <c r="AT1213" s="172" t="s">
        <v>207</v>
      </c>
      <c r="AU1213" s="172" t="s">
        <v>84</v>
      </c>
      <c r="AV1213" s="14" t="s">
        <v>84</v>
      </c>
      <c r="AW1213" s="14" t="s">
        <v>32</v>
      </c>
      <c r="AX1213" s="14" t="s">
        <v>76</v>
      </c>
      <c r="AY1213" s="172" t="s">
        <v>201</v>
      </c>
    </row>
    <row r="1214" spans="2:51" s="13" customFormat="1" ht="11.25">
      <c r="B1214" s="163"/>
      <c r="D1214" s="164" t="s">
        <v>207</v>
      </c>
      <c r="E1214" s="165" t="s">
        <v>1</v>
      </c>
      <c r="F1214" s="166" t="s">
        <v>1206</v>
      </c>
      <c r="H1214" s="165" t="s">
        <v>1</v>
      </c>
      <c r="I1214" s="167"/>
      <c r="L1214" s="163"/>
      <c r="M1214" s="168"/>
      <c r="N1214" s="169"/>
      <c r="O1214" s="169"/>
      <c r="P1214" s="169"/>
      <c r="Q1214" s="169"/>
      <c r="R1214" s="169"/>
      <c r="S1214" s="169"/>
      <c r="T1214" s="170"/>
      <c r="AT1214" s="165" t="s">
        <v>207</v>
      </c>
      <c r="AU1214" s="165" t="s">
        <v>84</v>
      </c>
      <c r="AV1214" s="13" t="s">
        <v>82</v>
      </c>
      <c r="AW1214" s="13" t="s">
        <v>32</v>
      </c>
      <c r="AX1214" s="13" t="s">
        <v>76</v>
      </c>
      <c r="AY1214" s="165" t="s">
        <v>201</v>
      </c>
    </row>
    <row r="1215" spans="2:51" s="14" customFormat="1" ht="11.25">
      <c r="B1215" s="171"/>
      <c r="D1215" s="164" t="s">
        <v>207</v>
      </c>
      <c r="E1215" s="172" t="s">
        <v>1</v>
      </c>
      <c r="F1215" s="173" t="s">
        <v>1228</v>
      </c>
      <c r="H1215" s="174">
        <v>1.319</v>
      </c>
      <c r="I1215" s="175"/>
      <c r="L1215" s="171"/>
      <c r="M1215" s="176"/>
      <c r="N1215" s="177"/>
      <c r="O1215" s="177"/>
      <c r="P1215" s="177"/>
      <c r="Q1215" s="177"/>
      <c r="R1215" s="177"/>
      <c r="S1215" s="177"/>
      <c r="T1215" s="178"/>
      <c r="AT1215" s="172" t="s">
        <v>207</v>
      </c>
      <c r="AU1215" s="172" t="s">
        <v>84</v>
      </c>
      <c r="AV1215" s="14" t="s">
        <v>84</v>
      </c>
      <c r="AW1215" s="14" t="s">
        <v>32</v>
      </c>
      <c r="AX1215" s="14" t="s">
        <v>76</v>
      </c>
      <c r="AY1215" s="172" t="s">
        <v>201</v>
      </c>
    </row>
    <row r="1216" spans="2:51" s="13" customFormat="1" ht="11.25">
      <c r="B1216" s="163"/>
      <c r="D1216" s="164" t="s">
        <v>207</v>
      </c>
      <c r="E1216" s="165" t="s">
        <v>1</v>
      </c>
      <c r="F1216" s="166" t="s">
        <v>1206</v>
      </c>
      <c r="H1216" s="165" t="s">
        <v>1</v>
      </c>
      <c r="I1216" s="167"/>
      <c r="L1216" s="163"/>
      <c r="M1216" s="168"/>
      <c r="N1216" s="169"/>
      <c r="O1216" s="169"/>
      <c r="P1216" s="169"/>
      <c r="Q1216" s="169"/>
      <c r="R1216" s="169"/>
      <c r="S1216" s="169"/>
      <c r="T1216" s="170"/>
      <c r="AT1216" s="165" t="s">
        <v>207</v>
      </c>
      <c r="AU1216" s="165" t="s">
        <v>84</v>
      </c>
      <c r="AV1216" s="13" t="s">
        <v>82</v>
      </c>
      <c r="AW1216" s="13" t="s">
        <v>32</v>
      </c>
      <c r="AX1216" s="13" t="s">
        <v>76</v>
      </c>
      <c r="AY1216" s="165" t="s">
        <v>201</v>
      </c>
    </row>
    <row r="1217" spans="2:51" s="14" customFormat="1" ht="11.25">
      <c r="B1217" s="171"/>
      <c r="D1217" s="164" t="s">
        <v>207</v>
      </c>
      <c r="E1217" s="172" t="s">
        <v>1</v>
      </c>
      <c r="F1217" s="173" t="s">
        <v>1229</v>
      </c>
      <c r="H1217" s="174">
        <v>1.1930000000000001</v>
      </c>
      <c r="I1217" s="175"/>
      <c r="L1217" s="171"/>
      <c r="M1217" s="176"/>
      <c r="N1217" s="177"/>
      <c r="O1217" s="177"/>
      <c r="P1217" s="177"/>
      <c r="Q1217" s="177"/>
      <c r="R1217" s="177"/>
      <c r="S1217" s="177"/>
      <c r="T1217" s="178"/>
      <c r="AT1217" s="172" t="s">
        <v>207</v>
      </c>
      <c r="AU1217" s="172" t="s">
        <v>84</v>
      </c>
      <c r="AV1217" s="14" t="s">
        <v>84</v>
      </c>
      <c r="AW1217" s="14" t="s">
        <v>32</v>
      </c>
      <c r="AX1217" s="14" t="s">
        <v>76</v>
      </c>
      <c r="AY1217" s="172" t="s">
        <v>201</v>
      </c>
    </row>
    <row r="1218" spans="2:51" s="13" customFormat="1" ht="11.25">
      <c r="B1218" s="163"/>
      <c r="D1218" s="164" t="s">
        <v>207</v>
      </c>
      <c r="E1218" s="165" t="s">
        <v>1</v>
      </c>
      <c r="F1218" s="166" t="s">
        <v>1206</v>
      </c>
      <c r="H1218" s="165" t="s">
        <v>1</v>
      </c>
      <c r="I1218" s="167"/>
      <c r="L1218" s="163"/>
      <c r="M1218" s="168"/>
      <c r="N1218" s="169"/>
      <c r="O1218" s="169"/>
      <c r="P1218" s="169"/>
      <c r="Q1218" s="169"/>
      <c r="R1218" s="169"/>
      <c r="S1218" s="169"/>
      <c r="T1218" s="170"/>
      <c r="AT1218" s="165" t="s">
        <v>207</v>
      </c>
      <c r="AU1218" s="165" t="s">
        <v>84</v>
      </c>
      <c r="AV1218" s="13" t="s">
        <v>82</v>
      </c>
      <c r="AW1218" s="13" t="s">
        <v>32</v>
      </c>
      <c r="AX1218" s="13" t="s">
        <v>76</v>
      </c>
      <c r="AY1218" s="165" t="s">
        <v>201</v>
      </c>
    </row>
    <row r="1219" spans="2:51" s="14" customFormat="1" ht="11.25">
      <c r="B1219" s="171"/>
      <c r="D1219" s="164" t="s">
        <v>207</v>
      </c>
      <c r="E1219" s="172" t="s">
        <v>1</v>
      </c>
      <c r="F1219" s="173" t="s">
        <v>1230</v>
      </c>
      <c r="H1219" s="174">
        <v>1.1910000000000001</v>
      </c>
      <c r="I1219" s="175"/>
      <c r="L1219" s="171"/>
      <c r="M1219" s="176"/>
      <c r="N1219" s="177"/>
      <c r="O1219" s="177"/>
      <c r="P1219" s="177"/>
      <c r="Q1219" s="177"/>
      <c r="R1219" s="177"/>
      <c r="S1219" s="177"/>
      <c r="T1219" s="178"/>
      <c r="AT1219" s="172" t="s">
        <v>207</v>
      </c>
      <c r="AU1219" s="172" t="s">
        <v>84</v>
      </c>
      <c r="AV1219" s="14" t="s">
        <v>84</v>
      </c>
      <c r="AW1219" s="14" t="s">
        <v>32</v>
      </c>
      <c r="AX1219" s="14" t="s">
        <v>76</v>
      </c>
      <c r="AY1219" s="172" t="s">
        <v>201</v>
      </c>
    </row>
    <row r="1220" spans="2:51" s="13" customFormat="1" ht="11.25">
      <c r="B1220" s="163"/>
      <c r="D1220" s="164" t="s">
        <v>207</v>
      </c>
      <c r="E1220" s="165" t="s">
        <v>1</v>
      </c>
      <c r="F1220" s="166" t="s">
        <v>1206</v>
      </c>
      <c r="H1220" s="165" t="s">
        <v>1</v>
      </c>
      <c r="I1220" s="167"/>
      <c r="L1220" s="163"/>
      <c r="M1220" s="168"/>
      <c r="N1220" s="169"/>
      <c r="O1220" s="169"/>
      <c r="P1220" s="169"/>
      <c r="Q1220" s="169"/>
      <c r="R1220" s="169"/>
      <c r="S1220" s="169"/>
      <c r="T1220" s="170"/>
      <c r="AT1220" s="165" t="s">
        <v>207</v>
      </c>
      <c r="AU1220" s="165" t="s">
        <v>84</v>
      </c>
      <c r="AV1220" s="13" t="s">
        <v>82</v>
      </c>
      <c r="AW1220" s="13" t="s">
        <v>32</v>
      </c>
      <c r="AX1220" s="13" t="s">
        <v>76</v>
      </c>
      <c r="AY1220" s="165" t="s">
        <v>201</v>
      </c>
    </row>
    <row r="1221" spans="2:51" s="14" customFormat="1" ht="11.25">
      <c r="B1221" s="171"/>
      <c r="D1221" s="164" t="s">
        <v>207</v>
      </c>
      <c r="E1221" s="172" t="s">
        <v>1</v>
      </c>
      <c r="F1221" s="173" t="s">
        <v>1231</v>
      </c>
      <c r="H1221" s="174">
        <v>1.2150000000000001</v>
      </c>
      <c r="I1221" s="175"/>
      <c r="L1221" s="171"/>
      <c r="M1221" s="176"/>
      <c r="N1221" s="177"/>
      <c r="O1221" s="177"/>
      <c r="P1221" s="177"/>
      <c r="Q1221" s="177"/>
      <c r="R1221" s="177"/>
      <c r="S1221" s="177"/>
      <c r="T1221" s="178"/>
      <c r="AT1221" s="172" t="s">
        <v>207</v>
      </c>
      <c r="AU1221" s="172" t="s">
        <v>84</v>
      </c>
      <c r="AV1221" s="14" t="s">
        <v>84</v>
      </c>
      <c r="AW1221" s="14" t="s">
        <v>32</v>
      </c>
      <c r="AX1221" s="14" t="s">
        <v>76</v>
      </c>
      <c r="AY1221" s="172" t="s">
        <v>201</v>
      </c>
    </row>
    <row r="1222" spans="2:51" s="13" customFormat="1" ht="11.25">
      <c r="B1222" s="163"/>
      <c r="D1222" s="164" t="s">
        <v>207</v>
      </c>
      <c r="E1222" s="165" t="s">
        <v>1</v>
      </c>
      <c r="F1222" s="166" t="s">
        <v>1232</v>
      </c>
      <c r="H1222" s="165" t="s">
        <v>1</v>
      </c>
      <c r="I1222" s="167"/>
      <c r="L1222" s="163"/>
      <c r="M1222" s="168"/>
      <c r="N1222" s="169"/>
      <c r="O1222" s="169"/>
      <c r="P1222" s="169"/>
      <c r="Q1222" s="169"/>
      <c r="R1222" s="169"/>
      <c r="S1222" s="169"/>
      <c r="T1222" s="170"/>
      <c r="AT1222" s="165" t="s">
        <v>207</v>
      </c>
      <c r="AU1222" s="165" t="s">
        <v>84</v>
      </c>
      <c r="AV1222" s="13" t="s">
        <v>82</v>
      </c>
      <c r="AW1222" s="13" t="s">
        <v>32</v>
      </c>
      <c r="AX1222" s="13" t="s">
        <v>76</v>
      </c>
      <c r="AY1222" s="165" t="s">
        <v>201</v>
      </c>
    </row>
    <row r="1223" spans="2:51" s="14" customFormat="1" ht="11.25">
      <c r="B1223" s="171"/>
      <c r="D1223" s="164" t="s">
        <v>207</v>
      </c>
      <c r="E1223" s="172" t="s">
        <v>1</v>
      </c>
      <c r="F1223" s="173" t="s">
        <v>1233</v>
      </c>
      <c r="H1223" s="174">
        <v>5.61</v>
      </c>
      <c r="I1223" s="175"/>
      <c r="L1223" s="171"/>
      <c r="M1223" s="176"/>
      <c r="N1223" s="177"/>
      <c r="O1223" s="177"/>
      <c r="P1223" s="177"/>
      <c r="Q1223" s="177"/>
      <c r="R1223" s="177"/>
      <c r="S1223" s="177"/>
      <c r="T1223" s="178"/>
      <c r="AT1223" s="172" t="s">
        <v>207</v>
      </c>
      <c r="AU1223" s="172" t="s">
        <v>84</v>
      </c>
      <c r="AV1223" s="14" t="s">
        <v>84</v>
      </c>
      <c r="AW1223" s="14" t="s">
        <v>32</v>
      </c>
      <c r="AX1223" s="14" t="s">
        <v>76</v>
      </c>
      <c r="AY1223" s="172" t="s">
        <v>201</v>
      </c>
    </row>
    <row r="1224" spans="2:51" s="13" customFormat="1" ht="11.25">
      <c r="B1224" s="163"/>
      <c r="D1224" s="164" t="s">
        <v>207</v>
      </c>
      <c r="E1224" s="165" t="s">
        <v>1</v>
      </c>
      <c r="F1224" s="166" t="s">
        <v>1232</v>
      </c>
      <c r="H1224" s="165" t="s">
        <v>1</v>
      </c>
      <c r="I1224" s="167"/>
      <c r="L1224" s="163"/>
      <c r="M1224" s="168"/>
      <c r="N1224" s="169"/>
      <c r="O1224" s="169"/>
      <c r="P1224" s="169"/>
      <c r="Q1224" s="169"/>
      <c r="R1224" s="169"/>
      <c r="S1224" s="169"/>
      <c r="T1224" s="170"/>
      <c r="AT1224" s="165" t="s">
        <v>207</v>
      </c>
      <c r="AU1224" s="165" t="s">
        <v>84</v>
      </c>
      <c r="AV1224" s="13" t="s">
        <v>82</v>
      </c>
      <c r="AW1224" s="13" t="s">
        <v>32</v>
      </c>
      <c r="AX1224" s="13" t="s">
        <v>76</v>
      </c>
      <c r="AY1224" s="165" t="s">
        <v>201</v>
      </c>
    </row>
    <row r="1225" spans="2:51" s="14" customFormat="1" ht="11.25">
      <c r="B1225" s="171"/>
      <c r="D1225" s="164" t="s">
        <v>207</v>
      </c>
      <c r="E1225" s="172" t="s">
        <v>1</v>
      </c>
      <c r="F1225" s="173" t="s">
        <v>1234</v>
      </c>
      <c r="H1225" s="174">
        <v>6.798</v>
      </c>
      <c r="I1225" s="175"/>
      <c r="L1225" s="171"/>
      <c r="M1225" s="176"/>
      <c r="N1225" s="177"/>
      <c r="O1225" s="177"/>
      <c r="P1225" s="177"/>
      <c r="Q1225" s="177"/>
      <c r="R1225" s="177"/>
      <c r="S1225" s="177"/>
      <c r="T1225" s="178"/>
      <c r="AT1225" s="172" t="s">
        <v>207</v>
      </c>
      <c r="AU1225" s="172" t="s">
        <v>84</v>
      </c>
      <c r="AV1225" s="14" t="s">
        <v>84</v>
      </c>
      <c r="AW1225" s="14" t="s">
        <v>32</v>
      </c>
      <c r="AX1225" s="14" t="s">
        <v>76</v>
      </c>
      <c r="AY1225" s="172" t="s">
        <v>201</v>
      </c>
    </row>
    <row r="1226" spans="2:51" s="13" customFormat="1" ht="11.25">
      <c r="B1226" s="163"/>
      <c r="D1226" s="164" t="s">
        <v>207</v>
      </c>
      <c r="E1226" s="165" t="s">
        <v>1</v>
      </c>
      <c r="F1226" s="166" t="s">
        <v>1232</v>
      </c>
      <c r="H1226" s="165" t="s">
        <v>1</v>
      </c>
      <c r="I1226" s="167"/>
      <c r="L1226" s="163"/>
      <c r="M1226" s="168"/>
      <c r="N1226" s="169"/>
      <c r="O1226" s="169"/>
      <c r="P1226" s="169"/>
      <c r="Q1226" s="169"/>
      <c r="R1226" s="169"/>
      <c r="S1226" s="169"/>
      <c r="T1226" s="170"/>
      <c r="AT1226" s="165" t="s">
        <v>207</v>
      </c>
      <c r="AU1226" s="165" t="s">
        <v>84</v>
      </c>
      <c r="AV1226" s="13" t="s">
        <v>82</v>
      </c>
      <c r="AW1226" s="13" t="s">
        <v>32</v>
      </c>
      <c r="AX1226" s="13" t="s">
        <v>76</v>
      </c>
      <c r="AY1226" s="165" t="s">
        <v>201</v>
      </c>
    </row>
    <row r="1227" spans="2:51" s="14" customFormat="1" ht="11.25">
      <c r="B1227" s="171"/>
      <c r="D1227" s="164" t="s">
        <v>207</v>
      </c>
      <c r="E1227" s="172" t="s">
        <v>1</v>
      </c>
      <c r="F1227" s="173" t="s">
        <v>1235</v>
      </c>
      <c r="H1227" s="174">
        <v>3.2669999999999999</v>
      </c>
      <c r="I1227" s="175"/>
      <c r="L1227" s="171"/>
      <c r="M1227" s="176"/>
      <c r="N1227" s="177"/>
      <c r="O1227" s="177"/>
      <c r="P1227" s="177"/>
      <c r="Q1227" s="177"/>
      <c r="R1227" s="177"/>
      <c r="S1227" s="177"/>
      <c r="T1227" s="178"/>
      <c r="AT1227" s="172" t="s">
        <v>207</v>
      </c>
      <c r="AU1227" s="172" t="s">
        <v>84</v>
      </c>
      <c r="AV1227" s="14" t="s">
        <v>84</v>
      </c>
      <c r="AW1227" s="14" t="s">
        <v>32</v>
      </c>
      <c r="AX1227" s="14" t="s">
        <v>76</v>
      </c>
      <c r="AY1227" s="172" t="s">
        <v>201</v>
      </c>
    </row>
    <row r="1228" spans="2:51" s="13" customFormat="1" ht="11.25">
      <c r="B1228" s="163"/>
      <c r="D1228" s="164" t="s">
        <v>207</v>
      </c>
      <c r="E1228" s="165" t="s">
        <v>1</v>
      </c>
      <c r="F1228" s="166" t="s">
        <v>1232</v>
      </c>
      <c r="H1228" s="165" t="s">
        <v>1</v>
      </c>
      <c r="I1228" s="167"/>
      <c r="L1228" s="163"/>
      <c r="M1228" s="168"/>
      <c r="N1228" s="169"/>
      <c r="O1228" s="169"/>
      <c r="P1228" s="169"/>
      <c r="Q1228" s="169"/>
      <c r="R1228" s="169"/>
      <c r="S1228" s="169"/>
      <c r="T1228" s="170"/>
      <c r="AT1228" s="165" t="s">
        <v>207</v>
      </c>
      <c r="AU1228" s="165" t="s">
        <v>84</v>
      </c>
      <c r="AV1228" s="13" t="s">
        <v>82</v>
      </c>
      <c r="AW1228" s="13" t="s">
        <v>32</v>
      </c>
      <c r="AX1228" s="13" t="s">
        <v>76</v>
      </c>
      <c r="AY1228" s="165" t="s">
        <v>201</v>
      </c>
    </row>
    <row r="1229" spans="2:51" s="14" customFormat="1" ht="11.25">
      <c r="B1229" s="171"/>
      <c r="D1229" s="164" t="s">
        <v>207</v>
      </c>
      <c r="E1229" s="172" t="s">
        <v>1</v>
      </c>
      <c r="F1229" s="173" t="s">
        <v>1236</v>
      </c>
      <c r="H1229" s="174">
        <v>17.087</v>
      </c>
      <c r="I1229" s="175"/>
      <c r="L1229" s="171"/>
      <c r="M1229" s="176"/>
      <c r="N1229" s="177"/>
      <c r="O1229" s="177"/>
      <c r="P1229" s="177"/>
      <c r="Q1229" s="177"/>
      <c r="R1229" s="177"/>
      <c r="S1229" s="177"/>
      <c r="T1229" s="178"/>
      <c r="AT1229" s="172" t="s">
        <v>207</v>
      </c>
      <c r="AU1229" s="172" t="s">
        <v>84</v>
      </c>
      <c r="AV1229" s="14" t="s">
        <v>84</v>
      </c>
      <c r="AW1229" s="14" t="s">
        <v>32</v>
      </c>
      <c r="AX1229" s="14" t="s">
        <v>76</v>
      </c>
      <c r="AY1229" s="172" t="s">
        <v>201</v>
      </c>
    </row>
    <row r="1230" spans="2:51" s="13" customFormat="1" ht="11.25">
      <c r="B1230" s="163"/>
      <c r="D1230" s="164" t="s">
        <v>207</v>
      </c>
      <c r="E1230" s="165" t="s">
        <v>1</v>
      </c>
      <c r="F1230" s="166" t="s">
        <v>1232</v>
      </c>
      <c r="H1230" s="165" t="s">
        <v>1</v>
      </c>
      <c r="I1230" s="167"/>
      <c r="L1230" s="163"/>
      <c r="M1230" s="168"/>
      <c r="N1230" s="169"/>
      <c r="O1230" s="169"/>
      <c r="P1230" s="169"/>
      <c r="Q1230" s="169"/>
      <c r="R1230" s="169"/>
      <c r="S1230" s="169"/>
      <c r="T1230" s="170"/>
      <c r="AT1230" s="165" t="s">
        <v>207</v>
      </c>
      <c r="AU1230" s="165" t="s">
        <v>84</v>
      </c>
      <c r="AV1230" s="13" t="s">
        <v>82</v>
      </c>
      <c r="AW1230" s="13" t="s">
        <v>32</v>
      </c>
      <c r="AX1230" s="13" t="s">
        <v>76</v>
      </c>
      <c r="AY1230" s="165" t="s">
        <v>201</v>
      </c>
    </row>
    <row r="1231" spans="2:51" s="14" customFormat="1" ht="11.25">
      <c r="B1231" s="171"/>
      <c r="D1231" s="164" t="s">
        <v>207</v>
      </c>
      <c r="E1231" s="172" t="s">
        <v>1</v>
      </c>
      <c r="F1231" s="173" t="s">
        <v>1237</v>
      </c>
      <c r="H1231" s="174">
        <v>3.06</v>
      </c>
      <c r="I1231" s="175"/>
      <c r="L1231" s="171"/>
      <c r="M1231" s="176"/>
      <c r="N1231" s="177"/>
      <c r="O1231" s="177"/>
      <c r="P1231" s="177"/>
      <c r="Q1231" s="177"/>
      <c r="R1231" s="177"/>
      <c r="S1231" s="177"/>
      <c r="T1231" s="178"/>
      <c r="AT1231" s="172" t="s">
        <v>207</v>
      </c>
      <c r="AU1231" s="172" t="s">
        <v>84</v>
      </c>
      <c r="AV1231" s="14" t="s">
        <v>84</v>
      </c>
      <c r="AW1231" s="14" t="s">
        <v>32</v>
      </c>
      <c r="AX1231" s="14" t="s">
        <v>76</v>
      </c>
      <c r="AY1231" s="172" t="s">
        <v>201</v>
      </c>
    </row>
    <row r="1232" spans="2:51" s="13" customFormat="1" ht="11.25">
      <c r="B1232" s="163"/>
      <c r="D1232" s="164" t="s">
        <v>207</v>
      </c>
      <c r="E1232" s="165" t="s">
        <v>1</v>
      </c>
      <c r="F1232" s="166" t="s">
        <v>1232</v>
      </c>
      <c r="H1232" s="165" t="s">
        <v>1</v>
      </c>
      <c r="I1232" s="167"/>
      <c r="L1232" s="163"/>
      <c r="M1232" s="168"/>
      <c r="N1232" s="169"/>
      <c r="O1232" s="169"/>
      <c r="P1232" s="169"/>
      <c r="Q1232" s="169"/>
      <c r="R1232" s="169"/>
      <c r="S1232" s="169"/>
      <c r="T1232" s="170"/>
      <c r="AT1232" s="165" t="s">
        <v>207</v>
      </c>
      <c r="AU1232" s="165" t="s">
        <v>84</v>
      </c>
      <c r="AV1232" s="13" t="s">
        <v>82</v>
      </c>
      <c r="AW1232" s="13" t="s">
        <v>32</v>
      </c>
      <c r="AX1232" s="13" t="s">
        <v>76</v>
      </c>
      <c r="AY1232" s="165" t="s">
        <v>201</v>
      </c>
    </row>
    <row r="1233" spans="2:51" s="14" customFormat="1" ht="11.25">
      <c r="B1233" s="171"/>
      <c r="D1233" s="164" t="s">
        <v>207</v>
      </c>
      <c r="E1233" s="172" t="s">
        <v>1</v>
      </c>
      <c r="F1233" s="173" t="s">
        <v>1238</v>
      </c>
      <c r="H1233" s="174">
        <v>2.2330000000000001</v>
      </c>
      <c r="I1233" s="175"/>
      <c r="L1233" s="171"/>
      <c r="M1233" s="176"/>
      <c r="N1233" s="177"/>
      <c r="O1233" s="177"/>
      <c r="P1233" s="177"/>
      <c r="Q1233" s="177"/>
      <c r="R1233" s="177"/>
      <c r="S1233" s="177"/>
      <c r="T1233" s="178"/>
      <c r="AT1233" s="172" t="s">
        <v>207</v>
      </c>
      <c r="AU1233" s="172" t="s">
        <v>84</v>
      </c>
      <c r="AV1233" s="14" t="s">
        <v>84</v>
      </c>
      <c r="AW1233" s="14" t="s">
        <v>32</v>
      </c>
      <c r="AX1233" s="14" t="s">
        <v>76</v>
      </c>
      <c r="AY1233" s="172" t="s">
        <v>201</v>
      </c>
    </row>
    <row r="1234" spans="2:51" s="13" customFormat="1" ht="11.25">
      <c r="B1234" s="163"/>
      <c r="D1234" s="164" t="s">
        <v>207</v>
      </c>
      <c r="E1234" s="165" t="s">
        <v>1</v>
      </c>
      <c r="F1234" s="166" t="s">
        <v>1232</v>
      </c>
      <c r="H1234" s="165" t="s">
        <v>1</v>
      </c>
      <c r="I1234" s="167"/>
      <c r="L1234" s="163"/>
      <c r="M1234" s="168"/>
      <c r="N1234" s="169"/>
      <c r="O1234" s="169"/>
      <c r="P1234" s="169"/>
      <c r="Q1234" s="169"/>
      <c r="R1234" s="169"/>
      <c r="S1234" s="169"/>
      <c r="T1234" s="170"/>
      <c r="AT1234" s="165" t="s">
        <v>207</v>
      </c>
      <c r="AU1234" s="165" t="s">
        <v>84</v>
      </c>
      <c r="AV1234" s="13" t="s">
        <v>82</v>
      </c>
      <c r="AW1234" s="13" t="s">
        <v>32</v>
      </c>
      <c r="AX1234" s="13" t="s">
        <v>76</v>
      </c>
      <c r="AY1234" s="165" t="s">
        <v>201</v>
      </c>
    </row>
    <row r="1235" spans="2:51" s="14" customFormat="1" ht="11.25">
      <c r="B1235" s="171"/>
      <c r="D1235" s="164" t="s">
        <v>207</v>
      </c>
      <c r="E1235" s="172" t="s">
        <v>1</v>
      </c>
      <c r="F1235" s="173" t="s">
        <v>1239</v>
      </c>
      <c r="H1235" s="174">
        <v>2.157</v>
      </c>
      <c r="I1235" s="175"/>
      <c r="L1235" s="171"/>
      <c r="M1235" s="176"/>
      <c r="N1235" s="177"/>
      <c r="O1235" s="177"/>
      <c r="P1235" s="177"/>
      <c r="Q1235" s="177"/>
      <c r="R1235" s="177"/>
      <c r="S1235" s="177"/>
      <c r="T1235" s="178"/>
      <c r="AT1235" s="172" t="s">
        <v>207</v>
      </c>
      <c r="AU1235" s="172" t="s">
        <v>84</v>
      </c>
      <c r="AV1235" s="14" t="s">
        <v>84</v>
      </c>
      <c r="AW1235" s="14" t="s">
        <v>32</v>
      </c>
      <c r="AX1235" s="14" t="s">
        <v>76</v>
      </c>
      <c r="AY1235" s="172" t="s">
        <v>201</v>
      </c>
    </row>
    <row r="1236" spans="2:51" s="13" customFormat="1" ht="11.25">
      <c r="B1236" s="163"/>
      <c r="D1236" s="164" t="s">
        <v>207</v>
      </c>
      <c r="E1236" s="165" t="s">
        <v>1</v>
      </c>
      <c r="F1236" s="166" t="s">
        <v>1232</v>
      </c>
      <c r="H1236" s="165" t="s">
        <v>1</v>
      </c>
      <c r="I1236" s="167"/>
      <c r="L1236" s="163"/>
      <c r="M1236" s="168"/>
      <c r="N1236" s="169"/>
      <c r="O1236" s="169"/>
      <c r="P1236" s="169"/>
      <c r="Q1236" s="169"/>
      <c r="R1236" s="169"/>
      <c r="S1236" s="169"/>
      <c r="T1236" s="170"/>
      <c r="AT1236" s="165" t="s">
        <v>207</v>
      </c>
      <c r="AU1236" s="165" t="s">
        <v>84</v>
      </c>
      <c r="AV1236" s="13" t="s">
        <v>82</v>
      </c>
      <c r="AW1236" s="13" t="s">
        <v>32</v>
      </c>
      <c r="AX1236" s="13" t="s">
        <v>76</v>
      </c>
      <c r="AY1236" s="165" t="s">
        <v>201</v>
      </c>
    </row>
    <row r="1237" spans="2:51" s="14" customFormat="1" ht="11.25">
      <c r="B1237" s="171"/>
      <c r="D1237" s="164" t="s">
        <v>207</v>
      </c>
      <c r="E1237" s="172" t="s">
        <v>1</v>
      </c>
      <c r="F1237" s="173" t="s">
        <v>1240</v>
      </c>
      <c r="H1237" s="174">
        <v>1.2769999999999999</v>
      </c>
      <c r="I1237" s="175"/>
      <c r="L1237" s="171"/>
      <c r="M1237" s="176"/>
      <c r="N1237" s="177"/>
      <c r="O1237" s="177"/>
      <c r="P1237" s="177"/>
      <c r="Q1237" s="177"/>
      <c r="R1237" s="177"/>
      <c r="S1237" s="177"/>
      <c r="T1237" s="178"/>
      <c r="AT1237" s="172" t="s">
        <v>207</v>
      </c>
      <c r="AU1237" s="172" t="s">
        <v>84</v>
      </c>
      <c r="AV1237" s="14" t="s">
        <v>84</v>
      </c>
      <c r="AW1237" s="14" t="s">
        <v>32</v>
      </c>
      <c r="AX1237" s="14" t="s">
        <v>76</v>
      </c>
      <c r="AY1237" s="172" t="s">
        <v>201</v>
      </c>
    </row>
    <row r="1238" spans="2:51" s="13" customFormat="1" ht="11.25">
      <c r="B1238" s="163"/>
      <c r="D1238" s="164" t="s">
        <v>207</v>
      </c>
      <c r="E1238" s="165" t="s">
        <v>1</v>
      </c>
      <c r="F1238" s="166" t="s">
        <v>1241</v>
      </c>
      <c r="H1238" s="165" t="s">
        <v>1</v>
      </c>
      <c r="I1238" s="167"/>
      <c r="L1238" s="163"/>
      <c r="M1238" s="168"/>
      <c r="N1238" s="169"/>
      <c r="O1238" s="169"/>
      <c r="P1238" s="169"/>
      <c r="Q1238" s="169"/>
      <c r="R1238" s="169"/>
      <c r="S1238" s="169"/>
      <c r="T1238" s="170"/>
      <c r="AT1238" s="165" t="s">
        <v>207</v>
      </c>
      <c r="AU1238" s="165" t="s">
        <v>84</v>
      </c>
      <c r="AV1238" s="13" t="s">
        <v>82</v>
      </c>
      <c r="AW1238" s="13" t="s">
        <v>32</v>
      </c>
      <c r="AX1238" s="13" t="s">
        <v>76</v>
      </c>
      <c r="AY1238" s="165" t="s">
        <v>201</v>
      </c>
    </row>
    <row r="1239" spans="2:51" s="14" customFormat="1" ht="11.25">
      <c r="B1239" s="171"/>
      <c r="D1239" s="164" t="s">
        <v>207</v>
      </c>
      <c r="E1239" s="172" t="s">
        <v>1</v>
      </c>
      <c r="F1239" s="173" t="s">
        <v>1242</v>
      </c>
      <c r="H1239" s="174">
        <v>4.8600000000000003</v>
      </c>
      <c r="I1239" s="175"/>
      <c r="L1239" s="171"/>
      <c r="M1239" s="176"/>
      <c r="N1239" s="177"/>
      <c r="O1239" s="177"/>
      <c r="P1239" s="177"/>
      <c r="Q1239" s="177"/>
      <c r="R1239" s="177"/>
      <c r="S1239" s="177"/>
      <c r="T1239" s="178"/>
      <c r="AT1239" s="172" t="s">
        <v>207</v>
      </c>
      <c r="AU1239" s="172" t="s">
        <v>84</v>
      </c>
      <c r="AV1239" s="14" t="s">
        <v>84</v>
      </c>
      <c r="AW1239" s="14" t="s">
        <v>32</v>
      </c>
      <c r="AX1239" s="14" t="s">
        <v>76</v>
      </c>
      <c r="AY1239" s="172" t="s">
        <v>201</v>
      </c>
    </row>
    <row r="1240" spans="2:51" s="13" customFormat="1" ht="11.25">
      <c r="B1240" s="163"/>
      <c r="D1240" s="164" t="s">
        <v>207</v>
      </c>
      <c r="E1240" s="165" t="s">
        <v>1</v>
      </c>
      <c r="F1240" s="166" t="s">
        <v>1197</v>
      </c>
      <c r="H1240" s="165" t="s">
        <v>1</v>
      </c>
      <c r="I1240" s="167"/>
      <c r="L1240" s="163"/>
      <c r="M1240" s="168"/>
      <c r="N1240" s="169"/>
      <c r="O1240" s="169"/>
      <c r="P1240" s="169"/>
      <c r="Q1240" s="169"/>
      <c r="R1240" s="169"/>
      <c r="S1240" s="169"/>
      <c r="T1240" s="170"/>
      <c r="AT1240" s="165" t="s">
        <v>207</v>
      </c>
      <c r="AU1240" s="165" t="s">
        <v>84</v>
      </c>
      <c r="AV1240" s="13" t="s">
        <v>82</v>
      </c>
      <c r="AW1240" s="13" t="s">
        <v>32</v>
      </c>
      <c r="AX1240" s="13" t="s">
        <v>76</v>
      </c>
      <c r="AY1240" s="165" t="s">
        <v>201</v>
      </c>
    </row>
    <row r="1241" spans="2:51" s="14" customFormat="1" ht="11.25">
      <c r="B1241" s="171"/>
      <c r="D1241" s="164" t="s">
        <v>207</v>
      </c>
      <c r="E1241" s="172" t="s">
        <v>1</v>
      </c>
      <c r="F1241" s="173" t="s">
        <v>1243</v>
      </c>
      <c r="H1241" s="174">
        <v>76.448999999999998</v>
      </c>
      <c r="I1241" s="175"/>
      <c r="L1241" s="171"/>
      <c r="M1241" s="176"/>
      <c r="N1241" s="177"/>
      <c r="O1241" s="177"/>
      <c r="P1241" s="177"/>
      <c r="Q1241" s="177"/>
      <c r="R1241" s="177"/>
      <c r="S1241" s="177"/>
      <c r="T1241" s="178"/>
      <c r="AT1241" s="172" t="s">
        <v>207</v>
      </c>
      <c r="AU1241" s="172" t="s">
        <v>84</v>
      </c>
      <c r="AV1241" s="14" t="s">
        <v>84</v>
      </c>
      <c r="AW1241" s="14" t="s">
        <v>32</v>
      </c>
      <c r="AX1241" s="14" t="s">
        <v>76</v>
      </c>
      <c r="AY1241" s="172" t="s">
        <v>201</v>
      </c>
    </row>
    <row r="1242" spans="2:51" s="13" customFormat="1" ht="11.25">
      <c r="B1242" s="163"/>
      <c r="D1242" s="164" t="s">
        <v>207</v>
      </c>
      <c r="E1242" s="165" t="s">
        <v>1</v>
      </c>
      <c r="F1242" s="166" t="s">
        <v>1197</v>
      </c>
      <c r="H1242" s="165" t="s">
        <v>1</v>
      </c>
      <c r="I1242" s="167"/>
      <c r="L1242" s="163"/>
      <c r="M1242" s="168"/>
      <c r="N1242" s="169"/>
      <c r="O1242" s="169"/>
      <c r="P1242" s="169"/>
      <c r="Q1242" s="169"/>
      <c r="R1242" s="169"/>
      <c r="S1242" s="169"/>
      <c r="T1242" s="170"/>
      <c r="AT1242" s="165" t="s">
        <v>207</v>
      </c>
      <c r="AU1242" s="165" t="s">
        <v>84</v>
      </c>
      <c r="AV1242" s="13" t="s">
        <v>82</v>
      </c>
      <c r="AW1242" s="13" t="s">
        <v>32</v>
      </c>
      <c r="AX1242" s="13" t="s">
        <v>76</v>
      </c>
      <c r="AY1242" s="165" t="s">
        <v>201</v>
      </c>
    </row>
    <row r="1243" spans="2:51" s="14" customFormat="1" ht="11.25">
      <c r="B1243" s="171"/>
      <c r="D1243" s="164" t="s">
        <v>207</v>
      </c>
      <c r="E1243" s="172" t="s">
        <v>1</v>
      </c>
      <c r="F1243" s="173" t="s">
        <v>1244</v>
      </c>
      <c r="H1243" s="174">
        <v>17.257999999999999</v>
      </c>
      <c r="I1243" s="175"/>
      <c r="L1243" s="171"/>
      <c r="M1243" s="176"/>
      <c r="N1243" s="177"/>
      <c r="O1243" s="177"/>
      <c r="P1243" s="177"/>
      <c r="Q1243" s="177"/>
      <c r="R1243" s="177"/>
      <c r="S1243" s="177"/>
      <c r="T1243" s="178"/>
      <c r="AT1243" s="172" t="s">
        <v>207</v>
      </c>
      <c r="AU1243" s="172" t="s">
        <v>84</v>
      </c>
      <c r="AV1243" s="14" t="s">
        <v>84</v>
      </c>
      <c r="AW1243" s="14" t="s">
        <v>32</v>
      </c>
      <c r="AX1243" s="14" t="s">
        <v>76</v>
      </c>
      <c r="AY1243" s="172" t="s">
        <v>201</v>
      </c>
    </row>
    <row r="1244" spans="2:51" s="13" customFormat="1" ht="11.25">
      <c r="B1244" s="163"/>
      <c r="D1244" s="164" t="s">
        <v>207</v>
      </c>
      <c r="E1244" s="165" t="s">
        <v>1</v>
      </c>
      <c r="F1244" s="166" t="s">
        <v>1197</v>
      </c>
      <c r="H1244" s="165" t="s">
        <v>1</v>
      </c>
      <c r="I1244" s="167"/>
      <c r="L1244" s="163"/>
      <c r="M1244" s="168"/>
      <c r="N1244" s="169"/>
      <c r="O1244" s="169"/>
      <c r="P1244" s="169"/>
      <c r="Q1244" s="169"/>
      <c r="R1244" s="169"/>
      <c r="S1244" s="169"/>
      <c r="T1244" s="170"/>
      <c r="AT1244" s="165" t="s">
        <v>207</v>
      </c>
      <c r="AU1244" s="165" t="s">
        <v>84</v>
      </c>
      <c r="AV1244" s="13" t="s">
        <v>82</v>
      </c>
      <c r="AW1244" s="13" t="s">
        <v>32</v>
      </c>
      <c r="AX1244" s="13" t="s">
        <v>76</v>
      </c>
      <c r="AY1244" s="165" t="s">
        <v>201</v>
      </c>
    </row>
    <row r="1245" spans="2:51" s="14" customFormat="1" ht="11.25">
      <c r="B1245" s="171"/>
      <c r="D1245" s="164" t="s">
        <v>207</v>
      </c>
      <c r="E1245" s="172" t="s">
        <v>1</v>
      </c>
      <c r="F1245" s="173" t="s">
        <v>1245</v>
      </c>
      <c r="H1245" s="174">
        <v>71.510999999999996</v>
      </c>
      <c r="I1245" s="175"/>
      <c r="L1245" s="171"/>
      <c r="M1245" s="176"/>
      <c r="N1245" s="177"/>
      <c r="O1245" s="177"/>
      <c r="P1245" s="177"/>
      <c r="Q1245" s="177"/>
      <c r="R1245" s="177"/>
      <c r="S1245" s="177"/>
      <c r="T1245" s="178"/>
      <c r="AT1245" s="172" t="s">
        <v>207</v>
      </c>
      <c r="AU1245" s="172" t="s">
        <v>84</v>
      </c>
      <c r="AV1245" s="14" t="s">
        <v>84</v>
      </c>
      <c r="AW1245" s="14" t="s">
        <v>32</v>
      </c>
      <c r="AX1245" s="14" t="s">
        <v>76</v>
      </c>
      <c r="AY1245" s="172" t="s">
        <v>201</v>
      </c>
    </row>
    <row r="1246" spans="2:51" s="13" customFormat="1" ht="11.25">
      <c r="B1246" s="163"/>
      <c r="D1246" s="164" t="s">
        <v>207</v>
      </c>
      <c r="E1246" s="165" t="s">
        <v>1</v>
      </c>
      <c r="F1246" s="166" t="s">
        <v>1197</v>
      </c>
      <c r="H1246" s="165" t="s">
        <v>1</v>
      </c>
      <c r="I1246" s="167"/>
      <c r="L1246" s="163"/>
      <c r="M1246" s="168"/>
      <c r="N1246" s="169"/>
      <c r="O1246" s="169"/>
      <c r="P1246" s="169"/>
      <c r="Q1246" s="169"/>
      <c r="R1246" s="169"/>
      <c r="S1246" s="169"/>
      <c r="T1246" s="170"/>
      <c r="AT1246" s="165" t="s">
        <v>207</v>
      </c>
      <c r="AU1246" s="165" t="s">
        <v>84</v>
      </c>
      <c r="AV1246" s="13" t="s">
        <v>82</v>
      </c>
      <c r="AW1246" s="13" t="s">
        <v>32</v>
      </c>
      <c r="AX1246" s="13" t="s">
        <v>76</v>
      </c>
      <c r="AY1246" s="165" t="s">
        <v>201</v>
      </c>
    </row>
    <row r="1247" spans="2:51" s="14" customFormat="1" ht="11.25">
      <c r="B1247" s="171"/>
      <c r="D1247" s="164" t="s">
        <v>207</v>
      </c>
      <c r="E1247" s="172" t="s">
        <v>1</v>
      </c>
      <c r="F1247" s="173" t="s">
        <v>1246</v>
      </c>
      <c r="H1247" s="174">
        <v>16.132000000000001</v>
      </c>
      <c r="I1247" s="175"/>
      <c r="L1247" s="171"/>
      <c r="M1247" s="176"/>
      <c r="N1247" s="177"/>
      <c r="O1247" s="177"/>
      <c r="P1247" s="177"/>
      <c r="Q1247" s="177"/>
      <c r="R1247" s="177"/>
      <c r="S1247" s="177"/>
      <c r="T1247" s="178"/>
      <c r="AT1247" s="172" t="s">
        <v>207</v>
      </c>
      <c r="AU1247" s="172" t="s">
        <v>84</v>
      </c>
      <c r="AV1247" s="14" t="s">
        <v>84</v>
      </c>
      <c r="AW1247" s="14" t="s">
        <v>32</v>
      </c>
      <c r="AX1247" s="14" t="s">
        <v>76</v>
      </c>
      <c r="AY1247" s="172" t="s">
        <v>201</v>
      </c>
    </row>
    <row r="1248" spans="2:51" s="13" customFormat="1" ht="11.25">
      <c r="B1248" s="163"/>
      <c r="D1248" s="164" t="s">
        <v>207</v>
      </c>
      <c r="E1248" s="165" t="s">
        <v>1</v>
      </c>
      <c r="F1248" s="166" t="s">
        <v>1197</v>
      </c>
      <c r="H1248" s="165" t="s">
        <v>1</v>
      </c>
      <c r="I1248" s="167"/>
      <c r="L1248" s="163"/>
      <c r="M1248" s="168"/>
      <c r="N1248" s="169"/>
      <c r="O1248" s="169"/>
      <c r="P1248" s="169"/>
      <c r="Q1248" s="169"/>
      <c r="R1248" s="169"/>
      <c r="S1248" s="169"/>
      <c r="T1248" s="170"/>
      <c r="AT1248" s="165" t="s">
        <v>207</v>
      </c>
      <c r="AU1248" s="165" t="s">
        <v>84</v>
      </c>
      <c r="AV1248" s="13" t="s">
        <v>82</v>
      </c>
      <c r="AW1248" s="13" t="s">
        <v>32</v>
      </c>
      <c r="AX1248" s="13" t="s">
        <v>76</v>
      </c>
      <c r="AY1248" s="165" t="s">
        <v>201</v>
      </c>
    </row>
    <row r="1249" spans="1:65" s="14" customFormat="1" ht="11.25">
      <c r="B1249" s="171"/>
      <c r="D1249" s="164" t="s">
        <v>207</v>
      </c>
      <c r="E1249" s="172" t="s">
        <v>1</v>
      </c>
      <c r="F1249" s="173" t="s">
        <v>1247</v>
      </c>
      <c r="H1249" s="174">
        <v>60.945999999999998</v>
      </c>
      <c r="I1249" s="175"/>
      <c r="L1249" s="171"/>
      <c r="M1249" s="176"/>
      <c r="N1249" s="177"/>
      <c r="O1249" s="177"/>
      <c r="P1249" s="177"/>
      <c r="Q1249" s="177"/>
      <c r="R1249" s="177"/>
      <c r="S1249" s="177"/>
      <c r="T1249" s="178"/>
      <c r="AT1249" s="172" t="s">
        <v>207</v>
      </c>
      <c r="AU1249" s="172" t="s">
        <v>84</v>
      </c>
      <c r="AV1249" s="14" t="s">
        <v>84</v>
      </c>
      <c r="AW1249" s="14" t="s">
        <v>32</v>
      </c>
      <c r="AX1249" s="14" t="s">
        <v>76</v>
      </c>
      <c r="AY1249" s="172" t="s">
        <v>201</v>
      </c>
    </row>
    <row r="1250" spans="1:65" s="13" customFormat="1" ht="11.25">
      <c r="B1250" s="163"/>
      <c r="D1250" s="164" t="s">
        <v>207</v>
      </c>
      <c r="E1250" s="165" t="s">
        <v>1</v>
      </c>
      <c r="F1250" s="166" t="s">
        <v>1197</v>
      </c>
      <c r="H1250" s="165" t="s">
        <v>1</v>
      </c>
      <c r="I1250" s="167"/>
      <c r="L1250" s="163"/>
      <c r="M1250" s="168"/>
      <c r="N1250" s="169"/>
      <c r="O1250" s="169"/>
      <c r="P1250" s="169"/>
      <c r="Q1250" s="169"/>
      <c r="R1250" s="169"/>
      <c r="S1250" s="169"/>
      <c r="T1250" s="170"/>
      <c r="AT1250" s="165" t="s">
        <v>207</v>
      </c>
      <c r="AU1250" s="165" t="s">
        <v>84</v>
      </c>
      <c r="AV1250" s="13" t="s">
        <v>82</v>
      </c>
      <c r="AW1250" s="13" t="s">
        <v>32</v>
      </c>
      <c r="AX1250" s="13" t="s">
        <v>76</v>
      </c>
      <c r="AY1250" s="165" t="s">
        <v>201</v>
      </c>
    </row>
    <row r="1251" spans="1:65" s="14" customFormat="1" ht="11.25">
      <c r="B1251" s="171"/>
      <c r="D1251" s="164" t="s">
        <v>207</v>
      </c>
      <c r="E1251" s="172" t="s">
        <v>1</v>
      </c>
      <c r="F1251" s="173" t="s">
        <v>1248</v>
      </c>
      <c r="H1251" s="174">
        <v>13.755000000000001</v>
      </c>
      <c r="I1251" s="175"/>
      <c r="L1251" s="171"/>
      <c r="M1251" s="176"/>
      <c r="N1251" s="177"/>
      <c r="O1251" s="177"/>
      <c r="P1251" s="177"/>
      <c r="Q1251" s="177"/>
      <c r="R1251" s="177"/>
      <c r="S1251" s="177"/>
      <c r="T1251" s="178"/>
      <c r="AT1251" s="172" t="s">
        <v>207</v>
      </c>
      <c r="AU1251" s="172" t="s">
        <v>84</v>
      </c>
      <c r="AV1251" s="14" t="s">
        <v>84</v>
      </c>
      <c r="AW1251" s="14" t="s">
        <v>32</v>
      </c>
      <c r="AX1251" s="14" t="s">
        <v>76</v>
      </c>
      <c r="AY1251" s="172" t="s">
        <v>201</v>
      </c>
    </row>
    <row r="1252" spans="1:65" s="13" customFormat="1" ht="11.25">
      <c r="B1252" s="163"/>
      <c r="D1252" s="164" t="s">
        <v>207</v>
      </c>
      <c r="E1252" s="165" t="s">
        <v>1</v>
      </c>
      <c r="F1252" s="166" t="s">
        <v>1197</v>
      </c>
      <c r="H1252" s="165" t="s">
        <v>1</v>
      </c>
      <c r="I1252" s="167"/>
      <c r="L1252" s="163"/>
      <c r="M1252" s="168"/>
      <c r="N1252" s="169"/>
      <c r="O1252" s="169"/>
      <c r="P1252" s="169"/>
      <c r="Q1252" s="169"/>
      <c r="R1252" s="169"/>
      <c r="S1252" s="169"/>
      <c r="T1252" s="170"/>
      <c r="AT1252" s="165" t="s">
        <v>207</v>
      </c>
      <c r="AU1252" s="165" t="s">
        <v>84</v>
      </c>
      <c r="AV1252" s="13" t="s">
        <v>82</v>
      </c>
      <c r="AW1252" s="13" t="s">
        <v>32</v>
      </c>
      <c r="AX1252" s="13" t="s">
        <v>76</v>
      </c>
      <c r="AY1252" s="165" t="s">
        <v>201</v>
      </c>
    </row>
    <row r="1253" spans="1:65" s="14" customFormat="1" ht="11.25">
      <c r="B1253" s="171"/>
      <c r="D1253" s="164" t="s">
        <v>207</v>
      </c>
      <c r="E1253" s="172" t="s">
        <v>1</v>
      </c>
      <c r="F1253" s="173" t="s">
        <v>1249</v>
      </c>
      <c r="H1253" s="174">
        <v>10.819000000000001</v>
      </c>
      <c r="I1253" s="175"/>
      <c r="L1253" s="171"/>
      <c r="M1253" s="176"/>
      <c r="N1253" s="177"/>
      <c r="O1253" s="177"/>
      <c r="P1253" s="177"/>
      <c r="Q1253" s="177"/>
      <c r="R1253" s="177"/>
      <c r="S1253" s="177"/>
      <c r="T1253" s="178"/>
      <c r="AT1253" s="172" t="s">
        <v>207</v>
      </c>
      <c r="AU1253" s="172" t="s">
        <v>84</v>
      </c>
      <c r="AV1253" s="14" t="s">
        <v>84</v>
      </c>
      <c r="AW1253" s="14" t="s">
        <v>32</v>
      </c>
      <c r="AX1253" s="14" t="s">
        <v>76</v>
      </c>
      <c r="AY1253" s="172" t="s">
        <v>201</v>
      </c>
    </row>
    <row r="1254" spans="1:65" s="13" customFormat="1" ht="11.25">
      <c r="B1254" s="163"/>
      <c r="D1254" s="164" t="s">
        <v>207</v>
      </c>
      <c r="E1254" s="165" t="s">
        <v>1</v>
      </c>
      <c r="F1254" s="166" t="s">
        <v>1197</v>
      </c>
      <c r="H1254" s="165" t="s">
        <v>1</v>
      </c>
      <c r="I1254" s="167"/>
      <c r="L1254" s="163"/>
      <c r="M1254" s="168"/>
      <c r="N1254" s="169"/>
      <c r="O1254" s="169"/>
      <c r="P1254" s="169"/>
      <c r="Q1254" s="169"/>
      <c r="R1254" s="169"/>
      <c r="S1254" s="169"/>
      <c r="T1254" s="170"/>
      <c r="AT1254" s="165" t="s">
        <v>207</v>
      </c>
      <c r="AU1254" s="165" t="s">
        <v>84</v>
      </c>
      <c r="AV1254" s="13" t="s">
        <v>82</v>
      </c>
      <c r="AW1254" s="13" t="s">
        <v>32</v>
      </c>
      <c r="AX1254" s="13" t="s">
        <v>76</v>
      </c>
      <c r="AY1254" s="165" t="s">
        <v>201</v>
      </c>
    </row>
    <row r="1255" spans="1:65" s="14" customFormat="1" ht="11.25">
      <c r="B1255" s="171"/>
      <c r="D1255" s="164" t="s">
        <v>207</v>
      </c>
      <c r="E1255" s="172" t="s">
        <v>1</v>
      </c>
      <c r="F1255" s="173" t="s">
        <v>1250</v>
      </c>
      <c r="H1255" s="174">
        <v>47.848999999999997</v>
      </c>
      <c r="I1255" s="175"/>
      <c r="L1255" s="171"/>
      <c r="M1255" s="176"/>
      <c r="N1255" s="177"/>
      <c r="O1255" s="177"/>
      <c r="P1255" s="177"/>
      <c r="Q1255" s="177"/>
      <c r="R1255" s="177"/>
      <c r="S1255" s="177"/>
      <c r="T1255" s="178"/>
      <c r="AT1255" s="172" t="s">
        <v>207</v>
      </c>
      <c r="AU1255" s="172" t="s">
        <v>84</v>
      </c>
      <c r="AV1255" s="14" t="s">
        <v>84</v>
      </c>
      <c r="AW1255" s="14" t="s">
        <v>32</v>
      </c>
      <c r="AX1255" s="14" t="s">
        <v>76</v>
      </c>
      <c r="AY1255" s="172" t="s">
        <v>201</v>
      </c>
    </row>
    <row r="1256" spans="1:65" s="13" customFormat="1" ht="11.25">
      <c r="B1256" s="163"/>
      <c r="D1256" s="164" t="s">
        <v>207</v>
      </c>
      <c r="E1256" s="165" t="s">
        <v>1</v>
      </c>
      <c r="F1256" s="166" t="s">
        <v>1197</v>
      </c>
      <c r="H1256" s="165" t="s">
        <v>1</v>
      </c>
      <c r="I1256" s="167"/>
      <c r="L1256" s="163"/>
      <c r="M1256" s="168"/>
      <c r="N1256" s="169"/>
      <c r="O1256" s="169"/>
      <c r="P1256" s="169"/>
      <c r="Q1256" s="169"/>
      <c r="R1256" s="169"/>
      <c r="S1256" s="169"/>
      <c r="T1256" s="170"/>
      <c r="AT1256" s="165" t="s">
        <v>207</v>
      </c>
      <c r="AU1256" s="165" t="s">
        <v>84</v>
      </c>
      <c r="AV1256" s="13" t="s">
        <v>82</v>
      </c>
      <c r="AW1256" s="13" t="s">
        <v>32</v>
      </c>
      <c r="AX1256" s="13" t="s">
        <v>76</v>
      </c>
      <c r="AY1256" s="165" t="s">
        <v>201</v>
      </c>
    </row>
    <row r="1257" spans="1:65" s="14" customFormat="1" ht="11.25">
      <c r="B1257" s="171"/>
      <c r="D1257" s="164" t="s">
        <v>207</v>
      </c>
      <c r="E1257" s="172" t="s">
        <v>1</v>
      </c>
      <c r="F1257" s="173" t="s">
        <v>1251</v>
      </c>
      <c r="H1257" s="174">
        <v>54.576000000000001</v>
      </c>
      <c r="I1257" s="175"/>
      <c r="L1257" s="171"/>
      <c r="M1257" s="176"/>
      <c r="N1257" s="177"/>
      <c r="O1257" s="177"/>
      <c r="P1257" s="177"/>
      <c r="Q1257" s="177"/>
      <c r="R1257" s="177"/>
      <c r="S1257" s="177"/>
      <c r="T1257" s="178"/>
      <c r="AT1257" s="172" t="s">
        <v>207</v>
      </c>
      <c r="AU1257" s="172" t="s">
        <v>84</v>
      </c>
      <c r="AV1257" s="14" t="s">
        <v>84</v>
      </c>
      <c r="AW1257" s="14" t="s">
        <v>32</v>
      </c>
      <c r="AX1257" s="14" t="s">
        <v>76</v>
      </c>
      <c r="AY1257" s="172" t="s">
        <v>201</v>
      </c>
    </row>
    <row r="1258" spans="1:65" s="13" customFormat="1" ht="11.25">
      <c r="B1258" s="163"/>
      <c r="D1258" s="164" t="s">
        <v>207</v>
      </c>
      <c r="E1258" s="165" t="s">
        <v>1</v>
      </c>
      <c r="F1258" s="166" t="s">
        <v>1197</v>
      </c>
      <c r="H1258" s="165" t="s">
        <v>1</v>
      </c>
      <c r="I1258" s="167"/>
      <c r="L1258" s="163"/>
      <c r="M1258" s="168"/>
      <c r="N1258" s="169"/>
      <c r="O1258" s="169"/>
      <c r="P1258" s="169"/>
      <c r="Q1258" s="169"/>
      <c r="R1258" s="169"/>
      <c r="S1258" s="169"/>
      <c r="T1258" s="170"/>
      <c r="AT1258" s="165" t="s">
        <v>207</v>
      </c>
      <c r="AU1258" s="165" t="s">
        <v>84</v>
      </c>
      <c r="AV1258" s="13" t="s">
        <v>82</v>
      </c>
      <c r="AW1258" s="13" t="s">
        <v>32</v>
      </c>
      <c r="AX1258" s="13" t="s">
        <v>76</v>
      </c>
      <c r="AY1258" s="165" t="s">
        <v>201</v>
      </c>
    </row>
    <row r="1259" spans="1:65" s="14" customFormat="1" ht="11.25">
      <c r="B1259" s="171"/>
      <c r="D1259" s="164" t="s">
        <v>207</v>
      </c>
      <c r="E1259" s="172" t="s">
        <v>1</v>
      </c>
      <c r="F1259" s="173" t="s">
        <v>1252</v>
      </c>
      <c r="H1259" s="174">
        <v>27.725000000000001</v>
      </c>
      <c r="I1259" s="175"/>
      <c r="L1259" s="171"/>
      <c r="M1259" s="176"/>
      <c r="N1259" s="177"/>
      <c r="O1259" s="177"/>
      <c r="P1259" s="177"/>
      <c r="Q1259" s="177"/>
      <c r="R1259" s="177"/>
      <c r="S1259" s="177"/>
      <c r="T1259" s="178"/>
      <c r="AT1259" s="172" t="s">
        <v>207</v>
      </c>
      <c r="AU1259" s="172" t="s">
        <v>84</v>
      </c>
      <c r="AV1259" s="14" t="s">
        <v>84</v>
      </c>
      <c r="AW1259" s="14" t="s">
        <v>32</v>
      </c>
      <c r="AX1259" s="14" t="s">
        <v>76</v>
      </c>
      <c r="AY1259" s="172" t="s">
        <v>201</v>
      </c>
    </row>
    <row r="1260" spans="1:65" s="13" customFormat="1" ht="11.25">
      <c r="B1260" s="163"/>
      <c r="D1260" s="164" t="s">
        <v>207</v>
      </c>
      <c r="E1260" s="165" t="s">
        <v>1</v>
      </c>
      <c r="F1260" s="166" t="s">
        <v>1253</v>
      </c>
      <c r="H1260" s="165" t="s">
        <v>1</v>
      </c>
      <c r="I1260" s="167"/>
      <c r="L1260" s="163"/>
      <c r="M1260" s="168"/>
      <c r="N1260" s="169"/>
      <c r="O1260" s="169"/>
      <c r="P1260" s="169"/>
      <c r="Q1260" s="169"/>
      <c r="R1260" s="169"/>
      <c r="S1260" s="169"/>
      <c r="T1260" s="170"/>
      <c r="AT1260" s="165" t="s">
        <v>207</v>
      </c>
      <c r="AU1260" s="165" t="s">
        <v>84</v>
      </c>
      <c r="AV1260" s="13" t="s">
        <v>82</v>
      </c>
      <c r="AW1260" s="13" t="s">
        <v>32</v>
      </c>
      <c r="AX1260" s="13" t="s">
        <v>76</v>
      </c>
      <c r="AY1260" s="165" t="s">
        <v>201</v>
      </c>
    </row>
    <row r="1261" spans="1:65" s="14" customFormat="1" ht="11.25">
      <c r="B1261" s="171"/>
      <c r="D1261" s="164" t="s">
        <v>207</v>
      </c>
      <c r="E1261" s="172" t="s">
        <v>1</v>
      </c>
      <c r="F1261" s="173" t="s">
        <v>1254</v>
      </c>
      <c r="H1261" s="174">
        <v>9.86</v>
      </c>
      <c r="I1261" s="175"/>
      <c r="L1261" s="171"/>
      <c r="M1261" s="176"/>
      <c r="N1261" s="177"/>
      <c r="O1261" s="177"/>
      <c r="P1261" s="177"/>
      <c r="Q1261" s="177"/>
      <c r="R1261" s="177"/>
      <c r="S1261" s="177"/>
      <c r="T1261" s="178"/>
      <c r="AT1261" s="172" t="s">
        <v>207</v>
      </c>
      <c r="AU1261" s="172" t="s">
        <v>84</v>
      </c>
      <c r="AV1261" s="14" t="s">
        <v>84</v>
      </c>
      <c r="AW1261" s="14" t="s">
        <v>32</v>
      </c>
      <c r="AX1261" s="14" t="s">
        <v>76</v>
      </c>
      <c r="AY1261" s="172" t="s">
        <v>201</v>
      </c>
    </row>
    <row r="1262" spans="1:65" s="15" customFormat="1" ht="11.25">
      <c r="B1262" s="179"/>
      <c r="D1262" s="164" t="s">
        <v>207</v>
      </c>
      <c r="E1262" s="180" t="s">
        <v>1</v>
      </c>
      <c r="F1262" s="181" t="s">
        <v>211</v>
      </c>
      <c r="H1262" s="182">
        <v>1068.098</v>
      </c>
      <c r="I1262" s="183"/>
      <c r="L1262" s="179"/>
      <c r="M1262" s="184"/>
      <c r="N1262" s="185"/>
      <c r="O1262" s="185"/>
      <c r="P1262" s="185"/>
      <c r="Q1262" s="185"/>
      <c r="R1262" s="185"/>
      <c r="S1262" s="185"/>
      <c r="T1262" s="186"/>
      <c r="AT1262" s="180" t="s">
        <v>207</v>
      </c>
      <c r="AU1262" s="180" t="s">
        <v>84</v>
      </c>
      <c r="AV1262" s="15" t="s">
        <v>126</v>
      </c>
      <c r="AW1262" s="15" t="s">
        <v>32</v>
      </c>
      <c r="AX1262" s="15" t="s">
        <v>82</v>
      </c>
      <c r="AY1262" s="180" t="s">
        <v>201</v>
      </c>
    </row>
    <row r="1263" spans="1:65" s="2" customFormat="1" ht="16.5" customHeight="1">
      <c r="A1263" s="33"/>
      <c r="B1263" s="149"/>
      <c r="C1263" s="187" t="s">
        <v>1255</v>
      </c>
      <c r="D1263" s="187" t="s">
        <v>212</v>
      </c>
      <c r="E1263" s="188" t="s">
        <v>1256</v>
      </c>
      <c r="F1263" s="189" t="s">
        <v>1257</v>
      </c>
      <c r="G1263" s="190" t="s">
        <v>206</v>
      </c>
      <c r="H1263" s="191">
        <v>19.425999999999998</v>
      </c>
      <c r="I1263" s="192"/>
      <c r="J1263" s="193">
        <f>ROUND(I1263*H1263,2)</f>
        <v>0</v>
      </c>
      <c r="K1263" s="189" t="s">
        <v>1</v>
      </c>
      <c r="L1263" s="194"/>
      <c r="M1263" s="195" t="s">
        <v>1</v>
      </c>
      <c r="N1263" s="196" t="s">
        <v>41</v>
      </c>
      <c r="O1263" s="59"/>
      <c r="P1263" s="159">
        <f>O1263*H1263</f>
        <v>0</v>
      </c>
      <c r="Q1263" s="159">
        <v>0.44</v>
      </c>
      <c r="R1263" s="159">
        <f>Q1263*H1263</f>
        <v>8.5474399999999999</v>
      </c>
      <c r="S1263" s="159">
        <v>0</v>
      </c>
      <c r="T1263" s="160">
        <f>S1263*H1263</f>
        <v>0</v>
      </c>
      <c r="U1263" s="33"/>
      <c r="V1263" s="33"/>
      <c r="W1263" s="33"/>
      <c r="X1263" s="33"/>
      <c r="Y1263" s="33"/>
      <c r="Z1263" s="33"/>
      <c r="AA1263" s="33"/>
      <c r="AB1263" s="33"/>
      <c r="AC1263" s="33"/>
      <c r="AD1263" s="33"/>
      <c r="AE1263" s="33"/>
      <c r="AR1263" s="161" t="s">
        <v>297</v>
      </c>
      <c r="AT1263" s="161" t="s">
        <v>212</v>
      </c>
      <c r="AU1263" s="161" t="s">
        <v>84</v>
      </c>
      <c r="AY1263" s="18" t="s">
        <v>201</v>
      </c>
      <c r="BE1263" s="162">
        <f>IF(N1263="základní",J1263,0)</f>
        <v>0</v>
      </c>
      <c r="BF1263" s="162">
        <f>IF(N1263="snížená",J1263,0)</f>
        <v>0</v>
      </c>
      <c r="BG1263" s="162">
        <f>IF(N1263="zákl. přenesená",J1263,0)</f>
        <v>0</v>
      </c>
      <c r="BH1263" s="162">
        <f>IF(N1263="sníž. přenesená",J1263,0)</f>
        <v>0</v>
      </c>
      <c r="BI1263" s="162">
        <f>IF(N1263="nulová",J1263,0)</f>
        <v>0</v>
      </c>
      <c r="BJ1263" s="18" t="s">
        <v>82</v>
      </c>
      <c r="BK1263" s="162">
        <f>ROUND(I1263*H1263,2)</f>
        <v>0</v>
      </c>
      <c r="BL1263" s="18" t="s">
        <v>250</v>
      </c>
      <c r="BM1263" s="161" t="s">
        <v>1258</v>
      </c>
    </row>
    <row r="1264" spans="1:65" s="13" customFormat="1" ht="11.25">
      <c r="B1264" s="163"/>
      <c r="D1264" s="164" t="s">
        <v>207</v>
      </c>
      <c r="E1264" s="165" t="s">
        <v>1</v>
      </c>
      <c r="F1264" s="166" t="s">
        <v>1008</v>
      </c>
      <c r="H1264" s="165" t="s">
        <v>1</v>
      </c>
      <c r="I1264" s="167"/>
      <c r="L1264" s="163"/>
      <c r="M1264" s="168"/>
      <c r="N1264" s="169"/>
      <c r="O1264" s="169"/>
      <c r="P1264" s="169"/>
      <c r="Q1264" s="169"/>
      <c r="R1264" s="169"/>
      <c r="S1264" s="169"/>
      <c r="T1264" s="170"/>
      <c r="AT1264" s="165" t="s">
        <v>207</v>
      </c>
      <c r="AU1264" s="165" t="s">
        <v>84</v>
      </c>
      <c r="AV1264" s="13" t="s">
        <v>82</v>
      </c>
      <c r="AW1264" s="13" t="s">
        <v>32</v>
      </c>
      <c r="AX1264" s="13" t="s">
        <v>76</v>
      </c>
      <c r="AY1264" s="165" t="s">
        <v>201</v>
      </c>
    </row>
    <row r="1265" spans="2:51" s="14" customFormat="1" ht="11.25">
      <c r="B1265" s="171"/>
      <c r="D1265" s="164" t="s">
        <v>207</v>
      </c>
      <c r="E1265" s="172" t="s">
        <v>1</v>
      </c>
      <c r="F1265" s="173" t="s">
        <v>1168</v>
      </c>
      <c r="H1265" s="174">
        <v>0.13400000000000001</v>
      </c>
      <c r="I1265" s="175"/>
      <c r="L1265" s="171"/>
      <c r="M1265" s="176"/>
      <c r="N1265" s="177"/>
      <c r="O1265" s="177"/>
      <c r="P1265" s="177"/>
      <c r="Q1265" s="177"/>
      <c r="R1265" s="177"/>
      <c r="S1265" s="177"/>
      <c r="T1265" s="178"/>
      <c r="AT1265" s="172" t="s">
        <v>207</v>
      </c>
      <c r="AU1265" s="172" t="s">
        <v>84</v>
      </c>
      <c r="AV1265" s="14" t="s">
        <v>84</v>
      </c>
      <c r="AW1265" s="14" t="s">
        <v>32</v>
      </c>
      <c r="AX1265" s="14" t="s">
        <v>76</v>
      </c>
      <c r="AY1265" s="172" t="s">
        <v>201</v>
      </c>
    </row>
    <row r="1266" spans="2:51" s="13" customFormat="1" ht="11.25">
      <c r="B1266" s="163"/>
      <c r="D1266" s="164" t="s">
        <v>207</v>
      </c>
      <c r="E1266" s="165" t="s">
        <v>1</v>
      </c>
      <c r="F1266" s="166" t="s">
        <v>1197</v>
      </c>
      <c r="H1266" s="165" t="s">
        <v>1</v>
      </c>
      <c r="I1266" s="167"/>
      <c r="L1266" s="163"/>
      <c r="M1266" s="168"/>
      <c r="N1266" s="169"/>
      <c r="O1266" s="169"/>
      <c r="P1266" s="169"/>
      <c r="Q1266" s="169"/>
      <c r="R1266" s="169"/>
      <c r="S1266" s="169"/>
      <c r="T1266" s="170"/>
      <c r="AT1266" s="165" t="s">
        <v>207</v>
      </c>
      <c r="AU1266" s="165" t="s">
        <v>84</v>
      </c>
      <c r="AV1266" s="13" t="s">
        <v>82</v>
      </c>
      <c r="AW1266" s="13" t="s">
        <v>32</v>
      </c>
      <c r="AX1266" s="13" t="s">
        <v>76</v>
      </c>
      <c r="AY1266" s="165" t="s">
        <v>201</v>
      </c>
    </row>
    <row r="1267" spans="2:51" s="14" customFormat="1" ht="11.25">
      <c r="B1267" s="171"/>
      <c r="D1267" s="164" t="s">
        <v>207</v>
      </c>
      <c r="E1267" s="172" t="s">
        <v>1</v>
      </c>
      <c r="F1267" s="173" t="s">
        <v>1259</v>
      </c>
      <c r="H1267" s="174">
        <v>0.31900000000000001</v>
      </c>
      <c r="I1267" s="175"/>
      <c r="L1267" s="171"/>
      <c r="M1267" s="176"/>
      <c r="N1267" s="177"/>
      <c r="O1267" s="177"/>
      <c r="P1267" s="177"/>
      <c r="Q1267" s="177"/>
      <c r="R1267" s="177"/>
      <c r="S1267" s="177"/>
      <c r="T1267" s="178"/>
      <c r="AT1267" s="172" t="s">
        <v>207</v>
      </c>
      <c r="AU1267" s="172" t="s">
        <v>84</v>
      </c>
      <c r="AV1267" s="14" t="s">
        <v>84</v>
      </c>
      <c r="AW1267" s="14" t="s">
        <v>32</v>
      </c>
      <c r="AX1267" s="14" t="s">
        <v>76</v>
      </c>
      <c r="AY1267" s="172" t="s">
        <v>201</v>
      </c>
    </row>
    <row r="1268" spans="2:51" s="13" customFormat="1" ht="11.25">
      <c r="B1268" s="163"/>
      <c r="D1268" s="164" t="s">
        <v>207</v>
      </c>
      <c r="E1268" s="165" t="s">
        <v>1</v>
      </c>
      <c r="F1268" s="166" t="s">
        <v>1197</v>
      </c>
      <c r="H1268" s="165" t="s">
        <v>1</v>
      </c>
      <c r="I1268" s="167"/>
      <c r="L1268" s="163"/>
      <c r="M1268" s="168"/>
      <c r="N1268" s="169"/>
      <c r="O1268" s="169"/>
      <c r="P1268" s="169"/>
      <c r="Q1268" s="169"/>
      <c r="R1268" s="169"/>
      <c r="S1268" s="169"/>
      <c r="T1268" s="170"/>
      <c r="AT1268" s="165" t="s">
        <v>207</v>
      </c>
      <c r="AU1268" s="165" t="s">
        <v>84</v>
      </c>
      <c r="AV1268" s="13" t="s">
        <v>82</v>
      </c>
      <c r="AW1268" s="13" t="s">
        <v>32</v>
      </c>
      <c r="AX1268" s="13" t="s">
        <v>76</v>
      </c>
      <c r="AY1268" s="165" t="s">
        <v>201</v>
      </c>
    </row>
    <row r="1269" spans="2:51" s="14" customFormat="1" ht="11.25">
      <c r="B1269" s="171"/>
      <c r="D1269" s="164" t="s">
        <v>207</v>
      </c>
      <c r="E1269" s="172" t="s">
        <v>1</v>
      </c>
      <c r="F1269" s="173" t="s">
        <v>1260</v>
      </c>
      <c r="H1269" s="174">
        <v>4.5999999999999999E-2</v>
      </c>
      <c r="I1269" s="175"/>
      <c r="L1269" s="171"/>
      <c r="M1269" s="176"/>
      <c r="N1269" s="177"/>
      <c r="O1269" s="177"/>
      <c r="P1269" s="177"/>
      <c r="Q1269" s="177"/>
      <c r="R1269" s="177"/>
      <c r="S1269" s="177"/>
      <c r="T1269" s="178"/>
      <c r="AT1269" s="172" t="s">
        <v>207</v>
      </c>
      <c r="AU1269" s="172" t="s">
        <v>84</v>
      </c>
      <c r="AV1269" s="14" t="s">
        <v>84</v>
      </c>
      <c r="AW1269" s="14" t="s">
        <v>32</v>
      </c>
      <c r="AX1269" s="14" t="s">
        <v>76</v>
      </c>
      <c r="AY1269" s="172" t="s">
        <v>201</v>
      </c>
    </row>
    <row r="1270" spans="2:51" s="13" customFormat="1" ht="11.25">
      <c r="B1270" s="163"/>
      <c r="D1270" s="164" t="s">
        <v>207</v>
      </c>
      <c r="E1270" s="165" t="s">
        <v>1</v>
      </c>
      <c r="F1270" s="166" t="s">
        <v>1200</v>
      </c>
      <c r="H1270" s="165" t="s">
        <v>1</v>
      </c>
      <c r="I1270" s="167"/>
      <c r="L1270" s="163"/>
      <c r="M1270" s="168"/>
      <c r="N1270" s="169"/>
      <c r="O1270" s="169"/>
      <c r="P1270" s="169"/>
      <c r="Q1270" s="169"/>
      <c r="R1270" s="169"/>
      <c r="S1270" s="169"/>
      <c r="T1270" s="170"/>
      <c r="AT1270" s="165" t="s">
        <v>207</v>
      </c>
      <c r="AU1270" s="165" t="s">
        <v>84</v>
      </c>
      <c r="AV1270" s="13" t="s">
        <v>82</v>
      </c>
      <c r="AW1270" s="13" t="s">
        <v>32</v>
      </c>
      <c r="AX1270" s="13" t="s">
        <v>76</v>
      </c>
      <c r="AY1270" s="165" t="s">
        <v>201</v>
      </c>
    </row>
    <row r="1271" spans="2:51" s="14" customFormat="1" ht="11.25">
      <c r="B1271" s="171"/>
      <c r="D1271" s="164" t="s">
        <v>207</v>
      </c>
      <c r="E1271" s="172" t="s">
        <v>1</v>
      </c>
      <c r="F1271" s="173" t="s">
        <v>1261</v>
      </c>
      <c r="H1271" s="174">
        <v>2.0720000000000001</v>
      </c>
      <c r="I1271" s="175"/>
      <c r="L1271" s="171"/>
      <c r="M1271" s="176"/>
      <c r="N1271" s="177"/>
      <c r="O1271" s="177"/>
      <c r="P1271" s="177"/>
      <c r="Q1271" s="177"/>
      <c r="R1271" s="177"/>
      <c r="S1271" s="177"/>
      <c r="T1271" s="178"/>
      <c r="AT1271" s="172" t="s">
        <v>207</v>
      </c>
      <c r="AU1271" s="172" t="s">
        <v>84</v>
      </c>
      <c r="AV1271" s="14" t="s">
        <v>84</v>
      </c>
      <c r="AW1271" s="14" t="s">
        <v>32</v>
      </c>
      <c r="AX1271" s="14" t="s">
        <v>76</v>
      </c>
      <c r="AY1271" s="172" t="s">
        <v>201</v>
      </c>
    </row>
    <row r="1272" spans="2:51" s="13" customFormat="1" ht="11.25">
      <c r="B1272" s="163"/>
      <c r="D1272" s="164" t="s">
        <v>207</v>
      </c>
      <c r="E1272" s="165" t="s">
        <v>1</v>
      </c>
      <c r="F1272" s="166" t="s">
        <v>1200</v>
      </c>
      <c r="H1272" s="165" t="s">
        <v>1</v>
      </c>
      <c r="I1272" s="167"/>
      <c r="L1272" s="163"/>
      <c r="M1272" s="168"/>
      <c r="N1272" s="169"/>
      <c r="O1272" s="169"/>
      <c r="P1272" s="169"/>
      <c r="Q1272" s="169"/>
      <c r="R1272" s="169"/>
      <c r="S1272" s="169"/>
      <c r="T1272" s="170"/>
      <c r="AT1272" s="165" t="s">
        <v>207</v>
      </c>
      <c r="AU1272" s="165" t="s">
        <v>84</v>
      </c>
      <c r="AV1272" s="13" t="s">
        <v>82</v>
      </c>
      <c r="AW1272" s="13" t="s">
        <v>32</v>
      </c>
      <c r="AX1272" s="13" t="s">
        <v>76</v>
      </c>
      <c r="AY1272" s="165" t="s">
        <v>201</v>
      </c>
    </row>
    <row r="1273" spans="2:51" s="14" customFormat="1" ht="11.25">
      <c r="B1273" s="171"/>
      <c r="D1273" s="164" t="s">
        <v>207</v>
      </c>
      <c r="E1273" s="172" t="s">
        <v>1</v>
      </c>
      <c r="F1273" s="173" t="s">
        <v>1262</v>
      </c>
      <c r="H1273" s="174">
        <v>0.86299999999999999</v>
      </c>
      <c r="I1273" s="175"/>
      <c r="L1273" s="171"/>
      <c r="M1273" s="176"/>
      <c r="N1273" s="177"/>
      <c r="O1273" s="177"/>
      <c r="P1273" s="177"/>
      <c r="Q1273" s="177"/>
      <c r="R1273" s="177"/>
      <c r="S1273" s="177"/>
      <c r="T1273" s="178"/>
      <c r="AT1273" s="172" t="s">
        <v>207</v>
      </c>
      <c r="AU1273" s="172" t="s">
        <v>84</v>
      </c>
      <c r="AV1273" s="14" t="s">
        <v>84</v>
      </c>
      <c r="AW1273" s="14" t="s">
        <v>32</v>
      </c>
      <c r="AX1273" s="14" t="s">
        <v>76</v>
      </c>
      <c r="AY1273" s="172" t="s">
        <v>201</v>
      </c>
    </row>
    <row r="1274" spans="2:51" s="13" customFormat="1" ht="11.25">
      <c r="B1274" s="163"/>
      <c r="D1274" s="164" t="s">
        <v>207</v>
      </c>
      <c r="E1274" s="165" t="s">
        <v>1</v>
      </c>
      <c r="F1274" s="166" t="s">
        <v>1001</v>
      </c>
      <c r="H1274" s="165" t="s">
        <v>1</v>
      </c>
      <c r="I1274" s="167"/>
      <c r="L1274" s="163"/>
      <c r="M1274" s="168"/>
      <c r="N1274" s="169"/>
      <c r="O1274" s="169"/>
      <c r="P1274" s="169"/>
      <c r="Q1274" s="169"/>
      <c r="R1274" s="169"/>
      <c r="S1274" s="169"/>
      <c r="T1274" s="170"/>
      <c r="AT1274" s="165" t="s">
        <v>207</v>
      </c>
      <c r="AU1274" s="165" t="s">
        <v>84</v>
      </c>
      <c r="AV1274" s="13" t="s">
        <v>82</v>
      </c>
      <c r="AW1274" s="13" t="s">
        <v>32</v>
      </c>
      <c r="AX1274" s="13" t="s">
        <v>76</v>
      </c>
      <c r="AY1274" s="165" t="s">
        <v>201</v>
      </c>
    </row>
    <row r="1275" spans="2:51" s="14" customFormat="1" ht="11.25">
      <c r="B1275" s="171"/>
      <c r="D1275" s="164" t="s">
        <v>207</v>
      </c>
      <c r="E1275" s="172" t="s">
        <v>1</v>
      </c>
      <c r="F1275" s="173" t="s">
        <v>1263</v>
      </c>
      <c r="H1275" s="174">
        <v>5.8000000000000003E-2</v>
      </c>
      <c r="I1275" s="175"/>
      <c r="L1275" s="171"/>
      <c r="M1275" s="176"/>
      <c r="N1275" s="177"/>
      <c r="O1275" s="177"/>
      <c r="P1275" s="177"/>
      <c r="Q1275" s="177"/>
      <c r="R1275" s="177"/>
      <c r="S1275" s="177"/>
      <c r="T1275" s="178"/>
      <c r="AT1275" s="172" t="s">
        <v>207</v>
      </c>
      <c r="AU1275" s="172" t="s">
        <v>84</v>
      </c>
      <c r="AV1275" s="14" t="s">
        <v>84</v>
      </c>
      <c r="AW1275" s="14" t="s">
        <v>32</v>
      </c>
      <c r="AX1275" s="14" t="s">
        <v>76</v>
      </c>
      <c r="AY1275" s="172" t="s">
        <v>201</v>
      </c>
    </row>
    <row r="1276" spans="2:51" s="13" customFormat="1" ht="11.25">
      <c r="B1276" s="163"/>
      <c r="D1276" s="164" t="s">
        <v>207</v>
      </c>
      <c r="E1276" s="165" t="s">
        <v>1</v>
      </c>
      <c r="F1276" s="166" t="s">
        <v>1001</v>
      </c>
      <c r="H1276" s="165" t="s">
        <v>1</v>
      </c>
      <c r="I1276" s="167"/>
      <c r="L1276" s="163"/>
      <c r="M1276" s="168"/>
      <c r="N1276" s="169"/>
      <c r="O1276" s="169"/>
      <c r="P1276" s="169"/>
      <c r="Q1276" s="169"/>
      <c r="R1276" s="169"/>
      <c r="S1276" s="169"/>
      <c r="T1276" s="170"/>
      <c r="AT1276" s="165" t="s">
        <v>207</v>
      </c>
      <c r="AU1276" s="165" t="s">
        <v>84</v>
      </c>
      <c r="AV1276" s="13" t="s">
        <v>82</v>
      </c>
      <c r="AW1276" s="13" t="s">
        <v>32</v>
      </c>
      <c r="AX1276" s="13" t="s">
        <v>76</v>
      </c>
      <c r="AY1276" s="165" t="s">
        <v>201</v>
      </c>
    </row>
    <row r="1277" spans="2:51" s="14" customFormat="1" ht="11.25">
      <c r="B1277" s="171"/>
      <c r="D1277" s="164" t="s">
        <v>207</v>
      </c>
      <c r="E1277" s="172" t="s">
        <v>1</v>
      </c>
      <c r="F1277" s="173" t="s">
        <v>1263</v>
      </c>
      <c r="H1277" s="174">
        <v>5.8000000000000003E-2</v>
      </c>
      <c r="I1277" s="175"/>
      <c r="L1277" s="171"/>
      <c r="M1277" s="176"/>
      <c r="N1277" s="177"/>
      <c r="O1277" s="177"/>
      <c r="P1277" s="177"/>
      <c r="Q1277" s="177"/>
      <c r="R1277" s="177"/>
      <c r="S1277" s="177"/>
      <c r="T1277" s="178"/>
      <c r="AT1277" s="172" t="s">
        <v>207</v>
      </c>
      <c r="AU1277" s="172" t="s">
        <v>84</v>
      </c>
      <c r="AV1277" s="14" t="s">
        <v>84</v>
      </c>
      <c r="AW1277" s="14" t="s">
        <v>32</v>
      </c>
      <c r="AX1277" s="14" t="s">
        <v>76</v>
      </c>
      <c r="AY1277" s="172" t="s">
        <v>201</v>
      </c>
    </row>
    <row r="1278" spans="2:51" s="13" customFormat="1" ht="11.25">
      <c r="B1278" s="163"/>
      <c r="D1278" s="164" t="s">
        <v>207</v>
      </c>
      <c r="E1278" s="165" t="s">
        <v>1</v>
      </c>
      <c r="F1278" s="166" t="s">
        <v>1001</v>
      </c>
      <c r="H1278" s="165" t="s">
        <v>1</v>
      </c>
      <c r="I1278" s="167"/>
      <c r="L1278" s="163"/>
      <c r="M1278" s="168"/>
      <c r="N1278" s="169"/>
      <c r="O1278" s="169"/>
      <c r="P1278" s="169"/>
      <c r="Q1278" s="169"/>
      <c r="R1278" s="169"/>
      <c r="S1278" s="169"/>
      <c r="T1278" s="170"/>
      <c r="AT1278" s="165" t="s">
        <v>207</v>
      </c>
      <c r="AU1278" s="165" t="s">
        <v>84</v>
      </c>
      <c r="AV1278" s="13" t="s">
        <v>82</v>
      </c>
      <c r="AW1278" s="13" t="s">
        <v>32</v>
      </c>
      <c r="AX1278" s="13" t="s">
        <v>76</v>
      </c>
      <c r="AY1278" s="165" t="s">
        <v>201</v>
      </c>
    </row>
    <row r="1279" spans="2:51" s="14" customFormat="1" ht="11.25">
      <c r="B1279" s="171"/>
      <c r="D1279" s="164" t="s">
        <v>207</v>
      </c>
      <c r="E1279" s="172" t="s">
        <v>1</v>
      </c>
      <c r="F1279" s="173" t="s">
        <v>1137</v>
      </c>
      <c r="H1279" s="174">
        <v>3.1E-2</v>
      </c>
      <c r="I1279" s="175"/>
      <c r="L1279" s="171"/>
      <c r="M1279" s="176"/>
      <c r="N1279" s="177"/>
      <c r="O1279" s="177"/>
      <c r="P1279" s="177"/>
      <c r="Q1279" s="177"/>
      <c r="R1279" s="177"/>
      <c r="S1279" s="177"/>
      <c r="T1279" s="178"/>
      <c r="AT1279" s="172" t="s">
        <v>207</v>
      </c>
      <c r="AU1279" s="172" t="s">
        <v>84</v>
      </c>
      <c r="AV1279" s="14" t="s">
        <v>84</v>
      </c>
      <c r="AW1279" s="14" t="s">
        <v>32</v>
      </c>
      <c r="AX1279" s="14" t="s">
        <v>76</v>
      </c>
      <c r="AY1279" s="172" t="s">
        <v>201</v>
      </c>
    </row>
    <row r="1280" spans="2:51" s="13" customFormat="1" ht="11.25">
      <c r="B1280" s="163"/>
      <c r="D1280" s="164" t="s">
        <v>207</v>
      </c>
      <c r="E1280" s="165" t="s">
        <v>1</v>
      </c>
      <c r="F1280" s="166" t="s">
        <v>1206</v>
      </c>
      <c r="H1280" s="165" t="s">
        <v>1</v>
      </c>
      <c r="I1280" s="167"/>
      <c r="L1280" s="163"/>
      <c r="M1280" s="168"/>
      <c r="N1280" s="169"/>
      <c r="O1280" s="169"/>
      <c r="P1280" s="169"/>
      <c r="Q1280" s="169"/>
      <c r="R1280" s="169"/>
      <c r="S1280" s="169"/>
      <c r="T1280" s="170"/>
      <c r="AT1280" s="165" t="s">
        <v>207</v>
      </c>
      <c r="AU1280" s="165" t="s">
        <v>84</v>
      </c>
      <c r="AV1280" s="13" t="s">
        <v>82</v>
      </c>
      <c r="AW1280" s="13" t="s">
        <v>32</v>
      </c>
      <c r="AX1280" s="13" t="s">
        <v>76</v>
      </c>
      <c r="AY1280" s="165" t="s">
        <v>201</v>
      </c>
    </row>
    <row r="1281" spans="2:51" s="14" customFormat="1" ht="11.25">
      <c r="B1281" s="171"/>
      <c r="D1281" s="164" t="s">
        <v>207</v>
      </c>
      <c r="E1281" s="172" t="s">
        <v>1</v>
      </c>
      <c r="F1281" s="173" t="s">
        <v>1264</v>
      </c>
      <c r="H1281" s="174">
        <v>0.55400000000000005</v>
      </c>
      <c r="I1281" s="175"/>
      <c r="L1281" s="171"/>
      <c r="M1281" s="176"/>
      <c r="N1281" s="177"/>
      <c r="O1281" s="177"/>
      <c r="P1281" s="177"/>
      <c r="Q1281" s="177"/>
      <c r="R1281" s="177"/>
      <c r="S1281" s="177"/>
      <c r="T1281" s="178"/>
      <c r="AT1281" s="172" t="s">
        <v>207</v>
      </c>
      <c r="AU1281" s="172" t="s">
        <v>84</v>
      </c>
      <c r="AV1281" s="14" t="s">
        <v>84</v>
      </c>
      <c r="AW1281" s="14" t="s">
        <v>32</v>
      </c>
      <c r="AX1281" s="14" t="s">
        <v>76</v>
      </c>
      <c r="AY1281" s="172" t="s">
        <v>201</v>
      </c>
    </row>
    <row r="1282" spans="2:51" s="13" customFormat="1" ht="11.25">
      <c r="B1282" s="163"/>
      <c r="D1282" s="164" t="s">
        <v>207</v>
      </c>
      <c r="E1282" s="165" t="s">
        <v>1</v>
      </c>
      <c r="F1282" s="166" t="s">
        <v>1206</v>
      </c>
      <c r="H1282" s="165" t="s">
        <v>1</v>
      </c>
      <c r="I1282" s="167"/>
      <c r="L1282" s="163"/>
      <c r="M1282" s="168"/>
      <c r="N1282" s="169"/>
      <c r="O1282" s="169"/>
      <c r="P1282" s="169"/>
      <c r="Q1282" s="169"/>
      <c r="R1282" s="169"/>
      <c r="S1282" s="169"/>
      <c r="T1282" s="170"/>
      <c r="AT1282" s="165" t="s">
        <v>207</v>
      </c>
      <c r="AU1282" s="165" t="s">
        <v>84</v>
      </c>
      <c r="AV1282" s="13" t="s">
        <v>82</v>
      </c>
      <c r="AW1282" s="13" t="s">
        <v>32</v>
      </c>
      <c r="AX1282" s="13" t="s">
        <v>76</v>
      </c>
      <c r="AY1282" s="165" t="s">
        <v>201</v>
      </c>
    </row>
    <row r="1283" spans="2:51" s="14" customFormat="1" ht="11.25">
      <c r="B1283" s="171"/>
      <c r="D1283" s="164" t="s">
        <v>207</v>
      </c>
      <c r="E1283" s="172" t="s">
        <v>1</v>
      </c>
      <c r="F1283" s="173" t="s">
        <v>1265</v>
      </c>
      <c r="H1283" s="174">
        <v>6.8000000000000005E-2</v>
      </c>
      <c r="I1283" s="175"/>
      <c r="L1283" s="171"/>
      <c r="M1283" s="176"/>
      <c r="N1283" s="177"/>
      <c r="O1283" s="177"/>
      <c r="P1283" s="177"/>
      <c r="Q1283" s="177"/>
      <c r="R1283" s="177"/>
      <c r="S1283" s="177"/>
      <c r="T1283" s="178"/>
      <c r="AT1283" s="172" t="s">
        <v>207</v>
      </c>
      <c r="AU1283" s="172" t="s">
        <v>84</v>
      </c>
      <c r="AV1283" s="14" t="s">
        <v>84</v>
      </c>
      <c r="AW1283" s="14" t="s">
        <v>32</v>
      </c>
      <c r="AX1283" s="14" t="s">
        <v>76</v>
      </c>
      <c r="AY1283" s="172" t="s">
        <v>201</v>
      </c>
    </row>
    <row r="1284" spans="2:51" s="13" customFormat="1" ht="11.25">
      <c r="B1284" s="163"/>
      <c r="D1284" s="164" t="s">
        <v>207</v>
      </c>
      <c r="E1284" s="165" t="s">
        <v>1</v>
      </c>
      <c r="F1284" s="166" t="s">
        <v>1206</v>
      </c>
      <c r="H1284" s="165" t="s">
        <v>1</v>
      </c>
      <c r="I1284" s="167"/>
      <c r="L1284" s="163"/>
      <c r="M1284" s="168"/>
      <c r="N1284" s="169"/>
      <c r="O1284" s="169"/>
      <c r="P1284" s="169"/>
      <c r="Q1284" s="169"/>
      <c r="R1284" s="169"/>
      <c r="S1284" s="169"/>
      <c r="T1284" s="170"/>
      <c r="AT1284" s="165" t="s">
        <v>207</v>
      </c>
      <c r="AU1284" s="165" t="s">
        <v>84</v>
      </c>
      <c r="AV1284" s="13" t="s">
        <v>82</v>
      </c>
      <c r="AW1284" s="13" t="s">
        <v>32</v>
      </c>
      <c r="AX1284" s="13" t="s">
        <v>76</v>
      </c>
      <c r="AY1284" s="165" t="s">
        <v>201</v>
      </c>
    </row>
    <row r="1285" spans="2:51" s="14" customFormat="1" ht="11.25">
      <c r="B1285" s="171"/>
      <c r="D1285" s="164" t="s">
        <v>207</v>
      </c>
      <c r="E1285" s="172" t="s">
        <v>1</v>
      </c>
      <c r="F1285" s="173" t="s">
        <v>1266</v>
      </c>
      <c r="H1285" s="174">
        <v>0.13500000000000001</v>
      </c>
      <c r="I1285" s="175"/>
      <c r="L1285" s="171"/>
      <c r="M1285" s="176"/>
      <c r="N1285" s="177"/>
      <c r="O1285" s="177"/>
      <c r="P1285" s="177"/>
      <c r="Q1285" s="177"/>
      <c r="R1285" s="177"/>
      <c r="S1285" s="177"/>
      <c r="T1285" s="178"/>
      <c r="AT1285" s="172" t="s">
        <v>207</v>
      </c>
      <c r="AU1285" s="172" t="s">
        <v>84</v>
      </c>
      <c r="AV1285" s="14" t="s">
        <v>84</v>
      </c>
      <c r="AW1285" s="14" t="s">
        <v>32</v>
      </c>
      <c r="AX1285" s="14" t="s">
        <v>76</v>
      </c>
      <c r="AY1285" s="172" t="s">
        <v>201</v>
      </c>
    </row>
    <row r="1286" spans="2:51" s="13" customFormat="1" ht="11.25">
      <c r="B1286" s="163"/>
      <c r="D1286" s="164" t="s">
        <v>207</v>
      </c>
      <c r="E1286" s="165" t="s">
        <v>1</v>
      </c>
      <c r="F1286" s="166" t="s">
        <v>1206</v>
      </c>
      <c r="H1286" s="165" t="s">
        <v>1</v>
      </c>
      <c r="I1286" s="167"/>
      <c r="L1286" s="163"/>
      <c r="M1286" s="168"/>
      <c r="N1286" s="169"/>
      <c r="O1286" s="169"/>
      <c r="P1286" s="169"/>
      <c r="Q1286" s="169"/>
      <c r="R1286" s="169"/>
      <c r="S1286" s="169"/>
      <c r="T1286" s="170"/>
      <c r="AT1286" s="165" t="s">
        <v>207</v>
      </c>
      <c r="AU1286" s="165" t="s">
        <v>84</v>
      </c>
      <c r="AV1286" s="13" t="s">
        <v>82</v>
      </c>
      <c r="AW1286" s="13" t="s">
        <v>32</v>
      </c>
      <c r="AX1286" s="13" t="s">
        <v>76</v>
      </c>
      <c r="AY1286" s="165" t="s">
        <v>201</v>
      </c>
    </row>
    <row r="1287" spans="2:51" s="14" customFormat="1" ht="11.25">
      <c r="B1287" s="171"/>
      <c r="D1287" s="164" t="s">
        <v>207</v>
      </c>
      <c r="E1287" s="172" t="s">
        <v>1</v>
      </c>
      <c r="F1287" s="173" t="s">
        <v>1266</v>
      </c>
      <c r="H1287" s="174">
        <v>0.13500000000000001</v>
      </c>
      <c r="I1287" s="175"/>
      <c r="L1287" s="171"/>
      <c r="M1287" s="176"/>
      <c r="N1287" s="177"/>
      <c r="O1287" s="177"/>
      <c r="P1287" s="177"/>
      <c r="Q1287" s="177"/>
      <c r="R1287" s="177"/>
      <c r="S1287" s="177"/>
      <c r="T1287" s="178"/>
      <c r="AT1287" s="172" t="s">
        <v>207</v>
      </c>
      <c r="AU1287" s="172" t="s">
        <v>84</v>
      </c>
      <c r="AV1287" s="14" t="s">
        <v>84</v>
      </c>
      <c r="AW1287" s="14" t="s">
        <v>32</v>
      </c>
      <c r="AX1287" s="14" t="s">
        <v>76</v>
      </c>
      <c r="AY1287" s="172" t="s">
        <v>201</v>
      </c>
    </row>
    <row r="1288" spans="2:51" s="13" customFormat="1" ht="11.25">
      <c r="B1288" s="163"/>
      <c r="D1288" s="164" t="s">
        <v>207</v>
      </c>
      <c r="E1288" s="165" t="s">
        <v>1</v>
      </c>
      <c r="F1288" s="166" t="s">
        <v>1206</v>
      </c>
      <c r="H1288" s="165" t="s">
        <v>1</v>
      </c>
      <c r="I1288" s="167"/>
      <c r="L1288" s="163"/>
      <c r="M1288" s="168"/>
      <c r="N1288" s="169"/>
      <c r="O1288" s="169"/>
      <c r="P1288" s="169"/>
      <c r="Q1288" s="169"/>
      <c r="R1288" s="169"/>
      <c r="S1288" s="169"/>
      <c r="T1288" s="170"/>
      <c r="AT1288" s="165" t="s">
        <v>207</v>
      </c>
      <c r="AU1288" s="165" t="s">
        <v>84</v>
      </c>
      <c r="AV1288" s="13" t="s">
        <v>82</v>
      </c>
      <c r="AW1288" s="13" t="s">
        <v>32</v>
      </c>
      <c r="AX1288" s="13" t="s">
        <v>76</v>
      </c>
      <c r="AY1288" s="165" t="s">
        <v>201</v>
      </c>
    </row>
    <row r="1289" spans="2:51" s="14" customFormat="1" ht="11.25">
      <c r="B1289" s="171"/>
      <c r="D1289" s="164" t="s">
        <v>207</v>
      </c>
      <c r="E1289" s="172" t="s">
        <v>1</v>
      </c>
      <c r="F1289" s="173" t="s">
        <v>1168</v>
      </c>
      <c r="H1289" s="174">
        <v>0.13400000000000001</v>
      </c>
      <c r="I1289" s="175"/>
      <c r="L1289" s="171"/>
      <c r="M1289" s="176"/>
      <c r="N1289" s="177"/>
      <c r="O1289" s="177"/>
      <c r="P1289" s="177"/>
      <c r="Q1289" s="177"/>
      <c r="R1289" s="177"/>
      <c r="S1289" s="177"/>
      <c r="T1289" s="178"/>
      <c r="AT1289" s="172" t="s">
        <v>207</v>
      </c>
      <c r="AU1289" s="172" t="s">
        <v>84</v>
      </c>
      <c r="AV1289" s="14" t="s">
        <v>84</v>
      </c>
      <c r="AW1289" s="14" t="s">
        <v>32</v>
      </c>
      <c r="AX1289" s="14" t="s">
        <v>76</v>
      </c>
      <c r="AY1289" s="172" t="s">
        <v>201</v>
      </c>
    </row>
    <row r="1290" spans="2:51" s="13" customFormat="1" ht="11.25">
      <c r="B1290" s="163"/>
      <c r="D1290" s="164" t="s">
        <v>207</v>
      </c>
      <c r="E1290" s="165" t="s">
        <v>1</v>
      </c>
      <c r="F1290" s="166" t="s">
        <v>1206</v>
      </c>
      <c r="H1290" s="165" t="s">
        <v>1</v>
      </c>
      <c r="I1290" s="167"/>
      <c r="L1290" s="163"/>
      <c r="M1290" s="168"/>
      <c r="N1290" s="169"/>
      <c r="O1290" s="169"/>
      <c r="P1290" s="169"/>
      <c r="Q1290" s="169"/>
      <c r="R1290" s="169"/>
      <c r="S1290" s="169"/>
      <c r="T1290" s="170"/>
      <c r="AT1290" s="165" t="s">
        <v>207</v>
      </c>
      <c r="AU1290" s="165" t="s">
        <v>84</v>
      </c>
      <c r="AV1290" s="13" t="s">
        <v>82</v>
      </c>
      <c r="AW1290" s="13" t="s">
        <v>32</v>
      </c>
      <c r="AX1290" s="13" t="s">
        <v>76</v>
      </c>
      <c r="AY1290" s="165" t="s">
        <v>201</v>
      </c>
    </row>
    <row r="1291" spans="2:51" s="14" customFormat="1" ht="11.25">
      <c r="B1291" s="171"/>
      <c r="D1291" s="164" t="s">
        <v>207</v>
      </c>
      <c r="E1291" s="172" t="s">
        <v>1</v>
      </c>
      <c r="F1291" s="173" t="s">
        <v>1168</v>
      </c>
      <c r="H1291" s="174">
        <v>0.13400000000000001</v>
      </c>
      <c r="I1291" s="175"/>
      <c r="L1291" s="171"/>
      <c r="M1291" s="176"/>
      <c r="N1291" s="177"/>
      <c r="O1291" s="177"/>
      <c r="P1291" s="177"/>
      <c r="Q1291" s="177"/>
      <c r="R1291" s="177"/>
      <c r="S1291" s="177"/>
      <c r="T1291" s="178"/>
      <c r="AT1291" s="172" t="s">
        <v>207</v>
      </c>
      <c r="AU1291" s="172" t="s">
        <v>84</v>
      </c>
      <c r="AV1291" s="14" t="s">
        <v>84</v>
      </c>
      <c r="AW1291" s="14" t="s">
        <v>32</v>
      </c>
      <c r="AX1291" s="14" t="s">
        <v>76</v>
      </c>
      <c r="AY1291" s="172" t="s">
        <v>201</v>
      </c>
    </row>
    <row r="1292" spans="2:51" s="13" customFormat="1" ht="11.25">
      <c r="B1292" s="163"/>
      <c r="D1292" s="164" t="s">
        <v>207</v>
      </c>
      <c r="E1292" s="165" t="s">
        <v>1</v>
      </c>
      <c r="F1292" s="166" t="s">
        <v>1206</v>
      </c>
      <c r="H1292" s="165" t="s">
        <v>1</v>
      </c>
      <c r="I1292" s="167"/>
      <c r="L1292" s="163"/>
      <c r="M1292" s="168"/>
      <c r="N1292" s="169"/>
      <c r="O1292" s="169"/>
      <c r="P1292" s="169"/>
      <c r="Q1292" s="169"/>
      <c r="R1292" s="169"/>
      <c r="S1292" s="169"/>
      <c r="T1292" s="170"/>
      <c r="AT1292" s="165" t="s">
        <v>207</v>
      </c>
      <c r="AU1292" s="165" t="s">
        <v>84</v>
      </c>
      <c r="AV1292" s="13" t="s">
        <v>82</v>
      </c>
      <c r="AW1292" s="13" t="s">
        <v>32</v>
      </c>
      <c r="AX1292" s="13" t="s">
        <v>76</v>
      </c>
      <c r="AY1292" s="165" t="s">
        <v>201</v>
      </c>
    </row>
    <row r="1293" spans="2:51" s="14" customFormat="1" ht="11.25">
      <c r="B1293" s="171"/>
      <c r="D1293" s="164" t="s">
        <v>207</v>
      </c>
      <c r="E1293" s="172" t="s">
        <v>1</v>
      </c>
      <c r="F1293" s="173" t="s">
        <v>1267</v>
      </c>
      <c r="H1293" s="174">
        <v>4.6900000000000004</v>
      </c>
      <c r="I1293" s="175"/>
      <c r="L1293" s="171"/>
      <c r="M1293" s="176"/>
      <c r="N1293" s="177"/>
      <c r="O1293" s="177"/>
      <c r="P1293" s="177"/>
      <c r="Q1293" s="177"/>
      <c r="R1293" s="177"/>
      <c r="S1293" s="177"/>
      <c r="T1293" s="178"/>
      <c r="AT1293" s="172" t="s">
        <v>207</v>
      </c>
      <c r="AU1293" s="172" t="s">
        <v>84</v>
      </c>
      <c r="AV1293" s="14" t="s">
        <v>84</v>
      </c>
      <c r="AW1293" s="14" t="s">
        <v>32</v>
      </c>
      <c r="AX1293" s="14" t="s">
        <v>76</v>
      </c>
      <c r="AY1293" s="172" t="s">
        <v>201</v>
      </c>
    </row>
    <row r="1294" spans="2:51" s="13" customFormat="1" ht="11.25">
      <c r="B1294" s="163"/>
      <c r="D1294" s="164" t="s">
        <v>207</v>
      </c>
      <c r="E1294" s="165" t="s">
        <v>1</v>
      </c>
      <c r="F1294" s="166" t="s">
        <v>1206</v>
      </c>
      <c r="H1294" s="165" t="s">
        <v>1</v>
      </c>
      <c r="I1294" s="167"/>
      <c r="L1294" s="163"/>
      <c r="M1294" s="168"/>
      <c r="N1294" s="169"/>
      <c r="O1294" s="169"/>
      <c r="P1294" s="169"/>
      <c r="Q1294" s="169"/>
      <c r="R1294" s="169"/>
      <c r="S1294" s="169"/>
      <c r="T1294" s="170"/>
      <c r="AT1294" s="165" t="s">
        <v>207</v>
      </c>
      <c r="AU1294" s="165" t="s">
        <v>84</v>
      </c>
      <c r="AV1294" s="13" t="s">
        <v>82</v>
      </c>
      <c r="AW1294" s="13" t="s">
        <v>32</v>
      </c>
      <c r="AX1294" s="13" t="s">
        <v>76</v>
      </c>
      <c r="AY1294" s="165" t="s">
        <v>201</v>
      </c>
    </row>
    <row r="1295" spans="2:51" s="14" customFormat="1" ht="11.25">
      <c r="B1295" s="171"/>
      <c r="D1295" s="164" t="s">
        <v>207</v>
      </c>
      <c r="E1295" s="172" t="s">
        <v>1</v>
      </c>
      <c r="F1295" s="173" t="s">
        <v>1138</v>
      </c>
      <c r="H1295" s="174">
        <v>2.8000000000000001E-2</v>
      </c>
      <c r="I1295" s="175"/>
      <c r="L1295" s="171"/>
      <c r="M1295" s="176"/>
      <c r="N1295" s="177"/>
      <c r="O1295" s="177"/>
      <c r="P1295" s="177"/>
      <c r="Q1295" s="177"/>
      <c r="R1295" s="177"/>
      <c r="S1295" s="177"/>
      <c r="T1295" s="178"/>
      <c r="AT1295" s="172" t="s">
        <v>207</v>
      </c>
      <c r="AU1295" s="172" t="s">
        <v>84</v>
      </c>
      <c r="AV1295" s="14" t="s">
        <v>84</v>
      </c>
      <c r="AW1295" s="14" t="s">
        <v>32</v>
      </c>
      <c r="AX1295" s="14" t="s">
        <v>76</v>
      </c>
      <c r="AY1295" s="172" t="s">
        <v>201</v>
      </c>
    </row>
    <row r="1296" spans="2:51" s="13" customFormat="1" ht="11.25">
      <c r="B1296" s="163"/>
      <c r="D1296" s="164" t="s">
        <v>207</v>
      </c>
      <c r="E1296" s="165" t="s">
        <v>1</v>
      </c>
      <c r="F1296" s="166" t="s">
        <v>1206</v>
      </c>
      <c r="H1296" s="165" t="s">
        <v>1</v>
      </c>
      <c r="I1296" s="167"/>
      <c r="L1296" s="163"/>
      <c r="M1296" s="168"/>
      <c r="N1296" s="169"/>
      <c r="O1296" s="169"/>
      <c r="P1296" s="169"/>
      <c r="Q1296" s="169"/>
      <c r="R1296" s="169"/>
      <c r="S1296" s="169"/>
      <c r="T1296" s="170"/>
      <c r="AT1296" s="165" t="s">
        <v>207</v>
      </c>
      <c r="AU1296" s="165" t="s">
        <v>84</v>
      </c>
      <c r="AV1296" s="13" t="s">
        <v>82</v>
      </c>
      <c r="AW1296" s="13" t="s">
        <v>32</v>
      </c>
      <c r="AX1296" s="13" t="s">
        <v>76</v>
      </c>
      <c r="AY1296" s="165" t="s">
        <v>201</v>
      </c>
    </row>
    <row r="1297" spans="2:51" s="14" customFormat="1" ht="11.25">
      <c r="B1297" s="171"/>
      <c r="D1297" s="164" t="s">
        <v>207</v>
      </c>
      <c r="E1297" s="172" t="s">
        <v>1</v>
      </c>
      <c r="F1297" s="173" t="s">
        <v>1177</v>
      </c>
      <c r="H1297" s="174">
        <v>5.6000000000000001E-2</v>
      </c>
      <c r="I1297" s="175"/>
      <c r="L1297" s="171"/>
      <c r="M1297" s="176"/>
      <c r="N1297" s="177"/>
      <c r="O1297" s="177"/>
      <c r="P1297" s="177"/>
      <c r="Q1297" s="177"/>
      <c r="R1297" s="177"/>
      <c r="S1297" s="177"/>
      <c r="T1297" s="178"/>
      <c r="AT1297" s="172" t="s">
        <v>207</v>
      </c>
      <c r="AU1297" s="172" t="s">
        <v>84</v>
      </c>
      <c r="AV1297" s="14" t="s">
        <v>84</v>
      </c>
      <c r="AW1297" s="14" t="s">
        <v>32</v>
      </c>
      <c r="AX1297" s="14" t="s">
        <v>76</v>
      </c>
      <c r="AY1297" s="172" t="s">
        <v>201</v>
      </c>
    </row>
    <row r="1298" spans="2:51" s="13" customFormat="1" ht="11.25">
      <c r="B1298" s="163"/>
      <c r="D1298" s="164" t="s">
        <v>207</v>
      </c>
      <c r="E1298" s="165" t="s">
        <v>1</v>
      </c>
      <c r="F1298" s="166" t="s">
        <v>1206</v>
      </c>
      <c r="H1298" s="165" t="s">
        <v>1</v>
      </c>
      <c r="I1298" s="167"/>
      <c r="L1298" s="163"/>
      <c r="M1298" s="168"/>
      <c r="N1298" s="169"/>
      <c r="O1298" s="169"/>
      <c r="P1298" s="169"/>
      <c r="Q1298" s="169"/>
      <c r="R1298" s="169"/>
      <c r="S1298" s="169"/>
      <c r="T1298" s="170"/>
      <c r="AT1298" s="165" t="s">
        <v>207</v>
      </c>
      <c r="AU1298" s="165" t="s">
        <v>84</v>
      </c>
      <c r="AV1298" s="13" t="s">
        <v>82</v>
      </c>
      <c r="AW1298" s="13" t="s">
        <v>32</v>
      </c>
      <c r="AX1298" s="13" t="s">
        <v>76</v>
      </c>
      <c r="AY1298" s="165" t="s">
        <v>201</v>
      </c>
    </row>
    <row r="1299" spans="2:51" s="14" customFormat="1" ht="11.25">
      <c r="B1299" s="171"/>
      <c r="D1299" s="164" t="s">
        <v>207</v>
      </c>
      <c r="E1299" s="172" t="s">
        <v>1</v>
      </c>
      <c r="F1299" s="173" t="s">
        <v>1268</v>
      </c>
      <c r="H1299" s="174">
        <v>0.107</v>
      </c>
      <c r="I1299" s="175"/>
      <c r="L1299" s="171"/>
      <c r="M1299" s="176"/>
      <c r="N1299" s="177"/>
      <c r="O1299" s="177"/>
      <c r="P1299" s="177"/>
      <c r="Q1299" s="177"/>
      <c r="R1299" s="177"/>
      <c r="S1299" s="177"/>
      <c r="T1299" s="178"/>
      <c r="AT1299" s="172" t="s">
        <v>207</v>
      </c>
      <c r="AU1299" s="172" t="s">
        <v>84</v>
      </c>
      <c r="AV1299" s="14" t="s">
        <v>84</v>
      </c>
      <c r="AW1299" s="14" t="s">
        <v>32</v>
      </c>
      <c r="AX1299" s="14" t="s">
        <v>76</v>
      </c>
      <c r="AY1299" s="172" t="s">
        <v>201</v>
      </c>
    </row>
    <row r="1300" spans="2:51" s="13" customFormat="1" ht="11.25">
      <c r="B1300" s="163"/>
      <c r="D1300" s="164" t="s">
        <v>207</v>
      </c>
      <c r="E1300" s="165" t="s">
        <v>1</v>
      </c>
      <c r="F1300" s="166" t="s">
        <v>1206</v>
      </c>
      <c r="H1300" s="165" t="s">
        <v>1</v>
      </c>
      <c r="I1300" s="167"/>
      <c r="L1300" s="163"/>
      <c r="M1300" s="168"/>
      <c r="N1300" s="169"/>
      <c r="O1300" s="169"/>
      <c r="P1300" s="169"/>
      <c r="Q1300" s="169"/>
      <c r="R1300" s="169"/>
      <c r="S1300" s="169"/>
      <c r="T1300" s="170"/>
      <c r="AT1300" s="165" t="s">
        <v>207</v>
      </c>
      <c r="AU1300" s="165" t="s">
        <v>84</v>
      </c>
      <c r="AV1300" s="13" t="s">
        <v>82</v>
      </c>
      <c r="AW1300" s="13" t="s">
        <v>32</v>
      </c>
      <c r="AX1300" s="13" t="s">
        <v>76</v>
      </c>
      <c r="AY1300" s="165" t="s">
        <v>201</v>
      </c>
    </row>
    <row r="1301" spans="2:51" s="14" customFormat="1" ht="11.25">
      <c r="B1301" s="171"/>
      <c r="D1301" s="164" t="s">
        <v>207</v>
      </c>
      <c r="E1301" s="172" t="s">
        <v>1</v>
      </c>
      <c r="F1301" s="173" t="s">
        <v>1269</v>
      </c>
      <c r="H1301" s="174">
        <v>0.46899999999999997</v>
      </c>
      <c r="I1301" s="175"/>
      <c r="L1301" s="171"/>
      <c r="M1301" s="176"/>
      <c r="N1301" s="177"/>
      <c r="O1301" s="177"/>
      <c r="P1301" s="177"/>
      <c r="Q1301" s="177"/>
      <c r="R1301" s="177"/>
      <c r="S1301" s="177"/>
      <c r="T1301" s="178"/>
      <c r="AT1301" s="172" t="s">
        <v>207</v>
      </c>
      <c r="AU1301" s="172" t="s">
        <v>84</v>
      </c>
      <c r="AV1301" s="14" t="s">
        <v>84</v>
      </c>
      <c r="AW1301" s="14" t="s">
        <v>32</v>
      </c>
      <c r="AX1301" s="14" t="s">
        <v>76</v>
      </c>
      <c r="AY1301" s="172" t="s">
        <v>201</v>
      </c>
    </row>
    <row r="1302" spans="2:51" s="13" customFormat="1" ht="11.25">
      <c r="B1302" s="163"/>
      <c r="D1302" s="164" t="s">
        <v>207</v>
      </c>
      <c r="E1302" s="165" t="s">
        <v>1</v>
      </c>
      <c r="F1302" s="166" t="s">
        <v>1206</v>
      </c>
      <c r="H1302" s="165" t="s">
        <v>1</v>
      </c>
      <c r="I1302" s="167"/>
      <c r="L1302" s="163"/>
      <c r="M1302" s="168"/>
      <c r="N1302" s="169"/>
      <c r="O1302" s="169"/>
      <c r="P1302" s="169"/>
      <c r="Q1302" s="169"/>
      <c r="R1302" s="169"/>
      <c r="S1302" s="169"/>
      <c r="T1302" s="170"/>
      <c r="AT1302" s="165" t="s">
        <v>207</v>
      </c>
      <c r="AU1302" s="165" t="s">
        <v>84</v>
      </c>
      <c r="AV1302" s="13" t="s">
        <v>82</v>
      </c>
      <c r="AW1302" s="13" t="s">
        <v>32</v>
      </c>
      <c r="AX1302" s="13" t="s">
        <v>76</v>
      </c>
      <c r="AY1302" s="165" t="s">
        <v>201</v>
      </c>
    </row>
    <row r="1303" spans="2:51" s="14" customFormat="1" ht="11.25">
      <c r="B1303" s="171"/>
      <c r="D1303" s="164" t="s">
        <v>207</v>
      </c>
      <c r="E1303" s="172" t="s">
        <v>1</v>
      </c>
      <c r="F1303" s="173" t="s">
        <v>1270</v>
      </c>
      <c r="H1303" s="174">
        <v>6.6000000000000003E-2</v>
      </c>
      <c r="I1303" s="175"/>
      <c r="L1303" s="171"/>
      <c r="M1303" s="176"/>
      <c r="N1303" s="177"/>
      <c r="O1303" s="177"/>
      <c r="P1303" s="177"/>
      <c r="Q1303" s="177"/>
      <c r="R1303" s="177"/>
      <c r="S1303" s="177"/>
      <c r="T1303" s="178"/>
      <c r="AT1303" s="172" t="s">
        <v>207</v>
      </c>
      <c r="AU1303" s="172" t="s">
        <v>84</v>
      </c>
      <c r="AV1303" s="14" t="s">
        <v>84</v>
      </c>
      <c r="AW1303" s="14" t="s">
        <v>32</v>
      </c>
      <c r="AX1303" s="14" t="s">
        <v>76</v>
      </c>
      <c r="AY1303" s="172" t="s">
        <v>201</v>
      </c>
    </row>
    <row r="1304" spans="2:51" s="13" customFormat="1" ht="11.25">
      <c r="B1304" s="163"/>
      <c r="D1304" s="164" t="s">
        <v>207</v>
      </c>
      <c r="E1304" s="165" t="s">
        <v>1</v>
      </c>
      <c r="F1304" s="166" t="s">
        <v>1206</v>
      </c>
      <c r="H1304" s="165" t="s">
        <v>1</v>
      </c>
      <c r="I1304" s="167"/>
      <c r="L1304" s="163"/>
      <c r="M1304" s="168"/>
      <c r="N1304" s="169"/>
      <c r="O1304" s="169"/>
      <c r="P1304" s="169"/>
      <c r="Q1304" s="169"/>
      <c r="R1304" s="169"/>
      <c r="S1304" s="169"/>
      <c r="T1304" s="170"/>
      <c r="AT1304" s="165" t="s">
        <v>207</v>
      </c>
      <c r="AU1304" s="165" t="s">
        <v>84</v>
      </c>
      <c r="AV1304" s="13" t="s">
        <v>82</v>
      </c>
      <c r="AW1304" s="13" t="s">
        <v>32</v>
      </c>
      <c r="AX1304" s="13" t="s">
        <v>76</v>
      </c>
      <c r="AY1304" s="165" t="s">
        <v>201</v>
      </c>
    </row>
    <row r="1305" spans="2:51" s="14" customFormat="1" ht="11.25">
      <c r="B1305" s="171"/>
      <c r="D1305" s="164" t="s">
        <v>207</v>
      </c>
      <c r="E1305" s="172" t="s">
        <v>1</v>
      </c>
      <c r="F1305" s="173" t="s">
        <v>1270</v>
      </c>
      <c r="H1305" s="174">
        <v>6.6000000000000003E-2</v>
      </c>
      <c r="I1305" s="175"/>
      <c r="L1305" s="171"/>
      <c r="M1305" s="176"/>
      <c r="N1305" s="177"/>
      <c r="O1305" s="177"/>
      <c r="P1305" s="177"/>
      <c r="Q1305" s="177"/>
      <c r="R1305" s="177"/>
      <c r="S1305" s="177"/>
      <c r="T1305" s="178"/>
      <c r="AT1305" s="172" t="s">
        <v>207</v>
      </c>
      <c r="AU1305" s="172" t="s">
        <v>84</v>
      </c>
      <c r="AV1305" s="14" t="s">
        <v>84</v>
      </c>
      <c r="AW1305" s="14" t="s">
        <v>32</v>
      </c>
      <c r="AX1305" s="14" t="s">
        <v>76</v>
      </c>
      <c r="AY1305" s="172" t="s">
        <v>201</v>
      </c>
    </row>
    <row r="1306" spans="2:51" s="13" customFormat="1" ht="11.25">
      <c r="B1306" s="163"/>
      <c r="D1306" s="164" t="s">
        <v>207</v>
      </c>
      <c r="E1306" s="165" t="s">
        <v>1</v>
      </c>
      <c r="F1306" s="166" t="s">
        <v>1206</v>
      </c>
      <c r="H1306" s="165" t="s">
        <v>1</v>
      </c>
      <c r="I1306" s="167"/>
      <c r="L1306" s="163"/>
      <c r="M1306" s="168"/>
      <c r="N1306" s="169"/>
      <c r="O1306" s="169"/>
      <c r="P1306" s="169"/>
      <c r="Q1306" s="169"/>
      <c r="R1306" s="169"/>
      <c r="S1306" s="169"/>
      <c r="T1306" s="170"/>
      <c r="AT1306" s="165" t="s">
        <v>207</v>
      </c>
      <c r="AU1306" s="165" t="s">
        <v>84</v>
      </c>
      <c r="AV1306" s="13" t="s">
        <v>82</v>
      </c>
      <c r="AW1306" s="13" t="s">
        <v>32</v>
      </c>
      <c r="AX1306" s="13" t="s">
        <v>76</v>
      </c>
      <c r="AY1306" s="165" t="s">
        <v>201</v>
      </c>
    </row>
    <row r="1307" spans="2:51" s="14" customFormat="1" ht="11.25">
      <c r="B1307" s="171"/>
      <c r="D1307" s="164" t="s">
        <v>207</v>
      </c>
      <c r="E1307" s="172" t="s">
        <v>1</v>
      </c>
      <c r="F1307" s="173" t="s">
        <v>1271</v>
      </c>
      <c r="H1307" s="174">
        <v>6.4000000000000001E-2</v>
      </c>
      <c r="I1307" s="175"/>
      <c r="L1307" s="171"/>
      <c r="M1307" s="176"/>
      <c r="N1307" s="177"/>
      <c r="O1307" s="177"/>
      <c r="P1307" s="177"/>
      <c r="Q1307" s="177"/>
      <c r="R1307" s="177"/>
      <c r="S1307" s="177"/>
      <c r="T1307" s="178"/>
      <c r="AT1307" s="172" t="s">
        <v>207</v>
      </c>
      <c r="AU1307" s="172" t="s">
        <v>84</v>
      </c>
      <c r="AV1307" s="14" t="s">
        <v>84</v>
      </c>
      <c r="AW1307" s="14" t="s">
        <v>32</v>
      </c>
      <c r="AX1307" s="14" t="s">
        <v>76</v>
      </c>
      <c r="AY1307" s="172" t="s">
        <v>201</v>
      </c>
    </row>
    <row r="1308" spans="2:51" s="13" customFormat="1" ht="11.25">
      <c r="B1308" s="163"/>
      <c r="D1308" s="164" t="s">
        <v>207</v>
      </c>
      <c r="E1308" s="165" t="s">
        <v>1</v>
      </c>
      <c r="F1308" s="166" t="s">
        <v>1206</v>
      </c>
      <c r="H1308" s="165" t="s">
        <v>1</v>
      </c>
      <c r="I1308" s="167"/>
      <c r="L1308" s="163"/>
      <c r="M1308" s="168"/>
      <c r="N1308" s="169"/>
      <c r="O1308" s="169"/>
      <c r="P1308" s="169"/>
      <c r="Q1308" s="169"/>
      <c r="R1308" s="169"/>
      <c r="S1308" s="169"/>
      <c r="T1308" s="170"/>
      <c r="AT1308" s="165" t="s">
        <v>207</v>
      </c>
      <c r="AU1308" s="165" t="s">
        <v>84</v>
      </c>
      <c r="AV1308" s="13" t="s">
        <v>82</v>
      </c>
      <c r="AW1308" s="13" t="s">
        <v>32</v>
      </c>
      <c r="AX1308" s="13" t="s">
        <v>76</v>
      </c>
      <c r="AY1308" s="165" t="s">
        <v>201</v>
      </c>
    </row>
    <row r="1309" spans="2:51" s="14" customFormat="1" ht="11.25">
      <c r="B1309" s="171"/>
      <c r="D1309" s="164" t="s">
        <v>207</v>
      </c>
      <c r="E1309" s="172" t="s">
        <v>1</v>
      </c>
      <c r="F1309" s="173" t="s">
        <v>1263</v>
      </c>
      <c r="H1309" s="174">
        <v>5.8000000000000003E-2</v>
      </c>
      <c r="I1309" s="175"/>
      <c r="L1309" s="171"/>
      <c r="M1309" s="176"/>
      <c r="N1309" s="177"/>
      <c r="O1309" s="177"/>
      <c r="P1309" s="177"/>
      <c r="Q1309" s="177"/>
      <c r="R1309" s="177"/>
      <c r="S1309" s="177"/>
      <c r="T1309" s="178"/>
      <c r="AT1309" s="172" t="s">
        <v>207</v>
      </c>
      <c r="AU1309" s="172" t="s">
        <v>84</v>
      </c>
      <c r="AV1309" s="14" t="s">
        <v>84</v>
      </c>
      <c r="AW1309" s="14" t="s">
        <v>32</v>
      </c>
      <c r="AX1309" s="14" t="s">
        <v>76</v>
      </c>
      <c r="AY1309" s="172" t="s">
        <v>201</v>
      </c>
    </row>
    <row r="1310" spans="2:51" s="13" customFormat="1" ht="11.25">
      <c r="B1310" s="163"/>
      <c r="D1310" s="164" t="s">
        <v>207</v>
      </c>
      <c r="E1310" s="165" t="s">
        <v>1</v>
      </c>
      <c r="F1310" s="166" t="s">
        <v>1206</v>
      </c>
      <c r="H1310" s="165" t="s">
        <v>1</v>
      </c>
      <c r="I1310" s="167"/>
      <c r="L1310" s="163"/>
      <c r="M1310" s="168"/>
      <c r="N1310" s="169"/>
      <c r="O1310" s="169"/>
      <c r="P1310" s="169"/>
      <c r="Q1310" s="169"/>
      <c r="R1310" s="169"/>
      <c r="S1310" s="169"/>
      <c r="T1310" s="170"/>
      <c r="AT1310" s="165" t="s">
        <v>207</v>
      </c>
      <c r="AU1310" s="165" t="s">
        <v>84</v>
      </c>
      <c r="AV1310" s="13" t="s">
        <v>82</v>
      </c>
      <c r="AW1310" s="13" t="s">
        <v>32</v>
      </c>
      <c r="AX1310" s="13" t="s">
        <v>76</v>
      </c>
      <c r="AY1310" s="165" t="s">
        <v>201</v>
      </c>
    </row>
    <row r="1311" spans="2:51" s="14" customFormat="1" ht="11.25">
      <c r="B1311" s="171"/>
      <c r="D1311" s="164" t="s">
        <v>207</v>
      </c>
      <c r="E1311" s="172" t="s">
        <v>1</v>
      </c>
      <c r="F1311" s="173" t="s">
        <v>1138</v>
      </c>
      <c r="H1311" s="174">
        <v>2.8000000000000001E-2</v>
      </c>
      <c r="I1311" s="175"/>
      <c r="L1311" s="171"/>
      <c r="M1311" s="176"/>
      <c r="N1311" s="177"/>
      <c r="O1311" s="177"/>
      <c r="P1311" s="177"/>
      <c r="Q1311" s="177"/>
      <c r="R1311" s="177"/>
      <c r="S1311" s="177"/>
      <c r="T1311" s="178"/>
      <c r="AT1311" s="172" t="s">
        <v>207</v>
      </c>
      <c r="AU1311" s="172" t="s">
        <v>84</v>
      </c>
      <c r="AV1311" s="14" t="s">
        <v>84</v>
      </c>
      <c r="AW1311" s="14" t="s">
        <v>32</v>
      </c>
      <c r="AX1311" s="14" t="s">
        <v>76</v>
      </c>
      <c r="AY1311" s="172" t="s">
        <v>201</v>
      </c>
    </row>
    <row r="1312" spans="2:51" s="13" customFormat="1" ht="11.25">
      <c r="B1312" s="163"/>
      <c r="D1312" s="164" t="s">
        <v>207</v>
      </c>
      <c r="E1312" s="165" t="s">
        <v>1</v>
      </c>
      <c r="F1312" s="166" t="s">
        <v>1206</v>
      </c>
      <c r="H1312" s="165" t="s">
        <v>1</v>
      </c>
      <c r="I1312" s="167"/>
      <c r="L1312" s="163"/>
      <c r="M1312" s="168"/>
      <c r="N1312" s="169"/>
      <c r="O1312" s="169"/>
      <c r="P1312" s="169"/>
      <c r="Q1312" s="169"/>
      <c r="R1312" s="169"/>
      <c r="S1312" s="169"/>
      <c r="T1312" s="170"/>
      <c r="AT1312" s="165" t="s">
        <v>207</v>
      </c>
      <c r="AU1312" s="165" t="s">
        <v>84</v>
      </c>
      <c r="AV1312" s="13" t="s">
        <v>82</v>
      </c>
      <c r="AW1312" s="13" t="s">
        <v>32</v>
      </c>
      <c r="AX1312" s="13" t="s">
        <v>76</v>
      </c>
      <c r="AY1312" s="165" t="s">
        <v>201</v>
      </c>
    </row>
    <row r="1313" spans="2:51" s="14" customFormat="1" ht="11.25">
      <c r="B1313" s="171"/>
      <c r="D1313" s="164" t="s">
        <v>207</v>
      </c>
      <c r="E1313" s="172" t="s">
        <v>1</v>
      </c>
      <c r="F1313" s="173" t="s">
        <v>1272</v>
      </c>
      <c r="H1313" s="174">
        <v>5.7000000000000002E-2</v>
      </c>
      <c r="I1313" s="175"/>
      <c r="L1313" s="171"/>
      <c r="M1313" s="176"/>
      <c r="N1313" s="177"/>
      <c r="O1313" s="177"/>
      <c r="P1313" s="177"/>
      <c r="Q1313" s="177"/>
      <c r="R1313" s="177"/>
      <c r="S1313" s="177"/>
      <c r="T1313" s="178"/>
      <c r="AT1313" s="172" t="s">
        <v>207</v>
      </c>
      <c r="AU1313" s="172" t="s">
        <v>84</v>
      </c>
      <c r="AV1313" s="14" t="s">
        <v>84</v>
      </c>
      <c r="AW1313" s="14" t="s">
        <v>32</v>
      </c>
      <c r="AX1313" s="14" t="s">
        <v>76</v>
      </c>
      <c r="AY1313" s="172" t="s">
        <v>201</v>
      </c>
    </row>
    <row r="1314" spans="2:51" s="13" customFormat="1" ht="11.25">
      <c r="B1314" s="163"/>
      <c r="D1314" s="164" t="s">
        <v>207</v>
      </c>
      <c r="E1314" s="165" t="s">
        <v>1</v>
      </c>
      <c r="F1314" s="166" t="s">
        <v>1206</v>
      </c>
      <c r="H1314" s="165" t="s">
        <v>1</v>
      </c>
      <c r="I1314" s="167"/>
      <c r="L1314" s="163"/>
      <c r="M1314" s="168"/>
      <c r="N1314" s="169"/>
      <c r="O1314" s="169"/>
      <c r="P1314" s="169"/>
      <c r="Q1314" s="169"/>
      <c r="R1314" s="169"/>
      <c r="S1314" s="169"/>
      <c r="T1314" s="170"/>
      <c r="AT1314" s="165" t="s">
        <v>207</v>
      </c>
      <c r="AU1314" s="165" t="s">
        <v>84</v>
      </c>
      <c r="AV1314" s="13" t="s">
        <v>82</v>
      </c>
      <c r="AW1314" s="13" t="s">
        <v>32</v>
      </c>
      <c r="AX1314" s="13" t="s">
        <v>76</v>
      </c>
      <c r="AY1314" s="165" t="s">
        <v>201</v>
      </c>
    </row>
    <row r="1315" spans="2:51" s="14" customFormat="1" ht="11.25">
      <c r="B1315" s="171"/>
      <c r="D1315" s="164" t="s">
        <v>207</v>
      </c>
      <c r="E1315" s="172" t="s">
        <v>1</v>
      </c>
      <c r="F1315" s="173" t="s">
        <v>1177</v>
      </c>
      <c r="H1315" s="174">
        <v>5.6000000000000001E-2</v>
      </c>
      <c r="I1315" s="175"/>
      <c r="L1315" s="171"/>
      <c r="M1315" s="176"/>
      <c r="N1315" s="177"/>
      <c r="O1315" s="177"/>
      <c r="P1315" s="177"/>
      <c r="Q1315" s="177"/>
      <c r="R1315" s="177"/>
      <c r="S1315" s="177"/>
      <c r="T1315" s="178"/>
      <c r="AT1315" s="172" t="s">
        <v>207</v>
      </c>
      <c r="AU1315" s="172" t="s">
        <v>84</v>
      </c>
      <c r="AV1315" s="14" t="s">
        <v>84</v>
      </c>
      <c r="AW1315" s="14" t="s">
        <v>32</v>
      </c>
      <c r="AX1315" s="14" t="s">
        <v>76</v>
      </c>
      <c r="AY1315" s="172" t="s">
        <v>201</v>
      </c>
    </row>
    <row r="1316" spans="2:51" s="13" customFormat="1" ht="11.25">
      <c r="B1316" s="163"/>
      <c r="D1316" s="164" t="s">
        <v>207</v>
      </c>
      <c r="E1316" s="165" t="s">
        <v>1</v>
      </c>
      <c r="F1316" s="166" t="s">
        <v>1206</v>
      </c>
      <c r="H1316" s="165" t="s">
        <v>1</v>
      </c>
      <c r="I1316" s="167"/>
      <c r="L1316" s="163"/>
      <c r="M1316" s="168"/>
      <c r="N1316" s="169"/>
      <c r="O1316" s="169"/>
      <c r="P1316" s="169"/>
      <c r="Q1316" s="169"/>
      <c r="R1316" s="169"/>
      <c r="S1316" s="169"/>
      <c r="T1316" s="170"/>
      <c r="AT1316" s="165" t="s">
        <v>207</v>
      </c>
      <c r="AU1316" s="165" t="s">
        <v>84</v>
      </c>
      <c r="AV1316" s="13" t="s">
        <v>82</v>
      </c>
      <c r="AW1316" s="13" t="s">
        <v>32</v>
      </c>
      <c r="AX1316" s="13" t="s">
        <v>76</v>
      </c>
      <c r="AY1316" s="165" t="s">
        <v>201</v>
      </c>
    </row>
    <row r="1317" spans="2:51" s="14" customFormat="1" ht="11.25">
      <c r="B1317" s="171"/>
      <c r="D1317" s="164" t="s">
        <v>207</v>
      </c>
      <c r="E1317" s="172" t="s">
        <v>1</v>
      </c>
      <c r="F1317" s="173" t="s">
        <v>1177</v>
      </c>
      <c r="H1317" s="174">
        <v>5.6000000000000001E-2</v>
      </c>
      <c r="I1317" s="175"/>
      <c r="L1317" s="171"/>
      <c r="M1317" s="176"/>
      <c r="N1317" s="177"/>
      <c r="O1317" s="177"/>
      <c r="P1317" s="177"/>
      <c r="Q1317" s="177"/>
      <c r="R1317" s="177"/>
      <c r="S1317" s="177"/>
      <c r="T1317" s="178"/>
      <c r="AT1317" s="172" t="s">
        <v>207</v>
      </c>
      <c r="AU1317" s="172" t="s">
        <v>84</v>
      </c>
      <c r="AV1317" s="14" t="s">
        <v>84</v>
      </c>
      <c r="AW1317" s="14" t="s">
        <v>32</v>
      </c>
      <c r="AX1317" s="14" t="s">
        <v>76</v>
      </c>
      <c r="AY1317" s="172" t="s">
        <v>201</v>
      </c>
    </row>
    <row r="1318" spans="2:51" s="13" customFormat="1" ht="11.25">
      <c r="B1318" s="163"/>
      <c r="D1318" s="164" t="s">
        <v>207</v>
      </c>
      <c r="E1318" s="165" t="s">
        <v>1</v>
      </c>
      <c r="F1318" s="166" t="s">
        <v>1206</v>
      </c>
      <c r="H1318" s="165" t="s">
        <v>1</v>
      </c>
      <c r="I1318" s="167"/>
      <c r="L1318" s="163"/>
      <c r="M1318" s="168"/>
      <c r="N1318" s="169"/>
      <c r="O1318" s="169"/>
      <c r="P1318" s="169"/>
      <c r="Q1318" s="169"/>
      <c r="R1318" s="169"/>
      <c r="S1318" s="169"/>
      <c r="T1318" s="170"/>
      <c r="AT1318" s="165" t="s">
        <v>207</v>
      </c>
      <c r="AU1318" s="165" t="s">
        <v>84</v>
      </c>
      <c r="AV1318" s="13" t="s">
        <v>82</v>
      </c>
      <c r="AW1318" s="13" t="s">
        <v>32</v>
      </c>
      <c r="AX1318" s="13" t="s">
        <v>76</v>
      </c>
      <c r="AY1318" s="165" t="s">
        <v>201</v>
      </c>
    </row>
    <row r="1319" spans="2:51" s="14" customFormat="1" ht="11.25">
      <c r="B1319" s="171"/>
      <c r="D1319" s="164" t="s">
        <v>207</v>
      </c>
      <c r="E1319" s="172" t="s">
        <v>1</v>
      </c>
      <c r="F1319" s="173" t="s">
        <v>1177</v>
      </c>
      <c r="H1319" s="174">
        <v>5.6000000000000001E-2</v>
      </c>
      <c r="I1319" s="175"/>
      <c r="L1319" s="171"/>
      <c r="M1319" s="176"/>
      <c r="N1319" s="177"/>
      <c r="O1319" s="177"/>
      <c r="P1319" s="177"/>
      <c r="Q1319" s="177"/>
      <c r="R1319" s="177"/>
      <c r="S1319" s="177"/>
      <c r="T1319" s="178"/>
      <c r="AT1319" s="172" t="s">
        <v>207</v>
      </c>
      <c r="AU1319" s="172" t="s">
        <v>84</v>
      </c>
      <c r="AV1319" s="14" t="s">
        <v>84</v>
      </c>
      <c r="AW1319" s="14" t="s">
        <v>32</v>
      </c>
      <c r="AX1319" s="14" t="s">
        <v>76</v>
      </c>
      <c r="AY1319" s="172" t="s">
        <v>201</v>
      </c>
    </row>
    <row r="1320" spans="2:51" s="13" customFormat="1" ht="11.25">
      <c r="B1320" s="163"/>
      <c r="D1320" s="164" t="s">
        <v>207</v>
      </c>
      <c r="E1320" s="165" t="s">
        <v>1</v>
      </c>
      <c r="F1320" s="166" t="s">
        <v>1206</v>
      </c>
      <c r="H1320" s="165" t="s">
        <v>1</v>
      </c>
      <c r="I1320" s="167"/>
      <c r="L1320" s="163"/>
      <c r="M1320" s="168"/>
      <c r="N1320" s="169"/>
      <c r="O1320" s="169"/>
      <c r="P1320" s="169"/>
      <c r="Q1320" s="169"/>
      <c r="R1320" s="169"/>
      <c r="S1320" s="169"/>
      <c r="T1320" s="170"/>
      <c r="AT1320" s="165" t="s">
        <v>207</v>
      </c>
      <c r="AU1320" s="165" t="s">
        <v>84</v>
      </c>
      <c r="AV1320" s="13" t="s">
        <v>82</v>
      </c>
      <c r="AW1320" s="13" t="s">
        <v>32</v>
      </c>
      <c r="AX1320" s="13" t="s">
        <v>76</v>
      </c>
      <c r="AY1320" s="165" t="s">
        <v>201</v>
      </c>
    </row>
    <row r="1321" spans="2:51" s="14" customFormat="1" ht="11.25">
      <c r="B1321" s="171"/>
      <c r="D1321" s="164" t="s">
        <v>207</v>
      </c>
      <c r="E1321" s="172" t="s">
        <v>1</v>
      </c>
      <c r="F1321" s="173" t="s">
        <v>1138</v>
      </c>
      <c r="H1321" s="174">
        <v>2.8000000000000001E-2</v>
      </c>
      <c r="I1321" s="175"/>
      <c r="L1321" s="171"/>
      <c r="M1321" s="176"/>
      <c r="N1321" s="177"/>
      <c r="O1321" s="177"/>
      <c r="P1321" s="177"/>
      <c r="Q1321" s="177"/>
      <c r="R1321" s="177"/>
      <c r="S1321" s="177"/>
      <c r="T1321" s="178"/>
      <c r="AT1321" s="172" t="s">
        <v>207</v>
      </c>
      <c r="AU1321" s="172" t="s">
        <v>84</v>
      </c>
      <c r="AV1321" s="14" t="s">
        <v>84</v>
      </c>
      <c r="AW1321" s="14" t="s">
        <v>32</v>
      </c>
      <c r="AX1321" s="14" t="s">
        <v>76</v>
      </c>
      <c r="AY1321" s="172" t="s">
        <v>201</v>
      </c>
    </row>
    <row r="1322" spans="2:51" s="13" customFormat="1" ht="11.25">
      <c r="B1322" s="163"/>
      <c r="D1322" s="164" t="s">
        <v>207</v>
      </c>
      <c r="E1322" s="165" t="s">
        <v>1</v>
      </c>
      <c r="F1322" s="166" t="s">
        <v>1206</v>
      </c>
      <c r="H1322" s="165" t="s">
        <v>1</v>
      </c>
      <c r="I1322" s="167"/>
      <c r="L1322" s="163"/>
      <c r="M1322" s="168"/>
      <c r="N1322" s="169"/>
      <c r="O1322" s="169"/>
      <c r="P1322" s="169"/>
      <c r="Q1322" s="169"/>
      <c r="R1322" s="169"/>
      <c r="S1322" s="169"/>
      <c r="T1322" s="170"/>
      <c r="AT1322" s="165" t="s">
        <v>207</v>
      </c>
      <c r="AU1322" s="165" t="s">
        <v>84</v>
      </c>
      <c r="AV1322" s="13" t="s">
        <v>82</v>
      </c>
      <c r="AW1322" s="13" t="s">
        <v>32</v>
      </c>
      <c r="AX1322" s="13" t="s">
        <v>76</v>
      </c>
      <c r="AY1322" s="165" t="s">
        <v>201</v>
      </c>
    </row>
    <row r="1323" spans="2:51" s="14" customFormat="1" ht="11.25">
      <c r="B1323" s="171"/>
      <c r="D1323" s="164" t="s">
        <v>207</v>
      </c>
      <c r="E1323" s="172" t="s">
        <v>1</v>
      </c>
      <c r="F1323" s="173" t="s">
        <v>1138</v>
      </c>
      <c r="H1323" s="174">
        <v>2.8000000000000001E-2</v>
      </c>
      <c r="I1323" s="175"/>
      <c r="L1323" s="171"/>
      <c r="M1323" s="176"/>
      <c r="N1323" s="177"/>
      <c r="O1323" s="177"/>
      <c r="P1323" s="177"/>
      <c r="Q1323" s="177"/>
      <c r="R1323" s="177"/>
      <c r="S1323" s="177"/>
      <c r="T1323" s="178"/>
      <c r="AT1323" s="172" t="s">
        <v>207</v>
      </c>
      <c r="AU1323" s="172" t="s">
        <v>84</v>
      </c>
      <c r="AV1323" s="14" t="s">
        <v>84</v>
      </c>
      <c r="AW1323" s="14" t="s">
        <v>32</v>
      </c>
      <c r="AX1323" s="14" t="s">
        <v>76</v>
      </c>
      <c r="AY1323" s="172" t="s">
        <v>201</v>
      </c>
    </row>
    <row r="1324" spans="2:51" s="13" customFormat="1" ht="11.25">
      <c r="B1324" s="163"/>
      <c r="D1324" s="164" t="s">
        <v>207</v>
      </c>
      <c r="E1324" s="165" t="s">
        <v>1</v>
      </c>
      <c r="F1324" s="166" t="s">
        <v>1206</v>
      </c>
      <c r="H1324" s="165" t="s">
        <v>1</v>
      </c>
      <c r="I1324" s="167"/>
      <c r="L1324" s="163"/>
      <c r="M1324" s="168"/>
      <c r="N1324" s="169"/>
      <c r="O1324" s="169"/>
      <c r="P1324" s="169"/>
      <c r="Q1324" s="169"/>
      <c r="R1324" s="169"/>
      <c r="S1324" s="169"/>
      <c r="T1324" s="170"/>
      <c r="AT1324" s="165" t="s">
        <v>207</v>
      </c>
      <c r="AU1324" s="165" t="s">
        <v>84</v>
      </c>
      <c r="AV1324" s="13" t="s">
        <v>82</v>
      </c>
      <c r="AW1324" s="13" t="s">
        <v>32</v>
      </c>
      <c r="AX1324" s="13" t="s">
        <v>76</v>
      </c>
      <c r="AY1324" s="165" t="s">
        <v>201</v>
      </c>
    </row>
    <row r="1325" spans="2:51" s="14" customFormat="1" ht="11.25">
      <c r="B1325" s="171"/>
      <c r="D1325" s="164" t="s">
        <v>207</v>
      </c>
      <c r="E1325" s="172" t="s">
        <v>1</v>
      </c>
      <c r="F1325" s="173" t="s">
        <v>1273</v>
      </c>
      <c r="H1325" s="174">
        <v>2.4E-2</v>
      </c>
      <c r="I1325" s="175"/>
      <c r="L1325" s="171"/>
      <c r="M1325" s="176"/>
      <c r="N1325" s="177"/>
      <c r="O1325" s="177"/>
      <c r="P1325" s="177"/>
      <c r="Q1325" s="177"/>
      <c r="R1325" s="177"/>
      <c r="S1325" s="177"/>
      <c r="T1325" s="178"/>
      <c r="AT1325" s="172" t="s">
        <v>207</v>
      </c>
      <c r="AU1325" s="172" t="s">
        <v>84</v>
      </c>
      <c r="AV1325" s="14" t="s">
        <v>84</v>
      </c>
      <c r="AW1325" s="14" t="s">
        <v>32</v>
      </c>
      <c r="AX1325" s="14" t="s">
        <v>76</v>
      </c>
      <c r="AY1325" s="172" t="s">
        <v>201</v>
      </c>
    </row>
    <row r="1326" spans="2:51" s="13" customFormat="1" ht="11.25">
      <c r="B1326" s="163"/>
      <c r="D1326" s="164" t="s">
        <v>207</v>
      </c>
      <c r="E1326" s="165" t="s">
        <v>1</v>
      </c>
      <c r="F1326" s="166" t="s">
        <v>1206</v>
      </c>
      <c r="H1326" s="165" t="s">
        <v>1</v>
      </c>
      <c r="I1326" s="167"/>
      <c r="L1326" s="163"/>
      <c r="M1326" s="168"/>
      <c r="N1326" s="169"/>
      <c r="O1326" s="169"/>
      <c r="P1326" s="169"/>
      <c r="Q1326" s="169"/>
      <c r="R1326" s="169"/>
      <c r="S1326" s="169"/>
      <c r="T1326" s="170"/>
      <c r="AT1326" s="165" t="s">
        <v>207</v>
      </c>
      <c r="AU1326" s="165" t="s">
        <v>84</v>
      </c>
      <c r="AV1326" s="13" t="s">
        <v>82</v>
      </c>
      <c r="AW1326" s="13" t="s">
        <v>32</v>
      </c>
      <c r="AX1326" s="13" t="s">
        <v>76</v>
      </c>
      <c r="AY1326" s="165" t="s">
        <v>201</v>
      </c>
    </row>
    <row r="1327" spans="2:51" s="14" customFormat="1" ht="11.25">
      <c r="B1327" s="171"/>
      <c r="D1327" s="164" t="s">
        <v>207</v>
      </c>
      <c r="E1327" s="172" t="s">
        <v>1</v>
      </c>
      <c r="F1327" s="173" t="s">
        <v>1273</v>
      </c>
      <c r="H1327" s="174">
        <v>2.4E-2</v>
      </c>
      <c r="I1327" s="175"/>
      <c r="L1327" s="171"/>
      <c r="M1327" s="176"/>
      <c r="N1327" s="177"/>
      <c r="O1327" s="177"/>
      <c r="P1327" s="177"/>
      <c r="Q1327" s="177"/>
      <c r="R1327" s="177"/>
      <c r="S1327" s="177"/>
      <c r="T1327" s="178"/>
      <c r="AT1327" s="172" t="s">
        <v>207</v>
      </c>
      <c r="AU1327" s="172" t="s">
        <v>84</v>
      </c>
      <c r="AV1327" s="14" t="s">
        <v>84</v>
      </c>
      <c r="AW1327" s="14" t="s">
        <v>32</v>
      </c>
      <c r="AX1327" s="14" t="s">
        <v>76</v>
      </c>
      <c r="AY1327" s="172" t="s">
        <v>201</v>
      </c>
    </row>
    <row r="1328" spans="2:51" s="13" customFormat="1" ht="11.25">
      <c r="B1328" s="163"/>
      <c r="D1328" s="164" t="s">
        <v>207</v>
      </c>
      <c r="E1328" s="165" t="s">
        <v>1</v>
      </c>
      <c r="F1328" s="166" t="s">
        <v>1206</v>
      </c>
      <c r="H1328" s="165" t="s">
        <v>1</v>
      </c>
      <c r="I1328" s="167"/>
      <c r="L1328" s="163"/>
      <c r="M1328" s="168"/>
      <c r="N1328" s="169"/>
      <c r="O1328" s="169"/>
      <c r="P1328" s="169"/>
      <c r="Q1328" s="169"/>
      <c r="R1328" s="169"/>
      <c r="S1328" s="169"/>
      <c r="T1328" s="170"/>
      <c r="AT1328" s="165" t="s">
        <v>207</v>
      </c>
      <c r="AU1328" s="165" t="s">
        <v>84</v>
      </c>
      <c r="AV1328" s="13" t="s">
        <v>82</v>
      </c>
      <c r="AW1328" s="13" t="s">
        <v>32</v>
      </c>
      <c r="AX1328" s="13" t="s">
        <v>76</v>
      </c>
      <c r="AY1328" s="165" t="s">
        <v>201</v>
      </c>
    </row>
    <row r="1329" spans="2:51" s="14" customFormat="1" ht="11.25">
      <c r="B1329" s="171"/>
      <c r="D1329" s="164" t="s">
        <v>207</v>
      </c>
      <c r="E1329" s="172" t="s">
        <v>1</v>
      </c>
      <c r="F1329" s="173" t="s">
        <v>1274</v>
      </c>
      <c r="H1329" s="174">
        <v>2.1000000000000001E-2</v>
      </c>
      <c r="I1329" s="175"/>
      <c r="L1329" s="171"/>
      <c r="M1329" s="176"/>
      <c r="N1329" s="177"/>
      <c r="O1329" s="177"/>
      <c r="P1329" s="177"/>
      <c r="Q1329" s="177"/>
      <c r="R1329" s="177"/>
      <c r="S1329" s="177"/>
      <c r="T1329" s="178"/>
      <c r="AT1329" s="172" t="s">
        <v>207</v>
      </c>
      <c r="AU1329" s="172" t="s">
        <v>84</v>
      </c>
      <c r="AV1329" s="14" t="s">
        <v>84</v>
      </c>
      <c r="AW1329" s="14" t="s">
        <v>32</v>
      </c>
      <c r="AX1329" s="14" t="s">
        <v>76</v>
      </c>
      <c r="AY1329" s="172" t="s">
        <v>201</v>
      </c>
    </row>
    <row r="1330" spans="2:51" s="13" customFormat="1" ht="11.25">
      <c r="B1330" s="163"/>
      <c r="D1330" s="164" t="s">
        <v>207</v>
      </c>
      <c r="E1330" s="165" t="s">
        <v>1</v>
      </c>
      <c r="F1330" s="166" t="s">
        <v>1206</v>
      </c>
      <c r="H1330" s="165" t="s">
        <v>1</v>
      </c>
      <c r="I1330" s="167"/>
      <c r="L1330" s="163"/>
      <c r="M1330" s="168"/>
      <c r="N1330" s="169"/>
      <c r="O1330" s="169"/>
      <c r="P1330" s="169"/>
      <c r="Q1330" s="169"/>
      <c r="R1330" s="169"/>
      <c r="S1330" s="169"/>
      <c r="T1330" s="170"/>
      <c r="AT1330" s="165" t="s">
        <v>207</v>
      </c>
      <c r="AU1330" s="165" t="s">
        <v>84</v>
      </c>
      <c r="AV1330" s="13" t="s">
        <v>82</v>
      </c>
      <c r="AW1330" s="13" t="s">
        <v>32</v>
      </c>
      <c r="AX1330" s="13" t="s">
        <v>76</v>
      </c>
      <c r="AY1330" s="165" t="s">
        <v>201</v>
      </c>
    </row>
    <row r="1331" spans="2:51" s="14" customFormat="1" ht="11.25">
      <c r="B1331" s="171"/>
      <c r="D1331" s="164" t="s">
        <v>207</v>
      </c>
      <c r="E1331" s="172" t="s">
        <v>1</v>
      </c>
      <c r="F1331" s="173" t="s">
        <v>1274</v>
      </c>
      <c r="H1331" s="174">
        <v>2.1000000000000001E-2</v>
      </c>
      <c r="I1331" s="175"/>
      <c r="L1331" s="171"/>
      <c r="M1331" s="176"/>
      <c r="N1331" s="177"/>
      <c r="O1331" s="177"/>
      <c r="P1331" s="177"/>
      <c r="Q1331" s="177"/>
      <c r="R1331" s="177"/>
      <c r="S1331" s="177"/>
      <c r="T1331" s="178"/>
      <c r="AT1331" s="172" t="s">
        <v>207</v>
      </c>
      <c r="AU1331" s="172" t="s">
        <v>84</v>
      </c>
      <c r="AV1331" s="14" t="s">
        <v>84</v>
      </c>
      <c r="AW1331" s="14" t="s">
        <v>32</v>
      </c>
      <c r="AX1331" s="14" t="s">
        <v>76</v>
      </c>
      <c r="AY1331" s="172" t="s">
        <v>201</v>
      </c>
    </row>
    <row r="1332" spans="2:51" s="13" customFormat="1" ht="11.25">
      <c r="B1332" s="163"/>
      <c r="D1332" s="164" t="s">
        <v>207</v>
      </c>
      <c r="E1332" s="165" t="s">
        <v>1</v>
      </c>
      <c r="F1332" s="166" t="s">
        <v>1206</v>
      </c>
      <c r="H1332" s="165" t="s">
        <v>1</v>
      </c>
      <c r="I1332" s="167"/>
      <c r="L1332" s="163"/>
      <c r="M1332" s="168"/>
      <c r="N1332" s="169"/>
      <c r="O1332" s="169"/>
      <c r="P1332" s="169"/>
      <c r="Q1332" s="169"/>
      <c r="R1332" s="169"/>
      <c r="S1332" s="169"/>
      <c r="T1332" s="170"/>
      <c r="AT1332" s="165" t="s">
        <v>207</v>
      </c>
      <c r="AU1332" s="165" t="s">
        <v>84</v>
      </c>
      <c r="AV1332" s="13" t="s">
        <v>82</v>
      </c>
      <c r="AW1332" s="13" t="s">
        <v>32</v>
      </c>
      <c r="AX1332" s="13" t="s">
        <v>76</v>
      </c>
      <c r="AY1332" s="165" t="s">
        <v>201</v>
      </c>
    </row>
    <row r="1333" spans="2:51" s="14" customFormat="1" ht="11.25">
      <c r="B1333" s="171"/>
      <c r="D1333" s="164" t="s">
        <v>207</v>
      </c>
      <c r="E1333" s="172" t="s">
        <v>1</v>
      </c>
      <c r="F1333" s="173" t="s">
        <v>1275</v>
      </c>
      <c r="H1333" s="174">
        <v>2.1999999999999999E-2</v>
      </c>
      <c r="I1333" s="175"/>
      <c r="L1333" s="171"/>
      <c r="M1333" s="176"/>
      <c r="N1333" s="177"/>
      <c r="O1333" s="177"/>
      <c r="P1333" s="177"/>
      <c r="Q1333" s="177"/>
      <c r="R1333" s="177"/>
      <c r="S1333" s="177"/>
      <c r="T1333" s="178"/>
      <c r="AT1333" s="172" t="s">
        <v>207</v>
      </c>
      <c r="AU1333" s="172" t="s">
        <v>84</v>
      </c>
      <c r="AV1333" s="14" t="s">
        <v>84</v>
      </c>
      <c r="AW1333" s="14" t="s">
        <v>32</v>
      </c>
      <c r="AX1333" s="14" t="s">
        <v>76</v>
      </c>
      <c r="AY1333" s="172" t="s">
        <v>201</v>
      </c>
    </row>
    <row r="1334" spans="2:51" s="13" customFormat="1" ht="11.25">
      <c r="B1334" s="163"/>
      <c r="D1334" s="164" t="s">
        <v>207</v>
      </c>
      <c r="E1334" s="165" t="s">
        <v>1</v>
      </c>
      <c r="F1334" s="166" t="s">
        <v>1232</v>
      </c>
      <c r="H1334" s="165" t="s">
        <v>1</v>
      </c>
      <c r="I1334" s="167"/>
      <c r="L1334" s="163"/>
      <c r="M1334" s="168"/>
      <c r="N1334" s="169"/>
      <c r="O1334" s="169"/>
      <c r="P1334" s="169"/>
      <c r="Q1334" s="169"/>
      <c r="R1334" s="169"/>
      <c r="S1334" s="169"/>
      <c r="T1334" s="170"/>
      <c r="AT1334" s="165" t="s">
        <v>207</v>
      </c>
      <c r="AU1334" s="165" t="s">
        <v>84</v>
      </c>
      <c r="AV1334" s="13" t="s">
        <v>82</v>
      </c>
      <c r="AW1334" s="13" t="s">
        <v>32</v>
      </c>
      <c r="AX1334" s="13" t="s">
        <v>76</v>
      </c>
      <c r="AY1334" s="165" t="s">
        <v>201</v>
      </c>
    </row>
    <row r="1335" spans="2:51" s="14" customFormat="1" ht="11.25">
      <c r="B1335" s="171"/>
      <c r="D1335" s="164" t="s">
        <v>207</v>
      </c>
      <c r="E1335" s="172" t="s">
        <v>1</v>
      </c>
      <c r="F1335" s="173" t="s">
        <v>1276</v>
      </c>
      <c r="H1335" s="174">
        <v>0.10100000000000001</v>
      </c>
      <c r="I1335" s="175"/>
      <c r="L1335" s="171"/>
      <c r="M1335" s="176"/>
      <c r="N1335" s="177"/>
      <c r="O1335" s="177"/>
      <c r="P1335" s="177"/>
      <c r="Q1335" s="177"/>
      <c r="R1335" s="177"/>
      <c r="S1335" s="177"/>
      <c r="T1335" s="178"/>
      <c r="AT1335" s="172" t="s">
        <v>207</v>
      </c>
      <c r="AU1335" s="172" t="s">
        <v>84</v>
      </c>
      <c r="AV1335" s="14" t="s">
        <v>84</v>
      </c>
      <c r="AW1335" s="14" t="s">
        <v>32</v>
      </c>
      <c r="AX1335" s="14" t="s">
        <v>76</v>
      </c>
      <c r="AY1335" s="172" t="s">
        <v>201</v>
      </c>
    </row>
    <row r="1336" spans="2:51" s="13" customFormat="1" ht="11.25">
      <c r="B1336" s="163"/>
      <c r="D1336" s="164" t="s">
        <v>207</v>
      </c>
      <c r="E1336" s="165" t="s">
        <v>1</v>
      </c>
      <c r="F1336" s="166" t="s">
        <v>1232</v>
      </c>
      <c r="H1336" s="165" t="s">
        <v>1</v>
      </c>
      <c r="I1336" s="167"/>
      <c r="L1336" s="163"/>
      <c r="M1336" s="168"/>
      <c r="N1336" s="169"/>
      <c r="O1336" s="169"/>
      <c r="P1336" s="169"/>
      <c r="Q1336" s="169"/>
      <c r="R1336" s="169"/>
      <c r="S1336" s="169"/>
      <c r="T1336" s="170"/>
      <c r="AT1336" s="165" t="s">
        <v>207</v>
      </c>
      <c r="AU1336" s="165" t="s">
        <v>84</v>
      </c>
      <c r="AV1336" s="13" t="s">
        <v>82</v>
      </c>
      <c r="AW1336" s="13" t="s">
        <v>32</v>
      </c>
      <c r="AX1336" s="13" t="s">
        <v>76</v>
      </c>
      <c r="AY1336" s="165" t="s">
        <v>201</v>
      </c>
    </row>
    <row r="1337" spans="2:51" s="14" customFormat="1" ht="11.25">
      <c r="B1337" s="171"/>
      <c r="D1337" s="164" t="s">
        <v>207</v>
      </c>
      <c r="E1337" s="172" t="s">
        <v>1</v>
      </c>
      <c r="F1337" s="173" t="s">
        <v>1277</v>
      </c>
      <c r="H1337" s="174">
        <v>0.122</v>
      </c>
      <c r="I1337" s="175"/>
      <c r="L1337" s="171"/>
      <c r="M1337" s="176"/>
      <c r="N1337" s="177"/>
      <c r="O1337" s="177"/>
      <c r="P1337" s="177"/>
      <c r="Q1337" s="177"/>
      <c r="R1337" s="177"/>
      <c r="S1337" s="177"/>
      <c r="T1337" s="178"/>
      <c r="AT1337" s="172" t="s">
        <v>207</v>
      </c>
      <c r="AU1337" s="172" t="s">
        <v>84</v>
      </c>
      <c r="AV1337" s="14" t="s">
        <v>84</v>
      </c>
      <c r="AW1337" s="14" t="s">
        <v>32</v>
      </c>
      <c r="AX1337" s="14" t="s">
        <v>76</v>
      </c>
      <c r="AY1337" s="172" t="s">
        <v>201</v>
      </c>
    </row>
    <row r="1338" spans="2:51" s="13" customFormat="1" ht="11.25">
      <c r="B1338" s="163"/>
      <c r="D1338" s="164" t="s">
        <v>207</v>
      </c>
      <c r="E1338" s="165" t="s">
        <v>1</v>
      </c>
      <c r="F1338" s="166" t="s">
        <v>1232</v>
      </c>
      <c r="H1338" s="165" t="s">
        <v>1</v>
      </c>
      <c r="I1338" s="167"/>
      <c r="L1338" s="163"/>
      <c r="M1338" s="168"/>
      <c r="N1338" s="169"/>
      <c r="O1338" s="169"/>
      <c r="P1338" s="169"/>
      <c r="Q1338" s="169"/>
      <c r="R1338" s="169"/>
      <c r="S1338" s="169"/>
      <c r="T1338" s="170"/>
      <c r="AT1338" s="165" t="s">
        <v>207</v>
      </c>
      <c r="AU1338" s="165" t="s">
        <v>84</v>
      </c>
      <c r="AV1338" s="13" t="s">
        <v>82</v>
      </c>
      <c r="AW1338" s="13" t="s">
        <v>32</v>
      </c>
      <c r="AX1338" s="13" t="s">
        <v>76</v>
      </c>
      <c r="AY1338" s="165" t="s">
        <v>201</v>
      </c>
    </row>
    <row r="1339" spans="2:51" s="14" customFormat="1" ht="11.25">
      <c r="B1339" s="171"/>
      <c r="D1339" s="164" t="s">
        <v>207</v>
      </c>
      <c r="E1339" s="172" t="s">
        <v>1</v>
      </c>
      <c r="F1339" s="173" t="s">
        <v>1278</v>
      </c>
      <c r="H1339" s="174">
        <v>5.8999999999999997E-2</v>
      </c>
      <c r="I1339" s="175"/>
      <c r="L1339" s="171"/>
      <c r="M1339" s="176"/>
      <c r="N1339" s="177"/>
      <c r="O1339" s="177"/>
      <c r="P1339" s="177"/>
      <c r="Q1339" s="177"/>
      <c r="R1339" s="177"/>
      <c r="S1339" s="177"/>
      <c r="T1339" s="178"/>
      <c r="AT1339" s="172" t="s">
        <v>207</v>
      </c>
      <c r="AU1339" s="172" t="s">
        <v>84</v>
      </c>
      <c r="AV1339" s="14" t="s">
        <v>84</v>
      </c>
      <c r="AW1339" s="14" t="s">
        <v>32</v>
      </c>
      <c r="AX1339" s="14" t="s">
        <v>76</v>
      </c>
      <c r="AY1339" s="172" t="s">
        <v>201</v>
      </c>
    </row>
    <row r="1340" spans="2:51" s="13" customFormat="1" ht="11.25">
      <c r="B1340" s="163"/>
      <c r="D1340" s="164" t="s">
        <v>207</v>
      </c>
      <c r="E1340" s="165" t="s">
        <v>1</v>
      </c>
      <c r="F1340" s="166" t="s">
        <v>1232</v>
      </c>
      <c r="H1340" s="165" t="s">
        <v>1</v>
      </c>
      <c r="I1340" s="167"/>
      <c r="L1340" s="163"/>
      <c r="M1340" s="168"/>
      <c r="N1340" s="169"/>
      <c r="O1340" s="169"/>
      <c r="P1340" s="169"/>
      <c r="Q1340" s="169"/>
      <c r="R1340" s="169"/>
      <c r="S1340" s="169"/>
      <c r="T1340" s="170"/>
      <c r="AT1340" s="165" t="s">
        <v>207</v>
      </c>
      <c r="AU1340" s="165" t="s">
        <v>84</v>
      </c>
      <c r="AV1340" s="13" t="s">
        <v>82</v>
      </c>
      <c r="AW1340" s="13" t="s">
        <v>32</v>
      </c>
      <c r="AX1340" s="13" t="s">
        <v>76</v>
      </c>
      <c r="AY1340" s="165" t="s">
        <v>201</v>
      </c>
    </row>
    <row r="1341" spans="2:51" s="14" customFormat="1" ht="11.25">
      <c r="B1341" s="171"/>
      <c r="D1341" s="164" t="s">
        <v>207</v>
      </c>
      <c r="E1341" s="172" t="s">
        <v>1</v>
      </c>
      <c r="F1341" s="173" t="s">
        <v>1279</v>
      </c>
      <c r="H1341" s="174">
        <v>0.308</v>
      </c>
      <c r="I1341" s="175"/>
      <c r="L1341" s="171"/>
      <c r="M1341" s="176"/>
      <c r="N1341" s="177"/>
      <c r="O1341" s="177"/>
      <c r="P1341" s="177"/>
      <c r="Q1341" s="177"/>
      <c r="R1341" s="177"/>
      <c r="S1341" s="177"/>
      <c r="T1341" s="178"/>
      <c r="AT1341" s="172" t="s">
        <v>207</v>
      </c>
      <c r="AU1341" s="172" t="s">
        <v>84</v>
      </c>
      <c r="AV1341" s="14" t="s">
        <v>84</v>
      </c>
      <c r="AW1341" s="14" t="s">
        <v>32</v>
      </c>
      <c r="AX1341" s="14" t="s">
        <v>76</v>
      </c>
      <c r="AY1341" s="172" t="s">
        <v>201</v>
      </c>
    </row>
    <row r="1342" spans="2:51" s="13" customFormat="1" ht="11.25">
      <c r="B1342" s="163"/>
      <c r="D1342" s="164" t="s">
        <v>207</v>
      </c>
      <c r="E1342" s="165" t="s">
        <v>1</v>
      </c>
      <c r="F1342" s="166" t="s">
        <v>1232</v>
      </c>
      <c r="H1342" s="165" t="s">
        <v>1</v>
      </c>
      <c r="I1342" s="167"/>
      <c r="L1342" s="163"/>
      <c r="M1342" s="168"/>
      <c r="N1342" s="169"/>
      <c r="O1342" s="169"/>
      <c r="P1342" s="169"/>
      <c r="Q1342" s="169"/>
      <c r="R1342" s="169"/>
      <c r="S1342" s="169"/>
      <c r="T1342" s="170"/>
      <c r="AT1342" s="165" t="s">
        <v>207</v>
      </c>
      <c r="AU1342" s="165" t="s">
        <v>84</v>
      </c>
      <c r="AV1342" s="13" t="s">
        <v>82</v>
      </c>
      <c r="AW1342" s="13" t="s">
        <v>32</v>
      </c>
      <c r="AX1342" s="13" t="s">
        <v>76</v>
      </c>
      <c r="AY1342" s="165" t="s">
        <v>201</v>
      </c>
    </row>
    <row r="1343" spans="2:51" s="14" customFormat="1" ht="11.25">
      <c r="B1343" s="171"/>
      <c r="D1343" s="164" t="s">
        <v>207</v>
      </c>
      <c r="E1343" s="172" t="s">
        <v>1</v>
      </c>
      <c r="F1343" s="173" t="s">
        <v>1280</v>
      </c>
      <c r="H1343" s="174">
        <v>5.5E-2</v>
      </c>
      <c r="I1343" s="175"/>
      <c r="L1343" s="171"/>
      <c r="M1343" s="176"/>
      <c r="N1343" s="177"/>
      <c r="O1343" s="177"/>
      <c r="P1343" s="177"/>
      <c r="Q1343" s="177"/>
      <c r="R1343" s="177"/>
      <c r="S1343" s="177"/>
      <c r="T1343" s="178"/>
      <c r="AT1343" s="172" t="s">
        <v>207</v>
      </c>
      <c r="AU1343" s="172" t="s">
        <v>84</v>
      </c>
      <c r="AV1343" s="14" t="s">
        <v>84</v>
      </c>
      <c r="AW1343" s="14" t="s">
        <v>32</v>
      </c>
      <c r="AX1343" s="14" t="s">
        <v>76</v>
      </c>
      <c r="AY1343" s="172" t="s">
        <v>201</v>
      </c>
    </row>
    <row r="1344" spans="2:51" s="13" customFormat="1" ht="11.25">
      <c r="B1344" s="163"/>
      <c r="D1344" s="164" t="s">
        <v>207</v>
      </c>
      <c r="E1344" s="165" t="s">
        <v>1</v>
      </c>
      <c r="F1344" s="166" t="s">
        <v>1232</v>
      </c>
      <c r="H1344" s="165" t="s">
        <v>1</v>
      </c>
      <c r="I1344" s="167"/>
      <c r="L1344" s="163"/>
      <c r="M1344" s="168"/>
      <c r="N1344" s="169"/>
      <c r="O1344" s="169"/>
      <c r="P1344" s="169"/>
      <c r="Q1344" s="169"/>
      <c r="R1344" s="169"/>
      <c r="S1344" s="169"/>
      <c r="T1344" s="170"/>
      <c r="AT1344" s="165" t="s">
        <v>207</v>
      </c>
      <c r="AU1344" s="165" t="s">
        <v>84</v>
      </c>
      <c r="AV1344" s="13" t="s">
        <v>82</v>
      </c>
      <c r="AW1344" s="13" t="s">
        <v>32</v>
      </c>
      <c r="AX1344" s="13" t="s">
        <v>76</v>
      </c>
      <c r="AY1344" s="165" t="s">
        <v>201</v>
      </c>
    </row>
    <row r="1345" spans="2:51" s="14" customFormat="1" ht="11.25">
      <c r="B1345" s="171"/>
      <c r="D1345" s="164" t="s">
        <v>207</v>
      </c>
      <c r="E1345" s="172" t="s">
        <v>1</v>
      </c>
      <c r="F1345" s="173" t="s">
        <v>1117</v>
      </c>
      <c r="H1345" s="174">
        <v>0.04</v>
      </c>
      <c r="I1345" s="175"/>
      <c r="L1345" s="171"/>
      <c r="M1345" s="176"/>
      <c r="N1345" s="177"/>
      <c r="O1345" s="177"/>
      <c r="P1345" s="177"/>
      <c r="Q1345" s="177"/>
      <c r="R1345" s="177"/>
      <c r="S1345" s="177"/>
      <c r="T1345" s="178"/>
      <c r="AT1345" s="172" t="s">
        <v>207</v>
      </c>
      <c r="AU1345" s="172" t="s">
        <v>84</v>
      </c>
      <c r="AV1345" s="14" t="s">
        <v>84</v>
      </c>
      <c r="AW1345" s="14" t="s">
        <v>32</v>
      </c>
      <c r="AX1345" s="14" t="s">
        <v>76</v>
      </c>
      <c r="AY1345" s="172" t="s">
        <v>201</v>
      </c>
    </row>
    <row r="1346" spans="2:51" s="13" customFormat="1" ht="11.25">
      <c r="B1346" s="163"/>
      <c r="D1346" s="164" t="s">
        <v>207</v>
      </c>
      <c r="E1346" s="165" t="s">
        <v>1</v>
      </c>
      <c r="F1346" s="166" t="s">
        <v>1232</v>
      </c>
      <c r="H1346" s="165" t="s">
        <v>1</v>
      </c>
      <c r="I1346" s="167"/>
      <c r="L1346" s="163"/>
      <c r="M1346" s="168"/>
      <c r="N1346" s="169"/>
      <c r="O1346" s="169"/>
      <c r="P1346" s="169"/>
      <c r="Q1346" s="169"/>
      <c r="R1346" s="169"/>
      <c r="S1346" s="169"/>
      <c r="T1346" s="170"/>
      <c r="AT1346" s="165" t="s">
        <v>207</v>
      </c>
      <c r="AU1346" s="165" t="s">
        <v>84</v>
      </c>
      <c r="AV1346" s="13" t="s">
        <v>82</v>
      </c>
      <c r="AW1346" s="13" t="s">
        <v>32</v>
      </c>
      <c r="AX1346" s="13" t="s">
        <v>76</v>
      </c>
      <c r="AY1346" s="165" t="s">
        <v>201</v>
      </c>
    </row>
    <row r="1347" spans="2:51" s="14" customFormat="1" ht="11.25">
      <c r="B1347" s="171"/>
      <c r="D1347" s="164" t="s">
        <v>207</v>
      </c>
      <c r="E1347" s="172" t="s">
        <v>1</v>
      </c>
      <c r="F1347" s="173" t="s">
        <v>1131</v>
      </c>
      <c r="H1347" s="174">
        <v>3.9E-2</v>
      </c>
      <c r="I1347" s="175"/>
      <c r="L1347" s="171"/>
      <c r="M1347" s="176"/>
      <c r="N1347" s="177"/>
      <c r="O1347" s="177"/>
      <c r="P1347" s="177"/>
      <c r="Q1347" s="177"/>
      <c r="R1347" s="177"/>
      <c r="S1347" s="177"/>
      <c r="T1347" s="178"/>
      <c r="AT1347" s="172" t="s">
        <v>207</v>
      </c>
      <c r="AU1347" s="172" t="s">
        <v>84</v>
      </c>
      <c r="AV1347" s="14" t="s">
        <v>84</v>
      </c>
      <c r="AW1347" s="14" t="s">
        <v>32</v>
      </c>
      <c r="AX1347" s="14" t="s">
        <v>76</v>
      </c>
      <c r="AY1347" s="172" t="s">
        <v>201</v>
      </c>
    </row>
    <row r="1348" spans="2:51" s="13" customFormat="1" ht="11.25">
      <c r="B1348" s="163"/>
      <c r="D1348" s="164" t="s">
        <v>207</v>
      </c>
      <c r="E1348" s="165" t="s">
        <v>1</v>
      </c>
      <c r="F1348" s="166" t="s">
        <v>1232</v>
      </c>
      <c r="H1348" s="165" t="s">
        <v>1</v>
      </c>
      <c r="I1348" s="167"/>
      <c r="L1348" s="163"/>
      <c r="M1348" s="168"/>
      <c r="N1348" s="169"/>
      <c r="O1348" s="169"/>
      <c r="P1348" s="169"/>
      <c r="Q1348" s="169"/>
      <c r="R1348" s="169"/>
      <c r="S1348" s="169"/>
      <c r="T1348" s="170"/>
      <c r="AT1348" s="165" t="s">
        <v>207</v>
      </c>
      <c r="AU1348" s="165" t="s">
        <v>84</v>
      </c>
      <c r="AV1348" s="13" t="s">
        <v>82</v>
      </c>
      <c r="AW1348" s="13" t="s">
        <v>32</v>
      </c>
      <c r="AX1348" s="13" t="s">
        <v>76</v>
      </c>
      <c r="AY1348" s="165" t="s">
        <v>201</v>
      </c>
    </row>
    <row r="1349" spans="2:51" s="14" customFormat="1" ht="11.25">
      <c r="B1349" s="171"/>
      <c r="D1349" s="164" t="s">
        <v>207</v>
      </c>
      <c r="E1349" s="172" t="s">
        <v>1</v>
      </c>
      <c r="F1349" s="173" t="s">
        <v>1281</v>
      </c>
      <c r="H1349" s="174">
        <v>2.3E-2</v>
      </c>
      <c r="I1349" s="175"/>
      <c r="L1349" s="171"/>
      <c r="M1349" s="176"/>
      <c r="N1349" s="177"/>
      <c r="O1349" s="177"/>
      <c r="P1349" s="177"/>
      <c r="Q1349" s="177"/>
      <c r="R1349" s="177"/>
      <c r="S1349" s="177"/>
      <c r="T1349" s="178"/>
      <c r="AT1349" s="172" t="s">
        <v>207</v>
      </c>
      <c r="AU1349" s="172" t="s">
        <v>84</v>
      </c>
      <c r="AV1349" s="14" t="s">
        <v>84</v>
      </c>
      <c r="AW1349" s="14" t="s">
        <v>32</v>
      </c>
      <c r="AX1349" s="14" t="s">
        <v>76</v>
      </c>
      <c r="AY1349" s="172" t="s">
        <v>201</v>
      </c>
    </row>
    <row r="1350" spans="2:51" s="13" customFormat="1" ht="11.25">
      <c r="B1350" s="163"/>
      <c r="D1350" s="164" t="s">
        <v>207</v>
      </c>
      <c r="E1350" s="165" t="s">
        <v>1</v>
      </c>
      <c r="F1350" s="166" t="s">
        <v>1241</v>
      </c>
      <c r="H1350" s="165" t="s">
        <v>1</v>
      </c>
      <c r="I1350" s="167"/>
      <c r="L1350" s="163"/>
      <c r="M1350" s="168"/>
      <c r="N1350" s="169"/>
      <c r="O1350" s="169"/>
      <c r="P1350" s="169"/>
      <c r="Q1350" s="169"/>
      <c r="R1350" s="169"/>
      <c r="S1350" s="169"/>
      <c r="T1350" s="170"/>
      <c r="AT1350" s="165" t="s">
        <v>207</v>
      </c>
      <c r="AU1350" s="165" t="s">
        <v>84</v>
      </c>
      <c r="AV1350" s="13" t="s">
        <v>82</v>
      </c>
      <c r="AW1350" s="13" t="s">
        <v>32</v>
      </c>
      <c r="AX1350" s="13" t="s">
        <v>76</v>
      </c>
      <c r="AY1350" s="165" t="s">
        <v>201</v>
      </c>
    </row>
    <row r="1351" spans="2:51" s="14" customFormat="1" ht="11.25">
      <c r="B1351" s="171"/>
      <c r="D1351" s="164" t="s">
        <v>207</v>
      </c>
      <c r="E1351" s="172" t="s">
        <v>1</v>
      </c>
      <c r="F1351" s="173" t="s">
        <v>1282</v>
      </c>
      <c r="H1351" s="174">
        <v>9.2999999999999999E-2</v>
      </c>
      <c r="I1351" s="175"/>
      <c r="L1351" s="171"/>
      <c r="M1351" s="176"/>
      <c r="N1351" s="177"/>
      <c r="O1351" s="177"/>
      <c r="P1351" s="177"/>
      <c r="Q1351" s="177"/>
      <c r="R1351" s="177"/>
      <c r="S1351" s="177"/>
      <c r="T1351" s="178"/>
      <c r="AT1351" s="172" t="s">
        <v>207</v>
      </c>
      <c r="AU1351" s="172" t="s">
        <v>84</v>
      </c>
      <c r="AV1351" s="14" t="s">
        <v>84</v>
      </c>
      <c r="AW1351" s="14" t="s">
        <v>32</v>
      </c>
      <c r="AX1351" s="14" t="s">
        <v>76</v>
      </c>
      <c r="AY1351" s="172" t="s">
        <v>201</v>
      </c>
    </row>
    <row r="1352" spans="2:51" s="13" customFormat="1" ht="11.25">
      <c r="B1352" s="163"/>
      <c r="D1352" s="164" t="s">
        <v>207</v>
      </c>
      <c r="E1352" s="165" t="s">
        <v>1</v>
      </c>
      <c r="F1352" s="166" t="s">
        <v>1197</v>
      </c>
      <c r="H1352" s="165" t="s">
        <v>1</v>
      </c>
      <c r="I1352" s="167"/>
      <c r="L1352" s="163"/>
      <c r="M1352" s="168"/>
      <c r="N1352" s="169"/>
      <c r="O1352" s="169"/>
      <c r="P1352" s="169"/>
      <c r="Q1352" s="169"/>
      <c r="R1352" s="169"/>
      <c r="S1352" s="169"/>
      <c r="T1352" s="170"/>
      <c r="AT1352" s="165" t="s">
        <v>207</v>
      </c>
      <c r="AU1352" s="165" t="s">
        <v>84</v>
      </c>
      <c r="AV1352" s="13" t="s">
        <v>82</v>
      </c>
      <c r="AW1352" s="13" t="s">
        <v>32</v>
      </c>
      <c r="AX1352" s="13" t="s">
        <v>76</v>
      </c>
      <c r="AY1352" s="165" t="s">
        <v>201</v>
      </c>
    </row>
    <row r="1353" spans="2:51" s="14" customFormat="1" ht="11.25">
      <c r="B1353" s="171"/>
      <c r="D1353" s="164" t="s">
        <v>207</v>
      </c>
      <c r="E1353" s="172" t="s">
        <v>1</v>
      </c>
      <c r="F1353" s="173" t="s">
        <v>1283</v>
      </c>
      <c r="H1353" s="174">
        <v>1.468</v>
      </c>
      <c r="I1353" s="175"/>
      <c r="L1353" s="171"/>
      <c r="M1353" s="176"/>
      <c r="N1353" s="177"/>
      <c r="O1353" s="177"/>
      <c r="P1353" s="177"/>
      <c r="Q1353" s="177"/>
      <c r="R1353" s="177"/>
      <c r="S1353" s="177"/>
      <c r="T1353" s="178"/>
      <c r="AT1353" s="172" t="s">
        <v>207</v>
      </c>
      <c r="AU1353" s="172" t="s">
        <v>84</v>
      </c>
      <c r="AV1353" s="14" t="s">
        <v>84</v>
      </c>
      <c r="AW1353" s="14" t="s">
        <v>32</v>
      </c>
      <c r="AX1353" s="14" t="s">
        <v>76</v>
      </c>
      <c r="AY1353" s="172" t="s">
        <v>201</v>
      </c>
    </row>
    <row r="1354" spans="2:51" s="13" customFormat="1" ht="11.25">
      <c r="B1354" s="163"/>
      <c r="D1354" s="164" t="s">
        <v>207</v>
      </c>
      <c r="E1354" s="165" t="s">
        <v>1</v>
      </c>
      <c r="F1354" s="166" t="s">
        <v>1197</v>
      </c>
      <c r="H1354" s="165" t="s">
        <v>1</v>
      </c>
      <c r="I1354" s="167"/>
      <c r="L1354" s="163"/>
      <c r="M1354" s="168"/>
      <c r="N1354" s="169"/>
      <c r="O1354" s="169"/>
      <c r="P1354" s="169"/>
      <c r="Q1354" s="169"/>
      <c r="R1354" s="169"/>
      <c r="S1354" s="169"/>
      <c r="T1354" s="170"/>
      <c r="AT1354" s="165" t="s">
        <v>207</v>
      </c>
      <c r="AU1354" s="165" t="s">
        <v>84</v>
      </c>
      <c r="AV1354" s="13" t="s">
        <v>82</v>
      </c>
      <c r="AW1354" s="13" t="s">
        <v>32</v>
      </c>
      <c r="AX1354" s="13" t="s">
        <v>76</v>
      </c>
      <c r="AY1354" s="165" t="s">
        <v>201</v>
      </c>
    </row>
    <row r="1355" spans="2:51" s="14" customFormat="1" ht="11.25">
      <c r="B1355" s="171"/>
      <c r="D1355" s="164" t="s">
        <v>207</v>
      </c>
      <c r="E1355" s="172" t="s">
        <v>1</v>
      </c>
      <c r="F1355" s="173" t="s">
        <v>1284</v>
      </c>
      <c r="H1355" s="174">
        <v>0.33100000000000002</v>
      </c>
      <c r="I1355" s="175"/>
      <c r="L1355" s="171"/>
      <c r="M1355" s="176"/>
      <c r="N1355" s="177"/>
      <c r="O1355" s="177"/>
      <c r="P1355" s="177"/>
      <c r="Q1355" s="177"/>
      <c r="R1355" s="177"/>
      <c r="S1355" s="177"/>
      <c r="T1355" s="178"/>
      <c r="AT1355" s="172" t="s">
        <v>207</v>
      </c>
      <c r="AU1355" s="172" t="s">
        <v>84</v>
      </c>
      <c r="AV1355" s="14" t="s">
        <v>84</v>
      </c>
      <c r="AW1355" s="14" t="s">
        <v>32</v>
      </c>
      <c r="AX1355" s="14" t="s">
        <v>76</v>
      </c>
      <c r="AY1355" s="172" t="s">
        <v>201</v>
      </c>
    </row>
    <row r="1356" spans="2:51" s="13" customFormat="1" ht="11.25">
      <c r="B1356" s="163"/>
      <c r="D1356" s="164" t="s">
        <v>207</v>
      </c>
      <c r="E1356" s="165" t="s">
        <v>1</v>
      </c>
      <c r="F1356" s="166" t="s">
        <v>1197</v>
      </c>
      <c r="H1356" s="165" t="s">
        <v>1</v>
      </c>
      <c r="I1356" s="167"/>
      <c r="L1356" s="163"/>
      <c r="M1356" s="168"/>
      <c r="N1356" s="169"/>
      <c r="O1356" s="169"/>
      <c r="P1356" s="169"/>
      <c r="Q1356" s="169"/>
      <c r="R1356" s="169"/>
      <c r="S1356" s="169"/>
      <c r="T1356" s="170"/>
      <c r="AT1356" s="165" t="s">
        <v>207</v>
      </c>
      <c r="AU1356" s="165" t="s">
        <v>84</v>
      </c>
      <c r="AV1356" s="13" t="s">
        <v>82</v>
      </c>
      <c r="AW1356" s="13" t="s">
        <v>32</v>
      </c>
      <c r="AX1356" s="13" t="s">
        <v>76</v>
      </c>
      <c r="AY1356" s="165" t="s">
        <v>201</v>
      </c>
    </row>
    <row r="1357" spans="2:51" s="14" customFormat="1" ht="11.25">
      <c r="B1357" s="171"/>
      <c r="D1357" s="164" t="s">
        <v>207</v>
      </c>
      <c r="E1357" s="172" t="s">
        <v>1</v>
      </c>
      <c r="F1357" s="173" t="s">
        <v>1285</v>
      </c>
      <c r="H1357" s="174">
        <v>1.373</v>
      </c>
      <c r="I1357" s="175"/>
      <c r="L1357" s="171"/>
      <c r="M1357" s="176"/>
      <c r="N1357" s="177"/>
      <c r="O1357" s="177"/>
      <c r="P1357" s="177"/>
      <c r="Q1357" s="177"/>
      <c r="R1357" s="177"/>
      <c r="S1357" s="177"/>
      <c r="T1357" s="178"/>
      <c r="AT1357" s="172" t="s">
        <v>207</v>
      </c>
      <c r="AU1357" s="172" t="s">
        <v>84</v>
      </c>
      <c r="AV1357" s="14" t="s">
        <v>84</v>
      </c>
      <c r="AW1357" s="14" t="s">
        <v>32</v>
      </c>
      <c r="AX1357" s="14" t="s">
        <v>76</v>
      </c>
      <c r="AY1357" s="172" t="s">
        <v>201</v>
      </c>
    </row>
    <row r="1358" spans="2:51" s="13" customFormat="1" ht="11.25">
      <c r="B1358" s="163"/>
      <c r="D1358" s="164" t="s">
        <v>207</v>
      </c>
      <c r="E1358" s="165" t="s">
        <v>1</v>
      </c>
      <c r="F1358" s="166" t="s">
        <v>1197</v>
      </c>
      <c r="H1358" s="165" t="s">
        <v>1</v>
      </c>
      <c r="I1358" s="167"/>
      <c r="L1358" s="163"/>
      <c r="M1358" s="168"/>
      <c r="N1358" s="169"/>
      <c r="O1358" s="169"/>
      <c r="P1358" s="169"/>
      <c r="Q1358" s="169"/>
      <c r="R1358" s="169"/>
      <c r="S1358" s="169"/>
      <c r="T1358" s="170"/>
      <c r="AT1358" s="165" t="s">
        <v>207</v>
      </c>
      <c r="AU1358" s="165" t="s">
        <v>84</v>
      </c>
      <c r="AV1358" s="13" t="s">
        <v>82</v>
      </c>
      <c r="AW1358" s="13" t="s">
        <v>32</v>
      </c>
      <c r="AX1358" s="13" t="s">
        <v>76</v>
      </c>
      <c r="AY1358" s="165" t="s">
        <v>201</v>
      </c>
    </row>
    <row r="1359" spans="2:51" s="14" customFormat="1" ht="11.25">
      <c r="B1359" s="171"/>
      <c r="D1359" s="164" t="s">
        <v>207</v>
      </c>
      <c r="E1359" s="172" t="s">
        <v>1</v>
      </c>
      <c r="F1359" s="173" t="s">
        <v>1286</v>
      </c>
      <c r="H1359" s="174">
        <v>0.31</v>
      </c>
      <c r="I1359" s="175"/>
      <c r="L1359" s="171"/>
      <c r="M1359" s="176"/>
      <c r="N1359" s="177"/>
      <c r="O1359" s="177"/>
      <c r="P1359" s="177"/>
      <c r="Q1359" s="177"/>
      <c r="R1359" s="177"/>
      <c r="S1359" s="177"/>
      <c r="T1359" s="178"/>
      <c r="AT1359" s="172" t="s">
        <v>207</v>
      </c>
      <c r="AU1359" s="172" t="s">
        <v>84</v>
      </c>
      <c r="AV1359" s="14" t="s">
        <v>84</v>
      </c>
      <c r="AW1359" s="14" t="s">
        <v>32</v>
      </c>
      <c r="AX1359" s="14" t="s">
        <v>76</v>
      </c>
      <c r="AY1359" s="172" t="s">
        <v>201</v>
      </c>
    </row>
    <row r="1360" spans="2:51" s="13" customFormat="1" ht="11.25">
      <c r="B1360" s="163"/>
      <c r="D1360" s="164" t="s">
        <v>207</v>
      </c>
      <c r="E1360" s="165" t="s">
        <v>1</v>
      </c>
      <c r="F1360" s="166" t="s">
        <v>1197</v>
      </c>
      <c r="H1360" s="165" t="s">
        <v>1</v>
      </c>
      <c r="I1360" s="167"/>
      <c r="L1360" s="163"/>
      <c r="M1360" s="168"/>
      <c r="N1360" s="169"/>
      <c r="O1360" s="169"/>
      <c r="P1360" s="169"/>
      <c r="Q1360" s="169"/>
      <c r="R1360" s="169"/>
      <c r="S1360" s="169"/>
      <c r="T1360" s="170"/>
      <c r="AT1360" s="165" t="s">
        <v>207</v>
      </c>
      <c r="AU1360" s="165" t="s">
        <v>84</v>
      </c>
      <c r="AV1360" s="13" t="s">
        <v>82</v>
      </c>
      <c r="AW1360" s="13" t="s">
        <v>32</v>
      </c>
      <c r="AX1360" s="13" t="s">
        <v>76</v>
      </c>
      <c r="AY1360" s="165" t="s">
        <v>201</v>
      </c>
    </row>
    <row r="1361" spans="1:65" s="14" customFormat="1" ht="11.25">
      <c r="B1361" s="171"/>
      <c r="D1361" s="164" t="s">
        <v>207</v>
      </c>
      <c r="E1361" s="172" t="s">
        <v>1</v>
      </c>
      <c r="F1361" s="173" t="s">
        <v>1287</v>
      </c>
      <c r="H1361" s="174">
        <v>1.17</v>
      </c>
      <c r="I1361" s="175"/>
      <c r="L1361" s="171"/>
      <c r="M1361" s="176"/>
      <c r="N1361" s="177"/>
      <c r="O1361" s="177"/>
      <c r="P1361" s="177"/>
      <c r="Q1361" s="177"/>
      <c r="R1361" s="177"/>
      <c r="S1361" s="177"/>
      <c r="T1361" s="178"/>
      <c r="AT1361" s="172" t="s">
        <v>207</v>
      </c>
      <c r="AU1361" s="172" t="s">
        <v>84</v>
      </c>
      <c r="AV1361" s="14" t="s">
        <v>84</v>
      </c>
      <c r="AW1361" s="14" t="s">
        <v>32</v>
      </c>
      <c r="AX1361" s="14" t="s">
        <v>76</v>
      </c>
      <c r="AY1361" s="172" t="s">
        <v>201</v>
      </c>
    </row>
    <row r="1362" spans="1:65" s="13" customFormat="1" ht="11.25">
      <c r="B1362" s="163"/>
      <c r="D1362" s="164" t="s">
        <v>207</v>
      </c>
      <c r="E1362" s="165" t="s">
        <v>1</v>
      </c>
      <c r="F1362" s="166" t="s">
        <v>1197</v>
      </c>
      <c r="H1362" s="165" t="s">
        <v>1</v>
      </c>
      <c r="I1362" s="167"/>
      <c r="L1362" s="163"/>
      <c r="M1362" s="168"/>
      <c r="N1362" s="169"/>
      <c r="O1362" s="169"/>
      <c r="P1362" s="169"/>
      <c r="Q1362" s="169"/>
      <c r="R1362" s="169"/>
      <c r="S1362" s="169"/>
      <c r="T1362" s="170"/>
      <c r="AT1362" s="165" t="s">
        <v>207</v>
      </c>
      <c r="AU1362" s="165" t="s">
        <v>84</v>
      </c>
      <c r="AV1362" s="13" t="s">
        <v>82</v>
      </c>
      <c r="AW1362" s="13" t="s">
        <v>32</v>
      </c>
      <c r="AX1362" s="13" t="s">
        <v>76</v>
      </c>
      <c r="AY1362" s="165" t="s">
        <v>201</v>
      </c>
    </row>
    <row r="1363" spans="1:65" s="14" customFormat="1" ht="11.25">
      <c r="B1363" s="171"/>
      <c r="D1363" s="164" t="s">
        <v>207</v>
      </c>
      <c r="E1363" s="172" t="s">
        <v>1</v>
      </c>
      <c r="F1363" s="173" t="s">
        <v>1288</v>
      </c>
      <c r="H1363" s="174">
        <v>0.26400000000000001</v>
      </c>
      <c r="I1363" s="175"/>
      <c r="L1363" s="171"/>
      <c r="M1363" s="176"/>
      <c r="N1363" s="177"/>
      <c r="O1363" s="177"/>
      <c r="P1363" s="177"/>
      <c r="Q1363" s="177"/>
      <c r="R1363" s="177"/>
      <c r="S1363" s="177"/>
      <c r="T1363" s="178"/>
      <c r="AT1363" s="172" t="s">
        <v>207</v>
      </c>
      <c r="AU1363" s="172" t="s">
        <v>84</v>
      </c>
      <c r="AV1363" s="14" t="s">
        <v>84</v>
      </c>
      <c r="AW1363" s="14" t="s">
        <v>32</v>
      </c>
      <c r="AX1363" s="14" t="s">
        <v>76</v>
      </c>
      <c r="AY1363" s="172" t="s">
        <v>201</v>
      </c>
    </row>
    <row r="1364" spans="1:65" s="13" customFormat="1" ht="11.25">
      <c r="B1364" s="163"/>
      <c r="D1364" s="164" t="s">
        <v>207</v>
      </c>
      <c r="E1364" s="165" t="s">
        <v>1</v>
      </c>
      <c r="F1364" s="166" t="s">
        <v>1197</v>
      </c>
      <c r="H1364" s="165" t="s">
        <v>1</v>
      </c>
      <c r="I1364" s="167"/>
      <c r="L1364" s="163"/>
      <c r="M1364" s="168"/>
      <c r="N1364" s="169"/>
      <c r="O1364" s="169"/>
      <c r="P1364" s="169"/>
      <c r="Q1364" s="169"/>
      <c r="R1364" s="169"/>
      <c r="S1364" s="169"/>
      <c r="T1364" s="170"/>
      <c r="AT1364" s="165" t="s">
        <v>207</v>
      </c>
      <c r="AU1364" s="165" t="s">
        <v>84</v>
      </c>
      <c r="AV1364" s="13" t="s">
        <v>82</v>
      </c>
      <c r="AW1364" s="13" t="s">
        <v>32</v>
      </c>
      <c r="AX1364" s="13" t="s">
        <v>76</v>
      </c>
      <c r="AY1364" s="165" t="s">
        <v>201</v>
      </c>
    </row>
    <row r="1365" spans="1:65" s="14" customFormat="1" ht="11.25">
      <c r="B1365" s="171"/>
      <c r="D1365" s="164" t="s">
        <v>207</v>
      </c>
      <c r="E1365" s="172" t="s">
        <v>1</v>
      </c>
      <c r="F1365" s="173" t="s">
        <v>1289</v>
      </c>
      <c r="H1365" s="174">
        <v>0.20799999999999999</v>
      </c>
      <c r="I1365" s="175"/>
      <c r="L1365" s="171"/>
      <c r="M1365" s="176"/>
      <c r="N1365" s="177"/>
      <c r="O1365" s="177"/>
      <c r="P1365" s="177"/>
      <c r="Q1365" s="177"/>
      <c r="R1365" s="177"/>
      <c r="S1365" s="177"/>
      <c r="T1365" s="178"/>
      <c r="AT1365" s="172" t="s">
        <v>207</v>
      </c>
      <c r="AU1365" s="172" t="s">
        <v>84</v>
      </c>
      <c r="AV1365" s="14" t="s">
        <v>84</v>
      </c>
      <c r="AW1365" s="14" t="s">
        <v>32</v>
      </c>
      <c r="AX1365" s="14" t="s">
        <v>76</v>
      </c>
      <c r="AY1365" s="172" t="s">
        <v>201</v>
      </c>
    </row>
    <row r="1366" spans="1:65" s="13" customFormat="1" ht="11.25">
      <c r="B1366" s="163"/>
      <c r="D1366" s="164" t="s">
        <v>207</v>
      </c>
      <c r="E1366" s="165" t="s">
        <v>1</v>
      </c>
      <c r="F1366" s="166" t="s">
        <v>1197</v>
      </c>
      <c r="H1366" s="165" t="s">
        <v>1</v>
      </c>
      <c r="I1366" s="167"/>
      <c r="L1366" s="163"/>
      <c r="M1366" s="168"/>
      <c r="N1366" s="169"/>
      <c r="O1366" s="169"/>
      <c r="P1366" s="169"/>
      <c r="Q1366" s="169"/>
      <c r="R1366" s="169"/>
      <c r="S1366" s="169"/>
      <c r="T1366" s="170"/>
      <c r="AT1366" s="165" t="s">
        <v>207</v>
      </c>
      <c r="AU1366" s="165" t="s">
        <v>84</v>
      </c>
      <c r="AV1366" s="13" t="s">
        <v>82</v>
      </c>
      <c r="AW1366" s="13" t="s">
        <v>32</v>
      </c>
      <c r="AX1366" s="13" t="s">
        <v>76</v>
      </c>
      <c r="AY1366" s="165" t="s">
        <v>201</v>
      </c>
    </row>
    <row r="1367" spans="1:65" s="14" customFormat="1" ht="11.25">
      <c r="B1367" s="171"/>
      <c r="D1367" s="164" t="s">
        <v>207</v>
      </c>
      <c r="E1367" s="172" t="s">
        <v>1</v>
      </c>
      <c r="F1367" s="173" t="s">
        <v>1290</v>
      </c>
      <c r="H1367" s="174">
        <v>0.91900000000000004</v>
      </c>
      <c r="I1367" s="175"/>
      <c r="L1367" s="171"/>
      <c r="M1367" s="176"/>
      <c r="N1367" s="177"/>
      <c r="O1367" s="177"/>
      <c r="P1367" s="177"/>
      <c r="Q1367" s="177"/>
      <c r="R1367" s="177"/>
      <c r="S1367" s="177"/>
      <c r="T1367" s="178"/>
      <c r="AT1367" s="172" t="s">
        <v>207</v>
      </c>
      <c r="AU1367" s="172" t="s">
        <v>84</v>
      </c>
      <c r="AV1367" s="14" t="s">
        <v>84</v>
      </c>
      <c r="AW1367" s="14" t="s">
        <v>32</v>
      </c>
      <c r="AX1367" s="14" t="s">
        <v>76</v>
      </c>
      <c r="AY1367" s="172" t="s">
        <v>201</v>
      </c>
    </row>
    <row r="1368" spans="1:65" s="13" customFormat="1" ht="11.25">
      <c r="B1368" s="163"/>
      <c r="D1368" s="164" t="s">
        <v>207</v>
      </c>
      <c r="E1368" s="165" t="s">
        <v>1</v>
      </c>
      <c r="F1368" s="166" t="s">
        <v>1197</v>
      </c>
      <c r="H1368" s="165" t="s">
        <v>1</v>
      </c>
      <c r="I1368" s="167"/>
      <c r="L1368" s="163"/>
      <c r="M1368" s="168"/>
      <c r="N1368" s="169"/>
      <c r="O1368" s="169"/>
      <c r="P1368" s="169"/>
      <c r="Q1368" s="169"/>
      <c r="R1368" s="169"/>
      <c r="S1368" s="169"/>
      <c r="T1368" s="170"/>
      <c r="AT1368" s="165" t="s">
        <v>207</v>
      </c>
      <c r="AU1368" s="165" t="s">
        <v>84</v>
      </c>
      <c r="AV1368" s="13" t="s">
        <v>82</v>
      </c>
      <c r="AW1368" s="13" t="s">
        <v>32</v>
      </c>
      <c r="AX1368" s="13" t="s">
        <v>76</v>
      </c>
      <c r="AY1368" s="165" t="s">
        <v>201</v>
      </c>
    </row>
    <row r="1369" spans="1:65" s="14" customFormat="1" ht="11.25">
      <c r="B1369" s="171"/>
      <c r="D1369" s="164" t="s">
        <v>207</v>
      </c>
      <c r="E1369" s="172" t="s">
        <v>1</v>
      </c>
      <c r="F1369" s="173" t="s">
        <v>1291</v>
      </c>
      <c r="H1369" s="174">
        <v>1.048</v>
      </c>
      <c r="I1369" s="175"/>
      <c r="L1369" s="171"/>
      <c r="M1369" s="176"/>
      <c r="N1369" s="177"/>
      <c r="O1369" s="177"/>
      <c r="P1369" s="177"/>
      <c r="Q1369" s="177"/>
      <c r="R1369" s="177"/>
      <c r="S1369" s="177"/>
      <c r="T1369" s="178"/>
      <c r="AT1369" s="172" t="s">
        <v>207</v>
      </c>
      <c r="AU1369" s="172" t="s">
        <v>84</v>
      </c>
      <c r="AV1369" s="14" t="s">
        <v>84</v>
      </c>
      <c r="AW1369" s="14" t="s">
        <v>32</v>
      </c>
      <c r="AX1369" s="14" t="s">
        <v>76</v>
      </c>
      <c r="AY1369" s="172" t="s">
        <v>201</v>
      </c>
    </row>
    <row r="1370" spans="1:65" s="13" customFormat="1" ht="11.25">
      <c r="B1370" s="163"/>
      <c r="D1370" s="164" t="s">
        <v>207</v>
      </c>
      <c r="E1370" s="165" t="s">
        <v>1</v>
      </c>
      <c r="F1370" s="166" t="s">
        <v>1197</v>
      </c>
      <c r="H1370" s="165" t="s">
        <v>1</v>
      </c>
      <c r="I1370" s="167"/>
      <c r="L1370" s="163"/>
      <c r="M1370" s="168"/>
      <c r="N1370" s="169"/>
      <c r="O1370" s="169"/>
      <c r="P1370" s="169"/>
      <c r="Q1370" s="169"/>
      <c r="R1370" s="169"/>
      <c r="S1370" s="169"/>
      <c r="T1370" s="170"/>
      <c r="AT1370" s="165" t="s">
        <v>207</v>
      </c>
      <c r="AU1370" s="165" t="s">
        <v>84</v>
      </c>
      <c r="AV1370" s="13" t="s">
        <v>82</v>
      </c>
      <c r="AW1370" s="13" t="s">
        <v>32</v>
      </c>
      <c r="AX1370" s="13" t="s">
        <v>76</v>
      </c>
      <c r="AY1370" s="165" t="s">
        <v>201</v>
      </c>
    </row>
    <row r="1371" spans="1:65" s="14" customFormat="1" ht="11.25">
      <c r="B1371" s="171"/>
      <c r="D1371" s="164" t="s">
        <v>207</v>
      </c>
      <c r="E1371" s="172" t="s">
        <v>1</v>
      </c>
      <c r="F1371" s="173" t="s">
        <v>1292</v>
      </c>
      <c r="H1371" s="174">
        <v>0.53200000000000003</v>
      </c>
      <c r="I1371" s="175"/>
      <c r="L1371" s="171"/>
      <c r="M1371" s="176"/>
      <c r="N1371" s="177"/>
      <c r="O1371" s="177"/>
      <c r="P1371" s="177"/>
      <c r="Q1371" s="177"/>
      <c r="R1371" s="177"/>
      <c r="S1371" s="177"/>
      <c r="T1371" s="178"/>
      <c r="AT1371" s="172" t="s">
        <v>207</v>
      </c>
      <c r="AU1371" s="172" t="s">
        <v>84</v>
      </c>
      <c r="AV1371" s="14" t="s">
        <v>84</v>
      </c>
      <c r="AW1371" s="14" t="s">
        <v>32</v>
      </c>
      <c r="AX1371" s="14" t="s">
        <v>76</v>
      </c>
      <c r="AY1371" s="172" t="s">
        <v>201</v>
      </c>
    </row>
    <row r="1372" spans="1:65" s="13" customFormat="1" ht="11.25">
      <c r="B1372" s="163"/>
      <c r="D1372" s="164" t="s">
        <v>207</v>
      </c>
      <c r="E1372" s="165" t="s">
        <v>1</v>
      </c>
      <c r="F1372" s="166" t="s">
        <v>1253</v>
      </c>
      <c r="H1372" s="165" t="s">
        <v>1</v>
      </c>
      <c r="I1372" s="167"/>
      <c r="L1372" s="163"/>
      <c r="M1372" s="168"/>
      <c r="N1372" s="169"/>
      <c r="O1372" s="169"/>
      <c r="P1372" s="169"/>
      <c r="Q1372" s="169"/>
      <c r="R1372" s="169"/>
      <c r="S1372" s="169"/>
      <c r="T1372" s="170"/>
      <c r="AT1372" s="165" t="s">
        <v>207</v>
      </c>
      <c r="AU1372" s="165" t="s">
        <v>84</v>
      </c>
      <c r="AV1372" s="13" t="s">
        <v>82</v>
      </c>
      <c r="AW1372" s="13" t="s">
        <v>32</v>
      </c>
      <c r="AX1372" s="13" t="s">
        <v>76</v>
      </c>
      <c r="AY1372" s="165" t="s">
        <v>201</v>
      </c>
    </row>
    <row r="1373" spans="1:65" s="14" customFormat="1" ht="11.25">
      <c r="B1373" s="171"/>
      <c r="D1373" s="164" t="s">
        <v>207</v>
      </c>
      <c r="E1373" s="172" t="s">
        <v>1</v>
      </c>
      <c r="F1373" s="173" t="s">
        <v>1293</v>
      </c>
      <c r="H1373" s="174">
        <v>0.19700000000000001</v>
      </c>
      <c r="I1373" s="175"/>
      <c r="L1373" s="171"/>
      <c r="M1373" s="176"/>
      <c r="N1373" s="177"/>
      <c r="O1373" s="177"/>
      <c r="P1373" s="177"/>
      <c r="Q1373" s="177"/>
      <c r="R1373" s="177"/>
      <c r="S1373" s="177"/>
      <c r="T1373" s="178"/>
      <c r="AT1373" s="172" t="s">
        <v>207</v>
      </c>
      <c r="AU1373" s="172" t="s">
        <v>84</v>
      </c>
      <c r="AV1373" s="14" t="s">
        <v>84</v>
      </c>
      <c r="AW1373" s="14" t="s">
        <v>32</v>
      </c>
      <c r="AX1373" s="14" t="s">
        <v>76</v>
      </c>
      <c r="AY1373" s="172" t="s">
        <v>201</v>
      </c>
    </row>
    <row r="1374" spans="1:65" s="15" customFormat="1" ht="11.25">
      <c r="B1374" s="179"/>
      <c r="D1374" s="164" t="s">
        <v>207</v>
      </c>
      <c r="E1374" s="180" t="s">
        <v>1</v>
      </c>
      <c r="F1374" s="181" t="s">
        <v>211</v>
      </c>
      <c r="H1374" s="182">
        <v>19.425999999999998</v>
      </c>
      <c r="I1374" s="183"/>
      <c r="L1374" s="179"/>
      <c r="M1374" s="184"/>
      <c r="N1374" s="185"/>
      <c r="O1374" s="185"/>
      <c r="P1374" s="185"/>
      <c r="Q1374" s="185"/>
      <c r="R1374" s="185"/>
      <c r="S1374" s="185"/>
      <c r="T1374" s="186"/>
      <c r="AT1374" s="180" t="s">
        <v>207</v>
      </c>
      <c r="AU1374" s="180" t="s">
        <v>84</v>
      </c>
      <c r="AV1374" s="15" t="s">
        <v>126</v>
      </c>
      <c r="AW1374" s="15" t="s">
        <v>32</v>
      </c>
      <c r="AX1374" s="15" t="s">
        <v>82</v>
      </c>
      <c r="AY1374" s="180" t="s">
        <v>201</v>
      </c>
    </row>
    <row r="1375" spans="1:65" s="2" customFormat="1" ht="16.5" customHeight="1">
      <c r="A1375" s="33"/>
      <c r="B1375" s="149"/>
      <c r="C1375" s="150" t="s">
        <v>1294</v>
      </c>
      <c r="D1375" s="150" t="s">
        <v>203</v>
      </c>
      <c r="E1375" s="151" t="s">
        <v>1295</v>
      </c>
      <c r="F1375" s="152" t="s">
        <v>1296</v>
      </c>
      <c r="G1375" s="153" t="s">
        <v>556</v>
      </c>
      <c r="H1375" s="154">
        <v>296.262</v>
      </c>
      <c r="I1375" s="155"/>
      <c r="J1375" s="156">
        <f>ROUND(I1375*H1375,2)</f>
        <v>0</v>
      </c>
      <c r="K1375" s="152" t="s">
        <v>1</v>
      </c>
      <c r="L1375" s="34"/>
      <c r="M1375" s="157" t="s">
        <v>1</v>
      </c>
      <c r="N1375" s="158" t="s">
        <v>41</v>
      </c>
      <c r="O1375" s="59"/>
      <c r="P1375" s="159">
        <f>O1375*H1375</f>
        <v>0</v>
      </c>
      <c r="Q1375" s="159">
        <v>0</v>
      </c>
      <c r="R1375" s="159">
        <f>Q1375*H1375</f>
        <v>0</v>
      </c>
      <c r="S1375" s="159">
        <v>0</v>
      </c>
      <c r="T1375" s="160">
        <f>S1375*H1375</f>
        <v>0</v>
      </c>
      <c r="U1375" s="33"/>
      <c r="V1375" s="33"/>
      <c r="W1375" s="33"/>
      <c r="X1375" s="33"/>
      <c r="Y1375" s="33"/>
      <c r="Z1375" s="33"/>
      <c r="AA1375" s="33"/>
      <c r="AB1375" s="33"/>
      <c r="AC1375" s="33"/>
      <c r="AD1375" s="33"/>
      <c r="AE1375" s="33"/>
      <c r="AR1375" s="161" t="s">
        <v>250</v>
      </c>
      <c r="AT1375" s="161" t="s">
        <v>203</v>
      </c>
      <c r="AU1375" s="161" t="s">
        <v>84</v>
      </c>
      <c r="AY1375" s="18" t="s">
        <v>201</v>
      </c>
      <c r="BE1375" s="162">
        <f>IF(N1375="základní",J1375,0)</f>
        <v>0</v>
      </c>
      <c r="BF1375" s="162">
        <f>IF(N1375="snížená",J1375,0)</f>
        <v>0</v>
      </c>
      <c r="BG1375" s="162">
        <f>IF(N1375="zákl. přenesená",J1375,0)</f>
        <v>0</v>
      </c>
      <c r="BH1375" s="162">
        <f>IF(N1375="sníž. přenesená",J1375,0)</f>
        <v>0</v>
      </c>
      <c r="BI1375" s="162">
        <f>IF(N1375="nulová",J1375,0)</f>
        <v>0</v>
      </c>
      <c r="BJ1375" s="18" t="s">
        <v>82</v>
      </c>
      <c r="BK1375" s="162">
        <f>ROUND(I1375*H1375,2)</f>
        <v>0</v>
      </c>
      <c r="BL1375" s="18" t="s">
        <v>250</v>
      </c>
      <c r="BM1375" s="161" t="s">
        <v>1297</v>
      </c>
    </row>
    <row r="1376" spans="1:65" s="13" customFormat="1" ht="11.25">
      <c r="B1376" s="163"/>
      <c r="D1376" s="164" t="s">
        <v>207</v>
      </c>
      <c r="E1376" s="165" t="s">
        <v>1</v>
      </c>
      <c r="F1376" s="166" t="s">
        <v>1298</v>
      </c>
      <c r="H1376" s="165" t="s">
        <v>1</v>
      </c>
      <c r="I1376" s="167"/>
      <c r="L1376" s="163"/>
      <c r="M1376" s="168"/>
      <c r="N1376" s="169"/>
      <c r="O1376" s="169"/>
      <c r="P1376" s="169"/>
      <c r="Q1376" s="169"/>
      <c r="R1376" s="169"/>
      <c r="S1376" s="169"/>
      <c r="T1376" s="170"/>
      <c r="AT1376" s="165" t="s">
        <v>207</v>
      </c>
      <c r="AU1376" s="165" t="s">
        <v>84</v>
      </c>
      <c r="AV1376" s="13" t="s">
        <v>82</v>
      </c>
      <c r="AW1376" s="13" t="s">
        <v>32</v>
      </c>
      <c r="AX1376" s="13" t="s">
        <v>76</v>
      </c>
      <c r="AY1376" s="165" t="s">
        <v>201</v>
      </c>
    </row>
    <row r="1377" spans="2:51" s="14" customFormat="1" ht="11.25">
      <c r="B1377" s="171"/>
      <c r="D1377" s="164" t="s">
        <v>207</v>
      </c>
      <c r="E1377" s="172" t="s">
        <v>1</v>
      </c>
      <c r="F1377" s="173" t="s">
        <v>1299</v>
      </c>
      <c r="H1377" s="174">
        <v>2.88</v>
      </c>
      <c r="I1377" s="175"/>
      <c r="L1377" s="171"/>
      <c r="M1377" s="176"/>
      <c r="N1377" s="177"/>
      <c r="O1377" s="177"/>
      <c r="P1377" s="177"/>
      <c r="Q1377" s="177"/>
      <c r="R1377" s="177"/>
      <c r="S1377" s="177"/>
      <c r="T1377" s="178"/>
      <c r="AT1377" s="172" t="s">
        <v>207</v>
      </c>
      <c r="AU1377" s="172" t="s">
        <v>84</v>
      </c>
      <c r="AV1377" s="14" t="s">
        <v>84</v>
      </c>
      <c r="AW1377" s="14" t="s">
        <v>32</v>
      </c>
      <c r="AX1377" s="14" t="s">
        <v>76</v>
      </c>
      <c r="AY1377" s="172" t="s">
        <v>201</v>
      </c>
    </row>
    <row r="1378" spans="2:51" s="13" customFormat="1" ht="11.25">
      <c r="B1378" s="163"/>
      <c r="D1378" s="164" t="s">
        <v>207</v>
      </c>
      <c r="E1378" s="165" t="s">
        <v>1</v>
      </c>
      <c r="F1378" s="166" t="s">
        <v>1298</v>
      </c>
      <c r="H1378" s="165" t="s">
        <v>1</v>
      </c>
      <c r="I1378" s="167"/>
      <c r="L1378" s="163"/>
      <c r="M1378" s="168"/>
      <c r="N1378" s="169"/>
      <c r="O1378" s="169"/>
      <c r="P1378" s="169"/>
      <c r="Q1378" s="169"/>
      <c r="R1378" s="169"/>
      <c r="S1378" s="169"/>
      <c r="T1378" s="170"/>
      <c r="AT1378" s="165" t="s">
        <v>207</v>
      </c>
      <c r="AU1378" s="165" t="s">
        <v>84</v>
      </c>
      <c r="AV1378" s="13" t="s">
        <v>82</v>
      </c>
      <c r="AW1378" s="13" t="s">
        <v>32</v>
      </c>
      <c r="AX1378" s="13" t="s">
        <v>76</v>
      </c>
      <c r="AY1378" s="165" t="s">
        <v>201</v>
      </c>
    </row>
    <row r="1379" spans="2:51" s="14" customFormat="1" ht="11.25">
      <c r="B1379" s="171"/>
      <c r="D1379" s="164" t="s">
        <v>207</v>
      </c>
      <c r="E1379" s="172" t="s">
        <v>1</v>
      </c>
      <c r="F1379" s="173" t="s">
        <v>1300</v>
      </c>
      <c r="H1379" s="174">
        <v>1.369</v>
      </c>
      <c r="I1379" s="175"/>
      <c r="L1379" s="171"/>
      <c r="M1379" s="176"/>
      <c r="N1379" s="177"/>
      <c r="O1379" s="177"/>
      <c r="P1379" s="177"/>
      <c r="Q1379" s="177"/>
      <c r="R1379" s="177"/>
      <c r="S1379" s="177"/>
      <c r="T1379" s="178"/>
      <c r="AT1379" s="172" t="s">
        <v>207</v>
      </c>
      <c r="AU1379" s="172" t="s">
        <v>84</v>
      </c>
      <c r="AV1379" s="14" t="s">
        <v>84</v>
      </c>
      <c r="AW1379" s="14" t="s">
        <v>32</v>
      </c>
      <c r="AX1379" s="14" t="s">
        <v>76</v>
      </c>
      <c r="AY1379" s="172" t="s">
        <v>201</v>
      </c>
    </row>
    <row r="1380" spans="2:51" s="13" customFormat="1" ht="11.25">
      <c r="B1380" s="163"/>
      <c r="D1380" s="164" t="s">
        <v>207</v>
      </c>
      <c r="E1380" s="165" t="s">
        <v>1</v>
      </c>
      <c r="F1380" s="166" t="s">
        <v>1298</v>
      </c>
      <c r="H1380" s="165" t="s">
        <v>1</v>
      </c>
      <c r="I1380" s="167"/>
      <c r="L1380" s="163"/>
      <c r="M1380" s="168"/>
      <c r="N1380" s="169"/>
      <c r="O1380" s="169"/>
      <c r="P1380" s="169"/>
      <c r="Q1380" s="169"/>
      <c r="R1380" s="169"/>
      <c r="S1380" s="169"/>
      <c r="T1380" s="170"/>
      <c r="AT1380" s="165" t="s">
        <v>207</v>
      </c>
      <c r="AU1380" s="165" t="s">
        <v>84</v>
      </c>
      <c r="AV1380" s="13" t="s">
        <v>82</v>
      </c>
      <c r="AW1380" s="13" t="s">
        <v>32</v>
      </c>
      <c r="AX1380" s="13" t="s">
        <v>76</v>
      </c>
      <c r="AY1380" s="165" t="s">
        <v>201</v>
      </c>
    </row>
    <row r="1381" spans="2:51" s="14" customFormat="1" ht="11.25">
      <c r="B1381" s="171"/>
      <c r="D1381" s="164" t="s">
        <v>207</v>
      </c>
      <c r="E1381" s="172" t="s">
        <v>1</v>
      </c>
      <c r="F1381" s="173" t="s">
        <v>1301</v>
      </c>
      <c r="H1381" s="174">
        <v>1.3120000000000001</v>
      </c>
      <c r="I1381" s="175"/>
      <c r="L1381" s="171"/>
      <c r="M1381" s="176"/>
      <c r="N1381" s="177"/>
      <c r="O1381" s="177"/>
      <c r="P1381" s="177"/>
      <c r="Q1381" s="177"/>
      <c r="R1381" s="177"/>
      <c r="S1381" s="177"/>
      <c r="T1381" s="178"/>
      <c r="AT1381" s="172" t="s">
        <v>207</v>
      </c>
      <c r="AU1381" s="172" t="s">
        <v>84</v>
      </c>
      <c r="AV1381" s="14" t="s">
        <v>84</v>
      </c>
      <c r="AW1381" s="14" t="s">
        <v>32</v>
      </c>
      <c r="AX1381" s="14" t="s">
        <v>76</v>
      </c>
      <c r="AY1381" s="172" t="s">
        <v>201</v>
      </c>
    </row>
    <row r="1382" spans="2:51" s="13" customFormat="1" ht="11.25">
      <c r="B1382" s="163"/>
      <c r="D1382" s="164" t="s">
        <v>207</v>
      </c>
      <c r="E1382" s="165" t="s">
        <v>1</v>
      </c>
      <c r="F1382" s="166" t="s">
        <v>1298</v>
      </c>
      <c r="H1382" s="165" t="s">
        <v>1</v>
      </c>
      <c r="I1382" s="167"/>
      <c r="L1382" s="163"/>
      <c r="M1382" s="168"/>
      <c r="N1382" s="169"/>
      <c r="O1382" s="169"/>
      <c r="P1382" s="169"/>
      <c r="Q1382" s="169"/>
      <c r="R1382" s="169"/>
      <c r="S1382" s="169"/>
      <c r="T1382" s="170"/>
      <c r="AT1382" s="165" t="s">
        <v>207</v>
      </c>
      <c r="AU1382" s="165" t="s">
        <v>84</v>
      </c>
      <c r="AV1382" s="13" t="s">
        <v>82</v>
      </c>
      <c r="AW1382" s="13" t="s">
        <v>32</v>
      </c>
      <c r="AX1382" s="13" t="s">
        <v>76</v>
      </c>
      <c r="AY1382" s="165" t="s">
        <v>201</v>
      </c>
    </row>
    <row r="1383" spans="2:51" s="14" customFormat="1" ht="11.25">
      <c r="B1383" s="171"/>
      <c r="D1383" s="164" t="s">
        <v>207</v>
      </c>
      <c r="E1383" s="172" t="s">
        <v>1</v>
      </c>
      <c r="F1383" s="173" t="s">
        <v>1302</v>
      </c>
      <c r="H1383" s="174">
        <v>1.3120000000000001</v>
      </c>
      <c r="I1383" s="175"/>
      <c r="L1383" s="171"/>
      <c r="M1383" s="176"/>
      <c r="N1383" s="177"/>
      <c r="O1383" s="177"/>
      <c r="P1383" s="177"/>
      <c r="Q1383" s="177"/>
      <c r="R1383" s="177"/>
      <c r="S1383" s="177"/>
      <c r="T1383" s="178"/>
      <c r="AT1383" s="172" t="s">
        <v>207</v>
      </c>
      <c r="AU1383" s="172" t="s">
        <v>84</v>
      </c>
      <c r="AV1383" s="14" t="s">
        <v>84</v>
      </c>
      <c r="AW1383" s="14" t="s">
        <v>32</v>
      </c>
      <c r="AX1383" s="14" t="s">
        <v>76</v>
      </c>
      <c r="AY1383" s="172" t="s">
        <v>201</v>
      </c>
    </row>
    <row r="1384" spans="2:51" s="13" customFormat="1" ht="11.25">
      <c r="B1384" s="163"/>
      <c r="D1384" s="164" t="s">
        <v>207</v>
      </c>
      <c r="E1384" s="165" t="s">
        <v>1</v>
      </c>
      <c r="F1384" s="166" t="s">
        <v>1298</v>
      </c>
      <c r="H1384" s="165" t="s">
        <v>1</v>
      </c>
      <c r="I1384" s="167"/>
      <c r="L1384" s="163"/>
      <c r="M1384" s="168"/>
      <c r="N1384" s="169"/>
      <c r="O1384" s="169"/>
      <c r="P1384" s="169"/>
      <c r="Q1384" s="169"/>
      <c r="R1384" s="169"/>
      <c r="S1384" s="169"/>
      <c r="T1384" s="170"/>
      <c r="AT1384" s="165" t="s">
        <v>207</v>
      </c>
      <c r="AU1384" s="165" t="s">
        <v>84</v>
      </c>
      <c r="AV1384" s="13" t="s">
        <v>82</v>
      </c>
      <c r="AW1384" s="13" t="s">
        <v>32</v>
      </c>
      <c r="AX1384" s="13" t="s">
        <v>76</v>
      </c>
      <c r="AY1384" s="165" t="s">
        <v>201</v>
      </c>
    </row>
    <row r="1385" spans="2:51" s="14" customFormat="1" ht="11.25">
      <c r="B1385" s="171"/>
      <c r="D1385" s="164" t="s">
        <v>207</v>
      </c>
      <c r="E1385" s="172" t="s">
        <v>1</v>
      </c>
      <c r="F1385" s="173" t="s">
        <v>1303</v>
      </c>
      <c r="H1385" s="174">
        <v>1.0449999999999999</v>
      </c>
      <c r="I1385" s="175"/>
      <c r="L1385" s="171"/>
      <c r="M1385" s="176"/>
      <c r="N1385" s="177"/>
      <c r="O1385" s="177"/>
      <c r="P1385" s="177"/>
      <c r="Q1385" s="177"/>
      <c r="R1385" s="177"/>
      <c r="S1385" s="177"/>
      <c r="T1385" s="178"/>
      <c r="AT1385" s="172" t="s">
        <v>207</v>
      </c>
      <c r="AU1385" s="172" t="s">
        <v>84</v>
      </c>
      <c r="AV1385" s="14" t="s">
        <v>84</v>
      </c>
      <c r="AW1385" s="14" t="s">
        <v>32</v>
      </c>
      <c r="AX1385" s="14" t="s">
        <v>76</v>
      </c>
      <c r="AY1385" s="172" t="s">
        <v>201</v>
      </c>
    </row>
    <row r="1386" spans="2:51" s="13" customFormat="1" ht="11.25">
      <c r="B1386" s="163"/>
      <c r="D1386" s="164" t="s">
        <v>207</v>
      </c>
      <c r="E1386" s="165" t="s">
        <v>1</v>
      </c>
      <c r="F1386" s="166" t="s">
        <v>1298</v>
      </c>
      <c r="H1386" s="165" t="s">
        <v>1</v>
      </c>
      <c r="I1386" s="167"/>
      <c r="L1386" s="163"/>
      <c r="M1386" s="168"/>
      <c r="N1386" s="169"/>
      <c r="O1386" s="169"/>
      <c r="P1386" s="169"/>
      <c r="Q1386" s="169"/>
      <c r="R1386" s="169"/>
      <c r="S1386" s="169"/>
      <c r="T1386" s="170"/>
      <c r="AT1386" s="165" t="s">
        <v>207</v>
      </c>
      <c r="AU1386" s="165" t="s">
        <v>84</v>
      </c>
      <c r="AV1386" s="13" t="s">
        <v>82</v>
      </c>
      <c r="AW1386" s="13" t="s">
        <v>32</v>
      </c>
      <c r="AX1386" s="13" t="s">
        <v>76</v>
      </c>
      <c r="AY1386" s="165" t="s">
        <v>201</v>
      </c>
    </row>
    <row r="1387" spans="2:51" s="14" customFormat="1" ht="11.25">
      <c r="B1387" s="171"/>
      <c r="D1387" s="164" t="s">
        <v>207</v>
      </c>
      <c r="E1387" s="172" t="s">
        <v>1</v>
      </c>
      <c r="F1387" s="173" t="s">
        <v>1304</v>
      </c>
      <c r="H1387" s="174">
        <v>1.0449999999999999</v>
      </c>
      <c r="I1387" s="175"/>
      <c r="L1387" s="171"/>
      <c r="M1387" s="176"/>
      <c r="N1387" s="177"/>
      <c r="O1387" s="177"/>
      <c r="P1387" s="177"/>
      <c r="Q1387" s="177"/>
      <c r="R1387" s="177"/>
      <c r="S1387" s="177"/>
      <c r="T1387" s="178"/>
      <c r="AT1387" s="172" t="s">
        <v>207</v>
      </c>
      <c r="AU1387" s="172" t="s">
        <v>84</v>
      </c>
      <c r="AV1387" s="14" t="s">
        <v>84</v>
      </c>
      <c r="AW1387" s="14" t="s">
        <v>32</v>
      </c>
      <c r="AX1387" s="14" t="s">
        <v>76</v>
      </c>
      <c r="AY1387" s="172" t="s">
        <v>201</v>
      </c>
    </row>
    <row r="1388" spans="2:51" s="13" customFormat="1" ht="11.25">
      <c r="B1388" s="163"/>
      <c r="D1388" s="164" t="s">
        <v>207</v>
      </c>
      <c r="E1388" s="165" t="s">
        <v>1</v>
      </c>
      <c r="F1388" s="166" t="s">
        <v>1001</v>
      </c>
      <c r="H1388" s="165" t="s">
        <v>1</v>
      </c>
      <c r="I1388" s="167"/>
      <c r="L1388" s="163"/>
      <c r="M1388" s="168"/>
      <c r="N1388" s="169"/>
      <c r="O1388" s="169"/>
      <c r="P1388" s="169"/>
      <c r="Q1388" s="169"/>
      <c r="R1388" s="169"/>
      <c r="S1388" s="169"/>
      <c r="T1388" s="170"/>
      <c r="AT1388" s="165" t="s">
        <v>207</v>
      </c>
      <c r="AU1388" s="165" t="s">
        <v>84</v>
      </c>
      <c r="AV1388" s="13" t="s">
        <v>82</v>
      </c>
      <c r="AW1388" s="13" t="s">
        <v>32</v>
      </c>
      <c r="AX1388" s="13" t="s">
        <v>76</v>
      </c>
      <c r="AY1388" s="165" t="s">
        <v>201</v>
      </c>
    </row>
    <row r="1389" spans="2:51" s="14" customFormat="1" ht="11.25">
      <c r="B1389" s="171"/>
      <c r="D1389" s="164" t="s">
        <v>207</v>
      </c>
      <c r="E1389" s="172" t="s">
        <v>1</v>
      </c>
      <c r="F1389" s="173" t="s">
        <v>1013</v>
      </c>
      <c r="H1389" s="174">
        <v>6.08</v>
      </c>
      <c r="I1389" s="175"/>
      <c r="L1389" s="171"/>
      <c r="M1389" s="176"/>
      <c r="N1389" s="177"/>
      <c r="O1389" s="177"/>
      <c r="P1389" s="177"/>
      <c r="Q1389" s="177"/>
      <c r="R1389" s="177"/>
      <c r="S1389" s="177"/>
      <c r="T1389" s="178"/>
      <c r="AT1389" s="172" t="s">
        <v>207</v>
      </c>
      <c r="AU1389" s="172" t="s">
        <v>84</v>
      </c>
      <c r="AV1389" s="14" t="s">
        <v>84</v>
      </c>
      <c r="AW1389" s="14" t="s">
        <v>32</v>
      </c>
      <c r="AX1389" s="14" t="s">
        <v>76</v>
      </c>
      <c r="AY1389" s="172" t="s">
        <v>201</v>
      </c>
    </row>
    <row r="1390" spans="2:51" s="13" customFormat="1" ht="11.25">
      <c r="B1390" s="163"/>
      <c r="D1390" s="164" t="s">
        <v>207</v>
      </c>
      <c r="E1390" s="165" t="s">
        <v>1</v>
      </c>
      <c r="F1390" s="166" t="s">
        <v>1001</v>
      </c>
      <c r="H1390" s="165" t="s">
        <v>1</v>
      </c>
      <c r="I1390" s="167"/>
      <c r="L1390" s="163"/>
      <c r="M1390" s="168"/>
      <c r="N1390" s="169"/>
      <c r="O1390" s="169"/>
      <c r="P1390" s="169"/>
      <c r="Q1390" s="169"/>
      <c r="R1390" s="169"/>
      <c r="S1390" s="169"/>
      <c r="T1390" s="170"/>
      <c r="AT1390" s="165" t="s">
        <v>207</v>
      </c>
      <c r="AU1390" s="165" t="s">
        <v>84</v>
      </c>
      <c r="AV1390" s="13" t="s">
        <v>82</v>
      </c>
      <c r="AW1390" s="13" t="s">
        <v>32</v>
      </c>
      <c r="AX1390" s="13" t="s">
        <v>76</v>
      </c>
      <c r="AY1390" s="165" t="s">
        <v>201</v>
      </c>
    </row>
    <row r="1391" spans="2:51" s="14" customFormat="1" ht="11.25">
      <c r="B1391" s="171"/>
      <c r="D1391" s="164" t="s">
        <v>207</v>
      </c>
      <c r="E1391" s="172" t="s">
        <v>1</v>
      </c>
      <c r="F1391" s="173" t="s">
        <v>1305</v>
      </c>
      <c r="H1391" s="174">
        <v>18.47</v>
      </c>
      <c r="I1391" s="175"/>
      <c r="L1391" s="171"/>
      <c r="M1391" s="176"/>
      <c r="N1391" s="177"/>
      <c r="O1391" s="177"/>
      <c r="P1391" s="177"/>
      <c r="Q1391" s="177"/>
      <c r="R1391" s="177"/>
      <c r="S1391" s="177"/>
      <c r="T1391" s="178"/>
      <c r="AT1391" s="172" t="s">
        <v>207</v>
      </c>
      <c r="AU1391" s="172" t="s">
        <v>84</v>
      </c>
      <c r="AV1391" s="14" t="s">
        <v>84</v>
      </c>
      <c r="AW1391" s="14" t="s">
        <v>32</v>
      </c>
      <c r="AX1391" s="14" t="s">
        <v>76</v>
      </c>
      <c r="AY1391" s="172" t="s">
        <v>201</v>
      </c>
    </row>
    <row r="1392" spans="2:51" s="13" customFormat="1" ht="11.25">
      <c r="B1392" s="163"/>
      <c r="D1392" s="164" t="s">
        <v>207</v>
      </c>
      <c r="E1392" s="165" t="s">
        <v>1</v>
      </c>
      <c r="F1392" s="166" t="s">
        <v>1306</v>
      </c>
      <c r="H1392" s="165" t="s">
        <v>1</v>
      </c>
      <c r="I1392" s="167"/>
      <c r="L1392" s="163"/>
      <c r="M1392" s="168"/>
      <c r="N1392" s="169"/>
      <c r="O1392" s="169"/>
      <c r="P1392" s="169"/>
      <c r="Q1392" s="169"/>
      <c r="R1392" s="169"/>
      <c r="S1392" s="169"/>
      <c r="T1392" s="170"/>
      <c r="AT1392" s="165" t="s">
        <v>207</v>
      </c>
      <c r="AU1392" s="165" t="s">
        <v>84</v>
      </c>
      <c r="AV1392" s="13" t="s">
        <v>82</v>
      </c>
      <c r="AW1392" s="13" t="s">
        <v>32</v>
      </c>
      <c r="AX1392" s="13" t="s">
        <v>76</v>
      </c>
      <c r="AY1392" s="165" t="s">
        <v>201</v>
      </c>
    </row>
    <row r="1393" spans="2:51" s="14" customFormat="1" ht="11.25">
      <c r="B1393" s="171"/>
      <c r="D1393" s="164" t="s">
        <v>207</v>
      </c>
      <c r="E1393" s="172" t="s">
        <v>1</v>
      </c>
      <c r="F1393" s="173" t="s">
        <v>1007</v>
      </c>
      <c r="H1393" s="174">
        <v>31.62</v>
      </c>
      <c r="I1393" s="175"/>
      <c r="L1393" s="171"/>
      <c r="M1393" s="176"/>
      <c r="N1393" s="177"/>
      <c r="O1393" s="177"/>
      <c r="P1393" s="177"/>
      <c r="Q1393" s="177"/>
      <c r="R1393" s="177"/>
      <c r="S1393" s="177"/>
      <c r="T1393" s="178"/>
      <c r="AT1393" s="172" t="s">
        <v>207</v>
      </c>
      <c r="AU1393" s="172" t="s">
        <v>84</v>
      </c>
      <c r="AV1393" s="14" t="s">
        <v>84</v>
      </c>
      <c r="AW1393" s="14" t="s">
        <v>32</v>
      </c>
      <c r="AX1393" s="14" t="s">
        <v>76</v>
      </c>
      <c r="AY1393" s="172" t="s">
        <v>201</v>
      </c>
    </row>
    <row r="1394" spans="2:51" s="13" customFormat="1" ht="11.25">
      <c r="B1394" s="163"/>
      <c r="D1394" s="164" t="s">
        <v>207</v>
      </c>
      <c r="E1394" s="165" t="s">
        <v>1</v>
      </c>
      <c r="F1394" s="166" t="s">
        <v>1306</v>
      </c>
      <c r="H1394" s="165" t="s">
        <v>1</v>
      </c>
      <c r="I1394" s="167"/>
      <c r="L1394" s="163"/>
      <c r="M1394" s="168"/>
      <c r="N1394" s="169"/>
      <c r="O1394" s="169"/>
      <c r="P1394" s="169"/>
      <c r="Q1394" s="169"/>
      <c r="R1394" s="169"/>
      <c r="S1394" s="169"/>
      <c r="T1394" s="170"/>
      <c r="AT1394" s="165" t="s">
        <v>207</v>
      </c>
      <c r="AU1394" s="165" t="s">
        <v>84</v>
      </c>
      <c r="AV1394" s="13" t="s">
        <v>82</v>
      </c>
      <c r="AW1394" s="13" t="s">
        <v>32</v>
      </c>
      <c r="AX1394" s="13" t="s">
        <v>76</v>
      </c>
      <c r="AY1394" s="165" t="s">
        <v>201</v>
      </c>
    </row>
    <row r="1395" spans="2:51" s="14" customFormat="1" ht="11.25">
      <c r="B1395" s="171"/>
      <c r="D1395" s="164" t="s">
        <v>207</v>
      </c>
      <c r="E1395" s="172" t="s">
        <v>1</v>
      </c>
      <c r="F1395" s="173" t="s">
        <v>1057</v>
      </c>
      <c r="H1395" s="174">
        <v>26.04</v>
      </c>
      <c r="I1395" s="175"/>
      <c r="L1395" s="171"/>
      <c r="M1395" s="176"/>
      <c r="N1395" s="177"/>
      <c r="O1395" s="177"/>
      <c r="P1395" s="177"/>
      <c r="Q1395" s="177"/>
      <c r="R1395" s="177"/>
      <c r="S1395" s="177"/>
      <c r="T1395" s="178"/>
      <c r="AT1395" s="172" t="s">
        <v>207</v>
      </c>
      <c r="AU1395" s="172" t="s">
        <v>84</v>
      </c>
      <c r="AV1395" s="14" t="s">
        <v>84</v>
      </c>
      <c r="AW1395" s="14" t="s">
        <v>32</v>
      </c>
      <c r="AX1395" s="14" t="s">
        <v>76</v>
      </c>
      <c r="AY1395" s="172" t="s">
        <v>201</v>
      </c>
    </row>
    <row r="1396" spans="2:51" s="13" customFormat="1" ht="11.25">
      <c r="B1396" s="163"/>
      <c r="D1396" s="164" t="s">
        <v>207</v>
      </c>
      <c r="E1396" s="165" t="s">
        <v>1</v>
      </c>
      <c r="F1396" s="166" t="s">
        <v>1306</v>
      </c>
      <c r="H1396" s="165" t="s">
        <v>1</v>
      </c>
      <c r="I1396" s="167"/>
      <c r="L1396" s="163"/>
      <c r="M1396" s="168"/>
      <c r="N1396" s="169"/>
      <c r="O1396" s="169"/>
      <c r="P1396" s="169"/>
      <c r="Q1396" s="169"/>
      <c r="R1396" s="169"/>
      <c r="S1396" s="169"/>
      <c r="T1396" s="170"/>
      <c r="AT1396" s="165" t="s">
        <v>207</v>
      </c>
      <c r="AU1396" s="165" t="s">
        <v>84</v>
      </c>
      <c r="AV1396" s="13" t="s">
        <v>82</v>
      </c>
      <c r="AW1396" s="13" t="s">
        <v>32</v>
      </c>
      <c r="AX1396" s="13" t="s">
        <v>76</v>
      </c>
      <c r="AY1396" s="165" t="s">
        <v>201</v>
      </c>
    </row>
    <row r="1397" spans="2:51" s="14" customFormat="1" ht="11.25">
      <c r="B1397" s="171"/>
      <c r="D1397" s="164" t="s">
        <v>207</v>
      </c>
      <c r="E1397" s="172" t="s">
        <v>1</v>
      </c>
      <c r="F1397" s="173" t="s">
        <v>1307</v>
      </c>
      <c r="H1397" s="174">
        <v>3.573</v>
      </c>
      <c r="I1397" s="175"/>
      <c r="L1397" s="171"/>
      <c r="M1397" s="176"/>
      <c r="N1397" s="177"/>
      <c r="O1397" s="177"/>
      <c r="P1397" s="177"/>
      <c r="Q1397" s="177"/>
      <c r="R1397" s="177"/>
      <c r="S1397" s="177"/>
      <c r="T1397" s="178"/>
      <c r="AT1397" s="172" t="s">
        <v>207</v>
      </c>
      <c r="AU1397" s="172" t="s">
        <v>84</v>
      </c>
      <c r="AV1397" s="14" t="s">
        <v>84</v>
      </c>
      <c r="AW1397" s="14" t="s">
        <v>32</v>
      </c>
      <c r="AX1397" s="14" t="s">
        <v>76</v>
      </c>
      <c r="AY1397" s="172" t="s">
        <v>201</v>
      </c>
    </row>
    <row r="1398" spans="2:51" s="13" customFormat="1" ht="11.25">
      <c r="B1398" s="163"/>
      <c r="D1398" s="164" t="s">
        <v>207</v>
      </c>
      <c r="E1398" s="165" t="s">
        <v>1</v>
      </c>
      <c r="F1398" s="166" t="s">
        <v>1306</v>
      </c>
      <c r="H1398" s="165" t="s">
        <v>1</v>
      </c>
      <c r="I1398" s="167"/>
      <c r="L1398" s="163"/>
      <c r="M1398" s="168"/>
      <c r="N1398" s="169"/>
      <c r="O1398" s="169"/>
      <c r="P1398" s="169"/>
      <c r="Q1398" s="169"/>
      <c r="R1398" s="169"/>
      <c r="S1398" s="169"/>
      <c r="T1398" s="170"/>
      <c r="AT1398" s="165" t="s">
        <v>207</v>
      </c>
      <c r="AU1398" s="165" t="s">
        <v>84</v>
      </c>
      <c r="AV1398" s="13" t="s">
        <v>82</v>
      </c>
      <c r="AW1398" s="13" t="s">
        <v>32</v>
      </c>
      <c r="AX1398" s="13" t="s">
        <v>76</v>
      </c>
      <c r="AY1398" s="165" t="s">
        <v>201</v>
      </c>
    </row>
    <row r="1399" spans="2:51" s="14" customFormat="1" ht="11.25">
      <c r="B1399" s="171"/>
      <c r="D1399" s="164" t="s">
        <v>207</v>
      </c>
      <c r="E1399" s="172" t="s">
        <v>1</v>
      </c>
      <c r="F1399" s="173" t="s">
        <v>1307</v>
      </c>
      <c r="H1399" s="174">
        <v>3.573</v>
      </c>
      <c r="I1399" s="175"/>
      <c r="L1399" s="171"/>
      <c r="M1399" s="176"/>
      <c r="N1399" s="177"/>
      <c r="O1399" s="177"/>
      <c r="P1399" s="177"/>
      <c r="Q1399" s="177"/>
      <c r="R1399" s="177"/>
      <c r="S1399" s="177"/>
      <c r="T1399" s="178"/>
      <c r="AT1399" s="172" t="s">
        <v>207</v>
      </c>
      <c r="AU1399" s="172" t="s">
        <v>84</v>
      </c>
      <c r="AV1399" s="14" t="s">
        <v>84</v>
      </c>
      <c r="AW1399" s="14" t="s">
        <v>32</v>
      </c>
      <c r="AX1399" s="14" t="s">
        <v>76</v>
      </c>
      <c r="AY1399" s="172" t="s">
        <v>201</v>
      </c>
    </row>
    <row r="1400" spans="2:51" s="13" customFormat="1" ht="11.25">
      <c r="B1400" s="163"/>
      <c r="D1400" s="164" t="s">
        <v>207</v>
      </c>
      <c r="E1400" s="165" t="s">
        <v>1</v>
      </c>
      <c r="F1400" s="166" t="s">
        <v>1306</v>
      </c>
      <c r="H1400" s="165" t="s">
        <v>1</v>
      </c>
      <c r="I1400" s="167"/>
      <c r="L1400" s="163"/>
      <c r="M1400" s="168"/>
      <c r="N1400" s="169"/>
      <c r="O1400" s="169"/>
      <c r="P1400" s="169"/>
      <c r="Q1400" s="169"/>
      <c r="R1400" s="169"/>
      <c r="S1400" s="169"/>
      <c r="T1400" s="170"/>
      <c r="AT1400" s="165" t="s">
        <v>207</v>
      </c>
      <c r="AU1400" s="165" t="s">
        <v>84</v>
      </c>
      <c r="AV1400" s="13" t="s">
        <v>82</v>
      </c>
      <c r="AW1400" s="13" t="s">
        <v>32</v>
      </c>
      <c r="AX1400" s="13" t="s">
        <v>76</v>
      </c>
      <c r="AY1400" s="165" t="s">
        <v>201</v>
      </c>
    </row>
    <row r="1401" spans="2:51" s="14" customFormat="1" ht="11.25">
      <c r="B1401" s="171"/>
      <c r="D1401" s="164" t="s">
        <v>207</v>
      </c>
      <c r="E1401" s="172" t="s">
        <v>1</v>
      </c>
      <c r="F1401" s="173" t="s">
        <v>1307</v>
      </c>
      <c r="H1401" s="174">
        <v>3.573</v>
      </c>
      <c r="I1401" s="175"/>
      <c r="L1401" s="171"/>
      <c r="M1401" s="176"/>
      <c r="N1401" s="177"/>
      <c r="O1401" s="177"/>
      <c r="P1401" s="177"/>
      <c r="Q1401" s="177"/>
      <c r="R1401" s="177"/>
      <c r="S1401" s="177"/>
      <c r="T1401" s="178"/>
      <c r="AT1401" s="172" t="s">
        <v>207</v>
      </c>
      <c r="AU1401" s="172" t="s">
        <v>84</v>
      </c>
      <c r="AV1401" s="14" t="s">
        <v>84</v>
      </c>
      <c r="AW1401" s="14" t="s">
        <v>32</v>
      </c>
      <c r="AX1401" s="14" t="s">
        <v>76</v>
      </c>
      <c r="AY1401" s="172" t="s">
        <v>201</v>
      </c>
    </row>
    <row r="1402" spans="2:51" s="13" customFormat="1" ht="11.25">
      <c r="B1402" s="163"/>
      <c r="D1402" s="164" t="s">
        <v>207</v>
      </c>
      <c r="E1402" s="165" t="s">
        <v>1</v>
      </c>
      <c r="F1402" s="166" t="s">
        <v>1306</v>
      </c>
      <c r="H1402" s="165" t="s">
        <v>1</v>
      </c>
      <c r="I1402" s="167"/>
      <c r="L1402" s="163"/>
      <c r="M1402" s="168"/>
      <c r="N1402" s="169"/>
      <c r="O1402" s="169"/>
      <c r="P1402" s="169"/>
      <c r="Q1402" s="169"/>
      <c r="R1402" s="169"/>
      <c r="S1402" s="169"/>
      <c r="T1402" s="170"/>
      <c r="AT1402" s="165" t="s">
        <v>207</v>
      </c>
      <c r="AU1402" s="165" t="s">
        <v>84</v>
      </c>
      <c r="AV1402" s="13" t="s">
        <v>82</v>
      </c>
      <c r="AW1402" s="13" t="s">
        <v>32</v>
      </c>
      <c r="AX1402" s="13" t="s">
        <v>76</v>
      </c>
      <c r="AY1402" s="165" t="s">
        <v>201</v>
      </c>
    </row>
    <row r="1403" spans="2:51" s="14" customFormat="1" ht="11.25">
      <c r="B1403" s="171"/>
      <c r="D1403" s="164" t="s">
        <v>207</v>
      </c>
      <c r="E1403" s="172" t="s">
        <v>1</v>
      </c>
      <c r="F1403" s="173" t="s">
        <v>1307</v>
      </c>
      <c r="H1403" s="174">
        <v>3.573</v>
      </c>
      <c r="I1403" s="175"/>
      <c r="L1403" s="171"/>
      <c r="M1403" s="176"/>
      <c r="N1403" s="177"/>
      <c r="O1403" s="177"/>
      <c r="P1403" s="177"/>
      <c r="Q1403" s="177"/>
      <c r="R1403" s="177"/>
      <c r="S1403" s="177"/>
      <c r="T1403" s="178"/>
      <c r="AT1403" s="172" t="s">
        <v>207</v>
      </c>
      <c r="AU1403" s="172" t="s">
        <v>84</v>
      </c>
      <c r="AV1403" s="14" t="s">
        <v>84</v>
      </c>
      <c r="AW1403" s="14" t="s">
        <v>32</v>
      </c>
      <c r="AX1403" s="14" t="s">
        <v>76</v>
      </c>
      <c r="AY1403" s="172" t="s">
        <v>201</v>
      </c>
    </row>
    <row r="1404" spans="2:51" s="13" customFormat="1" ht="11.25">
      <c r="B1404" s="163"/>
      <c r="D1404" s="164" t="s">
        <v>207</v>
      </c>
      <c r="E1404" s="165" t="s">
        <v>1</v>
      </c>
      <c r="F1404" s="166" t="s">
        <v>1306</v>
      </c>
      <c r="H1404" s="165" t="s">
        <v>1</v>
      </c>
      <c r="I1404" s="167"/>
      <c r="L1404" s="163"/>
      <c r="M1404" s="168"/>
      <c r="N1404" s="169"/>
      <c r="O1404" s="169"/>
      <c r="P1404" s="169"/>
      <c r="Q1404" s="169"/>
      <c r="R1404" s="169"/>
      <c r="S1404" s="169"/>
      <c r="T1404" s="170"/>
      <c r="AT1404" s="165" t="s">
        <v>207</v>
      </c>
      <c r="AU1404" s="165" t="s">
        <v>84</v>
      </c>
      <c r="AV1404" s="13" t="s">
        <v>82</v>
      </c>
      <c r="AW1404" s="13" t="s">
        <v>32</v>
      </c>
      <c r="AX1404" s="13" t="s">
        <v>76</v>
      </c>
      <c r="AY1404" s="165" t="s">
        <v>201</v>
      </c>
    </row>
    <row r="1405" spans="2:51" s="14" customFormat="1" ht="11.25">
      <c r="B1405" s="171"/>
      <c r="D1405" s="164" t="s">
        <v>207</v>
      </c>
      <c r="E1405" s="172" t="s">
        <v>1</v>
      </c>
      <c r="F1405" s="173" t="s">
        <v>1308</v>
      </c>
      <c r="H1405" s="174">
        <v>1.7210000000000001</v>
      </c>
      <c r="I1405" s="175"/>
      <c r="L1405" s="171"/>
      <c r="M1405" s="176"/>
      <c r="N1405" s="177"/>
      <c r="O1405" s="177"/>
      <c r="P1405" s="177"/>
      <c r="Q1405" s="177"/>
      <c r="R1405" s="177"/>
      <c r="S1405" s="177"/>
      <c r="T1405" s="178"/>
      <c r="AT1405" s="172" t="s">
        <v>207</v>
      </c>
      <c r="AU1405" s="172" t="s">
        <v>84</v>
      </c>
      <c r="AV1405" s="14" t="s">
        <v>84</v>
      </c>
      <c r="AW1405" s="14" t="s">
        <v>32</v>
      </c>
      <c r="AX1405" s="14" t="s">
        <v>76</v>
      </c>
      <c r="AY1405" s="172" t="s">
        <v>201</v>
      </c>
    </row>
    <row r="1406" spans="2:51" s="13" customFormat="1" ht="11.25">
      <c r="B1406" s="163"/>
      <c r="D1406" s="164" t="s">
        <v>207</v>
      </c>
      <c r="E1406" s="165" t="s">
        <v>1</v>
      </c>
      <c r="F1406" s="166" t="s">
        <v>1306</v>
      </c>
      <c r="H1406" s="165" t="s">
        <v>1</v>
      </c>
      <c r="I1406" s="167"/>
      <c r="L1406" s="163"/>
      <c r="M1406" s="168"/>
      <c r="N1406" s="169"/>
      <c r="O1406" s="169"/>
      <c r="P1406" s="169"/>
      <c r="Q1406" s="169"/>
      <c r="R1406" s="169"/>
      <c r="S1406" s="169"/>
      <c r="T1406" s="170"/>
      <c r="AT1406" s="165" t="s">
        <v>207</v>
      </c>
      <c r="AU1406" s="165" t="s">
        <v>84</v>
      </c>
      <c r="AV1406" s="13" t="s">
        <v>82</v>
      </c>
      <c r="AW1406" s="13" t="s">
        <v>32</v>
      </c>
      <c r="AX1406" s="13" t="s">
        <v>76</v>
      </c>
      <c r="AY1406" s="165" t="s">
        <v>201</v>
      </c>
    </row>
    <row r="1407" spans="2:51" s="14" customFormat="1" ht="11.25">
      <c r="B1407" s="171"/>
      <c r="D1407" s="164" t="s">
        <v>207</v>
      </c>
      <c r="E1407" s="172" t="s">
        <v>1</v>
      </c>
      <c r="F1407" s="173" t="s">
        <v>1309</v>
      </c>
      <c r="H1407" s="174">
        <v>3.4420000000000002</v>
      </c>
      <c r="I1407" s="175"/>
      <c r="L1407" s="171"/>
      <c r="M1407" s="176"/>
      <c r="N1407" s="177"/>
      <c r="O1407" s="177"/>
      <c r="P1407" s="177"/>
      <c r="Q1407" s="177"/>
      <c r="R1407" s="177"/>
      <c r="S1407" s="177"/>
      <c r="T1407" s="178"/>
      <c r="AT1407" s="172" t="s">
        <v>207</v>
      </c>
      <c r="AU1407" s="172" t="s">
        <v>84</v>
      </c>
      <c r="AV1407" s="14" t="s">
        <v>84</v>
      </c>
      <c r="AW1407" s="14" t="s">
        <v>32</v>
      </c>
      <c r="AX1407" s="14" t="s">
        <v>76</v>
      </c>
      <c r="AY1407" s="172" t="s">
        <v>201</v>
      </c>
    </row>
    <row r="1408" spans="2:51" s="13" customFormat="1" ht="11.25">
      <c r="B1408" s="163"/>
      <c r="D1408" s="164" t="s">
        <v>207</v>
      </c>
      <c r="E1408" s="165" t="s">
        <v>1</v>
      </c>
      <c r="F1408" s="166" t="s">
        <v>1306</v>
      </c>
      <c r="H1408" s="165" t="s">
        <v>1</v>
      </c>
      <c r="I1408" s="167"/>
      <c r="L1408" s="163"/>
      <c r="M1408" s="168"/>
      <c r="N1408" s="169"/>
      <c r="O1408" s="169"/>
      <c r="P1408" s="169"/>
      <c r="Q1408" s="169"/>
      <c r="R1408" s="169"/>
      <c r="S1408" s="169"/>
      <c r="T1408" s="170"/>
      <c r="AT1408" s="165" t="s">
        <v>207</v>
      </c>
      <c r="AU1408" s="165" t="s">
        <v>84</v>
      </c>
      <c r="AV1408" s="13" t="s">
        <v>82</v>
      </c>
      <c r="AW1408" s="13" t="s">
        <v>32</v>
      </c>
      <c r="AX1408" s="13" t="s">
        <v>76</v>
      </c>
      <c r="AY1408" s="165" t="s">
        <v>201</v>
      </c>
    </row>
    <row r="1409" spans="2:51" s="14" customFormat="1" ht="11.25">
      <c r="B1409" s="171"/>
      <c r="D1409" s="164" t="s">
        <v>207</v>
      </c>
      <c r="E1409" s="172" t="s">
        <v>1</v>
      </c>
      <c r="F1409" s="173" t="s">
        <v>1310</v>
      </c>
      <c r="H1409" s="174">
        <v>1.6850000000000001</v>
      </c>
      <c r="I1409" s="175"/>
      <c r="L1409" s="171"/>
      <c r="M1409" s="176"/>
      <c r="N1409" s="177"/>
      <c r="O1409" s="177"/>
      <c r="P1409" s="177"/>
      <c r="Q1409" s="177"/>
      <c r="R1409" s="177"/>
      <c r="S1409" s="177"/>
      <c r="T1409" s="178"/>
      <c r="AT1409" s="172" t="s">
        <v>207</v>
      </c>
      <c r="AU1409" s="172" t="s">
        <v>84</v>
      </c>
      <c r="AV1409" s="14" t="s">
        <v>84</v>
      </c>
      <c r="AW1409" s="14" t="s">
        <v>32</v>
      </c>
      <c r="AX1409" s="14" t="s">
        <v>76</v>
      </c>
      <c r="AY1409" s="172" t="s">
        <v>201</v>
      </c>
    </row>
    <row r="1410" spans="2:51" s="13" customFormat="1" ht="11.25">
      <c r="B1410" s="163"/>
      <c r="D1410" s="164" t="s">
        <v>207</v>
      </c>
      <c r="E1410" s="165" t="s">
        <v>1</v>
      </c>
      <c r="F1410" s="166" t="s">
        <v>1311</v>
      </c>
      <c r="H1410" s="165" t="s">
        <v>1</v>
      </c>
      <c r="I1410" s="167"/>
      <c r="L1410" s="163"/>
      <c r="M1410" s="168"/>
      <c r="N1410" s="169"/>
      <c r="O1410" s="169"/>
      <c r="P1410" s="169"/>
      <c r="Q1410" s="169"/>
      <c r="R1410" s="169"/>
      <c r="S1410" s="169"/>
      <c r="T1410" s="170"/>
      <c r="AT1410" s="165" t="s">
        <v>207</v>
      </c>
      <c r="AU1410" s="165" t="s">
        <v>84</v>
      </c>
      <c r="AV1410" s="13" t="s">
        <v>82</v>
      </c>
      <c r="AW1410" s="13" t="s">
        <v>32</v>
      </c>
      <c r="AX1410" s="13" t="s">
        <v>76</v>
      </c>
      <c r="AY1410" s="165" t="s">
        <v>201</v>
      </c>
    </row>
    <row r="1411" spans="2:51" s="14" customFormat="1" ht="11.25">
      <c r="B1411" s="171"/>
      <c r="D1411" s="164" t="s">
        <v>207</v>
      </c>
      <c r="E1411" s="172" t="s">
        <v>1</v>
      </c>
      <c r="F1411" s="173" t="s">
        <v>1312</v>
      </c>
      <c r="H1411" s="174">
        <v>19.161000000000001</v>
      </c>
      <c r="I1411" s="175"/>
      <c r="L1411" s="171"/>
      <c r="M1411" s="176"/>
      <c r="N1411" s="177"/>
      <c r="O1411" s="177"/>
      <c r="P1411" s="177"/>
      <c r="Q1411" s="177"/>
      <c r="R1411" s="177"/>
      <c r="S1411" s="177"/>
      <c r="T1411" s="178"/>
      <c r="AT1411" s="172" t="s">
        <v>207</v>
      </c>
      <c r="AU1411" s="172" t="s">
        <v>84</v>
      </c>
      <c r="AV1411" s="14" t="s">
        <v>84</v>
      </c>
      <c r="AW1411" s="14" t="s">
        <v>32</v>
      </c>
      <c r="AX1411" s="14" t="s">
        <v>76</v>
      </c>
      <c r="AY1411" s="172" t="s">
        <v>201</v>
      </c>
    </row>
    <row r="1412" spans="2:51" s="13" customFormat="1" ht="11.25">
      <c r="B1412" s="163"/>
      <c r="D1412" s="164" t="s">
        <v>207</v>
      </c>
      <c r="E1412" s="165" t="s">
        <v>1</v>
      </c>
      <c r="F1412" s="166" t="s">
        <v>1311</v>
      </c>
      <c r="H1412" s="165" t="s">
        <v>1</v>
      </c>
      <c r="I1412" s="167"/>
      <c r="L1412" s="163"/>
      <c r="M1412" s="168"/>
      <c r="N1412" s="169"/>
      <c r="O1412" s="169"/>
      <c r="P1412" s="169"/>
      <c r="Q1412" s="169"/>
      <c r="R1412" s="169"/>
      <c r="S1412" s="169"/>
      <c r="T1412" s="170"/>
      <c r="AT1412" s="165" t="s">
        <v>207</v>
      </c>
      <c r="AU1412" s="165" t="s">
        <v>84</v>
      </c>
      <c r="AV1412" s="13" t="s">
        <v>82</v>
      </c>
      <c r="AW1412" s="13" t="s">
        <v>32</v>
      </c>
      <c r="AX1412" s="13" t="s">
        <v>76</v>
      </c>
      <c r="AY1412" s="165" t="s">
        <v>201</v>
      </c>
    </row>
    <row r="1413" spans="2:51" s="14" customFormat="1" ht="11.25">
      <c r="B1413" s="171"/>
      <c r="D1413" s="164" t="s">
        <v>207</v>
      </c>
      <c r="E1413" s="172" t="s">
        <v>1</v>
      </c>
      <c r="F1413" s="173" t="s">
        <v>1313</v>
      </c>
      <c r="H1413" s="174">
        <v>2.0830000000000002</v>
      </c>
      <c r="I1413" s="175"/>
      <c r="L1413" s="171"/>
      <c r="M1413" s="176"/>
      <c r="N1413" s="177"/>
      <c r="O1413" s="177"/>
      <c r="P1413" s="177"/>
      <c r="Q1413" s="177"/>
      <c r="R1413" s="177"/>
      <c r="S1413" s="177"/>
      <c r="T1413" s="178"/>
      <c r="AT1413" s="172" t="s">
        <v>207</v>
      </c>
      <c r="AU1413" s="172" t="s">
        <v>84</v>
      </c>
      <c r="AV1413" s="14" t="s">
        <v>84</v>
      </c>
      <c r="AW1413" s="14" t="s">
        <v>32</v>
      </c>
      <c r="AX1413" s="14" t="s">
        <v>76</v>
      </c>
      <c r="AY1413" s="172" t="s">
        <v>201</v>
      </c>
    </row>
    <row r="1414" spans="2:51" s="13" customFormat="1" ht="11.25">
      <c r="B1414" s="163"/>
      <c r="D1414" s="164" t="s">
        <v>207</v>
      </c>
      <c r="E1414" s="165" t="s">
        <v>1</v>
      </c>
      <c r="F1414" s="166" t="s">
        <v>1311</v>
      </c>
      <c r="H1414" s="165" t="s">
        <v>1</v>
      </c>
      <c r="I1414" s="167"/>
      <c r="L1414" s="163"/>
      <c r="M1414" s="168"/>
      <c r="N1414" s="169"/>
      <c r="O1414" s="169"/>
      <c r="P1414" s="169"/>
      <c r="Q1414" s="169"/>
      <c r="R1414" s="169"/>
      <c r="S1414" s="169"/>
      <c r="T1414" s="170"/>
      <c r="AT1414" s="165" t="s">
        <v>207</v>
      </c>
      <c r="AU1414" s="165" t="s">
        <v>84</v>
      </c>
      <c r="AV1414" s="13" t="s">
        <v>82</v>
      </c>
      <c r="AW1414" s="13" t="s">
        <v>32</v>
      </c>
      <c r="AX1414" s="13" t="s">
        <v>76</v>
      </c>
      <c r="AY1414" s="165" t="s">
        <v>201</v>
      </c>
    </row>
    <row r="1415" spans="2:51" s="14" customFormat="1" ht="11.25">
      <c r="B1415" s="171"/>
      <c r="D1415" s="164" t="s">
        <v>207</v>
      </c>
      <c r="E1415" s="172" t="s">
        <v>1</v>
      </c>
      <c r="F1415" s="173" t="s">
        <v>1314</v>
      </c>
      <c r="H1415" s="174">
        <v>2.008</v>
      </c>
      <c r="I1415" s="175"/>
      <c r="L1415" s="171"/>
      <c r="M1415" s="176"/>
      <c r="N1415" s="177"/>
      <c r="O1415" s="177"/>
      <c r="P1415" s="177"/>
      <c r="Q1415" s="177"/>
      <c r="R1415" s="177"/>
      <c r="S1415" s="177"/>
      <c r="T1415" s="178"/>
      <c r="AT1415" s="172" t="s">
        <v>207</v>
      </c>
      <c r="AU1415" s="172" t="s">
        <v>84</v>
      </c>
      <c r="AV1415" s="14" t="s">
        <v>84</v>
      </c>
      <c r="AW1415" s="14" t="s">
        <v>32</v>
      </c>
      <c r="AX1415" s="14" t="s">
        <v>76</v>
      </c>
      <c r="AY1415" s="172" t="s">
        <v>201</v>
      </c>
    </row>
    <row r="1416" spans="2:51" s="13" customFormat="1" ht="11.25">
      <c r="B1416" s="163"/>
      <c r="D1416" s="164" t="s">
        <v>207</v>
      </c>
      <c r="E1416" s="165" t="s">
        <v>1</v>
      </c>
      <c r="F1416" s="166" t="s">
        <v>1232</v>
      </c>
      <c r="H1416" s="165" t="s">
        <v>1</v>
      </c>
      <c r="I1416" s="167"/>
      <c r="L1416" s="163"/>
      <c r="M1416" s="168"/>
      <c r="N1416" s="169"/>
      <c r="O1416" s="169"/>
      <c r="P1416" s="169"/>
      <c r="Q1416" s="169"/>
      <c r="R1416" s="169"/>
      <c r="S1416" s="169"/>
      <c r="T1416" s="170"/>
      <c r="AT1416" s="165" t="s">
        <v>207</v>
      </c>
      <c r="AU1416" s="165" t="s">
        <v>84</v>
      </c>
      <c r="AV1416" s="13" t="s">
        <v>82</v>
      </c>
      <c r="AW1416" s="13" t="s">
        <v>32</v>
      </c>
      <c r="AX1416" s="13" t="s">
        <v>76</v>
      </c>
      <c r="AY1416" s="165" t="s">
        <v>201</v>
      </c>
    </row>
    <row r="1417" spans="2:51" s="14" customFormat="1" ht="11.25">
      <c r="B1417" s="171"/>
      <c r="D1417" s="164" t="s">
        <v>207</v>
      </c>
      <c r="E1417" s="172" t="s">
        <v>1</v>
      </c>
      <c r="F1417" s="173" t="s">
        <v>1315</v>
      </c>
      <c r="H1417" s="174">
        <v>2.88</v>
      </c>
      <c r="I1417" s="175"/>
      <c r="L1417" s="171"/>
      <c r="M1417" s="176"/>
      <c r="N1417" s="177"/>
      <c r="O1417" s="177"/>
      <c r="P1417" s="177"/>
      <c r="Q1417" s="177"/>
      <c r="R1417" s="177"/>
      <c r="S1417" s="177"/>
      <c r="T1417" s="178"/>
      <c r="AT1417" s="172" t="s">
        <v>207</v>
      </c>
      <c r="AU1417" s="172" t="s">
        <v>84</v>
      </c>
      <c r="AV1417" s="14" t="s">
        <v>84</v>
      </c>
      <c r="AW1417" s="14" t="s">
        <v>32</v>
      </c>
      <c r="AX1417" s="14" t="s">
        <v>76</v>
      </c>
      <c r="AY1417" s="172" t="s">
        <v>201</v>
      </c>
    </row>
    <row r="1418" spans="2:51" s="13" customFormat="1" ht="11.25">
      <c r="B1418" s="163"/>
      <c r="D1418" s="164" t="s">
        <v>207</v>
      </c>
      <c r="E1418" s="165" t="s">
        <v>1</v>
      </c>
      <c r="F1418" s="166" t="s">
        <v>1232</v>
      </c>
      <c r="H1418" s="165" t="s">
        <v>1</v>
      </c>
      <c r="I1418" s="167"/>
      <c r="L1418" s="163"/>
      <c r="M1418" s="168"/>
      <c r="N1418" s="169"/>
      <c r="O1418" s="169"/>
      <c r="P1418" s="169"/>
      <c r="Q1418" s="169"/>
      <c r="R1418" s="169"/>
      <c r="S1418" s="169"/>
      <c r="T1418" s="170"/>
      <c r="AT1418" s="165" t="s">
        <v>207</v>
      </c>
      <c r="AU1418" s="165" t="s">
        <v>84</v>
      </c>
      <c r="AV1418" s="13" t="s">
        <v>82</v>
      </c>
      <c r="AW1418" s="13" t="s">
        <v>32</v>
      </c>
      <c r="AX1418" s="13" t="s">
        <v>76</v>
      </c>
      <c r="AY1418" s="165" t="s">
        <v>201</v>
      </c>
    </row>
    <row r="1419" spans="2:51" s="14" customFormat="1" ht="11.25">
      <c r="B1419" s="171"/>
      <c r="D1419" s="164" t="s">
        <v>207</v>
      </c>
      <c r="E1419" s="172" t="s">
        <v>1</v>
      </c>
      <c r="F1419" s="173" t="s">
        <v>1057</v>
      </c>
      <c r="H1419" s="174">
        <v>26.04</v>
      </c>
      <c r="I1419" s="175"/>
      <c r="L1419" s="171"/>
      <c r="M1419" s="176"/>
      <c r="N1419" s="177"/>
      <c r="O1419" s="177"/>
      <c r="P1419" s="177"/>
      <c r="Q1419" s="177"/>
      <c r="R1419" s="177"/>
      <c r="S1419" s="177"/>
      <c r="T1419" s="178"/>
      <c r="AT1419" s="172" t="s">
        <v>207</v>
      </c>
      <c r="AU1419" s="172" t="s">
        <v>84</v>
      </c>
      <c r="AV1419" s="14" t="s">
        <v>84</v>
      </c>
      <c r="AW1419" s="14" t="s">
        <v>32</v>
      </c>
      <c r="AX1419" s="14" t="s">
        <v>76</v>
      </c>
      <c r="AY1419" s="172" t="s">
        <v>201</v>
      </c>
    </row>
    <row r="1420" spans="2:51" s="13" customFormat="1" ht="11.25">
      <c r="B1420" s="163"/>
      <c r="D1420" s="164" t="s">
        <v>207</v>
      </c>
      <c r="E1420" s="165" t="s">
        <v>1</v>
      </c>
      <c r="F1420" s="166" t="s">
        <v>1232</v>
      </c>
      <c r="H1420" s="165" t="s">
        <v>1</v>
      </c>
      <c r="I1420" s="167"/>
      <c r="L1420" s="163"/>
      <c r="M1420" s="168"/>
      <c r="N1420" s="169"/>
      <c r="O1420" s="169"/>
      <c r="P1420" s="169"/>
      <c r="Q1420" s="169"/>
      <c r="R1420" s="169"/>
      <c r="S1420" s="169"/>
      <c r="T1420" s="170"/>
      <c r="AT1420" s="165" t="s">
        <v>207</v>
      </c>
      <c r="AU1420" s="165" t="s">
        <v>84</v>
      </c>
      <c r="AV1420" s="13" t="s">
        <v>82</v>
      </c>
      <c r="AW1420" s="13" t="s">
        <v>32</v>
      </c>
      <c r="AX1420" s="13" t="s">
        <v>76</v>
      </c>
      <c r="AY1420" s="165" t="s">
        <v>201</v>
      </c>
    </row>
    <row r="1421" spans="2:51" s="14" customFormat="1" ht="11.25">
      <c r="B1421" s="171"/>
      <c r="D1421" s="164" t="s">
        <v>207</v>
      </c>
      <c r="E1421" s="172" t="s">
        <v>1</v>
      </c>
      <c r="F1421" s="173" t="s">
        <v>1316</v>
      </c>
      <c r="H1421" s="174">
        <v>1.7869999999999999</v>
      </c>
      <c r="I1421" s="175"/>
      <c r="L1421" s="171"/>
      <c r="M1421" s="176"/>
      <c r="N1421" s="177"/>
      <c r="O1421" s="177"/>
      <c r="P1421" s="177"/>
      <c r="Q1421" s="177"/>
      <c r="R1421" s="177"/>
      <c r="S1421" s="177"/>
      <c r="T1421" s="178"/>
      <c r="AT1421" s="172" t="s">
        <v>207</v>
      </c>
      <c r="AU1421" s="172" t="s">
        <v>84</v>
      </c>
      <c r="AV1421" s="14" t="s">
        <v>84</v>
      </c>
      <c r="AW1421" s="14" t="s">
        <v>32</v>
      </c>
      <c r="AX1421" s="14" t="s">
        <v>76</v>
      </c>
      <c r="AY1421" s="172" t="s">
        <v>201</v>
      </c>
    </row>
    <row r="1422" spans="2:51" s="13" customFormat="1" ht="11.25">
      <c r="B1422" s="163"/>
      <c r="D1422" s="164" t="s">
        <v>207</v>
      </c>
      <c r="E1422" s="165" t="s">
        <v>1</v>
      </c>
      <c r="F1422" s="166" t="s">
        <v>1232</v>
      </c>
      <c r="H1422" s="165" t="s">
        <v>1</v>
      </c>
      <c r="I1422" s="167"/>
      <c r="L1422" s="163"/>
      <c r="M1422" s="168"/>
      <c r="N1422" s="169"/>
      <c r="O1422" s="169"/>
      <c r="P1422" s="169"/>
      <c r="Q1422" s="169"/>
      <c r="R1422" s="169"/>
      <c r="S1422" s="169"/>
      <c r="T1422" s="170"/>
      <c r="AT1422" s="165" t="s">
        <v>207</v>
      </c>
      <c r="AU1422" s="165" t="s">
        <v>84</v>
      </c>
      <c r="AV1422" s="13" t="s">
        <v>82</v>
      </c>
      <c r="AW1422" s="13" t="s">
        <v>32</v>
      </c>
      <c r="AX1422" s="13" t="s">
        <v>76</v>
      </c>
      <c r="AY1422" s="165" t="s">
        <v>201</v>
      </c>
    </row>
    <row r="1423" spans="2:51" s="14" customFormat="1" ht="11.25">
      <c r="B1423" s="171"/>
      <c r="D1423" s="164" t="s">
        <v>207</v>
      </c>
      <c r="E1423" s="172" t="s">
        <v>1</v>
      </c>
      <c r="F1423" s="173" t="s">
        <v>1317</v>
      </c>
      <c r="H1423" s="174">
        <v>1.786</v>
      </c>
      <c r="I1423" s="175"/>
      <c r="L1423" s="171"/>
      <c r="M1423" s="176"/>
      <c r="N1423" s="177"/>
      <c r="O1423" s="177"/>
      <c r="P1423" s="177"/>
      <c r="Q1423" s="177"/>
      <c r="R1423" s="177"/>
      <c r="S1423" s="177"/>
      <c r="T1423" s="178"/>
      <c r="AT1423" s="172" t="s">
        <v>207</v>
      </c>
      <c r="AU1423" s="172" t="s">
        <v>84</v>
      </c>
      <c r="AV1423" s="14" t="s">
        <v>84</v>
      </c>
      <c r="AW1423" s="14" t="s">
        <v>32</v>
      </c>
      <c r="AX1423" s="14" t="s">
        <v>76</v>
      </c>
      <c r="AY1423" s="172" t="s">
        <v>201</v>
      </c>
    </row>
    <row r="1424" spans="2:51" s="13" customFormat="1" ht="11.25">
      <c r="B1424" s="163"/>
      <c r="D1424" s="164" t="s">
        <v>207</v>
      </c>
      <c r="E1424" s="165" t="s">
        <v>1</v>
      </c>
      <c r="F1424" s="166" t="s">
        <v>1232</v>
      </c>
      <c r="H1424" s="165" t="s">
        <v>1</v>
      </c>
      <c r="I1424" s="167"/>
      <c r="L1424" s="163"/>
      <c r="M1424" s="168"/>
      <c r="N1424" s="169"/>
      <c r="O1424" s="169"/>
      <c r="P1424" s="169"/>
      <c r="Q1424" s="169"/>
      <c r="R1424" s="169"/>
      <c r="S1424" s="169"/>
      <c r="T1424" s="170"/>
      <c r="AT1424" s="165" t="s">
        <v>207</v>
      </c>
      <c r="AU1424" s="165" t="s">
        <v>84</v>
      </c>
      <c r="AV1424" s="13" t="s">
        <v>82</v>
      </c>
      <c r="AW1424" s="13" t="s">
        <v>32</v>
      </c>
      <c r="AX1424" s="13" t="s">
        <v>76</v>
      </c>
      <c r="AY1424" s="165" t="s">
        <v>201</v>
      </c>
    </row>
    <row r="1425" spans="2:51" s="14" customFormat="1" ht="11.25">
      <c r="B1425" s="171"/>
      <c r="D1425" s="164" t="s">
        <v>207</v>
      </c>
      <c r="E1425" s="172" t="s">
        <v>1</v>
      </c>
      <c r="F1425" s="173" t="s">
        <v>1318</v>
      </c>
      <c r="H1425" s="174">
        <v>3.5720000000000001</v>
      </c>
      <c r="I1425" s="175"/>
      <c r="L1425" s="171"/>
      <c r="M1425" s="176"/>
      <c r="N1425" s="177"/>
      <c r="O1425" s="177"/>
      <c r="P1425" s="177"/>
      <c r="Q1425" s="177"/>
      <c r="R1425" s="177"/>
      <c r="S1425" s="177"/>
      <c r="T1425" s="178"/>
      <c r="AT1425" s="172" t="s">
        <v>207</v>
      </c>
      <c r="AU1425" s="172" t="s">
        <v>84</v>
      </c>
      <c r="AV1425" s="14" t="s">
        <v>84</v>
      </c>
      <c r="AW1425" s="14" t="s">
        <v>32</v>
      </c>
      <c r="AX1425" s="14" t="s">
        <v>76</v>
      </c>
      <c r="AY1425" s="172" t="s">
        <v>201</v>
      </c>
    </row>
    <row r="1426" spans="2:51" s="13" customFormat="1" ht="11.25">
      <c r="B1426" s="163"/>
      <c r="D1426" s="164" t="s">
        <v>207</v>
      </c>
      <c r="E1426" s="165" t="s">
        <v>1</v>
      </c>
      <c r="F1426" s="166" t="s">
        <v>1232</v>
      </c>
      <c r="H1426" s="165" t="s">
        <v>1</v>
      </c>
      <c r="I1426" s="167"/>
      <c r="L1426" s="163"/>
      <c r="M1426" s="168"/>
      <c r="N1426" s="169"/>
      <c r="O1426" s="169"/>
      <c r="P1426" s="169"/>
      <c r="Q1426" s="169"/>
      <c r="R1426" s="169"/>
      <c r="S1426" s="169"/>
      <c r="T1426" s="170"/>
      <c r="AT1426" s="165" t="s">
        <v>207</v>
      </c>
      <c r="AU1426" s="165" t="s">
        <v>84</v>
      </c>
      <c r="AV1426" s="13" t="s">
        <v>82</v>
      </c>
      <c r="AW1426" s="13" t="s">
        <v>32</v>
      </c>
      <c r="AX1426" s="13" t="s">
        <v>76</v>
      </c>
      <c r="AY1426" s="165" t="s">
        <v>201</v>
      </c>
    </row>
    <row r="1427" spans="2:51" s="14" customFormat="1" ht="11.25">
      <c r="B1427" s="171"/>
      <c r="D1427" s="164" t="s">
        <v>207</v>
      </c>
      <c r="E1427" s="172" t="s">
        <v>1</v>
      </c>
      <c r="F1427" s="173" t="s">
        <v>1309</v>
      </c>
      <c r="H1427" s="174">
        <v>3.4420000000000002</v>
      </c>
      <c r="I1427" s="175"/>
      <c r="L1427" s="171"/>
      <c r="M1427" s="176"/>
      <c r="N1427" s="177"/>
      <c r="O1427" s="177"/>
      <c r="P1427" s="177"/>
      <c r="Q1427" s="177"/>
      <c r="R1427" s="177"/>
      <c r="S1427" s="177"/>
      <c r="T1427" s="178"/>
      <c r="AT1427" s="172" t="s">
        <v>207</v>
      </c>
      <c r="AU1427" s="172" t="s">
        <v>84</v>
      </c>
      <c r="AV1427" s="14" t="s">
        <v>84</v>
      </c>
      <c r="AW1427" s="14" t="s">
        <v>32</v>
      </c>
      <c r="AX1427" s="14" t="s">
        <v>76</v>
      </c>
      <c r="AY1427" s="172" t="s">
        <v>201</v>
      </c>
    </row>
    <row r="1428" spans="2:51" s="13" customFormat="1" ht="11.25">
      <c r="B1428" s="163"/>
      <c r="D1428" s="164" t="s">
        <v>207</v>
      </c>
      <c r="E1428" s="165" t="s">
        <v>1</v>
      </c>
      <c r="F1428" s="166" t="s">
        <v>1232</v>
      </c>
      <c r="H1428" s="165" t="s">
        <v>1</v>
      </c>
      <c r="I1428" s="167"/>
      <c r="L1428" s="163"/>
      <c r="M1428" s="168"/>
      <c r="N1428" s="169"/>
      <c r="O1428" s="169"/>
      <c r="P1428" s="169"/>
      <c r="Q1428" s="169"/>
      <c r="R1428" s="169"/>
      <c r="S1428" s="169"/>
      <c r="T1428" s="170"/>
      <c r="AT1428" s="165" t="s">
        <v>207</v>
      </c>
      <c r="AU1428" s="165" t="s">
        <v>84</v>
      </c>
      <c r="AV1428" s="13" t="s">
        <v>82</v>
      </c>
      <c r="AW1428" s="13" t="s">
        <v>32</v>
      </c>
      <c r="AX1428" s="13" t="s">
        <v>76</v>
      </c>
      <c r="AY1428" s="165" t="s">
        <v>201</v>
      </c>
    </row>
    <row r="1429" spans="2:51" s="14" customFormat="1" ht="11.25">
      <c r="B1429" s="171"/>
      <c r="D1429" s="164" t="s">
        <v>207</v>
      </c>
      <c r="E1429" s="172" t="s">
        <v>1</v>
      </c>
      <c r="F1429" s="173" t="s">
        <v>1319</v>
      </c>
      <c r="H1429" s="174">
        <v>3.72</v>
      </c>
      <c r="I1429" s="175"/>
      <c r="L1429" s="171"/>
      <c r="M1429" s="176"/>
      <c r="N1429" s="177"/>
      <c r="O1429" s="177"/>
      <c r="P1429" s="177"/>
      <c r="Q1429" s="177"/>
      <c r="R1429" s="177"/>
      <c r="S1429" s="177"/>
      <c r="T1429" s="178"/>
      <c r="AT1429" s="172" t="s">
        <v>207</v>
      </c>
      <c r="AU1429" s="172" t="s">
        <v>84</v>
      </c>
      <c r="AV1429" s="14" t="s">
        <v>84</v>
      </c>
      <c r="AW1429" s="14" t="s">
        <v>32</v>
      </c>
      <c r="AX1429" s="14" t="s">
        <v>76</v>
      </c>
      <c r="AY1429" s="172" t="s">
        <v>201</v>
      </c>
    </row>
    <row r="1430" spans="2:51" s="13" customFormat="1" ht="11.25">
      <c r="B1430" s="163"/>
      <c r="D1430" s="164" t="s">
        <v>207</v>
      </c>
      <c r="E1430" s="165" t="s">
        <v>1</v>
      </c>
      <c r="F1430" s="166" t="s">
        <v>1232</v>
      </c>
      <c r="H1430" s="165" t="s">
        <v>1</v>
      </c>
      <c r="I1430" s="167"/>
      <c r="L1430" s="163"/>
      <c r="M1430" s="168"/>
      <c r="N1430" s="169"/>
      <c r="O1430" s="169"/>
      <c r="P1430" s="169"/>
      <c r="Q1430" s="169"/>
      <c r="R1430" s="169"/>
      <c r="S1430" s="169"/>
      <c r="T1430" s="170"/>
      <c r="AT1430" s="165" t="s">
        <v>207</v>
      </c>
      <c r="AU1430" s="165" t="s">
        <v>84</v>
      </c>
      <c r="AV1430" s="13" t="s">
        <v>82</v>
      </c>
      <c r="AW1430" s="13" t="s">
        <v>32</v>
      </c>
      <c r="AX1430" s="13" t="s">
        <v>76</v>
      </c>
      <c r="AY1430" s="165" t="s">
        <v>201</v>
      </c>
    </row>
    <row r="1431" spans="2:51" s="14" customFormat="1" ht="11.25">
      <c r="B1431" s="171"/>
      <c r="D1431" s="164" t="s">
        <v>207</v>
      </c>
      <c r="E1431" s="172" t="s">
        <v>1</v>
      </c>
      <c r="F1431" s="173" t="s">
        <v>1320</v>
      </c>
      <c r="H1431" s="174">
        <v>1.4850000000000001</v>
      </c>
      <c r="I1431" s="175"/>
      <c r="L1431" s="171"/>
      <c r="M1431" s="176"/>
      <c r="N1431" s="177"/>
      <c r="O1431" s="177"/>
      <c r="P1431" s="177"/>
      <c r="Q1431" s="177"/>
      <c r="R1431" s="177"/>
      <c r="S1431" s="177"/>
      <c r="T1431" s="178"/>
      <c r="AT1431" s="172" t="s">
        <v>207</v>
      </c>
      <c r="AU1431" s="172" t="s">
        <v>84</v>
      </c>
      <c r="AV1431" s="14" t="s">
        <v>84</v>
      </c>
      <c r="AW1431" s="14" t="s">
        <v>32</v>
      </c>
      <c r="AX1431" s="14" t="s">
        <v>76</v>
      </c>
      <c r="AY1431" s="172" t="s">
        <v>201</v>
      </c>
    </row>
    <row r="1432" spans="2:51" s="13" customFormat="1" ht="11.25">
      <c r="B1432" s="163"/>
      <c r="D1432" s="164" t="s">
        <v>207</v>
      </c>
      <c r="E1432" s="165" t="s">
        <v>1</v>
      </c>
      <c r="F1432" s="166" t="s">
        <v>1321</v>
      </c>
      <c r="H1432" s="165" t="s">
        <v>1</v>
      </c>
      <c r="I1432" s="167"/>
      <c r="L1432" s="163"/>
      <c r="M1432" s="168"/>
      <c r="N1432" s="169"/>
      <c r="O1432" s="169"/>
      <c r="P1432" s="169"/>
      <c r="Q1432" s="169"/>
      <c r="R1432" s="169"/>
      <c r="S1432" s="169"/>
      <c r="T1432" s="170"/>
      <c r="AT1432" s="165" t="s">
        <v>207</v>
      </c>
      <c r="AU1432" s="165" t="s">
        <v>84</v>
      </c>
      <c r="AV1432" s="13" t="s">
        <v>82</v>
      </c>
      <c r="AW1432" s="13" t="s">
        <v>32</v>
      </c>
      <c r="AX1432" s="13" t="s">
        <v>76</v>
      </c>
      <c r="AY1432" s="165" t="s">
        <v>201</v>
      </c>
    </row>
    <row r="1433" spans="2:51" s="14" customFormat="1" ht="11.25">
      <c r="B1433" s="171"/>
      <c r="D1433" s="164" t="s">
        <v>207</v>
      </c>
      <c r="E1433" s="172" t="s">
        <v>1</v>
      </c>
      <c r="F1433" s="173" t="s">
        <v>1322</v>
      </c>
      <c r="H1433" s="174">
        <v>4.79</v>
      </c>
      <c r="I1433" s="175"/>
      <c r="L1433" s="171"/>
      <c r="M1433" s="176"/>
      <c r="N1433" s="177"/>
      <c r="O1433" s="177"/>
      <c r="P1433" s="177"/>
      <c r="Q1433" s="177"/>
      <c r="R1433" s="177"/>
      <c r="S1433" s="177"/>
      <c r="T1433" s="178"/>
      <c r="AT1433" s="172" t="s">
        <v>207</v>
      </c>
      <c r="AU1433" s="172" t="s">
        <v>84</v>
      </c>
      <c r="AV1433" s="14" t="s">
        <v>84</v>
      </c>
      <c r="AW1433" s="14" t="s">
        <v>32</v>
      </c>
      <c r="AX1433" s="14" t="s">
        <v>76</v>
      </c>
      <c r="AY1433" s="172" t="s">
        <v>201</v>
      </c>
    </row>
    <row r="1434" spans="2:51" s="13" customFormat="1" ht="11.25">
      <c r="B1434" s="163"/>
      <c r="D1434" s="164" t="s">
        <v>207</v>
      </c>
      <c r="E1434" s="165" t="s">
        <v>1</v>
      </c>
      <c r="F1434" s="166" t="s">
        <v>1321</v>
      </c>
      <c r="H1434" s="165" t="s">
        <v>1</v>
      </c>
      <c r="I1434" s="167"/>
      <c r="L1434" s="163"/>
      <c r="M1434" s="168"/>
      <c r="N1434" s="169"/>
      <c r="O1434" s="169"/>
      <c r="P1434" s="169"/>
      <c r="Q1434" s="169"/>
      <c r="R1434" s="169"/>
      <c r="S1434" s="169"/>
      <c r="T1434" s="170"/>
      <c r="AT1434" s="165" t="s">
        <v>207</v>
      </c>
      <c r="AU1434" s="165" t="s">
        <v>84</v>
      </c>
      <c r="AV1434" s="13" t="s">
        <v>82</v>
      </c>
      <c r="AW1434" s="13" t="s">
        <v>32</v>
      </c>
      <c r="AX1434" s="13" t="s">
        <v>76</v>
      </c>
      <c r="AY1434" s="165" t="s">
        <v>201</v>
      </c>
    </row>
    <row r="1435" spans="2:51" s="14" customFormat="1" ht="11.25">
      <c r="B1435" s="171"/>
      <c r="D1435" s="164" t="s">
        <v>207</v>
      </c>
      <c r="E1435" s="172" t="s">
        <v>1</v>
      </c>
      <c r="F1435" s="173" t="s">
        <v>1323</v>
      </c>
      <c r="H1435" s="174">
        <v>19.02</v>
      </c>
      <c r="I1435" s="175"/>
      <c r="L1435" s="171"/>
      <c r="M1435" s="176"/>
      <c r="N1435" s="177"/>
      <c r="O1435" s="177"/>
      <c r="P1435" s="177"/>
      <c r="Q1435" s="177"/>
      <c r="R1435" s="177"/>
      <c r="S1435" s="177"/>
      <c r="T1435" s="178"/>
      <c r="AT1435" s="172" t="s">
        <v>207</v>
      </c>
      <c r="AU1435" s="172" t="s">
        <v>84</v>
      </c>
      <c r="AV1435" s="14" t="s">
        <v>84</v>
      </c>
      <c r="AW1435" s="14" t="s">
        <v>32</v>
      </c>
      <c r="AX1435" s="14" t="s">
        <v>76</v>
      </c>
      <c r="AY1435" s="172" t="s">
        <v>201</v>
      </c>
    </row>
    <row r="1436" spans="2:51" s="13" customFormat="1" ht="11.25">
      <c r="B1436" s="163"/>
      <c r="D1436" s="164" t="s">
        <v>207</v>
      </c>
      <c r="E1436" s="165" t="s">
        <v>1</v>
      </c>
      <c r="F1436" s="166" t="s">
        <v>1321</v>
      </c>
      <c r="H1436" s="165" t="s">
        <v>1</v>
      </c>
      <c r="I1436" s="167"/>
      <c r="L1436" s="163"/>
      <c r="M1436" s="168"/>
      <c r="N1436" s="169"/>
      <c r="O1436" s="169"/>
      <c r="P1436" s="169"/>
      <c r="Q1436" s="169"/>
      <c r="R1436" s="169"/>
      <c r="S1436" s="169"/>
      <c r="T1436" s="170"/>
      <c r="AT1436" s="165" t="s">
        <v>207</v>
      </c>
      <c r="AU1436" s="165" t="s">
        <v>84</v>
      </c>
      <c r="AV1436" s="13" t="s">
        <v>82</v>
      </c>
      <c r="AW1436" s="13" t="s">
        <v>32</v>
      </c>
      <c r="AX1436" s="13" t="s">
        <v>76</v>
      </c>
      <c r="AY1436" s="165" t="s">
        <v>201</v>
      </c>
    </row>
    <row r="1437" spans="2:51" s="14" customFormat="1" ht="11.25">
      <c r="B1437" s="171"/>
      <c r="D1437" s="164" t="s">
        <v>207</v>
      </c>
      <c r="E1437" s="172" t="s">
        <v>1</v>
      </c>
      <c r="F1437" s="173" t="s">
        <v>1324</v>
      </c>
      <c r="H1437" s="174">
        <v>23</v>
      </c>
      <c r="I1437" s="175"/>
      <c r="L1437" s="171"/>
      <c r="M1437" s="176"/>
      <c r="N1437" s="177"/>
      <c r="O1437" s="177"/>
      <c r="P1437" s="177"/>
      <c r="Q1437" s="177"/>
      <c r="R1437" s="177"/>
      <c r="S1437" s="177"/>
      <c r="T1437" s="178"/>
      <c r="AT1437" s="172" t="s">
        <v>207</v>
      </c>
      <c r="AU1437" s="172" t="s">
        <v>84</v>
      </c>
      <c r="AV1437" s="14" t="s">
        <v>84</v>
      </c>
      <c r="AW1437" s="14" t="s">
        <v>32</v>
      </c>
      <c r="AX1437" s="14" t="s">
        <v>76</v>
      </c>
      <c r="AY1437" s="172" t="s">
        <v>201</v>
      </c>
    </row>
    <row r="1438" spans="2:51" s="13" customFormat="1" ht="11.25">
      <c r="B1438" s="163"/>
      <c r="D1438" s="164" t="s">
        <v>207</v>
      </c>
      <c r="E1438" s="165" t="s">
        <v>1</v>
      </c>
      <c r="F1438" s="166" t="s">
        <v>1321</v>
      </c>
      <c r="H1438" s="165" t="s">
        <v>1</v>
      </c>
      <c r="I1438" s="167"/>
      <c r="L1438" s="163"/>
      <c r="M1438" s="168"/>
      <c r="N1438" s="169"/>
      <c r="O1438" s="169"/>
      <c r="P1438" s="169"/>
      <c r="Q1438" s="169"/>
      <c r="R1438" s="169"/>
      <c r="S1438" s="169"/>
      <c r="T1438" s="170"/>
      <c r="AT1438" s="165" t="s">
        <v>207</v>
      </c>
      <c r="AU1438" s="165" t="s">
        <v>84</v>
      </c>
      <c r="AV1438" s="13" t="s">
        <v>82</v>
      </c>
      <c r="AW1438" s="13" t="s">
        <v>32</v>
      </c>
      <c r="AX1438" s="13" t="s">
        <v>76</v>
      </c>
      <c r="AY1438" s="165" t="s">
        <v>201</v>
      </c>
    </row>
    <row r="1439" spans="2:51" s="14" customFormat="1" ht="11.25">
      <c r="B1439" s="171"/>
      <c r="D1439" s="164" t="s">
        <v>207</v>
      </c>
      <c r="E1439" s="172" t="s">
        <v>1</v>
      </c>
      <c r="F1439" s="173" t="s">
        <v>1325</v>
      </c>
      <c r="H1439" s="174">
        <v>4.3499999999999996</v>
      </c>
      <c r="I1439" s="175"/>
      <c r="L1439" s="171"/>
      <c r="M1439" s="176"/>
      <c r="N1439" s="177"/>
      <c r="O1439" s="177"/>
      <c r="P1439" s="177"/>
      <c r="Q1439" s="177"/>
      <c r="R1439" s="177"/>
      <c r="S1439" s="177"/>
      <c r="T1439" s="178"/>
      <c r="AT1439" s="172" t="s">
        <v>207</v>
      </c>
      <c r="AU1439" s="172" t="s">
        <v>84</v>
      </c>
      <c r="AV1439" s="14" t="s">
        <v>84</v>
      </c>
      <c r="AW1439" s="14" t="s">
        <v>32</v>
      </c>
      <c r="AX1439" s="14" t="s">
        <v>76</v>
      </c>
      <c r="AY1439" s="172" t="s">
        <v>201</v>
      </c>
    </row>
    <row r="1440" spans="2:51" s="13" customFormat="1" ht="11.25">
      <c r="B1440" s="163"/>
      <c r="D1440" s="164" t="s">
        <v>207</v>
      </c>
      <c r="E1440" s="165" t="s">
        <v>1</v>
      </c>
      <c r="F1440" s="166" t="s">
        <v>1321</v>
      </c>
      <c r="H1440" s="165" t="s">
        <v>1</v>
      </c>
      <c r="I1440" s="167"/>
      <c r="L1440" s="163"/>
      <c r="M1440" s="168"/>
      <c r="N1440" s="169"/>
      <c r="O1440" s="169"/>
      <c r="P1440" s="169"/>
      <c r="Q1440" s="169"/>
      <c r="R1440" s="169"/>
      <c r="S1440" s="169"/>
      <c r="T1440" s="170"/>
      <c r="AT1440" s="165" t="s">
        <v>207</v>
      </c>
      <c r="AU1440" s="165" t="s">
        <v>84</v>
      </c>
      <c r="AV1440" s="13" t="s">
        <v>82</v>
      </c>
      <c r="AW1440" s="13" t="s">
        <v>32</v>
      </c>
      <c r="AX1440" s="13" t="s">
        <v>76</v>
      </c>
      <c r="AY1440" s="165" t="s">
        <v>201</v>
      </c>
    </row>
    <row r="1441" spans="2:51" s="14" customFormat="1" ht="11.25">
      <c r="B1441" s="171"/>
      <c r="D1441" s="164" t="s">
        <v>207</v>
      </c>
      <c r="E1441" s="172" t="s">
        <v>1</v>
      </c>
      <c r="F1441" s="173" t="s">
        <v>1326</v>
      </c>
      <c r="H1441" s="174">
        <v>12.081</v>
      </c>
      <c r="I1441" s="175"/>
      <c r="L1441" s="171"/>
      <c r="M1441" s="176"/>
      <c r="N1441" s="177"/>
      <c r="O1441" s="177"/>
      <c r="P1441" s="177"/>
      <c r="Q1441" s="177"/>
      <c r="R1441" s="177"/>
      <c r="S1441" s="177"/>
      <c r="T1441" s="178"/>
      <c r="AT1441" s="172" t="s">
        <v>207</v>
      </c>
      <c r="AU1441" s="172" t="s">
        <v>84</v>
      </c>
      <c r="AV1441" s="14" t="s">
        <v>84</v>
      </c>
      <c r="AW1441" s="14" t="s">
        <v>32</v>
      </c>
      <c r="AX1441" s="14" t="s">
        <v>76</v>
      </c>
      <c r="AY1441" s="172" t="s">
        <v>201</v>
      </c>
    </row>
    <row r="1442" spans="2:51" s="13" customFormat="1" ht="11.25">
      <c r="B1442" s="163"/>
      <c r="D1442" s="164" t="s">
        <v>207</v>
      </c>
      <c r="E1442" s="165" t="s">
        <v>1</v>
      </c>
      <c r="F1442" s="166" t="s">
        <v>1321</v>
      </c>
      <c r="H1442" s="165" t="s">
        <v>1</v>
      </c>
      <c r="I1442" s="167"/>
      <c r="L1442" s="163"/>
      <c r="M1442" s="168"/>
      <c r="N1442" s="169"/>
      <c r="O1442" s="169"/>
      <c r="P1442" s="169"/>
      <c r="Q1442" s="169"/>
      <c r="R1442" s="169"/>
      <c r="S1442" s="169"/>
      <c r="T1442" s="170"/>
      <c r="AT1442" s="165" t="s">
        <v>207</v>
      </c>
      <c r="AU1442" s="165" t="s">
        <v>84</v>
      </c>
      <c r="AV1442" s="13" t="s">
        <v>82</v>
      </c>
      <c r="AW1442" s="13" t="s">
        <v>32</v>
      </c>
      <c r="AX1442" s="13" t="s">
        <v>76</v>
      </c>
      <c r="AY1442" s="165" t="s">
        <v>201</v>
      </c>
    </row>
    <row r="1443" spans="2:51" s="14" customFormat="1" ht="11.25">
      <c r="B1443" s="171"/>
      <c r="D1443" s="164" t="s">
        <v>207</v>
      </c>
      <c r="E1443" s="172" t="s">
        <v>1</v>
      </c>
      <c r="F1443" s="173" t="s">
        <v>1327</v>
      </c>
      <c r="H1443" s="174">
        <v>3.9649999999999999</v>
      </c>
      <c r="I1443" s="175"/>
      <c r="L1443" s="171"/>
      <c r="M1443" s="176"/>
      <c r="N1443" s="177"/>
      <c r="O1443" s="177"/>
      <c r="P1443" s="177"/>
      <c r="Q1443" s="177"/>
      <c r="R1443" s="177"/>
      <c r="S1443" s="177"/>
      <c r="T1443" s="178"/>
      <c r="AT1443" s="172" t="s">
        <v>207</v>
      </c>
      <c r="AU1443" s="172" t="s">
        <v>84</v>
      </c>
      <c r="AV1443" s="14" t="s">
        <v>84</v>
      </c>
      <c r="AW1443" s="14" t="s">
        <v>32</v>
      </c>
      <c r="AX1443" s="14" t="s">
        <v>76</v>
      </c>
      <c r="AY1443" s="172" t="s">
        <v>201</v>
      </c>
    </row>
    <row r="1444" spans="2:51" s="13" customFormat="1" ht="11.25">
      <c r="B1444" s="163"/>
      <c r="D1444" s="164" t="s">
        <v>207</v>
      </c>
      <c r="E1444" s="165" t="s">
        <v>1</v>
      </c>
      <c r="F1444" s="166" t="s">
        <v>1321</v>
      </c>
      <c r="H1444" s="165" t="s">
        <v>1</v>
      </c>
      <c r="I1444" s="167"/>
      <c r="L1444" s="163"/>
      <c r="M1444" s="168"/>
      <c r="N1444" s="169"/>
      <c r="O1444" s="169"/>
      <c r="P1444" s="169"/>
      <c r="Q1444" s="169"/>
      <c r="R1444" s="169"/>
      <c r="S1444" s="169"/>
      <c r="T1444" s="170"/>
      <c r="AT1444" s="165" t="s">
        <v>207</v>
      </c>
      <c r="AU1444" s="165" t="s">
        <v>84</v>
      </c>
      <c r="AV1444" s="13" t="s">
        <v>82</v>
      </c>
      <c r="AW1444" s="13" t="s">
        <v>32</v>
      </c>
      <c r="AX1444" s="13" t="s">
        <v>76</v>
      </c>
      <c r="AY1444" s="165" t="s">
        <v>201</v>
      </c>
    </row>
    <row r="1445" spans="2:51" s="14" customFormat="1" ht="11.25">
      <c r="B1445" s="171"/>
      <c r="D1445" s="164" t="s">
        <v>207</v>
      </c>
      <c r="E1445" s="172" t="s">
        <v>1</v>
      </c>
      <c r="F1445" s="173" t="s">
        <v>1328</v>
      </c>
      <c r="H1445" s="174">
        <v>3.1989999999999998</v>
      </c>
      <c r="I1445" s="175"/>
      <c r="L1445" s="171"/>
      <c r="M1445" s="176"/>
      <c r="N1445" s="177"/>
      <c r="O1445" s="177"/>
      <c r="P1445" s="177"/>
      <c r="Q1445" s="177"/>
      <c r="R1445" s="177"/>
      <c r="S1445" s="177"/>
      <c r="T1445" s="178"/>
      <c r="AT1445" s="172" t="s">
        <v>207</v>
      </c>
      <c r="AU1445" s="172" t="s">
        <v>84</v>
      </c>
      <c r="AV1445" s="14" t="s">
        <v>84</v>
      </c>
      <c r="AW1445" s="14" t="s">
        <v>32</v>
      </c>
      <c r="AX1445" s="14" t="s">
        <v>76</v>
      </c>
      <c r="AY1445" s="172" t="s">
        <v>201</v>
      </c>
    </row>
    <row r="1446" spans="2:51" s="13" customFormat="1" ht="11.25">
      <c r="B1446" s="163"/>
      <c r="D1446" s="164" t="s">
        <v>207</v>
      </c>
      <c r="E1446" s="165" t="s">
        <v>1</v>
      </c>
      <c r="F1446" s="166" t="s">
        <v>1321</v>
      </c>
      <c r="H1446" s="165" t="s">
        <v>1</v>
      </c>
      <c r="I1446" s="167"/>
      <c r="L1446" s="163"/>
      <c r="M1446" s="168"/>
      <c r="N1446" s="169"/>
      <c r="O1446" s="169"/>
      <c r="P1446" s="169"/>
      <c r="Q1446" s="169"/>
      <c r="R1446" s="169"/>
      <c r="S1446" s="169"/>
      <c r="T1446" s="170"/>
      <c r="AT1446" s="165" t="s">
        <v>207</v>
      </c>
      <c r="AU1446" s="165" t="s">
        <v>84</v>
      </c>
      <c r="AV1446" s="13" t="s">
        <v>82</v>
      </c>
      <c r="AW1446" s="13" t="s">
        <v>32</v>
      </c>
      <c r="AX1446" s="13" t="s">
        <v>76</v>
      </c>
      <c r="AY1446" s="165" t="s">
        <v>201</v>
      </c>
    </row>
    <row r="1447" spans="2:51" s="14" customFormat="1" ht="11.25">
      <c r="B1447" s="171"/>
      <c r="D1447" s="164" t="s">
        <v>207</v>
      </c>
      <c r="E1447" s="172" t="s">
        <v>1</v>
      </c>
      <c r="F1447" s="173" t="s">
        <v>1329</v>
      </c>
      <c r="H1447" s="174">
        <v>3.15</v>
      </c>
      <c r="I1447" s="175"/>
      <c r="L1447" s="171"/>
      <c r="M1447" s="176"/>
      <c r="N1447" s="177"/>
      <c r="O1447" s="177"/>
      <c r="P1447" s="177"/>
      <c r="Q1447" s="177"/>
      <c r="R1447" s="177"/>
      <c r="S1447" s="177"/>
      <c r="T1447" s="178"/>
      <c r="AT1447" s="172" t="s">
        <v>207</v>
      </c>
      <c r="AU1447" s="172" t="s">
        <v>84</v>
      </c>
      <c r="AV1447" s="14" t="s">
        <v>84</v>
      </c>
      <c r="AW1447" s="14" t="s">
        <v>32</v>
      </c>
      <c r="AX1447" s="14" t="s">
        <v>76</v>
      </c>
      <c r="AY1447" s="172" t="s">
        <v>201</v>
      </c>
    </row>
    <row r="1448" spans="2:51" s="13" customFormat="1" ht="11.25">
      <c r="B1448" s="163"/>
      <c r="D1448" s="164" t="s">
        <v>207</v>
      </c>
      <c r="E1448" s="165" t="s">
        <v>1</v>
      </c>
      <c r="F1448" s="166" t="s">
        <v>1330</v>
      </c>
      <c r="H1448" s="165" t="s">
        <v>1</v>
      </c>
      <c r="I1448" s="167"/>
      <c r="L1448" s="163"/>
      <c r="M1448" s="168"/>
      <c r="N1448" s="169"/>
      <c r="O1448" s="169"/>
      <c r="P1448" s="169"/>
      <c r="Q1448" s="169"/>
      <c r="R1448" s="169"/>
      <c r="S1448" s="169"/>
      <c r="T1448" s="170"/>
      <c r="AT1448" s="165" t="s">
        <v>207</v>
      </c>
      <c r="AU1448" s="165" t="s">
        <v>84</v>
      </c>
      <c r="AV1448" s="13" t="s">
        <v>82</v>
      </c>
      <c r="AW1448" s="13" t="s">
        <v>32</v>
      </c>
      <c r="AX1448" s="13" t="s">
        <v>76</v>
      </c>
      <c r="AY1448" s="165" t="s">
        <v>201</v>
      </c>
    </row>
    <row r="1449" spans="2:51" s="14" customFormat="1" ht="11.25">
      <c r="B1449" s="171"/>
      <c r="D1449" s="164" t="s">
        <v>207</v>
      </c>
      <c r="E1449" s="172" t="s">
        <v>1</v>
      </c>
      <c r="F1449" s="173" t="s">
        <v>1331</v>
      </c>
      <c r="H1449" s="174">
        <v>13.097</v>
      </c>
      <c r="I1449" s="175"/>
      <c r="L1449" s="171"/>
      <c r="M1449" s="176"/>
      <c r="N1449" s="177"/>
      <c r="O1449" s="177"/>
      <c r="P1449" s="177"/>
      <c r="Q1449" s="177"/>
      <c r="R1449" s="177"/>
      <c r="S1449" s="177"/>
      <c r="T1449" s="178"/>
      <c r="AT1449" s="172" t="s">
        <v>207</v>
      </c>
      <c r="AU1449" s="172" t="s">
        <v>84</v>
      </c>
      <c r="AV1449" s="14" t="s">
        <v>84</v>
      </c>
      <c r="AW1449" s="14" t="s">
        <v>32</v>
      </c>
      <c r="AX1449" s="14" t="s">
        <v>76</v>
      </c>
      <c r="AY1449" s="172" t="s">
        <v>201</v>
      </c>
    </row>
    <row r="1450" spans="2:51" s="13" customFormat="1" ht="11.25">
      <c r="B1450" s="163"/>
      <c r="D1450" s="164" t="s">
        <v>207</v>
      </c>
      <c r="E1450" s="165" t="s">
        <v>1</v>
      </c>
      <c r="F1450" s="166" t="s">
        <v>1330</v>
      </c>
      <c r="H1450" s="165" t="s">
        <v>1</v>
      </c>
      <c r="I1450" s="167"/>
      <c r="L1450" s="163"/>
      <c r="M1450" s="168"/>
      <c r="N1450" s="169"/>
      <c r="O1450" s="169"/>
      <c r="P1450" s="169"/>
      <c r="Q1450" s="169"/>
      <c r="R1450" s="169"/>
      <c r="S1450" s="169"/>
      <c r="T1450" s="170"/>
      <c r="AT1450" s="165" t="s">
        <v>207</v>
      </c>
      <c r="AU1450" s="165" t="s">
        <v>84</v>
      </c>
      <c r="AV1450" s="13" t="s">
        <v>82</v>
      </c>
      <c r="AW1450" s="13" t="s">
        <v>32</v>
      </c>
      <c r="AX1450" s="13" t="s">
        <v>76</v>
      </c>
      <c r="AY1450" s="165" t="s">
        <v>201</v>
      </c>
    </row>
    <row r="1451" spans="2:51" s="14" customFormat="1" ht="11.25">
      <c r="B1451" s="171"/>
      <c r="D1451" s="164" t="s">
        <v>207</v>
      </c>
      <c r="E1451" s="172" t="s">
        <v>1</v>
      </c>
      <c r="F1451" s="173" t="s">
        <v>1332</v>
      </c>
      <c r="H1451" s="174">
        <v>6.548</v>
      </c>
      <c r="I1451" s="175"/>
      <c r="L1451" s="171"/>
      <c r="M1451" s="176"/>
      <c r="N1451" s="177"/>
      <c r="O1451" s="177"/>
      <c r="P1451" s="177"/>
      <c r="Q1451" s="177"/>
      <c r="R1451" s="177"/>
      <c r="S1451" s="177"/>
      <c r="T1451" s="178"/>
      <c r="AT1451" s="172" t="s">
        <v>207</v>
      </c>
      <c r="AU1451" s="172" t="s">
        <v>84</v>
      </c>
      <c r="AV1451" s="14" t="s">
        <v>84</v>
      </c>
      <c r="AW1451" s="14" t="s">
        <v>32</v>
      </c>
      <c r="AX1451" s="14" t="s">
        <v>76</v>
      </c>
      <c r="AY1451" s="172" t="s">
        <v>201</v>
      </c>
    </row>
    <row r="1452" spans="2:51" s="13" customFormat="1" ht="11.25">
      <c r="B1452" s="163"/>
      <c r="D1452" s="164" t="s">
        <v>207</v>
      </c>
      <c r="E1452" s="165" t="s">
        <v>1</v>
      </c>
      <c r="F1452" s="166" t="s">
        <v>1330</v>
      </c>
      <c r="H1452" s="165" t="s">
        <v>1</v>
      </c>
      <c r="I1452" s="167"/>
      <c r="L1452" s="163"/>
      <c r="M1452" s="168"/>
      <c r="N1452" s="169"/>
      <c r="O1452" s="169"/>
      <c r="P1452" s="169"/>
      <c r="Q1452" s="169"/>
      <c r="R1452" s="169"/>
      <c r="S1452" s="169"/>
      <c r="T1452" s="170"/>
      <c r="AT1452" s="165" t="s">
        <v>207</v>
      </c>
      <c r="AU1452" s="165" t="s">
        <v>84</v>
      </c>
      <c r="AV1452" s="13" t="s">
        <v>82</v>
      </c>
      <c r="AW1452" s="13" t="s">
        <v>32</v>
      </c>
      <c r="AX1452" s="13" t="s">
        <v>76</v>
      </c>
      <c r="AY1452" s="165" t="s">
        <v>201</v>
      </c>
    </row>
    <row r="1453" spans="2:51" s="14" customFormat="1" ht="11.25">
      <c r="B1453" s="171"/>
      <c r="D1453" s="164" t="s">
        <v>207</v>
      </c>
      <c r="E1453" s="172" t="s">
        <v>1</v>
      </c>
      <c r="F1453" s="173" t="s">
        <v>1332</v>
      </c>
      <c r="H1453" s="174">
        <v>6.548</v>
      </c>
      <c r="I1453" s="175"/>
      <c r="L1453" s="171"/>
      <c r="M1453" s="176"/>
      <c r="N1453" s="177"/>
      <c r="O1453" s="177"/>
      <c r="P1453" s="177"/>
      <c r="Q1453" s="177"/>
      <c r="R1453" s="177"/>
      <c r="S1453" s="177"/>
      <c r="T1453" s="178"/>
      <c r="AT1453" s="172" t="s">
        <v>207</v>
      </c>
      <c r="AU1453" s="172" t="s">
        <v>84</v>
      </c>
      <c r="AV1453" s="14" t="s">
        <v>84</v>
      </c>
      <c r="AW1453" s="14" t="s">
        <v>32</v>
      </c>
      <c r="AX1453" s="14" t="s">
        <v>76</v>
      </c>
      <c r="AY1453" s="172" t="s">
        <v>201</v>
      </c>
    </row>
    <row r="1454" spans="2:51" s="13" customFormat="1" ht="11.25">
      <c r="B1454" s="163"/>
      <c r="D1454" s="164" t="s">
        <v>207</v>
      </c>
      <c r="E1454" s="165" t="s">
        <v>1</v>
      </c>
      <c r="F1454" s="166" t="s">
        <v>1330</v>
      </c>
      <c r="H1454" s="165" t="s">
        <v>1</v>
      </c>
      <c r="I1454" s="167"/>
      <c r="L1454" s="163"/>
      <c r="M1454" s="168"/>
      <c r="N1454" s="169"/>
      <c r="O1454" s="169"/>
      <c r="P1454" s="169"/>
      <c r="Q1454" s="169"/>
      <c r="R1454" s="169"/>
      <c r="S1454" s="169"/>
      <c r="T1454" s="170"/>
      <c r="AT1454" s="165" t="s">
        <v>207</v>
      </c>
      <c r="AU1454" s="165" t="s">
        <v>84</v>
      </c>
      <c r="AV1454" s="13" t="s">
        <v>82</v>
      </c>
      <c r="AW1454" s="13" t="s">
        <v>32</v>
      </c>
      <c r="AX1454" s="13" t="s">
        <v>76</v>
      </c>
      <c r="AY1454" s="165" t="s">
        <v>201</v>
      </c>
    </row>
    <row r="1455" spans="2:51" s="14" customFormat="1" ht="11.25">
      <c r="B1455" s="171"/>
      <c r="D1455" s="164" t="s">
        <v>207</v>
      </c>
      <c r="E1455" s="172" t="s">
        <v>1</v>
      </c>
      <c r="F1455" s="173" t="s">
        <v>1333</v>
      </c>
      <c r="H1455" s="174">
        <v>2.4980000000000002</v>
      </c>
      <c r="I1455" s="175"/>
      <c r="L1455" s="171"/>
      <c r="M1455" s="176"/>
      <c r="N1455" s="177"/>
      <c r="O1455" s="177"/>
      <c r="P1455" s="177"/>
      <c r="Q1455" s="177"/>
      <c r="R1455" s="177"/>
      <c r="S1455" s="177"/>
      <c r="T1455" s="178"/>
      <c r="AT1455" s="172" t="s">
        <v>207</v>
      </c>
      <c r="AU1455" s="172" t="s">
        <v>84</v>
      </c>
      <c r="AV1455" s="14" t="s">
        <v>84</v>
      </c>
      <c r="AW1455" s="14" t="s">
        <v>32</v>
      </c>
      <c r="AX1455" s="14" t="s">
        <v>76</v>
      </c>
      <c r="AY1455" s="172" t="s">
        <v>201</v>
      </c>
    </row>
    <row r="1456" spans="2:51" s="13" customFormat="1" ht="11.25">
      <c r="B1456" s="163"/>
      <c r="D1456" s="164" t="s">
        <v>207</v>
      </c>
      <c r="E1456" s="165" t="s">
        <v>1</v>
      </c>
      <c r="F1456" s="166" t="s">
        <v>1330</v>
      </c>
      <c r="H1456" s="165" t="s">
        <v>1</v>
      </c>
      <c r="I1456" s="167"/>
      <c r="L1456" s="163"/>
      <c r="M1456" s="168"/>
      <c r="N1456" s="169"/>
      <c r="O1456" s="169"/>
      <c r="P1456" s="169"/>
      <c r="Q1456" s="169"/>
      <c r="R1456" s="169"/>
      <c r="S1456" s="169"/>
      <c r="T1456" s="170"/>
      <c r="AT1456" s="165" t="s">
        <v>207</v>
      </c>
      <c r="AU1456" s="165" t="s">
        <v>84</v>
      </c>
      <c r="AV1456" s="13" t="s">
        <v>82</v>
      </c>
      <c r="AW1456" s="13" t="s">
        <v>32</v>
      </c>
      <c r="AX1456" s="13" t="s">
        <v>76</v>
      </c>
      <c r="AY1456" s="165" t="s">
        <v>201</v>
      </c>
    </row>
    <row r="1457" spans="1:65" s="14" customFormat="1" ht="11.25">
      <c r="B1457" s="171"/>
      <c r="D1457" s="164" t="s">
        <v>207</v>
      </c>
      <c r="E1457" s="172" t="s">
        <v>1</v>
      </c>
      <c r="F1457" s="173" t="s">
        <v>1334</v>
      </c>
      <c r="H1457" s="174">
        <v>1.2490000000000001</v>
      </c>
      <c r="I1457" s="175"/>
      <c r="L1457" s="171"/>
      <c r="M1457" s="176"/>
      <c r="N1457" s="177"/>
      <c r="O1457" s="177"/>
      <c r="P1457" s="177"/>
      <c r="Q1457" s="177"/>
      <c r="R1457" s="177"/>
      <c r="S1457" s="177"/>
      <c r="T1457" s="178"/>
      <c r="AT1457" s="172" t="s">
        <v>207</v>
      </c>
      <c r="AU1457" s="172" t="s">
        <v>84</v>
      </c>
      <c r="AV1457" s="14" t="s">
        <v>84</v>
      </c>
      <c r="AW1457" s="14" t="s">
        <v>32</v>
      </c>
      <c r="AX1457" s="14" t="s">
        <v>76</v>
      </c>
      <c r="AY1457" s="172" t="s">
        <v>201</v>
      </c>
    </row>
    <row r="1458" spans="1:65" s="13" customFormat="1" ht="11.25">
      <c r="B1458" s="163"/>
      <c r="D1458" s="164" t="s">
        <v>207</v>
      </c>
      <c r="E1458" s="165" t="s">
        <v>1</v>
      </c>
      <c r="F1458" s="166" t="s">
        <v>1330</v>
      </c>
      <c r="H1458" s="165" t="s">
        <v>1</v>
      </c>
      <c r="I1458" s="167"/>
      <c r="L1458" s="163"/>
      <c r="M1458" s="168"/>
      <c r="N1458" s="169"/>
      <c r="O1458" s="169"/>
      <c r="P1458" s="169"/>
      <c r="Q1458" s="169"/>
      <c r="R1458" s="169"/>
      <c r="S1458" s="169"/>
      <c r="T1458" s="170"/>
      <c r="AT1458" s="165" t="s">
        <v>207</v>
      </c>
      <c r="AU1458" s="165" t="s">
        <v>84</v>
      </c>
      <c r="AV1458" s="13" t="s">
        <v>82</v>
      </c>
      <c r="AW1458" s="13" t="s">
        <v>32</v>
      </c>
      <c r="AX1458" s="13" t="s">
        <v>76</v>
      </c>
      <c r="AY1458" s="165" t="s">
        <v>201</v>
      </c>
    </row>
    <row r="1459" spans="1:65" s="14" customFormat="1" ht="11.25">
      <c r="B1459" s="171"/>
      <c r="D1459" s="164" t="s">
        <v>207</v>
      </c>
      <c r="E1459" s="172" t="s">
        <v>1</v>
      </c>
      <c r="F1459" s="173" t="s">
        <v>1333</v>
      </c>
      <c r="H1459" s="174">
        <v>2.4980000000000002</v>
      </c>
      <c r="I1459" s="175"/>
      <c r="L1459" s="171"/>
      <c r="M1459" s="176"/>
      <c r="N1459" s="177"/>
      <c r="O1459" s="177"/>
      <c r="P1459" s="177"/>
      <c r="Q1459" s="177"/>
      <c r="R1459" s="177"/>
      <c r="S1459" s="177"/>
      <c r="T1459" s="178"/>
      <c r="AT1459" s="172" t="s">
        <v>207</v>
      </c>
      <c r="AU1459" s="172" t="s">
        <v>84</v>
      </c>
      <c r="AV1459" s="14" t="s">
        <v>84</v>
      </c>
      <c r="AW1459" s="14" t="s">
        <v>32</v>
      </c>
      <c r="AX1459" s="14" t="s">
        <v>76</v>
      </c>
      <c r="AY1459" s="172" t="s">
        <v>201</v>
      </c>
    </row>
    <row r="1460" spans="1:65" s="13" customFormat="1" ht="11.25">
      <c r="B1460" s="163"/>
      <c r="D1460" s="164" t="s">
        <v>207</v>
      </c>
      <c r="E1460" s="165" t="s">
        <v>1</v>
      </c>
      <c r="F1460" s="166" t="s">
        <v>1330</v>
      </c>
      <c r="H1460" s="165" t="s">
        <v>1</v>
      </c>
      <c r="I1460" s="167"/>
      <c r="L1460" s="163"/>
      <c r="M1460" s="168"/>
      <c r="N1460" s="169"/>
      <c r="O1460" s="169"/>
      <c r="P1460" s="169"/>
      <c r="Q1460" s="169"/>
      <c r="R1460" s="169"/>
      <c r="S1460" s="169"/>
      <c r="T1460" s="170"/>
      <c r="AT1460" s="165" t="s">
        <v>207</v>
      </c>
      <c r="AU1460" s="165" t="s">
        <v>84</v>
      </c>
      <c r="AV1460" s="13" t="s">
        <v>82</v>
      </c>
      <c r="AW1460" s="13" t="s">
        <v>32</v>
      </c>
      <c r="AX1460" s="13" t="s">
        <v>76</v>
      </c>
      <c r="AY1460" s="165" t="s">
        <v>201</v>
      </c>
    </row>
    <row r="1461" spans="1:65" s="14" customFormat="1" ht="11.25">
      <c r="B1461" s="171"/>
      <c r="D1461" s="164" t="s">
        <v>207</v>
      </c>
      <c r="E1461" s="172" t="s">
        <v>1</v>
      </c>
      <c r="F1461" s="173" t="s">
        <v>1333</v>
      </c>
      <c r="H1461" s="174">
        <v>2.4980000000000002</v>
      </c>
      <c r="I1461" s="175"/>
      <c r="L1461" s="171"/>
      <c r="M1461" s="176"/>
      <c r="N1461" s="177"/>
      <c r="O1461" s="177"/>
      <c r="P1461" s="177"/>
      <c r="Q1461" s="177"/>
      <c r="R1461" s="177"/>
      <c r="S1461" s="177"/>
      <c r="T1461" s="178"/>
      <c r="AT1461" s="172" t="s">
        <v>207</v>
      </c>
      <c r="AU1461" s="172" t="s">
        <v>84</v>
      </c>
      <c r="AV1461" s="14" t="s">
        <v>84</v>
      </c>
      <c r="AW1461" s="14" t="s">
        <v>32</v>
      </c>
      <c r="AX1461" s="14" t="s">
        <v>76</v>
      </c>
      <c r="AY1461" s="172" t="s">
        <v>201</v>
      </c>
    </row>
    <row r="1462" spans="1:65" s="13" customFormat="1" ht="11.25">
      <c r="B1462" s="163"/>
      <c r="D1462" s="164" t="s">
        <v>207</v>
      </c>
      <c r="E1462" s="165" t="s">
        <v>1</v>
      </c>
      <c r="F1462" s="166" t="s">
        <v>1330</v>
      </c>
      <c r="H1462" s="165" t="s">
        <v>1</v>
      </c>
      <c r="I1462" s="167"/>
      <c r="L1462" s="163"/>
      <c r="M1462" s="168"/>
      <c r="N1462" s="169"/>
      <c r="O1462" s="169"/>
      <c r="P1462" s="169"/>
      <c r="Q1462" s="169"/>
      <c r="R1462" s="169"/>
      <c r="S1462" s="169"/>
      <c r="T1462" s="170"/>
      <c r="AT1462" s="165" t="s">
        <v>207</v>
      </c>
      <c r="AU1462" s="165" t="s">
        <v>84</v>
      </c>
      <c r="AV1462" s="13" t="s">
        <v>82</v>
      </c>
      <c r="AW1462" s="13" t="s">
        <v>32</v>
      </c>
      <c r="AX1462" s="13" t="s">
        <v>76</v>
      </c>
      <c r="AY1462" s="165" t="s">
        <v>201</v>
      </c>
    </row>
    <row r="1463" spans="1:65" s="14" customFormat="1" ht="11.25">
      <c r="B1463" s="171"/>
      <c r="D1463" s="164" t="s">
        <v>207</v>
      </c>
      <c r="E1463" s="172" t="s">
        <v>1</v>
      </c>
      <c r="F1463" s="173" t="s">
        <v>1333</v>
      </c>
      <c r="H1463" s="174">
        <v>2.4980000000000002</v>
      </c>
      <c r="I1463" s="175"/>
      <c r="L1463" s="171"/>
      <c r="M1463" s="176"/>
      <c r="N1463" s="177"/>
      <c r="O1463" s="177"/>
      <c r="P1463" s="177"/>
      <c r="Q1463" s="177"/>
      <c r="R1463" s="177"/>
      <c r="S1463" s="177"/>
      <c r="T1463" s="178"/>
      <c r="AT1463" s="172" t="s">
        <v>207</v>
      </c>
      <c r="AU1463" s="172" t="s">
        <v>84</v>
      </c>
      <c r="AV1463" s="14" t="s">
        <v>84</v>
      </c>
      <c r="AW1463" s="14" t="s">
        <v>32</v>
      </c>
      <c r="AX1463" s="14" t="s">
        <v>76</v>
      </c>
      <c r="AY1463" s="172" t="s">
        <v>201</v>
      </c>
    </row>
    <row r="1464" spans="1:65" s="13" customFormat="1" ht="11.25">
      <c r="B1464" s="163"/>
      <c r="D1464" s="164" t="s">
        <v>207</v>
      </c>
      <c r="E1464" s="165" t="s">
        <v>1</v>
      </c>
      <c r="F1464" s="166" t="s">
        <v>1330</v>
      </c>
      <c r="H1464" s="165" t="s">
        <v>1</v>
      </c>
      <c r="I1464" s="167"/>
      <c r="L1464" s="163"/>
      <c r="M1464" s="168"/>
      <c r="N1464" s="169"/>
      <c r="O1464" s="169"/>
      <c r="P1464" s="169"/>
      <c r="Q1464" s="169"/>
      <c r="R1464" s="169"/>
      <c r="S1464" s="169"/>
      <c r="T1464" s="170"/>
      <c r="AT1464" s="165" t="s">
        <v>207</v>
      </c>
      <c r="AU1464" s="165" t="s">
        <v>84</v>
      </c>
      <c r="AV1464" s="13" t="s">
        <v>82</v>
      </c>
      <c r="AW1464" s="13" t="s">
        <v>32</v>
      </c>
      <c r="AX1464" s="13" t="s">
        <v>76</v>
      </c>
      <c r="AY1464" s="165" t="s">
        <v>201</v>
      </c>
    </row>
    <row r="1465" spans="1:65" s="14" customFormat="1" ht="11.25">
      <c r="B1465" s="171"/>
      <c r="D1465" s="164" t="s">
        <v>207</v>
      </c>
      <c r="E1465" s="172" t="s">
        <v>1</v>
      </c>
      <c r="F1465" s="173" t="s">
        <v>1333</v>
      </c>
      <c r="H1465" s="174">
        <v>2.4980000000000002</v>
      </c>
      <c r="I1465" s="175"/>
      <c r="L1465" s="171"/>
      <c r="M1465" s="176"/>
      <c r="N1465" s="177"/>
      <c r="O1465" s="177"/>
      <c r="P1465" s="177"/>
      <c r="Q1465" s="177"/>
      <c r="R1465" s="177"/>
      <c r="S1465" s="177"/>
      <c r="T1465" s="178"/>
      <c r="AT1465" s="172" t="s">
        <v>207</v>
      </c>
      <c r="AU1465" s="172" t="s">
        <v>84</v>
      </c>
      <c r="AV1465" s="14" t="s">
        <v>84</v>
      </c>
      <c r="AW1465" s="14" t="s">
        <v>32</v>
      </c>
      <c r="AX1465" s="14" t="s">
        <v>76</v>
      </c>
      <c r="AY1465" s="172" t="s">
        <v>201</v>
      </c>
    </row>
    <row r="1466" spans="1:65" s="13" customFormat="1" ht="11.25">
      <c r="B1466" s="163"/>
      <c r="D1466" s="164" t="s">
        <v>207</v>
      </c>
      <c r="E1466" s="165" t="s">
        <v>1</v>
      </c>
      <c r="F1466" s="166" t="s">
        <v>1330</v>
      </c>
      <c r="H1466" s="165" t="s">
        <v>1</v>
      </c>
      <c r="I1466" s="167"/>
      <c r="L1466" s="163"/>
      <c r="M1466" s="168"/>
      <c r="N1466" s="169"/>
      <c r="O1466" s="169"/>
      <c r="P1466" s="169"/>
      <c r="Q1466" s="169"/>
      <c r="R1466" s="169"/>
      <c r="S1466" s="169"/>
      <c r="T1466" s="170"/>
      <c r="AT1466" s="165" t="s">
        <v>207</v>
      </c>
      <c r="AU1466" s="165" t="s">
        <v>84</v>
      </c>
      <c r="AV1466" s="13" t="s">
        <v>82</v>
      </c>
      <c r="AW1466" s="13" t="s">
        <v>32</v>
      </c>
      <c r="AX1466" s="13" t="s">
        <v>76</v>
      </c>
      <c r="AY1466" s="165" t="s">
        <v>201</v>
      </c>
    </row>
    <row r="1467" spans="1:65" s="14" customFormat="1" ht="11.25">
      <c r="B1467" s="171"/>
      <c r="D1467" s="164" t="s">
        <v>207</v>
      </c>
      <c r="E1467" s="172" t="s">
        <v>1</v>
      </c>
      <c r="F1467" s="173" t="s">
        <v>1333</v>
      </c>
      <c r="H1467" s="174">
        <v>2.4980000000000002</v>
      </c>
      <c r="I1467" s="175"/>
      <c r="L1467" s="171"/>
      <c r="M1467" s="176"/>
      <c r="N1467" s="177"/>
      <c r="O1467" s="177"/>
      <c r="P1467" s="177"/>
      <c r="Q1467" s="177"/>
      <c r="R1467" s="177"/>
      <c r="S1467" s="177"/>
      <c r="T1467" s="178"/>
      <c r="AT1467" s="172" t="s">
        <v>207</v>
      </c>
      <c r="AU1467" s="172" t="s">
        <v>84</v>
      </c>
      <c r="AV1467" s="14" t="s">
        <v>84</v>
      </c>
      <c r="AW1467" s="14" t="s">
        <v>32</v>
      </c>
      <c r="AX1467" s="14" t="s">
        <v>76</v>
      </c>
      <c r="AY1467" s="172" t="s">
        <v>201</v>
      </c>
    </row>
    <row r="1468" spans="1:65" s="15" customFormat="1" ht="11.25">
      <c r="B1468" s="179"/>
      <c r="D1468" s="164" t="s">
        <v>207</v>
      </c>
      <c r="E1468" s="180" t="s">
        <v>1</v>
      </c>
      <c r="F1468" s="181" t="s">
        <v>211</v>
      </c>
      <c r="H1468" s="182">
        <v>296.262</v>
      </c>
      <c r="I1468" s="183"/>
      <c r="L1468" s="179"/>
      <c r="M1468" s="184"/>
      <c r="N1468" s="185"/>
      <c r="O1468" s="185"/>
      <c r="P1468" s="185"/>
      <c r="Q1468" s="185"/>
      <c r="R1468" s="185"/>
      <c r="S1468" s="185"/>
      <c r="T1468" s="186"/>
      <c r="AT1468" s="180" t="s">
        <v>207</v>
      </c>
      <c r="AU1468" s="180" t="s">
        <v>84</v>
      </c>
      <c r="AV1468" s="15" t="s">
        <v>126</v>
      </c>
      <c r="AW1468" s="15" t="s">
        <v>32</v>
      </c>
      <c r="AX1468" s="15" t="s">
        <v>82</v>
      </c>
      <c r="AY1468" s="180" t="s">
        <v>201</v>
      </c>
    </row>
    <row r="1469" spans="1:65" s="2" customFormat="1" ht="16.5" customHeight="1">
      <c r="A1469" s="33"/>
      <c r="B1469" s="149"/>
      <c r="C1469" s="187" t="s">
        <v>1335</v>
      </c>
      <c r="D1469" s="187" t="s">
        <v>212</v>
      </c>
      <c r="E1469" s="188" t="s">
        <v>1336</v>
      </c>
      <c r="F1469" s="189" t="s">
        <v>1337</v>
      </c>
      <c r="G1469" s="190" t="s">
        <v>206</v>
      </c>
      <c r="H1469" s="191">
        <v>8.2940000000000005</v>
      </c>
      <c r="I1469" s="192"/>
      <c r="J1469" s="193">
        <f>ROUND(I1469*H1469,2)</f>
        <v>0</v>
      </c>
      <c r="K1469" s="189" t="s">
        <v>1</v>
      </c>
      <c r="L1469" s="194"/>
      <c r="M1469" s="195" t="s">
        <v>1</v>
      </c>
      <c r="N1469" s="196" t="s">
        <v>41</v>
      </c>
      <c r="O1469" s="59"/>
      <c r="P1469" s="159">
        <f>O1469*H1469</f>
        <v>0</v>
      </c>
      <c r="Q1469" s="159">
        <v>0.44</v>
      </c>
      <c r="R1469" s="159">
        <f>Q1469*H1469</f>
        <v>3.6493600000000002</v>
      </c>
      <c r="S1469" s="159">
        <v>0</v>
      </c>
      <c r="T1469" s="160">
        <f>S1469*H1469</f>
        <v>0</v>
      </c>
      <c r="U1469" s="33"/>
      <c r="V1469" s="33"/>
      <c r="W1469" s="33"/>
      <c r="X1469" s="33"/>
      <c r="Y1469" s="33"/>
      <c r="Z1469" s="33"/>
      <c r="AA1469" s="33"/>
      <c r="AB1469" s="33"/>
      <c r="AC1469" s="33"/>
      <c r="AD1469" s="33"/>
      <c r="AE1469" s="33"/>
      <c r="AR1469" s="161" t="s">
        <v>297</v>
      </c>
      <c r="AT1469" s="161" t="s">
        <v>212</v>
      </c>
      <c r="AU1469" s="161" t="s">
        <v>84</v>
      </c>
      <c r="AY1469" s="18" t="s">
        <v>201</v>
      </c>
      <c r="BE1469" s="162">
        <f>IF(N1469="základní",J1469,0)</f>
        <v>0</v>
      </c>
      <c r="BF1469" s="162">
        <f>IF(N1469="snížená",J1469,0)</f>
        <v>0</v>
      </c>
      <c r="BG1469" s="162">
        <f>IF(N1469="zákl. přenesená",J1469,0)</f>
        <v>0</v>
      </c>
      <c r="BH1469" s="162">
        <f>IF(N1469="sníž. přenesená",J1469,0)</f>
        <v>0</v>
      </c>
      <c r="BI1469" s="162">
        <f>IF(N1469="nulová",J1469,0)</f>
        <v>0</v>
      </c>
      <c r="BJ1469" s="18" t="s">
        <v>82</v>
      </c>
      <c r="BK1469" s="162">
        <f>ROUND(I1469*H1469,2)</f>
        <v>0</v>
      </c>
      <c r="BL1469" s="18" t="s">
        <v>250</v>
      </c>
      <c r="BM1469" s="161" t="s">
        <v>1338</v>
      </c>
    </row>
    <row r="1470" spans="1:65" s="13" customFormat="1" ht="11.25">
      <c r="B1470" s="163"/>
      <c r="D1470" s="164" t="s">
        <v>207</v>
      </c>
      <c r="E1470" s="165" t="s">
        <v>1</v>
      </c>
      <c r="F1470" s="166" t="s">
        <v>1298</v>
      </c>
      <c r="H1470" s="165" t="s">
        <v>1</v>
      </c>
      <c r="I1470" s="167"/>
      <c r="L1470" s="163"/>
      <c r="M1470" s="168"/>
      <c r="N1470" s="169"/>
      <c r="O1470" s="169"/>
      <c r="P1470" s="169"/>
      <c r="Q1470" s="169"/>
      <c r="R1470" s="169"/>
      <c r="S1470" s="169"/>
      <c r="T1470" s="170"/>
      <c r="AT1470" s="165" t="s">
        <v>207</v>
      </c>
      <c r="AU1470" s="165" t="s">
        <v>84</v>
      </c>
      <c r="AV1470" s="13" t="s">
        <v>82</v>
      </c>
      <c r="AW1470" s="13" t="s">
        <v>32</v>
      </c>
      <c r="AX1470" s="13" t="s">
        <v>76</v>
      </c>
      <c r="AY1470" s="165" t="s">
        <v>201</v>
      </c>
    </row>
    <row r="1471" spans="1:65" s="14" customFormat="1" ht="11.25">
      <c r="B1471" s="171"/>
      <c r="D1471" s="164" t="s">
        <v>207</v>
      </c>
      <c r="E1471" s="172" t="s">
        <v>1</v>
      </c>
      <c r="F1471" s="173" t="s">
        <v>1339</v>
      </c>
      <c r="H1471" s="174">
        <v>8.1000000000000003E-2</v>
      </c>
      <c r="I1471" s="175"/>
      <c r="L1471" s="171"/>
      <c r="M1471" s="176"/>
      <c r="N1471" s="177"/>
      <c r="O1471" s="177"/>
      <c r="P1471" s="177"/>
      <c r="Q1471" s="177"/>
      <c r="R1471" s="177"/>
      <c r="S1471" s="177"/>
      <c r="T1471" s="178"/>
      <c r="AT1471" s="172" t="s">
        <v>207</v>
      </c>
      <c r="AU1471" s="172" t="s">
        <v>84</v>
      </c>
      <c r="AV1471" s="14" t="s">
        <v>84</v>
      </c>
      <c r="AW1471" s="14" t="s">
        <v>32</v>
      </c>
      <c r="AX1471" s="14" t="s">
        <v>76</v>
      </c>
      <c r="AY1471" s="172" t="s">
        <v>201</v>
      </c>
    </row>
    <row r="1472" spans="1:65" s="13" customFormat="1" ht="11.25">
      <c r="B1472" s="163"/>
      <c r="D1472" s="164" t="s">
        <v>207</v>
      </c>
      <c r="E1472" s="165" t="s">
        <v>1</v>
      </c>
      <c r="F1472" s="166" t="s">
        <v>1298</v>
      </c>
      <c r="H1472" s="165" t="s">
        <v>1</v>
      </c>
      <c r="I1472" s="167"/>
      <c r="L1472" s="163"/>
      <c r="M1472" s="168"/>
      <c r="N1472" s="169"/>
      <c r="O1472" s="169"/>
      <c r="P1472" s="169"/>
      <c r="Q1472" s="169"/>
      <c r="R1472" s="169"/>
      <c r="S1472" s="169"/>
      <c r="T1472" s="170"/>
      <c r="AT1472" s="165" t="s">
        <v>207</v>
      </c>
      <c r="AU1472" s="165" t="s">
        <v>84</v>
      </c>
      <c r="AV1472" s="13" t="s">
        <v>82</v>
      </c>
      <c r="AW1472" s="13" t="s">
        <v>32</v>
      </c>
      <c r="AX1472" s="13" t="s">
        <v>76</v>
      </c>
      <c r="AY1472" s="165" t="s">
        <v>201</v>
      </c>
    </row>
    <row r="1473" spans="2:51" s="14" customFormat="1" ht="11.25">
      <c r="B1473" s="171"/>
      <c r="D1473" s="164" t="s">
        <v>207</v>
      </c>
      <c r="E1473" s="172" t="s">
        <v>1</v>
      </c>
      <c r="F1473" s="173" t="s">
        <v>1133</v>
      </c>
      <c r="H1473" s="174">
        <v>3.7999999999999999E-2</v>
      </c>
      <c r="I1473" s="175"/>
      <c r="L1473" s="171"/>
      <c r="M1473" s="176"/>
      <c r="N1473" s="177"/>
      <c r="O1473" s="177"/>
      <c r="P1473" s="177"/>
      <c r="Q1473" s="177"/>
      <c r="R1473" s="177"/>
      <c r="S1473" s="177"/>
      <c r="T1473" s="178"/>
      <c r="AT1473" s="172" t="s">
        <v>207</v>
      </c>
      <c r="AU1473" s="172" t="s">
        <v>84</v>
      </c>
      <c r="AV1473" s="14" t="s">
        <v>84</v>
      </c>
      <c r="AW1473" s="14" t="s">
        <v>32</v>
      </c>
      <c r="AX1473" s="14" t="s">
        <v>76</v>
      </c>
      <c r="AY1473" s="172" t="s">
        <v>201</v>
      </c>
    </row>
    <row r="1474" spans="2:51" s="13" customFormat="1" ht="11.25">
      <c r="B1474" s="163"/>
      <c r="D1474" s="164" t="s">
        <v>207</v>
      </c>
      <c r="E1474" s="165" t="s">
        <v>1</v>
      </c>
      <c r="F1474" s="166" t="s">
        <v>1298</v>
      </c>
      <c r="H1474" s="165" t="s">
        <v>1</v>
      </c>
      <c r="I1474" s="167"/>
      <c r="L1474" s="163"/>
      <c r="M1474" s="168"/>
      <c r="N1474" s="169"/>
      <c r="O1474" s="169"/>
      <c r="P1474" s="169"/>
      <c r="Q1474" s="169"/>
      <c r="R1474" s="169"/>
      <c r="S1474" s="169"/>
      <c r="T1474" s="170"/>
      <c r="AT1474" s="165" t="s">
        <v>207</v>
      </c>
      <c r="AU1474" s="165" t="s">
        <v>84</v>
      </c>
      <c r="AV1474" s="13" t="s">
        <v>82</v>
      </c>
      <c r="AW1474" s="13" t="s">
        <v>32</v>
      </c>
      <c r="AX1474" s="13" t="s">
        <v>76</v>
      </c>
      <c r="AY1474" s="165" t="s">
        <v>201</v>
      </c>
    </row>
    <row r="1475" spans="2:51" s="14" customFormat="1" ht="11.25">
      <c r="B1475" s="171"/>
      <c r="D1475" s="164" t="s">
        <v>207</v>
      </c>
      <c r="E1475" s="172" t="s">
        <v>1</v>
      </c>
      <c r="F1475" s="173" t="s">
        <v>1134</v>
      </c>
      <c r="H1475" s="174">
        <v>3.6999999999999998E-2</v>
      </c>
      <c r="I1475" s="175"/>
      <c r="L1475" s="171"/>
      <c r="M1475" s="176"/>
      <c r="N1475" s="177"/>
      <c r="O1475" s="177"/>
      <c r="P1475" s="177"/>
      <c r="Q1475" s="177"/>
      <c r="R1475" s="177"/>
      <c r="S1475" s="177"/>
      <c r="T1475" s="178"/>
      <c r="AT1475" s="172" t="s">
        <v>207</v>
      </c>
      <c r="AU1475" s="172" t="s">
        <v>84</v>
      </c>
      <c r="AV1475" s="14" t="s">
        <v>84</v>
      </c>
      <c r="AW1475" s="14" t="s">
        <v>32</v>
      </c>
      <c r="AX1475" s="14" t="s">
        <v>76</v>
      </c>
      <c r="AY1475" s="172" t="s">
        <v>201</v>
      </c>
    </row>
    <row r="1476" spans="2:51" s="13" customFormat="1" ht="11.25">
      <c r="B1476" s="163"/>
      <c r="D1476" s="164" t="s">
        <v>207</v>
      </c>
      <c r="E1476" s="165" t="s">
        <v>1</v>
      </c>
      <c r="F1476" s="166" t="s">
        <v>1298</v>
      </c>
      <c r="H1476" s="165" t="s">
        <v>1</v>
      </c>
      <c r="I1476" s="167"/>
      <c r="L1476" s="163"/>
      <c r="M1476" s="168"/>
      <c r="N1476" s="169"/>
      <c r="O1476" s="169"/>
      <c r="P1476" s="169"/>
      <c r="Q1476" s="169"/>
      <c r="R1476" s="169"/>
      <c r="S1476" s="169"/>
      <c r="T1476" s="170"/>
      <c r="AT1476" s="165" t="s">
        <v>207</v>
      </c>
      <c r="AU1476" s="165" t="s">
        <v>84</v>
      </c>
      <c r="AV1476" s="13" t="s">
        <v>82</v>
      </c>
      <c r="AW1476" s="13" t="s">
        <v>32</v>
      </c>
      <c r="AX1476" s="13" t="s">
        <v>76</v>
      </c>
      <c r="AY1476" s="165" t="s">
        <v>201</v>
      </c>
    </row>
    <row r="1477" spans="2:51" s="14" customFormat="1" ht="11.25">
      <c r="B1477" s="171"/>
      <c r="D1477" s="164" t="s">
        <v>207</v>
      </c>
      <c r="E1477" s="172" t="s">
        <v>1</v>
      </c>
      <c r="F1477" s="173" t="s">
        <v>1134</v>
      </c>
      <c r="H1477" s="174">
        <v>3.6999999999999998E-2</v>
      </c>
      <c r="I1477" s="175"/>
      <c r="L1477" s="171"/>
      <c r="M1477" s="176"/>
      <c r="N1477" s="177"/>
      <c r="O1477" s="177"/>
      <c r="P1477" s="177"/>
      <c r="Q1477" s="177"/>
      <c r="R1477" s="177"/>
      <c r="S1477" s="177"/>
      <c r="T1477" s="178"/>
      <c r="AT1477" s="172" t="s">
        <v>207</v>
      </c>
      <c r="AU1477" s="172" t="s">
        <v>84</v>
      </c>
      <c r="AV1477" s="14" t="s">
        <v>84</v>
      </c>
      <c r="AW1477" s="14" t="s">
        <v>32</v>
      </c>
      <c r="AX1477" s="14" t="s">
        <v>76</v>
      </c>
      <c r="AY1477" s="172" t="s">
        <v>201</v>
      </c>
    </row>
    <row r="1478" spans="2:51" s="13" customFormat="1" ht="11.25">
      <c r="B1478" s="163"/>
      <c r="D1478" s="164" t="s">
        <v>207</v>
      </c>
      <c r="E1478" s="165" t="s">
        <v>1</v>
      </c>
      <c r="F1478" s="166" t="s">
        <v>1298</v>
      </c>
      <c r="H1478" s="165" t="s">
        <v>1</v>
      </c>
      <c r="I1478" s="167"/>
      <c r="L1478" s="163"/>
      <c r="M1478" s="168"/>
      <c r="N1478" s="169"/>
      <c r="O1478" s="169"/>
      <c r="P1478" s="169"/>
      <c r="Q1478" s="169"/>
      <c r="R1478" s="169"/>
      <c r="S1478" s="169"/>
      <c r="T1478" s="170"/>
      <c r="AT1478" s="165" t="s">
        <v>207</v>
      </c>
      <c r="AU1478" s="165" t="s">
        <v>84</v>
      </c>
      <c r="AV1478" s="13" t="s">
        <v>82</v>
      </c>
      <c r="AW1478" s="13" t="s">
        <v>32</v>
      </c>
      <c r="AX1478" s="13" t="s">
        <v>76</v>
      </c>
      <c r="AY1478" s="165" t="s">
        <v>201</v>
      </c>
    </row>
    <row r="1479" spans="2:51" s="14" customFormat="1" ht="11.25">
      <c r="B1479" s="171"/>
      <c r="D1479" s="164" t="s">
        <v>207</v>
      </c>
      <c r="E1479" s="172" t="s">
        <v>1</v>
      </c>
      <c r="F1479" s="173" t="s">
        <v>1118</v>
      </c>
      <c r="H1479" s="174">
        <v>2.9000000000000001E-2</v>
      </c>
      <c r="I1479" s="175"/>
      <c r="L1479" s="171"/>
      <c r="M1479" s="176"/>
      <c r="N1479" s="177"/>
      <c r="O1479" s="177"/>
      <c r="P1479" s="177"/>
      <c r="Q1479" s="177"/>
      <c r="R1479" s="177"/>
      <c r="S1479" s="177"/>
      <c r="T1479" s="178"/>
      <c r="AT1479" s="172" t="s">
        <v>207</v>
      </c>
      <c r="AU1479" s="172" t="s">
        <v>84</v>
      </c>
      <c r="AV1479" s="14" t="s">
        <v>84</v>
      </c>
      <c r="AW1479" s="14" t="s">
        <v>32</v>
      </c>
      <c r="AX1479" s="14" t="s">
        <v>76</v>
      </c>
      <c r="AY1479" s="172" t="s">
        <v>201</v>
      </c>
    </row>
    <row r="1480" spans="2:51" s="13" customFormat="1" ht="11.25">
      <c r="B1480" s="163"/>
      <c r="D1480" s="164" t="s">
        <v>207</v>
      </c>
      <c r="E1480" s="165" t="s">
        <v>1</v>
      </c>
      <c r="F1480" s="166" t="s">
        <v>1298</v>
      </c>
      <c r="H1480" s="165" t="s">
        <v>1</v>
      </c>
      <c r="I1480" s="167"/>
      <c r="L1480" s="163"/>
      <c r="M1480" s="168"/>
      <c r="N1480" s="169"/>
      <c r="O1480" s="169"/>
      <c r="P1480" s="169"/>
      <c r="Q1480" s="169"/>
      <c r="R1480" s="169"/>
      <c r="S1480" s="169"/>
      <c r="T1480" s="170"/>
      <c r="AT1480" s="165" t="s">
        <v>207</v>
      </c>
      <c r="AU1480" s="165" t="s">
        <v>84</v>
      </c>
      <c r="AV1480" s="13" t="s">
        <v>82</v>
      </c>
      <c r="AW1480" s="13" t="s">
        <v>32</v>
      </c>
      <c r="AX1480" s="13" t="s">
        <v>76</v>
      </c>
      <c r="AY1480" s="165" t="s">
        <v>201</v>
      </c>
    </row>
    <row r="1481" spans="2:51" s="14" customFormat="1" ht="11.25">
      <c r="B1481" s="171"/>
      <c r="D1481" s="164" t="s">
        <v>207</v>
      </c>
      <c r="E1481" s="172" t="s">
        <v>1</v>
      </c>
      <c r="F1481" s="173" t="s">
        <v>1118</v>
      </c>
      <c r="H1481" s="174">
        <v>2.9000000000000001E-2</v>
      </c>
      <c r="I1481" s="175"/>
      <c r="L1481" s="171"/>
      <c r="M1481" s="176"/>
      <c r="N1481" s="177"/>
      <c r="O1481" s="177"/>
      <c r="P1481" s="177"/>
      <c r="Q1481" s="177"/>
      <c r="R1481" s="177"/>
      <c r="S1481" s="177"/>
      <c r="T1481" s="178"/>
      <c r="AT1481" s="172" t="s">
        <v>207</v>
      </c>
      <c r="AU1481" s="172" t="s">
        <v>84</v>
      </c>
      <c r="AV1481" s="14" t="s">
        <v>84</v>
      </c>
      <c r="AW1481" s="14" t="s">
        <v>32</v>
      </c>
      <c r="AX1481" s="14" t="s">
        <v>76</v>
      </c>
      <c r="AY1481" s="172" t="s">
        <v>201</v>
      </c>
    </row>
    <row r="1482" spans="2:51" s="13" customFormat="1" ht="11.25">
      <c r="B1482" s="163"/>
      <c r="D1482" s="164" t="s">
        <v>207</v>
      </c>
      <c r="E1482" s="165" t="s">
        <v>1</v>
      </c>
      <c r="F1482" s="166" t="s">
        <v>1001</v>
      </c>
      <c r="H1482" s="165" t="s">
        <v>1</v>
      </c>
      <c r="I1482" s="167"/>
      <c r="L1482" s="163"/>
      <c r="M1482" s="168"/>
      <c r="N1482" s="169"/>
      <c r="O1482" s="169"/>
      <c r="P1482" s="169"/>
      <c r="Q1482" s="169"/>
      <c r="R1482" s="169"/>
      <c r="S1482" s="169"/>
      <c r="T1482" s="170"/>
      <c r="AT1482" s="165" t="s">
        <v>207</v>
      </c>
      <c r="AU1482" s="165" t="s">
        <v>84</v>
      </c>
      <c r="AV1482" s="13" t="s">
        <v>82</v>
      </c>
      <c r="AW1482" s="13" t="s">
        <v>32</v>
      </c>
      <c r="AX1482" s="13" t="s">
        <v>76</v>
      </c>
      <c r="AY1482" s="165" t="s">
        <v>201</v>
      </c>
    </row>
    <row r="1483" spans="2:51" s="14" customFormat="1" ht="11.25">
      <c r="B1483" s="171"/>
      <c r="D1483" s="164" t="s">
        <v>207</v>
      </c>
      <c r="E1483" s="172" t="s">
        <v>1</v>
      </c>
      <c r="F1483" s="173" t="s">
        <v>1340</v>
      </c>
      <c r="H1483" s="174">
        <v>0.17</v>
      </c>
      <c r="I1483" s="175"/>
      <c r="L1483" s="171"/>
      <c r="M1483" s="176"/>
      <c r="N1483" s="177"/>
      <c r="O1483" s="177"/>
      <c r="P1483" s="177"/>
      <c r="Q1483" s="177"/>
      <c r="R1483" s="177"/>
      <c r="S1483" s="177"/>
      <c r="T1483" s="178"/>
      <c r="AT1483" s="172" t="s">
        <v>207</v>
      </c>
      <c r="AU1483" s="172" t="s">
        <v>84</v>
      </c>
      <c r="AV1483" s="14" t="s">
        <v>84</v>
      </c>
      <c r="AW1483" s="14" t="s">
        <v>32</v>
      </c>
      <c r="AX1483" s="14" t="s">
        <v>76</v>
      </c>
      <c r="AY1483" s="172" t="s">
        <v>201</v>
      </c>
    </row>
    <row r="1484" spans="2:51" s="13" customFormat="1" ht="11.25">
      <c r="B1484" s="163"/>
      <c r="D1484" s="164" t="s">
        <v>207</v>
      </c>
      <c r="E1484" s="165" t="s">
        <v>1</v>
      </c>
      <c r="F1484" s="166" t="s">
        <v>1001</v>
      </c>
      <c r="H1484" s="165" t="s">
        <v>1</v>
      </c>
      <c r="I1484" s="167"/>
      <c r="L1484" s="163"/>
      <c r="M1484" s="168"/>
      <c r="N1484" s="169"/>
      <c r="O1484" s="169"/>
      <c r="P1484" s="169"/>
      <c r="Q1484" s="169"/>
      <c r="R1484" s="169"/>
      <c r="S1484" s="169"/>
      <c r="T1484" s="170"/>
      <c r="AT1484" s="165" t="s">
        <v>207</v>
      </c>
      <c r="AU1484" s="165" t="s">
        <v>84</v>
      </c>
      <c r="AV1484" s="13" t="s">
        <v>82</v>
      </c>
      <c r="AW1484" s="13" t="s">
        <v>32</v>
      </c>
      <c r="AX1484" s="13" t="s">
        <v>76</v>
      </c>
      <c r="AY1484" s="165" t="s">
        <v>201</v>
      </c>
    </row>
    <row r="1485" spans="2:51" s="14" customFormat="1" ht="11.25">
      <c r="B1485" s="171"/>
      <c r="D1485" s="164" t="s">
        <v>207</v>
      </c>
      <c r="E1485" s="172" t="s">
        <v>1</v>
      </c>
      <c r="F1485" s="173" t="s">
        <v>1341</v>
      </c>
      <c r="H1485" s="174">
        <v>0.51700000000000002</v>
      </c>
      <c r="I1485" s="175"/>
      <c r="L1485" s="171"/>
      <c r="M1485" s="176"/>
      <c r="N1485" s="177"/>
      <c r="O1485" s="177"/>
      <c r="P1485" s="177"/>
      <c r="Q1485" s="177"/>
      <c r="R1485" s="177"/>
      <c r="S1485" s="177"/>
      <c r="T1485" s="178"/>
      <c r="AT1485" s="172" t="s">
        <v>207</v>
      </c>
      <c r="AU1485" s="172" t="s">
        <v>84</v>
      </c>
      <c r="AV1485" s="14" t="s">
        <v>84</v>
      </c>
      <c r="AW1485" s="14" t="s">
        <v>32</v>
      </c>
      <c r="AX1485" s="14" t="s">
        <v>76</v>
      </c>
      <c r="AY1485" s="172" t="s">
        <v>201</v>
      </c>
    </row>
    <row r="1486" spans="2:51" s="13" customFormat="1" ht="11.25">
      <c r="B1486" s="163"/>
      <c r="D1486" s="164" t="s">
        <v>207</v>
      </c>
      <c r="E1486" s="165" t="s">
        <v>1</v>
      </c>
      <c r="F1486" s="166" t="s">
        <v>1306</v>
      </c>
      <c r="H1486" s="165" t="s">
        <v>1</v>
      </c>
      <c r="I1486" s="167"/>
      <c r="L1486" s="163"/>
      <c r="M1486" s="168"/>
      <c r="N1486" s="169"/>
      <c r="O1486" s="169"/>
      <c r="P1486" s="169"/>
      <c r="Q1486" s="169"/>
      <c r="R1486" s="169"/>
      <c r="S1486" s="169"/>
      <c r="T1486" s="170"/>
      <c r="AT1486" s="165" t="s">
        <v>207</v>
      </c>
      <c r="AU1486" s="165" t="s">
        <v>84</v>
      </c>
      <c r="AV1486" s="13" t="s">
        <v>82</v>
      </c>
      <c r="AW1486" s="13" t="s">
        <v>32</v>
      </c>
      <c r="AX1486" s="13" t="s">
        <v>76</v>
      </c>
      <c r="AY1486" s="165" t="s">
        <v>201</v>
      </c>
    </row>
    <row r="1487" spans="2:51" s="14" customFormat="1" ht="11.25">
      <c r="B1487" s="171"/>
      <c r="D1487" s="164" t="s">
        <v>207</v>
      </c>
      <c r="E1487" s="172" t="s">
        <v>1</v>
      </c>
      <c r="F1487" s="173" t="s">
        <v>1342</v>
      </c>
      <c r="H1487" s="174">
        <v>0.88500000000000001</v>
      </c>
      <c r="I1487" s="175"/>
      <c r="L1487" s="171"/>
      <c r="M1487" s="176"/>
      <c r="N1487" s="177"/>
      <c r="O1487" s="177"/>
      <c r="P1487" s="177"/>
      <c r="Q1487" s="177"/>
      <c r="R1487" s="177"/>
      <c r="S1487" s="177"/>
      <c r="T1487" s="178"/>
      <c r="AT1487" s="172" t="s">
        <v>207</v>
      </c>
      <c r="AU1487" s="172" t="s">
        <v>84</v>
      </c>
      <c r="AV1487" s="14" t="s">
        <v>84</v>
      </c>
      <c r="AW1487" s="14" t="s">
        <v>32</v>
      </c>
      <c r="AX1487" s="14" t="s">
        <v>76</v>
      </c>
      <c r="AY1487" s="172" t="s">
        <v>201</v>
      </c>
    </row>
    <row r="1488" spans="2:51" s="13" customFormat="1" ht="11.25">
      <c r="B1488" s="163"/>
      <c r="D1488" s="164" t="s">
        <v>207</v>
      </c>
      <c r="E1488" s="165" t="s">
        <v>1</v>
      </c>
      <c r="F1488" s="166" t="s">
        <v>1306</v>
      </c>
      <c r="H1488" s="165" t="s">
        <v>1</v>
      </c>
      <c r="I1488" s="167"/>
      <c r="L1488" s="163"/>
      <c r="M1488" s="168"/>
      <c r="N1488" s="169"/>
      <c r="O1488" s="169"/>
      <c r="P1488" s="169"/>
      <c r="Q1488" s="169"/>
      <c r="R1488" s="169"/>
      <c r="S1488" s="169"/>
      <c r="T1488" s="170"/>
      <c r="AT1488" s="165" t="s">
        <v>207</v>
      </c>
      <c r="AU1488" s="165" t="s">
        <v>84</v>
      </c>
      <c r="AV1488" s="13" t="s">
        <v>82</v>
      </c>
      <c r="AW1488" s="13" t="s">
        <v>32</v>
      </c>
      <c r="AX1488" s="13" t="s">
        <v>76</v>
      </c>
      <c r="AY1488" s="165" t="s">
        <v>201</v>
      </c>
    </row>
    <row r="1489" spans="2:51" s="14" customFormat="1" ht="11.25">
      <c r="B1489" s="171"/>
      <c r="D1489" s="164" t="s">
        <v>207</v>
      </c>
      <c r="E1489" s="172" t="s">
        <v>1</v>
      </c>
      <c r="F1489" s="173" t="s">
        <v>1343</v>
      </c>
      <c r="H1489" s="174">
        <v>0.72899999999999998</v>
      </c>
      <c r="I1489" s="175"/>
      <c r="L1489" s="171"/>
      <c r="M1489" s="176"/>
      <c r="N1489" s="177"/>
      <c r="O1489" s="177"/>
      <c r="P1489" s="177"/>
      <c r="Q1489" s="177"/>
      <c r="R1489" s="177"/>
      <c r="S1489" s="177"/>
      <c r="T1489" s="178"/>
      <c r="AT1489" s="172" t="s">
        <v>207</v>
      </c>
      <c r="AU1489" s="172" t="s">
        <v>84</v>
      </c>
      <c r="AV1489" s="14" t="s">
        <v>84</v>
      </c>
      <c r="AW1489" s="14" t="s">
        <v>32</v>
      </c>
      <c r="AX1489" s="14" t="s">
        <v>76</v>
      </c>
      <c r="AY1489" s="172" t="s">
        <v>201</v>
      </c>
    </row>
    <row r="1490" spans="2:51" s="13" customFormat="1" ht="11.25">
      <c r="B1490" s="163"/>
      <c r="D1490" s="164" t="s">
        <v>207</v>
      </c>
      <c r="E1490" s="165" t="s">
        <v>1</v>
      </c>
      <c r="F1490" s="166" t="s">
        <v>1306</v>
      </c>
      <c r="H1490" s="165" t="s">
        <v>1</v>
      </c>
      <c r="I1490" s="167"/>
      <c r="L1490" s="163"/>
      <c r="M1490" s="168"/>
      <c r="N1490" s="169"/>
      <c r="O1490" s="169"/>
      <c r="P1490" s="169"/>
      <c r="Q1490" s="169"/>
      <c r="R1490" s="169"/>
      <c r="S1490" s="169"/>
      <c r="T1490" s="170"/>
      <c r="AT1490" s="165" t="s">
        <v>207</v>
      </c>
      <c r="AU1490" s="165" t="s">
        <v>84</v>
      </c>
      <c r="AV1490" s="13" t="s">
        <v>82</v>
      </c>
      <c r="AW1490" s="13" t="s">
        <v>32</v>
      </c>
      <c r="AX1490" s="13" t="s">
        <v>76</v>
      </c>
      <c r="AY1490" s="165" t="s">
        <v>201</v>
      </c>
    </row>
    <row r="1491" spans="2:51" s="14" customFormat="1" ht="11.25">
      <c r="B1491" s="171"/>
      <c r="D1491" s="164" t="s">
        <v>207</v>
      </c>
      <c r="E1491" s="172" t="s">
        <v>1</v>
      </c>
      <c r="F1491" s="173" t="s">
        <v>1344</v>
      </c>
      <c r="H1491" s="174">
        <v>0.1</v>
      </c>
      <c r="I1491" s="175"/>
      <c r="L1491" s="171"/>
      <c r="M1491" s="176"/>
      <c r="N1491" s="177"/>
      <c r="O1491" s="177"/>
      <c r="P1491" s="177"/>
      <c r="Q1491" s="177"/>
      <c r="R1491" s="177"/>
      <c r="S1491" s="177"/>
      <c r="T1491" s="178"/>
      <c r="AT1491" s="172" t="s">
        <v>207</v>
      </c>
      <c r="AU1491" s="172" t="s">
        <v>84</v>
      </c>
      <c r="AV1491" s="14" t="s">
        <v>84</v>
      </c>
      <c r="AW1491" s="14" t="s">
        <v>32</v>
      </c>
      <c r="AX1491" s="14" t="s">
        <v>76</v>
      </c>
      <c r="AY1491" s="172" t="s">
        <v>201</v>
      </c>
    </row>
    <row r="1492" spans="2:51" s="13" customFormat="1" ht="11.25">
      <c r="B1492" s="163"/>
      <c r="D1492" s="164" t="s">
        <v>207</v>
      </c>
      <c r="E1492" s="165" t="s">
        <v>1</v>
      </c>
      <c r="F1492" s="166" t="s">
        <v>1306</v>
      </c>
      <c r="H1492" s="165" t="s">
        <v>1</v>
      </c>
      <c r="I1492" s="167"/>
      <c r="L1492" s="163"/>
      <c r="M1492" s="168"/>
      <c r="N1492" s="169"/>
      <c r="O1492" s="169"/>
      <c r="P1492" s="169"/>
      <c r="Q1492" s="169"/>
      <c r="R1492" s="169"/>
      <c r="S1492" s="169"/>
      <c r="T1492" s="170"/>
      <c r="AT1492" s="165" t="s">
        <v>207</v>
      </c>
      <c r="AU1492" s="165" t="s">
        <v>84</v>
      </c>
      <c r="AV1492" s="13" t="s">
        <v>82</v>
      </c>
      <c r="AW1492" s="13" t="s">
        <v>32</v>
      </c>
      <c r="AX1492" s="13" t="s">
        <v>76</v>
      </c>
      <c r="AY1492" s="165" t="s">
        <v>201</v>
      </c>
    </row>
    <row r="1493" spans="2:51" s="14" customFormat="1" ht="11.25">
      <c r="B1493" s="171"/>
      <c r="D1493" s="164" t="s">
        <v>207</v>
      </c>
      <c r="E1493" s="172" t="s">
        <v>1</v>
      </c>
      <c r="F1493" s="173" t="s">
        <v>1344</v>
      </c>
      <c r="H1493" s="174">
        <v>0.1</v>
      </c>
      <c r="I1493" s="175"/>
      <c r="L1493" s="171"/>
      <c r="M1493" s="176"/>
      <c r="N1493" s="177"/>
      <c r="O1493" s="177"/>
      <c r="P1493" s="177"/>
      <c r="Q1493" s="177"/>
      <c r="R1493" s="177"/>
      <c r="S1493" s="177"/>
      <c r="T1493" s="178"/>
      <c r="AT1493" s="172" t="s">
        <v>207</v>
      </c>
      <c r="AU1493" s="172" t="s">
        <v>84</v>
      </c>
      <c r="AV1493" s="14" t="s">
        <v>84</v>
      </c>
      <c r="AW1493" s="14" t="s">
        <v>32</v>
      </c>
      <c r="AX1493" s="14" t="s">
        <v>76</v>
      </c>
      <c r="AY1493" s="172" t="s">
        <v>201</v>
      </c>
    </row>
    <row r="1494" spans="2:51" s="13" customFormat="1" ht="11.25">
      <c r="B1494" s="163"/>
      <c r="D1494" s="164" t="s">
        <v>207</v>
      </c>
      <c r="E1494" s="165" t="s">
        <v>1</v>
      </c>
      <c r="F1494" s="166" t="s">
        <v>1306</v>
      </c>
      <c r="H1494" s="165" t="s">
        <v>1</v>
      </c>
      <c r="I1494" s="167"/>
      <c r="L1494" s="163"/>
      <c r="M1494" s="168"/>
      <c r="N1494" s="169"/>
      <c r="O1494" s="169"/>
      <c r="P1494" s="169"/>
      <c r="Q1494" s="169"/>
      <c r="R1494" s="169"/>
      <c r="S1494" s="169"/>
      <c r="T1494" s="170"/>
      <c r="AT1494" s="165" t="s">
        <v>207</v>
      </c>
      <c r="AU1494" s="165" t="s">
        <v>84</v>
      </c>
      <c r="AV1494" s="13" t="s">
        <v>82</v>
      </c>
      <c r="AW1494" s="13" t="s">
        <v>32</v>
      </c>
      <c r="AX1494" s="13" t="s">
        <v>76</v>
      </c>
      <c r="AY1494" s="165" t="s">
        <v>201</v>
      </c>
    </row>
    <row r="1495" spans="2:51" s="14" customFormat="1" ht="11.25">
      <c r="B1495" s="171"/>
      <c r="D1495" s="164" t="s">
        <v>207</v>
      </c>
      <c r="E1495" s="172" t="s">
        <v>1</v>
      </c>
      <c r="F1495" s="173" t="s">
        <v>1344</v>
      </c>
      <c r="H1495" s="174">
        <v>0.1</v>
      </c>
      <c r="I1495" s="175"/>
      <c r="L1495" s="171"/>
      <c r="M1495" s="176"/>
      <c r="N1495" s="177"/>
      <c r="O1495" s="177"/>
      <c r="P1495" s="177"/>
      <c r="Q1495" s="177"/>
      <c r="R1495" s="177"/>
      <c r="S1495" s="177"/>
      <c r="T1495" s="178"/>
      <c r="AT1495" s="172" t="s">
        <v>207</v>
      </c>
      <c r="AU1495" s="172" t="s">
        <v>84</v>
      </c>
      <c r="AV1495" s="14" t="s">
        <v>84</v>
      </c>
      <c r="AW1495" s="14" t="s">
        <v>32</v>
      </c>
      <c r="AX1495" s="14" t="s">
        <v>76</v>
      </c>
      <c r="AY1495" s="172" t="s">
        <v>201</v>
      </c>
    </row>
    <row r="1496" spans="2:51" s="13" customFormat="1" ht="11.25">
      <c r="B1496" s="163"/>
      <c r="D1496" s="164" t="s">
        <v>207</v>
      </c>
      <c r="E1496" s="165" t="s">
        <v>1</v>
      </c>
      <c r="F1496" s="166" t="s">
        <v>1306</v>
      </c>
      <c r="H1496" s="165" t="s">
        <v>1</v>
      </c>
      <c r="I1496" s="167"/>
      <c r="L1496" s="163"/>
      <c r="M1496" s="168"/>
      <c r="N1496" s="169"/>
      <c r="O1496" s="169"/>
      <c r="P1496" s="169"/>
      <c r="Q1496" s="169"/>
      <c r="R1496" s="169"/>
      <c r="S1496" s="169"/>
      <c r="T1496" s="170"/>
      <c r="AT1496" s="165" t="s">
        <v>207</v>
      </c>
      <c r="AU1496" s="165" t="s">
        <v>84</v>
      </c>
      <c r="AV1496" s="13" t="s">
        <v>82</v>
      </c>
      <c r="AW1496" s="13" t="s">
        <v>32</v>
      </c>
      <c r="AX1496" s="13" t="s">
        <v>76</v>
      </c>
      <c r="AY1496" s="165" t="s">
        <v>201</v>
      </c>
    </row>
    <row r="1497" spans="2:51" s="14" customFormat="1" ht="11.25">
      <c r="B1497" s="171"/>
      <c r="D1497" s="164" t="s">
        <v>207</v>
      </c>
      <c r="E1497" s="172" t="s">
        <v>1</v>
      </c>
      <c r="F1497" s="173" t="s">
        <v>1344</v>
      </c>
      <c r="H1497" s="174">
        <v>0.1</v>
      </c>
      <c r="I1497" s="175"/>
      <c r="L1497" s="171"/>
      <c r="M1497" s="176"/>
      <c r="N1497" s="177"/>
      <c r="O1497" s="177"/>
      <c r="P1497" s="177"/>
      <c r="Q1497" s="177"/>
      <c r="R1497" s="177"/>
      <c r="S1497" s="177"/>
      <c r="T1497" s="178"/>
      <c r="AT1497" s="172" t="s">
        <v>207</v>
      </c>
      <c r="AU1497" s="172" t="s">
        <v>84</v>
      </c>
      <c r="AV1497" s="14" t="s">
        <v>84</v>
      </c>
      <c r="AW1497" s="14" t="s">
        <v>32</v>
      </c>
      <c r="AX1497" s="14" t="s">
        <v>76</v>
      </c>
      <c r="AY1497" s="172" t="s">
        <v>201</v>
      </c>
    </row>
    <row r="1498" spans="2:51" s="13" customFormat="1" ht="11.25">
      <c r="B1498" s="163"/>
      <c r="D1498" s="164" t="s">
        <v>207</v>
      </c>
      <c r="E1498" s="165" t="s">
        <v>1</v>
      </c>
      <c r="F1498" s="166" t="s">
        <v>1306</v>
      </c>
      <c r="H1498" s="165" t="s">
        <v>1</v>
      </c>
      <c r="I1498" s="167"/>
      <c r="L1498" s="163"/>
      <c r="M1498" s="168"/>
      <c r="N1498" s="169"/>
      <c r="O1498" s="169"/>
      <c r="P1498" s="169"/>
      <c r="Q1498" s="169"/>
      <c r="R1498" s="169"/>
      <c r="S1498" s="169"/>
      <c r="T1498" s="170"/>
      <c r="AT1498" s="165" t="s">
        <v>207</v>
      </c>
      <c r="AU1498" s="165" t="s">
        <v>84</v>
      </c>
      <c r="AV1498" s="13" t="s">
        <v>82</v>
      </c>
      <c r="AW1498" s="13" t="s">
        <v>32</v>
      </c>
      <c r="AX1498" s="13" t="s">
        <v>76</v>
      </c>
      <c r="AY1498" s="165" t="s">
        <v>201</v>
      </c>
    </row>
    <row r="1499" spans="2:51" s="14" customFormat="1" ht="11.25">
      <c r="B1499" s="171"/>
      <c r="D1499" s="164" t="s">
        <v>207</v>
      </c>
      <c r="E1499" s="172" t="s">
        <v>1</v>
      </c>
      <c r="F1499" s="173" t="s">
        <v>1127</v>
      </c>
      <c r="H1499" s="174">
        <v>4.8000000000000001E-2</v>
      </c>
      <c r="I1499" s="175"/>
      <c r="L1499" s="171"/>
      <c r="M1499" s="176"/>
      <c r="N1499" s="177"/>
      <c r="O1499" s="177"/>
      <c r="P1499" s="177"/>
      <c r="Q1499" s="177"/>
      <c r="R1499" s="177"/>
      <c r="S1499" s="177"/>
      <c r="T1499" s="178"/>
      <c r="AT1499" s="172" t="s">
        <v>207</v>
      </c>
      <c r="AU1499" s="172" t="s">
        <v>84</v>
      </c>
      <c r="AV1499" s="14" t="s">
        <v>84</v>
      </c>
      <c r="AW1499" s="14" t="s">
        <v>32</v>
      </c>
      <c r="AX1499" s="14" t="s">
        <v>76</v>
      </c>
      <c r="AY1499" s="172" t="s">
        <v>201</v>
      </c>
    </row>
    <row r="1500" spans="2:51" s="13" customFormat="1" ht="11.25">
      <c r="B1500" s="163"/>
      <c r="D1500" s="164" t="s">
        <v>207</v>
      </c>
      <c r="E1500" s="165" t="s">
        <v>1</v>
      </c>
      <c r="F1500" s="166" t="s">
        <v>1306</v>
      </c>
      <c r="H1500" s="165" t="s">
        <v>1</v>
      </c>
      <c r="I1500" s="167"/>
      <c r="L1500" s="163"/>
      <c r="M1500" s="168"/>
      <c r="N1500" s="169"/>
      <c r="O1500" s="169"/>
      <c r="P1500" s="169"/>
      <c r="Q1500" s="169"/>
      <c r="R1500" s="169"/>
      <c r="S1500" s="169"/>
      <c r="T1500" s="170"/>
      <c r="AT1500" s="165" t="s">
        <v>207</v>
      </c>
      <c r="AU1500" s="165" t="s">
        <v>84</v>
      </c>
      <c r="AV1500" s="13" t="s">
        <v>82</v>
      </c>
      <c r="AW1500" s="13" t="s">
        <v>32</v>
      </c>
      <c r="AX1500" s="13" t="s">
        <v>76</v>
      </c>
      <c r="AY1500" s="165" t="s">
        <v>201</v>
      </c>
    </row>
    <row r="1501" spans="2:51" s="14" customFormat="1" ht="11.25">
      <c r="B1501" s="171"/>
      <c r="D1501" s="164" t="s">
        <v>207</v>
      </c>
      <c r="E1501" s="172" t="s">
        <v>1</v>
      </c>
      <c r="F1501" s="173" t="s">
        <v>1345</v>
      </c>
      <c r="H1501" s="174">
        <v>9.6000000000000002E-2</v>
      </c>
      <c r="I1501" s="175"/>
      <c r="L1501" s="171"/>
      <c r="M1501" s="176"/>
      <c r="N1501" s="177"/>
      <c r="O1501" s="177"/>
      <c r="P1501" s="177"/>
      <c r="Q1501" s="177"/>
      <c r="R1501" s="177"/>
      <c r="S1501" s="177"/>
      <c r="T1501" s="178"/>
      <c r="AT1501" s="172" t="s">
        <v>207</v>
      </c>
      <c r="AU1501" s="172" t="s">
        <v>84</v>
      </c>
      <c r="AV1501" s="14" t="s">
        <v>84</v>
      </c>
      <c r="AW1501" s="14" t="s">
        <v>32</v>
      </c>
      <c r="AX1501" s="14" t="s">
        <v>76</v>
      </c>
      <c r="AY1501" s="172" t="s">
        <v>201</v>
      </c>
    </row>
    <row r="1502" spans="2:51" s="13" customFormat="1" ht="11.25">
      <c r="B1502" s="163"/>
      <c r="D1502" s="164" t="s">
        <v>207</v>
      </c>
      <c r="E1502" s="165" t="s">
        <v>1</v>
      </c>
      <c r="F1502" s="166" t="s">
        <v>1306</v>
      </c>
      <c r="H1502" s="165" t="s">
        <v>1</v>
      </c>
      <c r="I1502" s="167"/>
      <c r="L1502" s="163"/>
      <c r="M1502" s="168"/>
      <c r="N1502" s="169"/>
      <c r="O1502" s="169"/>
      <c r="P1502" s="169"/>
      <c r="Q1502" s="169"/>
      <c r="R1502" s="169"/>
      <c r="S1502" s="169"/>
      <c r="T1502" s="170"/>
      <c r="AT1502" s="165" t="s">
        <v>207</v>
      </c>
      <c r="AU1502" s="165" t="s">
        <v>84</v>
      </c>
      <c r="AV1502" s="13" t="s">
        <v>82</v>
      </c>
      <c r="AW1502" s="13" t="s">
        <v>32</v>
      </c>
      <c r="AX1502" s="13" t="s">
        <v>76</v>
      </c>
      <c r="AY1502" s="165" t="s">
        <v>201</v>
      </c>
    </row>
    <row r="1503" spans="2:51" s="14" customFormat="1" ht="11.25">
      <c r="B1503" s="171"/>
      <c r="D1503" s="164" t="s">
        <v>207</v>
      </c>
      <c r="E1503" s="172" t="s">
        <v>1</v>
      </c>
      <c r="F1503" s="173" t="s">
        <v>1128</v>
      </c>
      <c r="H1503" s="174">
        <v>4.7E-2</v>
      </c>
      <c r="I1503" s="175"/>
      <c r="L1503" s="171"/>
      <c r="M1503" s="176"/>
      <c r="N1503" s="177"/>
      <c r="O1503" s="177"/>
      <c r="P1503" s="177"/>
      <c r="Q1503" s="177"/>
      <c r="R1503" s="177"/>
      <c r="S1503" s="177"/>
      <c r="T1503" s="178"/>
      <c r="AT1503" s="172" t="s">
        <v>207</v>
      </c>
      <c r="AU1503" s="172" t="s">
        <v>84</v>
      </c>
      <c r="AV1503" s="14" t="s">
        <v>84</v>
      </c>
      <c r="AW1503" s="14" t="s">
        <v>32</v>
      </c>
      <c r="AX1503" s="14" t="s">
        <v>76</v>
      </c>
      <c r="AY1503" s="172" t="s">
        <v>201</v>
      </c>
    </row>
    <row r="1504" spans="2:51" s="13" customFormat="1" ht="11.25">
      <c r="B1504" s="163"/>
      <c r="D1504" s="164" t="s">
        <v>207</v>
      </c>
      <c r="E1504" s="165" t="s">
        <v>1</v>
      </c>
      <c r="F1504" s="166" t="s">
        <v>1311</v>
      </c>
      <c r="H1504" s="165" t="s">
        <v>1</v>
      </c>
      <c r="I1504" s="167"/>
      <c r="L1504" s="163"/>
      <c r="M1504" s="168"/>
      <c r="N1504" s="169"/>
      <c r="O1504" s="169"/>
      <c r="P1504" s="169"/>
      <c r="Q1504" s="169"/>
      <c r="R1504" s="169"/>
      <c r="S1504" s="169"/>
      <c r="T1504" s="170"/>
      <c r="AT1504" s="165" t="s">
        <v>207</v>
      </c>
      <c r="AU1504" s="165" t="s">
        <v>84</v>
      </c>
      <c r="AV1504" s="13" t="s">
        <v>82</v>
      </c>
      <c r="AW1504" s="13" t="s">
        <v>32</v>
      </c>
      <c r="AX1504" s="13" t="s">
        <v>76</v>
      </c>
      <c r="AY1504" s="165" t="s">
        <v>201</v>
      </c>
    </row>
    <row r="1505" spans="2:51" s="14" customFormat="1" ht="11.25">
      <c r="B1505" s="171"/>
      <c r="D1505" s="164" t="s">
        <v>207</v>
      </c>
      <c r="E1505" s="172" t="s">
        <v>1</v>
      </c>
      <c r="F1505" s="173" t="s">
        <v>1346</v>
      </c>
      <c r="H1505" s="174">
        <v>0.53700000000000003</v>
      </c>
      <c r="I1505" s="175"/>
      <c r="L1505" s="171"/>
      <c r="M1505" s="176"/>
      <c r="N1505" s="177"/>
      <c r="O1505" s="177"/>
      <c r="P1505" s="177"/>
      <c r="Q1505" s="177"/>
      <c r="R1505" s="177"/>
      <c r="S1505" s="177"/>
      <c r="T1505" s="178"/>
      <c r="AT1505" s="172" t="s">
        <v>207</v>
      </c>
      <c r="AU1505" s="172" t="s">
        <v>84</v>
      </c>
      <c r="AV1505" s="14" t="s">
        <v>84</v>
      </c>
      <c r="AW1505" s="14" t="s">
        <v>32</v>
      </c>
      <c r="AX1505" s="14" t="s">
        <v>76</v>
      </c>
      <c r="AY1505" s="172" t="s">
        <v>201</v>
      </c>
    </row>
    <row r="1506" spans="2:51" s="13" customFormat="1" ht="11.25">
      <c r="B1506" s="163"/>
      <c r="D1506" s="164" t="s">
        <v>207</v>
      </c>
      <c r="E1506" s="165" t="s">
        <v>1</v>
      </c>
      <c r="F1506" s="166" t="s">
        <v>1311</v>
      </c>
      <c r="H1506" s="165" t="s">
        <v>1</v>
      </c>
      <c r="I1506" s="167"/>
      <c r="L1506" s="163"/>
      <c r="M1506" s="168"/>
      <c r="N1506" s="169"/>
      <c r="O1506" s="169"/>
      <c r="P1506" s="169"/>
      <c r="Q1506" s="169"/>
      <c r="R1506" s="169"/>
      <c r="S1506" s="169"/>
      <c r="T1506" s="170"/>
      <c r="AT1506" s="165" t="s">
        <v>207</v>
      </c>
      <c r="AU1506" s="165" t="s">
        <v>84</v>
      </c>
      <c r="AV1506" s="13" t="s">
        <v>82</v>
      </c>
      <c r="AW1506" s="13" t="s">
        <v>32</v>
      </c>
      <c r="AX1506" s="13" t="s">
        <v>76</v>
      </c>
      <c r="AY1506" s="165" t="s">
        <v>201</v>
      </c>
    </row>
    <row r="1507" spans="2:51" s="14" customFormat="1" ht="11.25">
      <c r="B1507" s="171"/>
      <c r="D1507" s="164" t="s">
        <v>207</v>
      </c>
      <c r="E1507" s="172" t="s">
        <v>1</v>
      </c>
      <c r="F1507" s="173" t="s">
        <v>1263</v>
      </c>
      <c r="H1507" s="174">
        <v>5.8000000000000003E-2</v>
      </c>
      <c r="I1507" s="175"/>
      <c r="L1507" s="171"/>
      <c r="M1507" s="176"/>
      <c r="N1507" s="177"/>
      <c r="O1507" s="177"/>
      <c r="P1507" s="177"/>
      <c r="Q1507" s="177"/>
      <c r="R1507" s="177"/>
      <c r="S1507" s="177"/>
      <c r="T1507" s="178"/>
      <c r="AT1507" s="172" t="s">
        <v>207</v>
      </c>
      <c r="AU1507" s="172" t="s">
        <v>84</v>
      </c>
      <c r="AV1507" s="14" t="s">
        <v>84</v>
      </c>
      <c r="AW1507" s="14" t="s">
        <v>32</v>
      </c>
      <c r="AX1507" s="14" t="s">
        <v>76</v>
      </c>
      <c r="AY1507" s="172" t="s">
        <v>201</v>
      </c>
    </row>
    <row r="1508" spans="2:51" s="13" customFormat="1" ht="11.25">
      <c r="B1508" s="163"/>
      <c r="D1508" s="164" t="s">
        <v>207</v>
      </c>
      <c r="E1508" s="165" t="s">
        <v>1</v>
      </c>
      <c r="F1508" s="166" t="s">
        <v>1311</v>
      </c>
      <c r="H1508" s="165" t="s">
        <v>1</v>
      </c>
      <c r="I1508" s="167"/>
      <c r="L1508" s="163"/>
      <c r="M1508" s="168"/>
      <c r="N1508" s="169"/>
      <c r="O1508" s="169"/>
      <c r="P1508" s="169"/>
      <c r="Q1508" s="169"/>
      <c r="R1508" s="169"/>
      <c r="S1508" s="169"/>
      <c r="T1508" s="170"/>
      <c r="AT1508" s="165" t="s">
        <v>207</v>
      </c>
      <c r="AU1508" s="165" t="s">
        <v>84</v>
      </c>
      <c r="AV1508" s="13" t="s">
        <v>82</v>
      </c>
      <c r="AW1508" s="13" t="s">
        <v>32</v>
      </c>
      <c r="AX1508" s="13" t="s">
        <v>76</v>
      </c>
      <c r="AY1508" s="165" t="s">
        <v>201</v>
      </c>
    </row>
    <row r="1509" spans="2:51" s="14" customFormat="1" ht="11.25">
      <c r="B1509" s="171"/>
      <c r="D1509" s="164" t="s">
        <v>207</v>
      </c>
      <c r="E1509" s="172" t="s">
        <v>1</v>
      </c>
      <c r="F1509" s="173" t="s">
        <v>1177</v>
      </c>
      <c r="H1509" s="174">
        <v>5.6000000000000001E-2</v>
      </c>
      <c r="I1509" s="175"/>
      <c r="L1509" s="171"/>
      <c r="M1509" s="176"/>
      <c r="N1509" s="177"/>
      <c r="O1509" s="177"/>
      <c r="P1509" s="177"/>
      <c r="Q1509" s="177"/>
      <c r="R1509" s="177"/>
      <c r="S1509" s="177"/>
      <c r="T1509" s="178"/>
      <c r="AT1509" s="172" t="s">
        <v>207</v>
      </c>
      <c r="AU1509" s="172" t="s">
        <v>84</v>
      </c>
      <c r="AV1509" s="14" t="s">
        <v>84</v>
      </c>
      <c r="AW1509" s="14" t="s">
        <v>32</v>
      </c>
      <c r="AX1509" s="14" t="s">
        <v>76</v>
      </c>
      <c r="AY1509" s="172" t="s">
        <v>201</v>
      </c>
    </row>
    <row r="1510" spans="2:51" s="13" customFormat="1" ht="11.25">
      <c r="B1510" s="163"/>
      <c r="D1510" s="164" t="s">
        <v>207</v>
      </c>
      <c r="E1510" s="165" t="s">
        <v>1</v>
      </c>
      <c r="F1510" s="166" t="s">
        <v>1232</v>
      </c>
      <c r="H1510" s="165" t="s">
        <v>1</v>
      </c>
      <c r="I1510" s="167"/>
      <c r="L1510" s="163"/>
      <c r="M1510" s="168"/>
      <c r="N1510" s="169"/>
      <c r="O1510" s="169"/>
      <c r="P1510" s="169"/>
      <c r="Q1510" s="169"/>
      <c r="R1510" s="169"/>
      <c r="S1510" s="169"/>
      <c r="T1510" s="170"/>
      <c r="AT1510" s="165" t="s">
        <v>207</v>
      </c>
      <c r="AU1510" s="165" t="s">
        <v>84</v>
      </c>
      <c r="AV1510" s="13" t="s">
        <v>82</v>
      </c>
      <c r="AW1510" s="13" t="s">
        <v>32</v>
      </c>
      <c r="AX1510" s="13" t="s">
        <v>76</v>
      </c>
      <c r="AY1510" s="165" t="s">
        <v>201</v>
      </c>
    </row>
    <row r="1511" spans="2:51" s="14" customFormat="1" ht="11.25">
      <c r="B1511" s="171"/>
      <c r="D1511" s="164" t="s">
        <v>207</v>
      </c>
      <c r="E1511" s="172" t="s">
        <v>1</v>
      </c>
      <c r="F1511" s="173" t="s">
        <v>1339</v>
      </c>
      <c r="H1511" s="174">
        <v>8.1000000000000003E-2</v>
      </c>
      <c r="I1511" s="175"/>
      <c r="L1511" s="171"/>
      <c r="M1511" s="176"/>
      <c r="N1511" s="177"/>
      <c r="O1511" s="177"/>
      <c r="P1511" s="177"/>
      <c r="Q1511" s="177"/>
      <c r="R1511" s="177"/>
      <c r="S1511" s="177"/>
      <c r="T1511" s="178"/>
      <c r="AT1511" s="172" t="s">
        <v>207</v>
      </c>
      <c r="AU1511" s="172" t="s">
        <v>84</v>
      </c>
      <c r="AV1511" s="14" t="s">
        <v>84</v>
      </c>
      <c r="AW1511" s="14" t="s">
        <v>32</v>
      </c>
      <c r="AX1511" s="14" t="s">
        <v>76</v>
      </c>
      <c r="AY1511" s="172" t="s">
        <v>201</v>
      </c>
    </row>
    <row r="1512" spans="2:51" s="13" customFormat="1" ht="11.25">
      <c r="B1512" s="163"/>
      <c r="D1512" s="164" t="s">
        <v>207</v>
      </c>
      <c r="E1512" s="165" t="s">
        <v>1</v>
      </c>
      <c r="F1512" s="166" t="s">
        <v>1232</v>
      </c>
      <c r="H1512" s="165" t="s">
        <v>1</v>
      </c>
      <c r="I1512" s="167"/>
      <c r="L1512" s="163"/>
      <c r="M1512" s="168"/>
      <c r="N1512" s="169"/>
      <c r="O1512" s="169"/>
      <c r="P1512" s="169"/>
      <c r="Q1512" s="169"/>
      <c r="R1512" s="169"/>
      <c r="S1512" s="169"/>
      <c r="T1512" s="170"/>
      <c r="AT1512" s="165" t="s">
        <v>207</v>
      </c>
      <c r="AU1512" s="165" t="s">
        <v>84</v>
      </c>
      <c r="AV1512" s="13" t="s">
        <v>82</v>
      </c>
      <c r="AW1512" s="13" t="s">
        <v>32</v>
      </c>
      <c r="AX1512" s="13" t="s">
        <v>76</v>
      </c>
      <c r="AY1512" s="165" t="s">
        <v>201</v>
      </c>
    </row>
    <row r="1513" spans="2:51" s="14" customFormat="1" ht="11.25">
      <c r="B1513" s="171"/>
      <c r="D1513" s="164" t="s">
        <v>207</v>
      </c>
      <c r="E1513" s="172" t="s">
        <v>1</v>
      </c>
      <c r="F1513" s="173" t="s">
        <v>1343</v>
      </c>
      <c r="H1513" s="174">
        <v>0.72899999999999998</v>
      </c>
      <c r="I1513" s="175"/>
      <c r="L1513" s="171"/>
      <c r="M1513" s="176"/>
      <c r="N1513" s="177"/>
      <c r="O1513" s="177"/>
      <c r="P1513" s="177"/>
      <c r="Q1513" s="177"/>
      <c r="R1513" s="177"/>
      <c r="S1513" s="177"/>
      <c r="T1513" s="178"/>
      <c r="AT1513" s="172" t="s">
        <v>207</v>
      </c>
      <c r="AU1513" s="172" t="s">
        <v>84</v>
      </c>
      <c r="AV1513" s="14" t="s">
        <v>84</v>
      </c>
      <c r="AW1513" s="14" t="s">
        <v>32</v>
      </c>
      <c r="AX1513" s="14" t="s">
        <v>76</v>
      </c>
      <c r="AY1513" s="172" t="s">
        <v>201</v>
      </c>
    </row>
    <row r="1514" spans="2:51" s="13" customFormat="1" ht="11.25">
      <c r="B1514" s="163"/>
      <c r="D1514" s="164" t="s">
        <v>207</v>
      </c>
      <c r="E1514" s="165" t="s">
        <v>1</v>
      </c>
      <c r="F1514" s="166" t="s">
        <v>1232</v>
      </c>
      <c r="H1514" s="165" t="s">
        <v>1</v>
      </c>
      <c r="I1514" s="167"/>
      <c r="L1514" s="163"/>
      <c r="M1514" s="168"/>
      <c r="N1514" s="169"/>
      <c r="O1514" s="169"/>
      <c r="P1514" s="169"/>
      <c r="Q1514" s="169"/>
      <c r="R1514" s="169"/>
      <c r="S1514" s="169"/>
      <c r="T1514" s="170"/>
      <c r="AT1514" s="165" t="s">
        <v>207</v>
      </c>
      <c r="AU1514" s="165" t="s">
        <v>84</v>
      </c>
      <c r="AV1514" s="13" t="s">
        <v>82</v>
      </c>
      <c r="AW1514" s="13" t="s">
        <v>32</v>
      </c>
      <c r="AX1514" s="13" t="s">
        <v>76</v>
      </c>
      <c r="AY1514" s="165" t="s">
        <v>201</v>
      </c>
    </row>
    <row r="1515" spans="2:51" s="14" customFormat="1" ht="11.25">
      <c r="B1515" s="171"/>
      <c r="D1515" s="164" t="s">
        <v>207</v>
      </c>
      <c r="E1515" s="172" t="s">
        <v>1</v>
      </c>
      <c r="F1515" s="173" t="s">
        <v>1126</v>
      </c>
      <c r="H1515" s="174">
        <v>0.05</v>
      </c>
      <c r="I1515" s="175"/>
      <c r="L1515" s="171"/>
      <c r="M1515" s="176"/>
      <c r="N1515" s="177"/>
      <c r="O1515" s="177"/>
      <c r="P1515" s="177"/>
      <c r="Q1515" s="177"/>
      <c r="R1515" s="177"/>
      <c r="S1515" s="177"/>
      <c r="T1515" s="178"/>
      <c r="AT1515" s="172" t="s">
        <v>207</v>
      </c>
      <c r="AU1515" s="172" t="s">
        <v>84</v>
      </c>
      <c r="AV1515" s="14" t="s">
        <v>84</v>
      </c>
      <c r="AW1515" s="14" t="s">
        <v>32</v>
      </c>
      <c r="AX1515" s="14" t="s">
        <v>76</v>
      </c>
      <c r="AY1515" s="172" t="s">
        <v>201</v>
      </c>
    </row>
    <row r="1516" spans="2:51" s="13" customFormat="1" ht="11.25">
      <c r="B1516" s="163"/>
      <c r="D1516" s="164" t="s">
        <v>207</v>
      </c>
      <c r="E1516" s="165" t="s">
        <v>1</v>
      </c>
      <c r="F1516" s="166" t="s">
        <v>1232</v>
      </c>
      <c r="H1516" s="165" t="s">
        <v>1</v>
      </c>
      <c r="I1516" s="167"/>
      <c r="L1516" s="163"/>
      <c r="M1516" s="168"/>
      <c r="N1516" s="169"/>
      <c r="O1516" s="169"/>
      <c r="P1516" s="169"/>
      <c r="Q1516" s="169"/>
      <c r="R1516" s="169"/>
      <c r="S1516" s="169"/>
      <c r="T1516" s="170"/>
      <c r="AT1516" s="165" t="s">
        <v>207</v>
      </c>
      <c r="AU1516" s="165" t="s">
        <v>84</v>
      </c>
      <c r="AV1516" s="13" t="s">
        <v>82</v>
      </c>
      <c r="AW1516" s="13" t="s">
        <v>32</v>
      </c>
      <c r="AX1516" s="13" t="s">
        <v>76</v>
      </c>
      <c r="AY1516" s="165" t="s">
        <v>201</v>
      </c>
    </row>
    <row r="1517" spans="2:51" s="14" customFormat="1" ht="11.25">
      <c r="B1517" s="171"/>
      <c r="D1517" s="164" t="s">
        <v>207</v>
      </c>
      <c r="E1517" s="172" t="s">
        <v>1</v>
      </c>
      <c r="F1517" s="173" t="s">
        <v>1126</v>
      </c>
      <c r="H1517" s="174">
        <v>0.05</v>
      </c>
      <c r="I1517" s="175"/>
      <c r="L1517" s="171"/>
      <c r="M1517" s="176"/>
      <c r="N1517" s="177"/>
      <c r="O1517" s="177"/>
      <c r="P1517" s="177"/>
      <c r="Q1517" s="177"/>
      <c r="R1517" s="177"/>
      <c r="S1517" s="177"/>
      <c r="T1517" s="178"/>
      <c r="AT1517" s="172" t="s">
        <v>207</v>
      </c>
      <c r="AU1517" s="172" t="s">
        <v>84</v>
      </c>
      <c r="AV1517" s="14" t="s">
        <v>84</v>
      </c>
      <c r="AW1517" s="14" t="s">
        <v>32</v>
      </c>
      <c r="AX1517" s="14" t="s">
        <v>76</v>
      </c>
      <c r="AY1517" s="172" t="s">
        <v>201</v>
      </c>
    </row>
    <row r="1518" spans="2:51" s="13" customFormat="1" ht="11.25">
      <c r="B1518" s="163"/>
      <c r="D1518" s="164" t="s">
        <v>207</v>
      </c>
      <c r="E1518" s="165" t="s">
        <v>1</v>
      </c>
      <c r="F1518" s="166" t="s">
        <v>1232</v>
      </c>
      <c r="H1518" s="165" t="s">
        <v>1</v>
      </c>
      <c r="I1518" s="167"/>
      <c r="L1518" s="163"/>
      <c r="M1518" s="168"/>
      <c r="N1518" s="169"/>
      <c r="O1518" s="169"/>
      <c r="P1518" s="169"/>
      <c r="Q1518" s="169"/>
      <c r="R1518" s="169"/>
      <c r="S1518" s="169"/>
      <c r="T1518" s="170"/>
      <c r="AT1518" s="165" t="s">
        <v>207</v>
      </c>
      <c r="AU1518" s="165" t="s">
        <v>84</v>
      </c>
      <c r="AV1518" s="13" t="s">
        <v>82</v>
      </c>
      <c r="AW1518" s="13" t="s">
        <v>32</v>
      </c>
      <c r="AX1518" s="13" t="s">
        <v>76</v>
      </c>
      <c r="AY1518" s="165" t="s">
        <v>201</v>
      </c>
    </row>
    <row r="1519" spans="2:51" s="14" customFormat="1" ht="11.25">
      <c r="B1519" s="171"/>
      <c r="D1519" s="164" t="s">
        <v>207</v>
      </c>
      <c r="E1519" s="172" t="s">
        <v>1</v>
      </c>
      <c r="F1519" s="173" t="s">
        <v>1344</v>
      </c>
      <c r="H1519" s="174">
        <v>0.1</v>
      </c>
      <c r="I1519" s="175"/>
      <c r="L1519" s="171"/>
      <c r="M1519" s="176"/>
      <c r="N1519" s="177"/>
      <c r="O1519" s="177"/>
      <c r="P1519" s="177"/>
      <c r="Q1519" s="177"/>
      <c r="R1519" s="177"/>
      <c r="S1519" s="177"/>
      <c r="T1519" s="178"/>
      <c r="AT1519" s="172" t="s">
        <v>207</v>
      </c>
      <c r="AU1519" s="172" t="s">
        <v>84</v>
      </c>
      <c r="AV1519" s="14" t="s">
        <v>84</v>
      </c>
      <c r="AW1519" s="14" t="s">
        <v>32</v>
      </c>
      <c r="AX1519" s="14" t="s">
        <v>76</v>
      </c>
      <c r="AY1519" s="172" t="s">
        <v>201</v>
      </c>
    </row>
    <row r="1520" spans="2:51" s="13" customFormat="1" ht="11.25">
      <c r="B1520" s="163"/>
      <c r="D1520" s="164" t="s">
        <v>207</v>
      </c>
      <c r="E1520" s="165" t="s">
        <v>1</v>
      </c>
      <c r="F1520" s="166" t="s">
        <v>1232</v>
      </c>
      <c r="H1520" s="165" t="s">
        <v>1</v>
      </c>
      <c r="I1520" s="167"/>
      <c r="L1520" s="163"/>
      <c r="M1520" s="168"/>
      <c r="N1520" s="169"/>
      <c r="O1520" s="169"/>
      <c r="P1520" s="169"/>
      <c r="Q1520" s="169"/>
      <c r="R1520" s="169"/>
      <c r="S1520" s="169"/>
      <c r="T1520" s="170"/>
      <c r="AT1520" s="165" t="s">
        <v>207</v>
      </c>
      <c r="AU1520" s="165" t="s">
        <v>84</v>
      </c>
      <c r="AV1520" s="13" t="s">
        <v>82</v>
      </c>
      <c r="AW1520" s="13" t="s">
        <v>32</v>
      </c>
      <c r="AX1520" s="13" t="s">
        <v>76</v>
      </c>
      <c r="AY1520" s="165" t="s">
        <v>201</v>
      </c>
    </row>
    <row r="1521" spans="2:51" s="14" customFormat="1" ht="11.25">
      <c r="B1521" s="171"/>
      <c r="D1521" s="164" t="s">
        <v>207</v>
      </c>
      <c r="E1521" s="172" t="s">
        <v>1</v>
      </c>
      <c r="F1521" s="173" t="s">
        <v>1345</v>
      </c>
      <c r="H1521" s="174">
        <v>9.6000000000000002E-2</v>
      </c>
      <c r="I1521" s="175"/>
      <c r="L1521" s="171"/>
      <c r="M1521" s="176"/>
      <c r="N1521" s="177"/>
      <c r="O1521" s="177"/>
      <c r="P1521" s="177"/>
      <c r="Q1521" s="177"/>
      <c r="R1521" s="177"/>
      <c r="S1521" s="177"/>
      <c r="T1521" s="178"/>
      <c r="AT1521" s="172" t="s">
        <v>207</v>
      </c>
      <c r="AU1521" s="172" t="s">
        <v>84</v>
      </c>
      <c r="AV1521" s="14" t="s">
        <v>84</v>
      </c>
      <c r="AW1521" s="14" t="s">
        <v>32</v>
      </c>
      <c r="AX1521" s="14" t="s">
        <v>76</v>
      </c>
      <c r="AY1521" s="172" t="s">
        <v>201</v>
      </c>
    </row>
    <row r="1522" spans="2:51" s="13" customFormat="1" ht="11.25">
      <c r="B1522" s="163"/>
      <c r="D1522" s="164" t="s">
        <v>207</v>
      </c>
      <c r="E1522" s="165" t="s">
        <v>1</v>
      </c>
      <c r="F1522" s="166" t="s">
        <v>1232</v>
      </c>
      <c r="H1522" s="165" t="s">
        <v>1</v>
      </c>
      <c r="I1522" s="167"/>
      <c r="L1522" s="163"/>
      <c r="M1522" s="168"/>
      <c r="N1522" s="169"/>
      <c r="O1522" s="169"/>
      <c r="P1522" s="169"/>
      <c r="Q1522" s="169"/>
      <c r="R1522" s="169"/>
      <c r="S1522" s="169"/>
      <c r="T1522" s="170"/>
      <c r="AT1522" s="165" t="s">
        <v>207</v>
      </c>
      <c r="AU1522" s="165" t="s">
        <v>84</v>
      </c>
      <c r="AV1522" s="13" t="s">
        <v>82</v>
      </c>
      <c r="AW1522" s="13" t="s">
        <v>32</v>
      </c>
      <c r="AX1522" s="13" t="s">
        <v>76</v>
      </c>
      <c r="AY1522" s="165" t="s">
        <v>201</v>
      </c>
    </row>
    <row r="1523" spans="2:51" s="14" customFormat="1" ht="11.25">
      <c r="B1523" s="171"/>
      <c r="D1523" s="164" t="s">
        <v>207</v>
      </c>
      <c r="E1523" s="172" t="s">
        <v>1</v>
      </c>
      <c r="F1523" s="173" t="s">
        <v>1347</v>
      </c>
      <c r="H1523" s="174">
        <v>0.104</v>
      </c>
      <c r="I1523" s="175"/>
      <c r="L1523" s="171"/>
      <c r="M1523" s="176"/>
      <c r="N1523" s="177"/>
      <c r="O1523" s="177"/>
      <c r="P1523" s="177"/>
      <c r="Q1523" s="177"/>
      <c r="R1523" s="177"/>
      <c r="S1523" s="177"/>
      <c r="T1523" s="178"/>
      <c r="AT1523" s="172" t="s">
        <v>207</v>
      </c>
      <c r="AU1523" s="172" t="s">
        <v>84</v>
      </c>
      <c r="AV1523" s="14" t="s">
        <v>84</v>
      </c>
      <c r="AW1523" s="14" t="s">
        <v>32</v>
      </c>
      <c r="AX1523" s="14" t="s">
        <v>76</v>
      </c>
      <c r="AY1523" s="172" t="s">
        <v>201</v>
      </c>
    </row>
    <row r="1524" spans="2:51" s="13" customFormat="1" ht="11.25">
      <c r="B1524" s="163"/>
      <c r="D1524" s="164" t="s">
        <v>207</v>
      </c>
      <c r="E1524" s="165" t="s">
        <v>1</v>
      </c>
      <c r="F1524" s="166" t="s">
        <v>1232</v>
      </c>
      <c r="H1524" s="165" t="s">
        <v>1</v>
      </c>
      <c r="I1524" s="167"/>
      <c r="L1524" s="163"/>
      <c r="M1524" s="168"/>
      <c r="N1524" s="169"/>
      <c r="O1524" s="169"/>
      <c r="P1524" s="169"/>
      <c r="Q1524" s="169"/>
      <c r="R1524" s="169"/>
      <c r="S1524" s="169"/>
      <c r="T1524" s="170"/>
      <c r="AT1524" s="165" t="s">
        <v>207</v>
      </c>
      <c r="AU1524" s="165" t="s">
        <v>84</v>
      </c>
      <c r="AV1524" s="13" t="s">
        <v>82</v>
      </c>
      <c r="AW1524" s="13" t="s">
        <v>32</v>
      </c>
      <c r="AX1524" s="13" t="s">
        <v>76</v>
      </c>
      <c r="AY1524" s="165" t="s">
        <v>201</v>
      </c>
    </row>
    <row r="1525" spans="2:51" s="14" customFormat="1" ht="11.25">
      <c r="B1525" s="171"/>
      <c r="D1525" s="164" t="s">
        <v>207</v>
      </c>
      <c r="E1525" s="172" t="s">
        <v>1</v>
      </c>
      <c r="F1525" s="173" t="s">
        <v>1130</v>
      </c>
      <c r="H1525" s="174">
        <v>4.2000000000000003E-2</v>
      </c>
      <c r="I1525" s="175"/>
      <c r="L1525" s="171"/>
      <c r="M1525" s="176"/>
      <c r="N1525" s="177"/>
      <c r="O1525" s="177"/>
      <c r="P1525" s="177"/>
      <c r="Q1525" s="177"/>
      <c r="R1525" s="177"/>
      <c r="S1525" s="177"/>
      <c r="T1525" s="178"/>
      <c r="AT1525" s="172" t="s">
        <v>207</v>
      </c>
      <c r="AU1525" s="172" t="s">
        <v>84</v>
      </c>
      <c r="AV1525" s="14" t="s">
        <v>84</v>
      </c>
      <c r="AW1525" s="14" t="s">
        <v>32</v>
      </c>
      <c r="AX1525" s="14" t="s">
        <v>76</v>
      </c>
      <c r="AY1525" s="172" t="s">
        <v>201</v>
      </c>
    </row>
    <row r="1526" spans="2:51" s="13" customFormat="1" ht="11.25">
      <c r="B1526" s="163"/>
      <c r="D1526" s="164" t="s">
        <v>207</v>
      </c>
      <c r="E1526" s="165" t="s">
        <v>1</v>
      </c>
      <c r="F1526" s="166" t="s">
        <v>1321</v>
      </c>
      <c r="H1526" s="165" t="s">
        <v>1</v>
      </c>
      <c r="I1526" s="167"/>
      <c r="L1526" s="163"/>
      <c r="M1526" s="168"/>
      <c r="N1526" s="169"/>
      <c r="O1526" s="169"/>
      <c r="P1526" s="169"/>
      <c r="Q1526" s="169"/>
      <c r="R1526" s="169"/>
      <c r="S1526" s="169"/>
      <c r="T1526" s="170"/>
      <c r="AT1526" s="165" t="s">
        <v>207</v>
      </c>
      <c r="AU1526" s="165" t="s">
        <v>84</v>
      </c>
      <c r="AV1526" s="13" t="s">
        <v>82</v>
      </c>
      <c r="AW1526" s="13" t="s">
        <v>32</v>
      </c>
      <c r="AX1526" s="13" t="s">
        <v>76</v>
      </c>
      <c r="AY1526" s="165" t="s">
        <v>201</v>
      </c>
    </row>
    <row r="1527" spans="2:51" s="14" customFormat="1" ht="11.25">
      <c r="B1527" s="171"/>
      <c r="D1527" s="164" t="s">
        <v>207</v>
      </c>
      <c r="E1527" s="172" t="s">
        <v>1</v>
      </c>
      <c r="F1527" s="173" t="s">
        <v>1168</v>
      </c>
      <c r="H1527" s="174">
        <v>0.13400000000000001</v>
      </c>
      <c r="I1527" s="175"/>
      <c r="L1527" s="171"/>
      <c r="M1527" s="176"/>
      <c r="N1527" s="177"/>
      <c r="O1527" s="177"/>
      <c r="P1527" s="177"/>
      <c r="Q1527" s="177"/>
      <c r="R1527" s="177"/>
      <c r="S1527" s="177"/>
      <c r="T1527" s="178"/>
      <c r="AT1527" s="172" t="s">
        <v>207</v>
      </c>
      <c r="AU1527" s="172" t="s">
        <v>84</v>
      </c>
      <c r="AV1527" s="14" t="s">
        <v>84</v>
      </c>
      <c r="AW1527" s="14" t="s">
        <v>32</v>
      </c>
      <c r="AX1527" s="14" t="s">
        <v>76</v>
      </c>
      <c r="AY1527" s="172" t="s">
        <v>201</v>
      </c>
    </row>
    <row r="1528" spans="2:51" s="13" customFormat="1" ht="11.25">
      <c r="B1528" s="163"/>
      <c r="D1528" s="164" t="s">
        <v>207</v>
      </c>
      <c r="E1528" s="165" t="s">
        <v>1</v>
      </c>
      <c r="F1528" s="166" t="s">
        <v>1321</v>
      </c>
      <c r="H1528" s="165" t="s">
        <v>1</v>
      </c>
      <c r="I1528" s="167"/>
      <c r="L1528" s="163"/>
      <c r="M1528" s="168"/>
      <c r="N1528" s="169"/>
      <c r="O1528" s="169"/>
      <c r="P1528" s="169"/>
      <c r="Q1528" s="169"/>
      <c r="R1528" s="169"/>
      <c r="S1528" s="169"/>
      <c r="T1528" s="170"/>
      <c r="AT1528" s="165" t="s">
        <v>207</v>
      </c>
      <c r="AU1528" s="165" t="s">
        <v>84</v>
      </c>
      <c r="AV1528" s="13" t="s">
        <v>82</v>
      </c>
      <c r="AW1528" s="13" t="s">
        <v>32</v>
      </c>
      <c r="AX1528" s="13" t="s">
        <v>76</v>
      </c>
      <c r="AY1528" s="165" t="s">
        <v>201</v>
      </c>
    </row>
    <row r="1529" spans="2:51" s="14" customFormat="1" ht="11.25">
      <c r="B1529" s="171"/>
      <c r="D1529" s="164" t="s">
        <v>207</v>
      </c>
      <c r="E1529" s="172" t="s">
        <v>1</v>
      </c>
      <c r="F1529" s="173" t="s">
        <v>1348</v>
      </c>
      <c r="H1529" s="174">
        <v>0.53300000000000003</v>
      </c>
      <c r="I1529" s="175"/>
      <c r="L1529" s="171"/>
      <c r="M1529" s="176"/>
      <c r="N1529" s="177"/>
      <c r="O1529" s="177"/>
      <c r="P1529" s="177"/>
      <c r="Q1529" s="177"/>
      <c r="R1529" s="177"/>
      <c r="S1529" s="177"/>
      <c r="T1529" s="178"/>
      <c r="AT1529" s="172" t="s">
        <v>207</v>
      </c>
      <c r="AU1529" s="172" t="s">
        <v>84</v>
      </c>
      <c r="AV1529" s="14" t="s">
        <v>84</v>
      </c>
      <c r="AW1529" s="14" t="s">
        <v>32</v>
      </c>
      <c r="AX1529" s="14" t="s">
        <v>76</v>
      </c>
      <c r="AY1529" s="172" t="s">
        <v>201</v>
      </c>
    </row>
    <row r="1530" spans="2:51" s="13" customFormat="1" ht="11.25">
      <c r="B1530" s="163"/>
      <c r="D1530" s="164" t="s">
        <v>207</v>
      </c>
      <c r="E1530" s="165" t="s">
        <v>1</v>
      </c>
      <c r="F1530" s="166" t="s">
        <v>1321</v>
      </c>
      <c r="H1530" s="165" t="s">
        <v>1</v>
      </c>
      <c r="I1530" s="167"/>
      <c r="L1530" s="163"/>
      <c r="M1530" s="168"/>
      <c r="N1530" s="169"/>
      <c r="O1530" s="169"/>
      <c r="P1530" s="169"/>
      <c r="Q1530" s="169"/>
      <c r="R1530" s="169"/>
      <c r="S1530" s="169"/>
      <c r="T1530" s="170"/>
      <c r="AT1530" s="165" t="s">
        <v>207</v>
      </c>
      <c r="AU1530" s="165" t="s">
        <v>84</v>
      </c>
      <c r="AV1530" s="13" t="s">
        <v>82</v>
      </c>
      <c r="AW1530" s="13" t="s">
        <v>32</v>
      </c>
      <c r="AX1530" s="13" t="s">
        <v>76</v>
      </c>
      <c r="AY1530" s="165" t="s">
        <v>201</v>
      </c>
    </row>
    <row r="1531" spans="2:51" s="14" customFormat="1" ht="11.25">
      <c r="B1531" s="171"/>
      <c r="D1531" s="164" t="s">
        <v>207</v>
      </c>
      <c r="E1531" s="172" t="s">
        <v>1</v>
      </c>
      <c r="F1531" s="173" t="s">
        <v>1349</v>
      </c>
      <c r="H1531" s="174">
        <v>0.64400000000000002</v>
      </c>
      <c r="I1531" s="175"/>
      <c r="L1531" s="171"/>
      <c r="M1531" s="176"/>
      <c r="N1531" s="177"/>
      <c r="O1531" s="177"/>
      <c r="P1531" s="177"/>
      <c r="Q1531" s="177"/>
      <c r="R1531" s="177"/>
      <c r="S1531" s="177"/>
      <c r="T1531" s="178"/>
      <c r="AT1531" s="172" t="s">
        <v>207</v>
      </c>
      <c r="AU1531" s="172" t="s">
        <v>84</v>
      </c>
      <c r="AV1531" s="14" t="s">
        <v>84</v>
      </c>
      <c r="AW1531" s="14" t="s">
        <v>32</v>
      </c>
      <c r="AX1531" s="14" t="s">
        <v>76</v>
      </c>
      <c r="AY1531" s="172" t="s">
        <v>201</v>
      </c>
    </row>
    <row r="1532" spans="2:51" s="13" customFormat="1" ht="11.25">
      <c r="B1532" s="163"/>
      <c r="D1532" s="164" t="s">
        <v>207</v>
      </c>
      <c r="E1532" s="165" t="s">
        <v>1</v>
      </c>
      <c r="F1532" s="166" t="s">
        <v>1321</v>
      </c>
      <c r="H1532" s="165" t="s">
        <v>1</v>
      </c>
      <c r="I1532" s="167"/>
      <c r="L1532" s="163"/>
      <c r="M1532" s="168"/>
      <c r="N1532" s="169"/>
      <c r="O1532" s="169"/>
      <c r="P1532" s="169"/>
      <c r="Q1532" s="169"/>
      <c r="R1532" s="169"/>
      <c r="S1532" s="169"/>
      <c r="T1532" s="170"/>
      <c r="AT1532" s="165" t="s">
        <v>207</v>
      </c>
      <c r="AU1532" s="165" t="s">
        <v>84</v>
      </c>
      <c r="AV1532" s="13" t="s">
        <v>82</v>
      </c>
      <c r="AW1532" s="13" t="s">
        <v>32</v>
      </c>
      <c r="AX1532" s="13" t="s">
        <v>76</v>
      </c>
      <c r="AY1532" s="165" t="s">
        <v>201</v>
      </c>
    </row>
    <row r="1533" spans="2:51" s="14" customFormat="1" ht="11.25">
      <c r="B1533" s="171"/>
      <c r="D1533" s="164" t="s">
        <v>207</v>
      </c>
      <c r="E1533" s="172" t="s">
        <v>1</v>
      </c>
      <c r="F1533" s="173" t="s">
        <v>1277</v>
      </c>
      <c r="H1533" s="174">
        <v>0.122</v>
      </c>
      <c r="I1533" s="175"/>
      <c r="L1533" s="171"/>
      <c r="M1533" s="176"/>
      <c r="N1533" s="177"/>
      <c r="O1533" s="177"/>
      <c r="P1533" s="177"/>
      <c r="Q1533" s="177"/>
      <c r="R1533" s="177"/>
      <c r="S1533" s="177"/>
      <c r="T1533" s="178"/>
      <c r="AT1533" s="172" t="s">
        <v>207</v>
      </c>
      <c r="AU1533" s="172" t="s">
        <v>84</v>
      </c>
      <c r="AV1533" s="14" t="s">
        <v>84</v>
      </c>
      <c r="AW1533" s="14" t="s">
        <v>32</v>
      </c>
      <c r="AX1533" s="14" t="s">
        <v>76</v>
      </c>
      <c r="AY1533" s="172" t="s">
        <v>201</v>
      </c>
    </row>
    <row r="1534" spans="2:51" s="13" customFormat="1" ht="11.25">
      <c r="B1534" s="163"/>
      <c r="D1534" s="164" t="s">
        <v>207</v>
      </c>
      <c r="E1534" s="165" t="s">
        <v>1</v>
      </c>
      <c r="F1534" s="166" t="s">
        <v>1321</v>
      </c>
      <c r="H1534" s="165" t="s">
        <v>1</v>
      </c>
      <c r="I1534" s="167"/>
      <c r="L1534" s="163"/>
      <c r="M1534" s="168"/>
      <c r="N1534" s="169"/>
      <c r="O1534" s="169"/>
      <c r="P1534" s="169"/>
      <c r="Q1534" s="169"/>
      <c r="R1534" s="169"/>
      <c r="S1534" s="169"/>
      <c r="T1534" s="170"/>
      <c r="AT1534" s="165" t="s">
        <v>207</v>
      </c>
      <c r="AU1534" s="165" t="s">
        <v>84</v>
      </c>
      <c r="AV1534" s="13" t="s">
        <v>82</v>
      </c>
      <c r="AW1534" s="13" t="s">
        <v>32</v>
      </c>
      <c r="AX1534" s="13" t="s">
        <v>76</v>
      </c>
      <c r="AY1534" s="165" t="s">
        <v>201</v>
      </c>
    </row>
    <row r="1535" spans="2:51" s="14" customFormat="1" ht="11.25">
      <c r="B1535" s="171"/>
      <c r="D1535" s="164" t="s">
        <v>207</v>
      </c>
      <c r="E1535" s="172" t="s">
        <v>1</v>
      </c>
      <c r="F1535" s="173" t="s">
        <v>1350</v>
      </c>
      <c r="H1535" s="174">
        <v>0.33800000000000002</v>
      </c>
      <c r="I1535" s="175"/>
      <c r="L1535" s="171"/>
      <c r="M1535" s="176"/>
      <c r="N1535" s="177"/>
      <c r="O1535" s="177"/>
      <c r="P1535" s="177"/>
      <c r="Q1535" s="177"/>
      <c r="R1535" s="177"/>
      <c r="S1535" s="177"/>
      <c r="T1535" s="178"/>
      <c r="AT1535" s="172" t="s">
        <v>207</v>
      </c>
      <c r="AU1535" s="172" t="s">
        <v>84</v>
      </c>
      <c r="AV1535" s="14" t="s">
        <v>84</v>
      </c>
      <c r="AW1535" s="14" t="s">
        <v>32</v>
      </c>
      <c r="AX1535" s="14" t="s">
        <v>76</v>
      </c>
      <c r="AY1535" s="172" t="s">
        <v>201</v>
      </c>
    </row>
    <row r="1536" spans="2:51" s="13" customFormat="1" ht="11.25">
      <c r="B1536" s="163"/>
      <c r="D1536" s="164" t="s">
        <v>207</v>
      </c>
      <c r="E1536" s="165" t="s">
        <v>1</v>
      </c>
      <c r="F1536" s="166" t="s">
        <v>1321</v>
      </c>
      <c r="H1536" s="165" t="s">
        <v>1</v>
      </c>
      <c r="I1536" s="167"/>
      <c r="L1536" s="163"/>
      <c r="M1536" s="168"/>
      <c r="N1536" s="169"/>
      <c r="O1536" s="169"/>
      <c r="P1536" s="169"/>
      <c r="Q1536" s="169"/>
      <c r="R1536" s="169"/>
      <c r="S1536" s="169"/>
      <c r="T1536" s="170"/>
      <c r="AT1536" s="165" t="s">
        <v>207</v>
      </c>
      <c r="AU1536" s="165" t="s">
        <v>84</v>
      </c>
      <c r="AV1536" s="13" t="s">
        <v>82</v>
      </c>
      <c r="AW1536" s="13" t="s">
        <v>32</v>
      </c>
      <c r="AX1536" s="13" t="s">
        <v>76</v>
      </c>
      <c r="AY1536" s="165" t="s">
        <v>201</v>
      </c>
    </row>
    <row r="1537" spans="2:51" s="14" customFormat="1" ht="11.25">
      <c r="B1537" s="171"/>
      <c r="D1537" s="164" t="s">
        <v>207</v>
      </c>
      <c r="E1537" s="172" t="s">
        <v>1</v>
      </c>
      <c r="F1537" s="173" t="s">
        <v>1351</v>
      </c>
      <c r="H1537" s="174">
        <v>0.111</v>
      </c>
      <c r="I1537" s="175"/>
      <c r="L1537" s="171"/>
      <c r="M1537" s="176"/>
      <c r="N1537" s="177"/>
      <c r="O1537" s="177"/>
      <c r="P1537" s="177"/>
      <c r="Q1537" s="177"/>
      <c r="R1537" s="177"/>
      <c r="S1537" s="177"/>
      <c r="T1537" s="178"/>
      <c r="AT1537" s="172" t="s">
        <v>207</v>
      </c>
      <c r="AU1537" s="172" t="s">
        <v>84</v>
      </c>
      <c r="AV1537" s="14" t="s">
        <v>84</v>
      </c>
      <c r="AW1537" s="14" t="s">
        <v>32</v>
      </c>
      <c r="AX1537" s="14" t="s">
        <v>76</v>
      </c>
      <c r="AY1537" s="172" t="s">
        <v>201</v>
      </c>
    </row>
    <row r="1538" spans="2:51" s="13" customFormat="1" ht="11.25">
      <c r="B1538" s="163"/>
      <c r="D1538" s="164" t="s">
        <v>207</v>
      </c>
      <c r="E1538" s="165" t="s">
        <v>1</v>
      </c>
      <c r="F1538" s="166" t="s">
        <v>1321</v>
      </c>
      <c r="H1538" s="165" t="s">
        <v>1</v>
      </c>
      <c r="I1538" s="167"/>
      <c r="L1538" s="163"/>
      <c r="M1538" s="168"/>
      <c r="N1538" s="169"/>
      <c r="O1538" s="169"/>
      <c r="P1538" s="169"/>
      <c r="Q1538" s="169"/>
      <c r="R1538" s="169"/>
      <c r="S1538" s="169"/>
      <c r="T1538" s="170"/>
      <c r="AT1538" s="165" t="s">
        <v>207</v>
      </c>
      <c r="AU1538" s="165" t="s">
        <v>84</v>
      </c>
      <c r="AV1538" s="13" t="s">
        <v>82</v>
      </c>
      <c r="AW1538" s="13" t="s">
        <v>32</v>
      </c>
      <c r="AX1538" s="13" t="s">
        <v>76</v>
      </c>
      <c r="AY1538" s="165" t="s">
        <v>201</v>
      </c>
    </row>
    <row r="1539" spans="2:51" s="14" customFormat="1" ht="11.25">
      <c r="B1539" s="171"/>
      <c r="D1539" s="164" t="s">
        <v>207</v>
      </c>
      <c r="E1539" s="172" t="s">
        <v>1</v>
      </c>
      <c r="F1539" s="173" t="s">
        <v>1352</v>
      </c>
      <c r="H1539" s="174">
        <v>0.09</v>
      </c>
      <c r="I1539" s="175"/>
      <c r="L1539" s="171"/>
      <c r="M1539" s="176"/>
      <c r="N1539" s="177"/>
      <c r="O1539" s="177"/>
      <c r="P1539" s="177"/>
      <c r="Q1539" s="177"/>
      <c r="R1539" s="177"/>
      <c r="S1539" s="177"/>
      <c r="T1539" s="178"/>
      <c r="AT1539" s="172" t="s">
        <v>207</v>
      </c>
      <c r="AU1539" s="172" t="s">
        <v>84</v>
      </c>
      <c r="AV1539" s="14" t="s">
        <v>84</v>
      </c>
      <c r="AW1539" s="14" t="s">
        <v>32</v>
      </c>
      <c r="AX1539" s="14" t="s">
        <v>76</v>
      </c>
      <c r="AY1539" s="172" t="s">
        <v>201</v>
      </c>
    </row>
    <row r="1540" spans="2:51" s="13" customFormat="1" ht="11.25">
      <c r="B1540" s="163"/>
      <c r="D1540" s="164" t="s">
        <v>207</v>
      </c>
      <c r="E1540" s="165" t="s">
        <v>1</v>
      </c>
      <c r="F1540" s="166" t="s">
        <v>1321</v>
      </c>
      <c r="H1540" s="165" t="s">
        <v>1</v>
      </c>
      <c r="I1540" s="167"/>
      <c r="L1540" s="163"/>
      <c r="M1540" s="168"/>
      <c r="N1540" s="169"/>
      <c r="O1540" s="169"/>
      <c r="P1540" s="169"/>
      <c r="Q1540" s="169"/>
      <c r="R1540" s="169"/>
      <c r="S1540" s="169"/>
      <c r="T1540" s="170"/>
      <c r="AT1540" s="165" t="s">
        <v>207</v>
      </c>
      <c r="AU1540" s="165" t="s">
        <v>84</v>
      </c>
      <c r="AV1540" s="13" t="s">
        <v>82</v>
      </c>
      <c r="AW1540" s="13" t="s">
        <v>32</v>
      </c>
      <c r="AX1540" s="13" t="s">
        <v>76</v>
      </c>
      <c r="AY1540" s="165" t="s">
        <v>201</v>
      </c>
    </row>
    <row r="1541" spans="2:51" s="14" customFormat="1" ht="11.25">
      <c r="B1541" s="171"/>
      <c r="D1541" s="164" t="s">
        <v>207</v>
      </c>
      <c r="E1541" s="172" t="s">
        <v>1</v>
      </c>
      <c r="F1541" s="173" t="s">
        <v>1353</v>
      </c>
      <c r="H1541" s="174">
        <v>8.7999999999999995E-2</v>
      </c>
      <c r="I1541" s="175"/>
      <c r="L1541" s="171"/>
      <c r="M1541" s="176"/>
      <c r="N1541" s="177"/>
      <c r="O1541" s="177"/>
      <c r="P1541" s="177"/>
      <c r="Q1541" s="177"/>
      <c r="R1541" s="177"/>
      <c r="S1541" s="177"/>
      <c r="T1541" s="178"/>
      <c r="AT1541" s="172" t="s">
        <v>207</v>
      </c>
      <c r="AU1541" s="172" t="s">
        <v>84</v>
      </c>
      <c r="AV1541" s="14" t="s">
        <v>84</v>
      </c>
      <c r="AW1541" s="14" t="s">
        <v>32</v>
      </c>
      <c r="AX1541" s="14" t="s">
        <v>76</v>
      </c>
      <c r="AY1541" s="172" t="s">
        <v>201</v>
      </c>
    </row>
    <row r="1542" spans="2:51" s="13" customFormat="1" ht="11.25">
      <c r="B1542" s="163"/>
      <c r="D1542" s="164" t="s">
        <v>207</v>
      </c>
      <c r="E1542" s="165" t="s">
        <v>1</v>
      </c>
      <c r="F1542" s="166" t="s">
        <v>1330</v>
      </c>
      <c r="H1542" s="165" t="s">
        <v>1</v>
      </c>
      <c r="I1542" s="167"/>
      <c r="L1542" s="163"/>
      <c r="M1542" s="168"/>
      <c r="N1542" s="169"/>
      <c r="O1542" s="169"/>
      <c r="P1542" s="169"/>
      <c r="Q1542" s="169"/>
      <c r="R1542" s="169"/>
      <c r="S1542" s="169"/>
      <c r="T1542" s="170"/>
      <c r="AT1542" s="165" t="s">
        <v>207</v>
      </c>
      <c r="AU1542" s="165" t="s">
        <v>84</v>
      </c>
      <c r="AV1542" s="13" t="s">
        <v>82</v>
      </c>
      <c r="AW1542" s="13" t="s">
        <v>32</v>
      </c>
      <c r="AX1542" s="13" t="s">
        <v>76</v>
      </c>
      <c r="AY1542" s="165" t="s">
        <v>201</v>
      </c>
    </row>
    <row r="1543" spans="2:51" s="14" customFormat="1" ht="11.25">
      <c r="B1543" s="171"/>
      <c r="D1543" s="164" t="s">
        <v>207</v>
      </c>
      <c r="E1543" s="172" t="s">
        <v>1</v>
      </c>
      <c r="F1543" s="173" t="s">
        <v>1354</v>
      </c>
      <c r="H1543" s="174">
        <v>0.36699999999999999</v>
      </c>
      <c r="I1543" s="175"/>
      <c r="L1543" s="171"/>
      <c r="M1543" s="176"/>
      <c r="N1543" s="177"/>
      <c r="O1543" s="177"/>
      <c r="P1543" s="177"/>
      <c r="Q1543" s="177"/>
      <c r="R1543" s="177"/>
      <c r="S1543" s="177"/>
      <c r="T1543" s="178"/>
      <c r="AT1543" s="172" t="s">
        <v>207</v>
      </c>
      <c r="AU1543" s="172" t="s">
        <v>84</v>
      </c>
      <c r="AV1543" s="14" t="s">
        <v>84</v>
      </c>
      <c r="AW1543" s="14" t="s">
        <v>32</v>
      </c>
      <c r="AX1543" s="14" t="s">
        <v>76</v>
      </c>
      <c r="AY1543" s="172" t="s">
        <v>201</v>
      </c>
    </row>
    <row r="1544" spans="2:51" s="13" customFormat="1" ht="11.25">
      <c r="B1544" s="163"/>
      <c r="D1544" s="164" t="s">
        <v>207</v>
      </c>
      <c r="E1544" s="165" t="s">
        <v>1</v>
      </c>
      <c r="F1544" s="166" t="s">
        <v>1330</v>
      </c>
      <c r="H1544" s="165" t="s">
        <v>1</v>
      </c>
      <c r="I1544" s="167"/>
      <c r="L1544" s="163"/>
      <c r="M1544" s="168"/>
      <c r="N1544" s="169"/>
      <c r="O1544" s="169"/>
      <c r="P1544" s="169"/>
      <c r="Q1544" s="169"/>
      <c r="R1544" s="169"/>
      <c r="S1544" s="169"/>
      <c r="T1544" s="170"/>
      <c r="AT1544" s="165" t="s">
        <v>207</v>
      </c>
      <c r="AU1544" s="165" t="s">
        <v>84</v>
      </c>
      <c r="AV1544" s="13" t="s">
        <v>82</v>
      </c>
      <c r="AW1544" s="13" t="s">
        <v>32</v>
      </c>
      <c r="AX1544" s="13" t="s">
        <v>76</v>
      </c>
      <c r="AY1544" s="165" t="s">
        <v>201</v>
      </c>
    </row>
    <row r="1545" spans="2:51" s="14" customFormat="1" ht="11.25">
      <c r="B1545" s="171"/>
      <c r="D1545" s="164" t="s">
        <v>207</v>
      </c>
      <c r="E1545" s="172" t="s">
        <v>1</v>
      </c>
      <c r="F1545" s="173" t="s">
        <v>1355</v>
      </c>
      <c r="H1545" s="174">
        <v>0.183</v>
      </c>
      <c r="I1545" s="175"/>
      <c r="L1545" s="171"/>
      <c r="M1545" s="176"/>
      <c r="N1545" s="177"/>
      <c r="O1545" s="177"/>
      <c r="P1545" s="177"/>
      <c r="Q1545" s="177"/>
      <c r="R1545" s="177"/>
      <c r="S1545" s="177"/>
      <c r="T1545" s="178"/>
      <c r="AT1545" s="172" t="s">
        <v>207</v>
      </c>
      <c r="AU1545" s="172" t="s">
        <v>84</v>
      </c>
      <c r="AV1545" s="14" t="s">
        <v>84</v>
      </c>
      <c r="AW1545" s="14" t="s">
        <v>32</v>
      </c>
      <c r="AX1545" s="14" t="s">
        <v>76</v>
      </c>
      <c r="AY1545" s="172" t="s">
        <v>201</v>
      </c>
    </row>
    <row r="1546" spans="2:51" s="13" customFormat="1" ht="11.25">
      <c r="B1546" s="163"/>
      <c r="D1546" s="164" t="s">
        <v>207</v>
      </c>
      <c r="E1546" s="165" t="s">
        <v>1</v>
      </c>
      <c r="F1546" s="166" t="s">
        <v>1330</v>
      </c>
      <c r="H1546" s="165" t="s">
        <v>1</v>
      </c>
      <c r="I1546" s="167"/>
      <c r="L1546" s="163"/>
      <c r="M1546" s="168"/>
      <c r="N1546" s="169"/>
      <c r="O1546" s="169"/>
      <c r="P1546" s="169"/>
      <c r="Q1546" s="169"/>
      <c r="R1546" s="169"/>
      <c r="S1546" s="169"/>
      <c r="T1546" s="170"/>
      <c r="AT1546" s="165" t="s">
        <v>207</v>
      </c>
      <c r="AU1546" s="165" t="s">
        <v>84</v>
      </c>
      <c r="AV1546" s="13" t="s">
        <v>82</v>
      </c>
      <c r="AW1546" s="13" t="s">
        <v>32</v>
      </c>
      <c r="AX1546" s="13" t="s">
        <v>76</v>
      </c>
      <c r="AY1546" s="165" t="s">
        <v>201</v>
      </c>
    </row>
    <row r="1547" spans="2:51" s="14" customFormat="1" ht="11.25">
      <c r="B1547" s="171"/>
      <c r="D1547" s="164" t="s">
        <v>207</v>
      </c>
      <c r="E1547" s="172" t="s">
        <v>1</v>
      </c>
      <c r="F1547" s="173" t="s">
        <v>1355</v>
      </c>
      <c r="H1547" s="174">
        <v>0.183</v>
      </c>
      <c r="I1547" s="175"/>
      <c r="L1547" s="171"/>
      <c r="M1547" s="176"/>
      <c r="N1547" s="177"/>
      <c r="O1547" s="177"/>
      <c r="P1547" s="177"/>
      <c r="Q1547" s="177"/>
      <c r="R1547" s="177"/>
      <c r="S1547" s="177"/>
      <c r="T1547" s="178"/>
      <c r="AT1547" s="172" t="s">
        <v>207</v>
      </c>
      <c r="AU1547" s="172" t="s">
        <v>84</v>
      </c>
      <c r="AV1547" s="14" t="s">
        <v>84</v>
      </c>
      <c r="AW1547" s="14" t="s">
        <v>32</v>
      </c>
      <c r="AX1547" s="14" t="s">
        <v>76</v>
      </c>
      <c r="AY1547" s="172" t="s">
        <v>201</v>
      </c>
    </row>
    <row r="1548" spans="2:51" s="13" customFormat="1" ht="11.25">
      <c r="B1548" s="163"/>
      <c r="D1548" s="164" t="s">
        <v>207</v>
      </c>
      <c r="E1548" s="165" t="s">
        <v>1</v>
      </c>
      <c r="F1548" s="166" t="s">
        <v>1330</v>
      </c>
      <c r="H1548" s="165" t="s">
        <v>1</v>
      </c>
      <c r="I1548" s="167"/>
      <c r="L1548" s="163"/>
      <c r="M1548" s="168"/>
      <c r="N1548" s="169"/>
      <c r="O1548" s="169"/>
      <c r="P1548" s="169"/>
      <c r="Q1548" s="169"/>
      <c r="R1548" s="169"/>
      <c r="S1548" s="169"/>
      <c r="T1548" s="170"/>
      <c r="AT1548" s="165" t="s">
        <v>207</v>
      </c>
      <c r="AU1548" s="165" t="s">
        <v>84</v>
      </c>
      <c r="AV1548" s="13" t="s">
        <v>82</v>
      </c>
      <c r="AW1548" s="13" t="s">
        <v>32</v>
      </c>
      <c r="AX1548" s="13" t="s">
        <v>76</v>
      </c>
      <c r="AY1548" s="165" t="s">
        <v>201</v>
      </c>
    </row>
    <row r="1549" spans="2:51" s="14" customFormat="1" ht="11.25">
      <c r="B1549" s="171"/>
      <c r="D1549" s="164" t="s">
        <v>207</v>
      </c>
      <c r="E1549" s="172" t="s">
        <v>1</v>
      </c>
      <c r="F1549" s="173" t="s">
        <v>1184</v>
      </c>
      <c r="H1549" s="174">
        <v>7.0000000000000007E-2</v>
      </c>
      <c r="I1549" s="175"/>
      <c r="L1549" s="171"/>
      <c r="M1549" s="176"/>
      <c r="N1549" s="177"/>
      <c r="O1549" s="177"/>
      <c r="P1549" s="177"/>
      <c r="Q1549" s="177"/>
      <c r="R1549" s="177"/>
      <c r="S1549" s="177"/>
      <c r="T1549" s="178"/>
      <c r="AT1549" s="172" t="s">
        <v>207</v>
      </c>
      <c r="AU1549" s="172" t="s">
        <v>84</v>
      </c>
      <c r="AV1549" s="14" t="s">
        <v>84</v>
      </c>
      <c r="AW1549" s="14" t="s">
        <v>32</v>
      </c>
      <c r="AX1549" s="14" t="s">
        <v>76</v>
      </c>
      <c r="AY1549" s="172" t="s">
        <v>201</v>
      </c>
    </row>
    <row r="1550" spans="2:51" s="13" customFormat="1" ht="11.25">
      <c r="B1550" s="163"/>
      <c r="D1550" s="164" t="s">
        <v>207</v>
      </c>
      <c r="E1550" s="165" t="s">
        <v>1</v>
      </c>
      <c r="F1550" s="166" t="s">
        <v>1330</v>
      </c>
      <c r="H1550" s="165" t="s">
        <v>1</v>
      </c>
      <c r="I1550" s="167"/>
      <c r="L1550" s="163"/>
      <c r="M1550" s="168"/>
      <c r="N1550" s="169"/>
      <c r="O1550" s="169"/>
      <c r="P1550" s="169"/>
      <c r="Q1550" s="169"/>
      <c r="R1550" s="169"/>
      <c r="S1550" s="169"/>
      <c r="T1550" s="170"/>
      <c r="AT1550" s="165" t="s">
        <v>207</v>
      </c>
      <c r="AU1550" s="165" t="s">
        <v>84</v>
      </c>
      <c r="AV1550" s="13" t="s">
        <v>82</v>
      </c>
      <c r="AW1550" s="13" t="s">
        <v>32</v>
      </c>
      <c r="AX1550" s="13" t="s">
        <v>76</v>
      </c>
      <c r="AY1550" s="165" t="s">
        <v>201</v>
      </c>
    </row>
    <row r="1551" spans="2:51" s="14" customFormat="1" ht="11.25">
      <c r="B1551" s="171"/>
      <c r="D1551" s="164" t="s">
        <v>207</v>
      </c>
      <c r="E1551" s="172" t="s">
        <v>1</v>
      </c>
      <c r="F1551" s="173" t="s">
        <v>1135</v>
      </c>
      <c r="H1551" s="174">
        <v>3.5000000000000003E-2</v>
      </c>
      <c r="I1551" s="175"/>
      <c r="L1551" s="171"/>
      <c r="M1551" s="176"/>
      <c r="N1551" s="177"/>
      <c r="O1551" s="177"/>
      <c r="P1551" s="177"/>
      <c r="Q1551" s="177"/>
      <c r="R1551" s="177"/>
      <c r="S1551" s="177"/>
      <c r="T1551" s="178"/>
      <c r="AT1551" s="172" t="s">
        <v>207</v>
      </c>
      <c r="AU1551" s="172" t="s">
        <v>84</v>
      </c>
      <c r="AV1551" s="14" t="s">
        <v>84</v>
      </c>
      <c r="AW1551" s="14" t="s">
        <v>32</v>
      </c>
      <c r="AX1551" s="14" t="s">
        <v>76</v>
      </c>
      <c r="AY1551" s="172" t="s">
        <v>201</v>
      </c>
    </row>
    <row r="1552" spans="2:51" s="13" customFormat="1" ht="11.25">
      <c r="B1552" s="163"/>
      <c r="D1552" s="164" t="s">
        <v>207</v>
      </c>
      <c r="E1552" s="165" t="s">
        <v>1</v>
      </c>
      <c r="F1552" s="166" t="s">
        <v>1330</v>
      </c>
      <c r="H1552" s="165" t="s">
        <v>1</v>
      </c>
      <c r="I1552" s="167"/>
      <c r="L1552" s="163"/>
      <c r="M1552" s="168"/>
      <c r="N1552" s="169"/>
      <c r="O1552" s="169"/>
      <c r="P1552" s="169"/>
      <c r="Q1552" s="169"/>
      <c r="R1552" s="169"/>
      <c r="S1552" s="169"/>
      <c r="T1552" s="170"/>
      <c r="AT1552" s="165" t="s">
        <v>207</v>
      </c>
      <c r="AU1552" s="165" t="s">
        <v>84</v>
      </c>
      <c r="AV1552" s="13" t="s">
        <v>82</v>
      </c>
      <c r="AW1552" s="13" t="s">
        <v>32</v>
      </c>
      <c r="AX1552" s="13" t="s">
        <v>76</v>
      </c>
      <c r="AY1552" s="165" t="s">
        <v>201</v>
      </c>
    </row>
    <row r="1553" spans="1:65" s="14" customFormat="1" ht="11.25">
      <c r="B1553" s="171"/>
      <c r="D1553" s="164" t="s">
        <v>207</v>
      </c>
      <c r="E1553" s="172" t="s">
        <v>1</v>
      </c>
      <c r="F1553" s="173" t="s">
        <v>1184</v>
      </c>
      <c r="H1553" s="174">
        <v>7.0000000000000007E-2</v>
      </c>
      <c r="I1553" s="175"/>
      <c r="L1553" s="171"/>
      <c r="M1553" s="176"/>
      <c r="N1553" s="177"/>
      <c r="O1553" s="177"/>
      <c r="P1553" s="177"/>
      <c r="Q1553" s="177"/>
      <c r="R1553" s="177"/>
      <c r="S1553" s="177"/>
      <c r="T1553" s="178"/>
      <c r="AT1553" s="172" t="s">
        <v>207</v>
      </c>
      <c r="AU1553" s="172" t="s">
        <v>84</v>
      </c>
      <c r="AV1553" s="14" t="s">
        <v>84</v>
      </c>
      <c r="AW1553" s="14" t="s">
        <v>32</v>
      </c>
      <c r="AX1553" s="14" t="s">
        <v>76</v>
      </c>
      <c r="AY1553" s="172" t="s">
        <v>201</v>
      </c>
    </row>
    <row r="1554" spans="1:65" s="13" customFormat="1" ht="11.25">
      <c r="B1554" s="163"/>
      <c r="D1554" s="164" t="s">
        <v>207</v>
      </c>
      <c r="E1554" s="165" t="s">
        <v>1</v>
      </c>
      <c r="F1554" s="166" t="s">
        <v>1330</v>
      </c>
      <c r="H1554" s="165" t="s">
        <v>1</v>
      </c>
      <c r="I1554" s="167"/>
      <c r="L1554" s="163"/>
      <c r="M1554" s="168"/>
      <c r="N1554" s="169"/>
      <c r="O1554" s="169"/>
      <c r="P1554" s="169"/>
      <c r="Q1554" s="169"/>
      <c r="R1554" s="169"/>
      <c r="S1554" s="169"/>
      <c r="T1554" s="170"/>
      <c r="AT1554" s="165" t="s">
        <v>207</v>
      </c>
      <c r="AU1554" s="165" t="s">
        <v>84</v>
      </c>
      <c r="AV1554" s="13" t="s">
        <v>82</v>
      </c>
      <c r="AW1554" s="13" t="s">
        <v>32</v>
      </c>
      <c r="AX1554" s="13" t="s">
        <v>76</v>
      </c>
      <c r="AY1554" s="165" t="s">
        <v>201</v>
      </c>
    </row>
    <row r="1555" spans="1:65" s="14" customFormat="1" ht="11.25">
      <c r="B1555" s="171"/>
      <c r="D1555" s="164" t="s">
        <v>207</v>
      </c>
      <c r="E1555" s="172" t="s">
        <v>1</v>
      </c>
      <c r="F1555" s="173" t="s">
        <v>1184</v>
      </c>
      <c r="H1555" s="174">
        <v>7.0000000000000007E-2</v>
      </c>
      <c r="I1555" s="175"/>
      <c r="L1555" s="171"/>
      <c r="M1555" s="176"/>
      <c r="N1555" s="177"/>
      <c r="O1555" s="177"/>
      <c r="P1555" s="177"/>
      <c r="Q1555" s="177"/>
      <c r="R1555" s="177"/>
      <c r="S1555" s="177"/>
      <c r="T1555" s="178"/>
      <c r="AT1555" s="172" t="s">
        <v>207</v>
      </c>
      <c r="AU1555" s="172" t="s">
        <v>84</v>
      </c>
      <c r="AV1555" s="14" t="s">
        <v>84</v>
      </c>
      <c r="AW1555" s="14" t="s">
        <v>32</v>
      </c>
      <c r="AX1555" s="14" t="s">
        <v>76</v>
      </c>
      <c r="AY1555" s="172" t="s">
        <v>201</v>
      </c>
    </row>
    <row r="1556" spans="1:65" s="13" customFormat="1" ht="11.25">
      <c r="B1556" s="163"/>
      <c r="D1556" s="164" t="s">
        <v>207</v>
      </c>
      <c r="E1556" s="165" t="s">
        <v>1</v>
      </c>
      <c r="F1556" s="166" t="s">
        <v>1330</v>
      </c>
      <c r="H1556" s="165" t="s">
        <v>1</v>
      </c>
      <c r="I1556" s="167"/>
      <c r="L1556" s="163"/>
      <c r="M1556" s="168"/>
      <c r="N1556" s="169"/>
      <c r="O1556" s="169"/>
      <c r="P1556" s="169"/>
      <c r="Q1556" s="169"/>
      <c r="R1556" s="169"/>
      <c r="S1556" s="169"/>
      <c r="T1556" s="170"/>
      <c r="AT1556" s="165" t="s">
        <v>207</v>
      </c>
      <c r="AU1556" s="165" t="s">
        <v>84</v>
      </c>
      <c r="AV1556" s="13" t="s">
        <v>82</v>
      </c>
      <c r="AW1556" s="13" t="s">
        <v>32</v>
      </c>
      <c r="AX1556" s="13" t="s">
        <v>76</v>
      </c>
      <c r="AY1556" s="165" t="s">
        <v>201</v>
      </c>
    </row>
    <row r="1557" spans="1:65" s="14" customFormat="1" ht="11.25">
      <c r="B1557" s="171"/>
      <c r="D1557" s="164" t="s">
        <v>207</v>
      </c>
      <c r="E1557" s="172" t="s">
        <v>1</v>
      </c>
      <c r="F1557" s="173" t="s">
        <v>1184</v>
      </c>
      <c r="H1557" s="174">
        <v>7.0000000000000007E-2</v>
      </c>
      <c r="I1557" s="175"/>
      <c r="L1557" s="171"/>
      <c r="M1557" s="176"/>
      <c r="N1557" s="177"/>
      <c r="O1557" s="177"/>
      <c r="P1557" s="177"/>
      <c r="Q1557" s="177"/>
      <c r="R1557" s="177"/>
      <c r="S1557" s="177"/>
      <c r="T1557" s="178"/>
      <c r="AT1557" s="172" t="s">
        <v>207</v>
      </c>
      <c r="AU1557" s="172" t="s">
        <v>84</v>
      </c>
      <c r="AV1557" s="14" t="s">
        <v>84</v>
      </c>
      <c r="AW1557" s="14" t="s">
        <v>32</v>
      </c>
      <c r="AX1557" s="14" t="s">
        <v>76</v>
      </c>
      <c r="AY1557" s="172" t="s">
        <v>201</v>
      </c>
    </row>
    <row r="1558" spans="1:65" s="13" customFormat="1" ht="11.25">
      <c r="B1558" s="163"/>
      <c r="D1558" s="164" t="s">
        <v>207</v>
      </c>
      <c r="E1558" s="165" t="s">
        <v>1</v>
      </c>
      <c r="F1558" s="166" t="s">
        <v>1330</v>
      </c>
      <c r="H1558" s="165" t="s">
        <v>1</v>
      </c>
      <c r="I1558" s="167"/>
      <c r="L1558" s="163"/>
      <c r="M1558" s="168"/>
      <c r="N1558" s="169"/>
      <c r="O1558" s="169"/>
      <c r="P1558" s="169"/>
      <c r="Q1558" s="169"/>
      <c r="R1558" s="169"/>
      <c r="S1558" s="169"/>
      <c r="T1558" s="170"/>
      <c r="AT1558" s="165" t="s">
        <v>207</v>
      </c>
      <c r="AU1558" s="165" t="s">
        <v>84</v>
      </c>
      <c r="AV1558" s="13" t="s">
        <v>82</v>
      </c>
      <c r="AW1558" s="13" t="s">
        <v>32</v>
      </c>
      <c r="AX1558" s="13" t="s">
        <v>76</v>
      </c>
      <c r="AY1558" s="165" t="s">
        <v>201</v>
      </c>
    </row>
    <row r="1559" spans="1:65" s="14" customFormat="1" ht="11.25">
      <c r="B1559" s="171"/>
      <c r="D1559" s="164" t="s">
        <v>207</v>
      </c>
      <c r="E1559" s="172" t="s">
        <v>1</v>
      </c>
      <c r="F1559" s="173" t="s">
        <v>1184</v>
      </c>
      <c r="H1559" s="174">
        <v>7.0000000000000007E-2</v>
      </c>
      <c r="I1559" s="175"/>
      <c r="L1559" s="171"/>
      <c r="M1559" s="176"/>
      <c r="N1559" s="177"/>
      <c r="O1559" s="177"/>
      <c r="P1559" s="177"/>
      <c r="Q1559" s="177"/>
      <c r="R1559" s="177"/>
      <c r="S1559" s="177"/>
      <c r="T1559" s="178"/>
      <c r="AT1559" s="172" t="s">
        <v>207</v>
      </c>
      <c r="AU1559" s="172" t="s">
        <v>84</v>
      </c>
      <c r="AV1559" s="14" t="s">
        <v>84</v>
      </c>
      <c r="AW1559" s="14" t="s">
        <v>32</v>
      </c>
      <c r="AX1559" s="14" t="s">
        <v>76</v>
      </c>
      <c r="AY1559" s="172" t="s">
        <v>201</v>
      </c>
    </row>
    <row r="1560" spans="1:65" s="13" customFormat="1" ht="11.25">
      <c r="B1560" s="163"/>
      <c r="D1560" s="164" t="s">
        <v>207</v>
      </c>
      <c r="E1560" s="165" t="s">
        <v>1</v>
      </c>
      <c r="F1560" s="166" t="s">
        <v>1330</v>
      </c>
      <c r="H1560" s="165" t="s">
        <v>1</v>
      </c>
      <c r="I1560" s="167"/>
      <c r="L1560" s="163"/>
      <c r="M1560" s="168"/>
      <c r="N1560" s="169"/>
      <c r="O1560" s="169"/>
      <c r="P1560" s="169"/>
      <c r="Q1560" s="169"/>
      <c r="R1560" s="169"/>
      <c r="S1560" s="169"/>
      <c r="T1560" s="170"/>
      <c r="AT1560" s="165" t="s">
        <v>207</v>
      </c>
      <c r="AU1560" s="165" t="s">
        <v>84</v>
      </c>
      <c r="AV1560" s="13" t="s">
        <v>82</v>
      </c>
      <c r="AW1560" s="13" t="s">
        <v>32</v>
      </c>
      <c r="AX1560" s="13" t="s">
        <v>76</v>
      </c>
      <c r="AY1560" s="165" t="s">
        <v>201</v>
      </c>
    </row>
    <row r="1561" spans="1:65" s="14" customFormat="1" ht="11.25">
      <c r="B1561" s="171"/>
      <c r="D1561" s="164" t="s">
        <v>207</v>
      </c>
      <c r="E1561" s="172" t="s">
        <v>1</v>
      </c>
      <c r="F1561" s="173" t="s">
        <v>1184</v>
      </c>
      <c r="H1561" s="174">
        <v>7.0000000000000007E-2</v>
      </c>
      <c r="I1561" s="175"/>
      <c r="L1561" s="171"/>
      <c r="M1561" s="176"/>
      <c r="N1561" s="177"/>
      <c r="O1561" s="177"/>
      <c r="P1561" s="177"/>
      <c r="Q1561" s="177"/>
      <c r="R1561" s="177"/>
      <c r="S1561" s="177"/>
      <c r="T1561" s="178"/>
      <c r="AT1561" s="172" t="s">
        <v>207</v>
      </c>
      <c r="AU1561" s="172" t="s">
        <v>84</v>
      </c>
      <c r="AV1561" s="14" t="s">
        <v>84</v>
      </c>
      <c r="AW1561" s="14" t="s">
        <v>32</v>
      </c>
      <c r="AX1561" s="14" t="s">
        <v>76</v>
      </c>
      <c r="AY1561" s="172" t="s">
        <v>201</v>
      </c>
    </row>
    <row r="1562" spans="1:65" s="15" customFormat="1" ht="11.25">
      <c r="B1562" s="179"/>
      <c r="D1562" s="164" t="s">
        <v>207</v>
      </c>
      <c r="E1562" s="180" t="s">
        <v>1</v>
      </c>
      <c r="F1562" s="181" t="s">
        <v>211</v>
      </c>
      <c r="H1562" s="182">
        <v>8.2940000000000005</v>
      </c>
      <c r="I1562" s="183"/>
      <c r="L1562" s="179"/>
      <c r="M1562" s="184"/>
      <c r="N1562" s="185"/>
      <c r="O1562" s="185"/>
      <c r="P1562" s="185"/>
      <c r="Q1562" s="185"/>
      <c r="R1562" s="185"/>
      <c r="S1562" s="185"/>
      <c r="T1562" s="186"/>
      <c r="AT1562" s="180" t="s">
        <v>207</v>
      </c>
      <c r="AU1562" s="180" t="s">
        <v>84</v>
      </c>
      <c r="AV1562" s="15" t="s">
        <v>126</v>
      </c>
      <c r="AW1562" s="15" t="s">
        <v>32</v>
      </c>
      <c r="AX1562" s="15" t="s">
        <v>82</v>
      </c>
      <c r="AY1562" s="180" t="s">
        <v>201</v>
      </c>
    </row>
    <row r="1563" spans="1:65" s="2" customFormat="1" ht="16.5" customHeight="1">
      <c r="A1563" s="33"/>
      <c r="B1563" s="149"/>
      <c r="C1563" s="150" t="s">
        <v>1356</v>
      </c>
      <c r="D1563" s="150" t="s">
        <v>203</v>
      </c>
      <c r="E1563" s="151" t="s">
        <v>1357</v>
      </c>
      <c r="F1563" s="152" t="s">
        <v>1358</v>
      </c>
      <c r="G1563" s="153" t="s">
        <v>556</v>
      </c>
      <c r="H1563" s="154">
        <v>100.098</v>
      </c>
      <c r="I1563" s="155"/>
      <c r="J1563" s="156">
        <f>ROUND(I1563*H1563,2)</f>
        <v>0</v>
      </c>
      <c r="K1563" s="152" t="s">
        <v>1</v>
      </c>
      <c r="L1563" s="34"/>
      <c r="M1563" s="157" t="s">
        <v>1</v>
      </c>
      <c r="N1563" s="158" t="s">
        <v>41</v>
      </c>
      <c r="O1563" s="59"/>
      <c r="P1563" s="159">
        <f>O1563*H1563</f>
        <v>0</v>
      </c>
      <c r="Q1563" s="159">
        <v>0</v>
      </c>
      <c r="R1563" s="159">
        <f>Q1563*H1563</f>
        <v>0</v>
      </c>
      <c r="S1563" s="159">
        <v>0</v>
      </c>
      <c r="T1563" s="160">
        <f>S1563*H1563</f>
        <v>0</v>
      </c>
      <c r="U1563" s="33"/>
      <c r="V1563" s="33"/>
      <c r="W1563" s="33"/>
      <c r="X1563" s="33"/>
      <c r="Y1563" s="33"/>
      <c r="Z1563" s="33"/>
      <c r="AA1563" s="33"/>
      <c r="AB1563" s="33"/>
      <c r="AC1563" s="33"/>
      <c r="AD1563" s="33"/>
      <c r="AE1563" s="33"/>
      <c r="AR1563" s="161" t="s">
        <v>250</v>
      </c>
      <c r="AT1563" s="161" t="s">
        <v>203</v>
      </c>
      <c r="AU1563" s="161" t="s">
        <v>84</v>
      </c>
      <c r="AY1563" s="18" t="s">
        <v>201</v>
      </c>
      <c r="BE1563" s="162">
        <f>IF(N1563="základní",J1563,0)</f>
        <v>0</v>
      </c>
      <c r="BF1563" s="162">
        <f>IF(N1563="snížená",J1563,0)</f>
        <v>0</v>
      </c>
      <c r="BG1563" s="162">
        <f>IF(N1563="zákl. přenesená",J1563,0)</f>
        <v>0</v>
      </c>
      <c r="BH1563" s="162">
        <f>IF(N1563="sníž. přenesená",J1563,0)</f>
        <v>0</v>
      </c>
      <c r="BI1563" s="162">
        <f>IF(N1563="nulová",J1563,0)</f>
        <v>0</v>
      </c>
      <c r="BJ1563" s="18" t="s">
        <v>82</v>
      </c>
      <c r="BK1563" s="162">
        <f>ROUND(I1563*H1563,2)</f>
        <v>0</v>
      </c>
      <c r="BL1563" s="18" t="s">
        <v>250</v>
      </c>
      <c r="BM1563" s="161" t="s">
        <v>1359</v>
      </c>
    </row>
    <row r="1564" spans="1:65" s="13" customFormat="1" ht="11.25">
      <c r="B1564" s="163"/>
      <c r="D1564" s="164" t="s">
        <v>207</v>
      </c>
      <c r="E1564" s="165" t="s">
        <v>1</v>
      </c>
      <c r="F1564" s="166" t="s">
        <v>1097</v>
      </c>
      <c r="H1564" s="165" t="s">
        <v>1</v>
      </c>
      <c r="I1564" s="167"/>
      <c r="L1564" s="163"/>
      <c r="M1564" s="168"/>
      <c r="N1564" s="169"/>
      <c r="O1564" s="169"/>
      <c r="P1564" s="169"/>
      <c r="Q1564" s="169"/>
      <c r="R1564" s="169"/>
      <c r="S1564" s="169"/>
      <c r="T1564" s="170"/>
      <c r="AT1564" s="165" t="s">
        <v>207</v>
      </c>
      <c r="AU1564" s="165" t="s">
        <v>84</v>
      </c>
      <c r="AV1564" s="13" t="s">
        <v>82</v>
      </c>
      <c r="AW1564" s="13" t="s">
        <v>32</v>
      </c>
      <c r="AX1564" s="13" t="s">
        <v>76</v>
      </c>
      <c r="AY1564" s="165" t="s">
        <v>201</v>
      </c>
    </row>
    <row r="1565" spans="1:65" s="14" customFormat="1" ht="11.25">
      <c r="B1565" s="171"/>
      <c r="D1565" s="164" t="s">
        <v>207</v>
      </c>
      <c r="E1565" s="172" t="s">
        <v>1</v>
      </c>
      <c r="F1565" s="173" t="s">
        <v>1360</v>
      </c>
      <c r="H1565" s="174">
        <v>2.4329999999999998</v>
      </c>
      <c r="I1565" s="175"/>
      <c r="L1565" s="171"/>
      <c r="M1565" s="176"/>
      <c r="N1565" s="177"/>
      <c r="O1565" s="177"/>
      <c r="P1565" s="177"/>
      <c r="Q1565" s="177"/>
      <c r="R1565" s="177"/>
      <c r="S1565" s="177"/>
      <c r="T1565" s="178"/>
      <c r="AT1565" s="172" t="s">
        <v>207</v>
      </c>
      <c r="AU1565" s="172" t="s">
        <v>84</v>
      </c>
      <c r="AV1565" s="14" t="s">
        <v>84</v>
      </c>
      <c r="AW1565" s="14" t="s">
        <v>32</v>
      </c>
      <c r="AX1565" s="14" t="s">
        <v>76</v>
      </c>
      <c r="AY1565" s="172" t="s">
        <v>201</v>
      </c>
    </row>
    <row r="1566" spans="1:65" s="13" customFormat="1" ht="11.25">
      <c r="B1566" s="163"/>
      <c r="D1566" s="164" t="s">
        <v>207</v>
      </c>
      <c r="E1566" s="165" t="s">
        <v>1</v>
      </c>
      <c r="F1566" s="166" t="s">
        <v>1097</v>
      </c>
      <c r="H1566" s="165" t="s">
        <v>1</v>
      </c>
      <c r="I1566" s="167"/>
      <c r="L1566" s="163"/>
      <c r="M1566" s="168"/>
      <c r="N1566" s="169"/>
      <c r="O1566" s="169"/>
      <c r="P1566" s="169"/>
      <c r="Q1566" s="169"/>
      <c r="R1566" s="169"/>
      <c r="S1566" s="169"/>
      <c r="T1566" s="170"/>
      <c r="AT1566" s="165" t="s">
        <v>207</v>
      </c>
      <c r="AU1566" s="165" t="s">
        <v>84</v>
      </c>
      <c r="AV1566" s="13" t="s">
        <v>82</v>
      </c>
      <c r="AW1566" s="13" t="s">
        <v>32</v>
      </c>
      <c r="AX1566" s="13" t="s">
        <v>76</v>
      </c>
      <c r="AY1566" s="165" t="s">
        <v>201</v>
      </c>
    </row>
    <row r="1567" spans="1:65" s="14" customFormat="1" ht="11.25">
      <c r="B1567" s="171"/>
      <c r="D1567" s="164" t="s">
        <v>207</v>
      </c>
      <c r="E1567" s="172" t="s">
        <v>1</v>
      </c>
      <c r="F1567" s="173" t="s">
        <v>1361</v>
      </c>
      <c r="H1567" s="174">
        <v>2.4319999999999999</v>
      </c>
      <c r="I1567" s="175"/>
      <c r="L1567" s="171"/>
      <c r="M1567" s="176"/>
      <c r="N1567" s="177"/>
      <c r="O1567" s="177"/>
      <c r="P1567" s="177"/>
      <c r="Q1567" s="177"/>
      <c r="R1567" s="177"/>
      <c r="S1567" s="177"/>
      <c r="T1567" s="178"/>
      <c r="AT1567" s="172" t="s">
        <v>207</v>
      </c>
      <c r="AU1567" s="172" t="s">
        <v>84</v>
      </c>
      <c r="AV1567" s="14" t="s">
        <v>84</v>
      </c>
      <c r="AW1567" s="14" t="s">
        <v>32</v>
      </c>
      <c r="AX1567" s="14" t="s">
        <v>76</v>
      </c>
      <c r="AY1567" s="172" t="s">
        <v>201</v>
      </c>
    </row>
    <row r="1568" spans="1:65" s="13" customFormat="1" ht="11.25">
      <c r="B1568" s="163"/>
      <c r="D1568" s="164" t="s">
        <v>207</v>
      </c>
      <c r="E1568" s="165" t="s">
        <v>1</v>
      </c>
      <c r="F1568" s="166" t="s">
        <v>1097</v>
      </c>
      <c r="H1568" s="165" t="s">
        <v>1</v>
      </c>
      <c r="I1568" s="167"/>
      <c r="L1568" s="163"/>
      <c r="M1568" s="168"/>
      <c r="N1568" s="169"/>
      <c r="O1568" s="169"/>
      <c r="P1568" s="169"/>
      <c r="Q1568" s="169"/>
      <c r="R1568" s="169"/>
      <c r="S1568" s="169"/>
      <c r="T1568" s="170"/>
      <c r="AT1568" s="165" t="s">
        <v>207</v>
      </c>
      <c r="AU1568" s="165" t="s">
        <v>84</v>
      </c>
      <c r="AV1568" s="13" t="s">
        <v>82</v>
      </c>
      <c r="AW1568" s="13" t="s">
        <v>32</v>
      </c>
      <c r="AX1568" s="13" t="s">
        <v>76</v>
      </c>
      <c r="AY1568" s="165" t="s">
        <v>201</v>
      </c>
    </row>
    <row r="1569" spans="2:51" s="14" customFormat="1" ht="11.25">
      <c r="B1569" s="171"/>
      <c r="D1569" s="164" t="s">
        <v>207</v>
      </c>
      <c r="E1569" s="172" t="s">
        <v>1</v>
      </c>
      <c r="F1569" s="173" t="s">
        <v>1362</v>
      </c>
      <c r="H1569" s="174">
        <v>4.8630000000000004</v>
      </c>
      <c r="I1569" s="175"/>
      <c r="L1569" s="171"/>
      <c r="M1569" s="176"/>
      <c r="N1569" s="177"/>
      <c r="O1569" s="177"/>
      <c r="P1569" s="177"/>
      <c r="Q1569" s="177"/>
      <c r="R1569" s="177"/>
      <c r="S1569" s="177"/>
      <c r="T1569" s="178"/>
      <c r="AT1569" s="172" t="s">
        <v>207</v>
      </c>
      <c r="AU1569" s="172" t="s">
        <v>84</v>
      </c>
      <c r="AV1569" s="14" t="s">
        <v>84</v>
      </c>
      <c r="AW1569" s="14" t="s">
        <v>32</v>
      </c>
      <c r="AX1569" s="14" t="s">
        <v>76</v>
      </c>
      <c r="AY1569" s="172" t="s">
        <v>201</v>
      </c>
    </row>
    <row r="1570" spans="2:51" s="13" customFormat="1" ht="11.25">
      <c r="B1570" s="163"/>
      <c r="D1570" s="164" t="s">
        <v>207</v>
      </c>
      <c r="E1570" s="165" t="s">
        <v>1</v>
      </c>
      <c r="F1570" s="166" t="s">
        <v>1097</v>
      </c>
      <c r="H1570" s="165" t="s">
        <v>1</v>
      </c>
      <c r="I1570" s="167"/>
      <c r="L1570" s="163"/>
      <c r="M1570" s="168"/>
      <c r="N1570" s="169"/>
      <c r="O1570" s="169"/>
      <c r="P1570" s="169"/>
      <c r="Q1570" s="169"/>
      <c r="R1570" s="169"/>
      <c r="S1570" s="169"/>
      <c r="T1570" s="170"/>
      <c r="AT1570" s="165" t="s">
        <v>207</v>
      </c>
      <c r="AU1570" s="165" t="s">
        <v>84</v>
      </c>
      <c r="AV1570" s="13" t="s">
        <v>82</v>
      </c>
      <c r="AW1570" s="13" t="s">
        <v>32</v>
      </c>
      <c r="AX1570" s="13" t="s">
        <v>76</v>
      </c>
      <c r="AY1570" s="165" t="s">
        <v>201</v>
      </c>
    </row>
    <row r="1571" spans="2:51" s="14" customFormat="1" ht="11.25">
      <c r="B1571" s="171"/>
      <c r="D1571" s="164" t="s">
        <v>207</v>
      </c>
      <c r="E1571" s="172" t="s">
        <v>1</v>
      </c>
      <c r="F1571" s="173" t="s">
        <v>1363</v>
      </c>
      <c r="H1571" s="174">
        <v>4.5919999999999996</v>
      </c>
      <c r="I1571" s="175"/>
      <c r="L1571" s="171"/>
      <c r="M1571" s="176"/>
      <c r="N1571" s="177"/>
      <c r="O1571" s="177"/>
      <c r="P1571" s="177"/>
      <c r="Q1571" s="177"/>
      <c r="R1571" s="177"/>
      <c r="S1571" s="177"/>
      <c r="T1571" s="178"/>
      <c r="AT1571" s="172" t="s">
        <v>207</v>
      </c>
      <c r="AU1571" s="172" t="s">
        <v>84</v>
      </c>
      <c r="AV1571" s="14" t="s">
        <v>84</v>
      </c>
      <c r="AW1571" s="14" t="s">
        <v>32</v>
      </c>
      <c r="AX1571" s="14" t="s">
        <v>76</v>
      </c>
      <c r="AY1571" s="172" t="s">
        <v>201</v>
      </c>
    </row>
    <row r="1572" spans="2:51" s="13" customFormat="1" ht="11.25">
      <c r="B1572" s="163"/>
      <c r="D1572" s="164" t="s">
        <v>207</v>
      </c>
      <c r="E1572" s="165" t="s">
        <v>1</v>
      </c>
      <c r="F1572" s="166" t="s">
        <v>1200</v>
      </c>
      <c r="H1572" s="165" t="s">
        <v>1</v>
      </c>
      <c r="I1572" s="167"/>
      <c r="L1572" s="163"/>
      <c r="M1572" s="168"/>
      <c r="N1572" s="169"/>
      <c r="O1572" s="169"/>
      <c r="P1572" s="169"/>
      <c r="Q1572" s="169"/>
      <c r="R1572" s="169"/>
      <c r="S1572" s="169"/>
      <c r="T1572" s="170"/>
      <c r="AT1572" s="165" t="s">
        <v>207</v>
      </c>
      <c r="AU1572" s="165" t="s">
        <v>84</v>
      </c>
      <c r="AV1572" s="13" t="s">
        <v>82</v>
      </c>
      <c r="AW1572" s="13" t="s">
        <v>32</v>
      </c>
      <c r="AX1572" s="13" t="s">
        <v>76</v>
      </c>
      <c r="AY1572" s="165" t="s">
        <v>201</v>
      </c>
    </row>
    <row r="1573" spans="2:51" s="14" customFormat="1" ht="11.25">
      <c r="B1573" s="171"/>
      <c r="D1573" s="164" t="s">
        <v>207</v>
      </c>
      <c r="E1573" s="172" t="s">
        <v>1</v>
      </c>
      <c r="F1573" s="173" t="s">
        <v>1364</v>
      </c>
      <c r="H1573" s="174">
        <v>38.904000000000003</v>
      </c>
      <c r="I1573" s="175"/>
      <c r="L1573" s="171"/>
      <c r="M1573" s="176"/>
      <c r="N1573" s="177"/>
      <c r="O1573" s="177"/>
      <c r="P1573" s="177"/>
      <c r="Q1573" s="177"/>
      <c r="R1573" s="177"/>
      <c r="S1573" s="177"/>
      <c r="T1573" s="178"/>
      <c r="AT1573" s="172" t="s">
        <v>207</v>
      </c>
      <c r="AU1573" s="172" t="s">
        <v>84</v>
      </c>
      <c r="AV1573" s="14" t="s">
        <v>84</v>
      </c>
      <c r="AW1573" s="14" t="s">
        <v>32</v>
      </c>
      <c r="AX1573" s="14" t="s">
        <v>76</v>
      </c>
      <c r="AY1573" s="172" t="s">
        <v>201</v>
      </c>
    </row>
    <row r="1574" spans="2:51" s="13" customFormat="1" ht="11.25">
      <c r="B1574" s="163"/>
      <c r="D1574" s="164" t="s">
        <v>207</v>
      </c>
      <c r="E1574" s="165" t="s">
        <v>1</v>
      </c>
      <c r="F1574" s="166" t="s">
        <v>1321</v>
      </c>
      <c r="H1574" s="165" t="s">
        <v>1</v>
      </c>
      <c r="I1574" s="167"/>
      <c r="L1574" s="163"/>
      <c r="M1574" s="168"/>
      <c r="N1574" s="169"/>
      <c r="O1574" s="169"/>
      <c r="P1574" s="169"/>
      <c r="Q1574" s="169"/>
      <c r="R1574" s="169"/>
      <c r="S1574" s="169"/>
      <c r="T1574" s="170"/>
      <c r="AT1574" s="165" t="s">
        <v>207</v>
      </c>
      <c r="AU1574" s="165" t="s">
        <v>84</v>
      </c>
      <c r="AV1574" s="13" t="s">
        <v>82</v>
      </c>
      <c r="AW1574" s="13" t="s">
        <v>32</v>
      </c>
      <c r="AX1574" s="13" t="s">
        <v>76</v>
      </c>
      <c r="AY1574" s="165" t="s">
        <v>201</v>
      </c>
    </row>
    <row r="1575" spans="2:51" s="14" customFormat="1" ht="11.25">
      <c r="B1575" s="171"/>
      <c r="D1575" s="164" t="s">
        <v>207</v>
      </c>
      <c r="E1575" s="172" t="s">
        <v>1</v>
      </c>
      <c r="F1575" s="173" t="s">
        <v>1326</v>
      </c>
      <c r="H1575" s="174">
        <v>12.081</v>
      </c>
      <c r="I1575" s="175"/>
      <c r="L1575" s="171"/>
      <c r="M1575" s="176"/>
      <c r="N1575" s="177"/>
      <c r="O1575" s="177"/>
      <c r="P1575" s="177"/>
      <c r="Q1575" s="177"/>
      <c r="R1575" s="177"/>
      <c r="S1575" s="177"/>
      <c r="T1575" s="178"/>
      <c r="AT1575" s="172" t="s">
        <v>207</v>
      </c>
      <c r="AU1575" s="172" t="s">
        <v>84</v>
      </c>
      <c r="AV1575" s="14" t="s">
        <v>84</v>
      </c>
      <c r="AW1575" s="14" t="s">
        <v>32</v>
      </c>
      <c r="AX1575" s="14" t="s">
        <v>76</v>
      </c>
      <c r="AY1575" s="172" t="s">
        <v>201</v>
      </c>
    </row>
    <row r="1576" spans="2:51" s="13" customFormat="1" ht="11.25">
      <c r="B1576" s="163"/>
      <c r="D1576" s="164" t="s">
        <v>207</v>
      </c>
      <c r="E1576" s="165" t="s">
        <v>1</v>
      </c>
      <c r="F1576" s="166" t="s">
        <v>1321</v>
      </c>
      <c r="H1576" s="165" t="s">
        <v>1</v>
      </c>
      <c r="I1576" s="167"/>
      <c r="L1576" s="163"/>
      <c r="M1576" s="168"/>
      <c r="N1576" s="169"/>
      <c r="O1576" s="169"/>
      <c r="P1576" s="169"/>
      <c r="Q1576" s="169"/>
      <c r="R1576" s="169"/>
      <c r="S1576" s="169"/>
      <c r="T1576" s="170"/>
      <c r="AT1576" s="165" t="s">
        <v>207</v>
      </c>
      <c r="AU1576" s="165" t="s">
        <v>84</v>
      </c>
      <c r="AV1576" s="13" t="s">
        <v>82</v>
      </c>
      <c r="AW1576" s="13" t="s">
        <v>32</v>
      </c>
      <c r="AX1576" s="13" t="s">
        <v>76</v>
      </c>
      <c r="AY1576" s="165" t="s">
        <v>201</v>
      </c>
    </row>
    <row r="1577" spans="2:51" s="14" customFormat="1" ht="11.25">
      <c r="B1577" s="171"/>
      <c r="D1577" s="164" t="s">
        <v>207</v>
      </c>
      <c r="E1577" s="172" t="s">
        <v>1</v>
      </c>
      <c r="F1577" s="173" t="s">
        <v>1327</v>
      </c>
      <c r="H1577" s="174">
        <v>3.9649999999999999</v>
      </c>
      <c r="I1577" s="175"/>
      <c r="L1577" s="171"/>
      <c r="M1577" s="176"/>
      <c r="N1577" s="177"/>
      <c r="O1577" s="177"/>
      <c r="P1577" s="177"/>
      <c r="Q1577" s="177"/>
      <c r="R1577" s="177"/>
      <c r="S1577" s="177"/>
      <c r="T1577" s="178"/>
      <c r="AT1577" s="172" t="s">
        <v>207</v>
      </c>
      <c r="AU1577" s="172" t="s">
        <v>84</v>
      </c>
      <c r="AV1577" s="14" t="s">
        <v>84</v>
      </c>
      <c r="AW1577" s="14" t="s">
        <v>32</v>
      </c>
      <c r="AX1577" s="14" t="s">
        <v>76</v>
      </c>
      <c r="AY1577" s="172" t="s">
        <v>201</v>
      </c>
    </row>
    <row r="1578" spans="2:51" s="13" customFormat="1" ht="11.25">
      <c r="B1578" s="163"/>
      <c r="D1578" s="164" t="s">
        <v>207</v>
      </c>
      <c r="E1578" s="165" t="s">
        <v>1</v>
      </c>
      <c r="F1578" s="166" t="s">
        <v>1321</v>
      </c>
      <c r="H1578" s="165" t="s">
        <v>1</v>
      </c>
      <c r="I1578" s="167"/>
      <c r="L1578" s="163"/>
      <c r="M1578" s="168"/>
      <c r="N1578" s="169"/>
      <c r="O1578" s="169"/>
      <c r="P1578" s="169"/>
      <c r="Q1578" s="169"/>
      <c r="R1578" s="169"/>
      <c r="S1578" s="169"/>
      <c r="T1578" s="170"/>
      <c r="AT1578" s="165" t="s">
        <v>207</v>
      </c>
      <c r="AU1578" s="165" t="s">
        <v>84</v>
      </c>
      <c r="AV1578" s="13" t="s">
        <v>82</v>
      </c>
      <c r="AW1578" s="13" t="s">
        <v>32</v>
      </c>
      <c r="AX1578" s="13" t="s">
        <v>76</v>
      </c>
      <c r="AY1578" s="165" t="s">
        <v>201</v>
      </c>
    </row>
    <row r="1579" spans="2:51" s="14" customFormat="1" ht="11.25">
      <c r="B1579" s="171"/>
      <c r="D1579" s="164" t="s">
        <v>207</v>
      </c>
      <c r="E1579" s="172" t="s">
        <v>1</v>
      </c>
      <c r="F1579" s="173" t="s">
        <v>1328</v>
      </c>
      <c r="H1579" s="174">
        <v>3.1989999999999998</v>
      </c>
      <c r="I1579" s="175"/>
      <c r="L1579" s="171"/>
      <c r="M1579" s="176"/>
      <c r="N1579" s="177"/>
      <c r="O1579" s="177"/>
      <c r="P1579" s="177"/>
      <c r="Q1579" s="177"/>
      <c r="R1579" s="177"/>
      <c r="S1579" s="177"/>
      <c r="T1579" s="178"/>
      <c r="AT1579" s="172" t="s">
        <v>207</v>
      </c>
      <c r="AU1579" s="172" t="s">
        <v>84</v>
      </c>
      <c r="AV1579" s="14" t="s">
        <v>84</v>
      </c>
      <c r="AW1579" s="14" t="s">
        <v>32</v>
      </c>
      <c r="AX1579" s="14" t="s">
        <v>76</v>
      </c>
      <c r="AY1579" s="172" t="s">
        <v>201</v>
      </c>
    </row>
    <row r="1580" spans="2:51" s="13" customFormat="1" ht="11.25">
      <c r="B1580" s="163"/>
      <c r="D1580" s="164" t="s">
        <v>207</v>
      </c>
      <c r="E1580" s="165" t="s">
        <v>1</v>
      </c>
      <c r="F1580" s="166" t="s">
        <v>1321</v>
      </c>
      <c r="H1580" s="165" t="s">
        <v>1</v>
      </c>
      <c r="I1580" s="167"/>
      <c r="L1580" s="163"/>
      <c r="M1580" s="168"/>
      <c r="N1580" s="169"/>
      <c r="O1580" s="169"/>
      <c r="P1580" s="169"/>
      <c r="Q1580" s="169"/>
      <c r="R1580" s="169"/>
      <c r="S1580" s="169"/>
      <c r="T1580" s="170"/>
      <c r="AT1580" s="165" t="s">
        <v>207</v>
      </c>
      <c r="AU1580" s="165" t="s">
        <v>84</v>
      </c>
      <c r="AV1580" s="13" t="s">
        <v>82</v>
      </c>
      <c r="AW1580" s="13" t="s">
        <v>32</v>
      </c>
      <c r="AX1580" s="13" t="s">
        <v>76</v>
      </c>
      <c r="AY1580" s="165" t="s">
        <v>201</v>
      </c>
    </row>
    <row r="1581" spans="2:51" s="14" customFormat="1" ht="11.25">
      <c r="B1581" s="171"/>
      <c r="D1581" s="164" t="s">
        <v>207</v>
      </c>
      <c r="E1581" s="172" t="s">
        <v>1</v>
      </c>
      <c r="F1581" s="173" t="s">
        <v>1329</v>
      </c>
      <c r="H1581" s="174">
        <v>3.15</v>
      </c>
      <c r="I1581" s="175"/>
      <c r="L1581" s="171"/>
      <c r="M1581" s="176"/>
      <c r="N1581" s="177"/>
      <c r="O1581" s="177"/>
      <c r="P1581" s="177"/>
      <c r="Q1581" s="177"/>
      <c r="R1581" s="177"/>
      <c r="S1581" s="177"/>
      <c r="T1581" s="178"/>
      <c r="AT1581" s="172" t="s">
        <v>207</v>
      </c>
      <c r="AU1581" s="172" t="s">
        <v>84</v>
      </c>
      <c r="AV1581" s="14" t="s">
        <v>84</v>
      </c>
      <c r="AW1581" s="14" t="s">
        <v>32</v>
      </c>
      <c r="AX1581" s="14" t="s">
        <v>76</v>
      </c>
      <c r="AY1581" s="172" t="s">
        <v>201</v>
      </c>
    </row>
    <row r="1582" spans="2:51" s="13" customFormat="1" ht="11.25">
      <c r="B1582" s="163"/>
      <c r="D1582" s="164" t="s">
        <v>207</v>
      </c>
      <c r="E1582" s="165" t="s">
        <v>1</v>
      </c>
      <c r="F1582" s="166" t="s">
        <v>1321</v>
      </c>
      <c r="H1582" s="165" t="s">
        <v>1</v>
      </c>
      <c r="I1582" s="167"/>
      <c r="L1582" s="163"/>
      <c r="M1582" s="168"/>
      <c r="N1582" s="169"/>
      <c r="O1582" s="169"/>
      <c r="P1582" s="169"/>
      <c r="Q1582" s="169"/>
      <c r="R1582" s="169"/>
      <c r="S1582" s="169"/>
      <c r="T1582" s="170"/>
      <c r="AT1582" s="165" t="s">
        <v>207</v>
      </c>
      <c r="AU1582" s="165" t="s">
        <v>84</v>
      </c>
      <c r="AV1582" s="13" t="s">
        <v>82</v>
      </c>
      <c r="AW1582" s="13" t="s">
        <v>32</v>
      </c>
      <c r="AX1582" s="13" t="s">
        <v>76</v>
      </c>
      <c r="AY1582" s="165" t="s">
        <v>201</v>
      </c>
    </row>
    <row r="1583" spans="2:51" s="14" customFormat="1" ht="11.25">
      <c r="B1583" s="171"/>
      <c r="D1583" s="164" t="s">
        <v>207</v>
      </c>
      <c r="E1583" s="172" t="s">
        <v>1</v>
      </c>
      <c r="F1583" s="173" t="s">
        <v>1365</v>
      </c>
      <c r="H1583" s="174">
        <v>2.0339999999999998</v>
      </c>
      <c r="I1583" s="175"/>
      <c r="L1583" s="171"/>
      <c r="M1583" s="176"/>
      <c r="N1583" s="177"/>
      <c r="O1583" s="177"/>
      <c r="P1583" s="177"/>
      <c r="Q1583" s="177"/>
      <c r="R1583" s="177"/>
      <c r="S1583" s="177"/>
      <c r="T1583" s="178"/>
      <c r="AT1583" s="172" t="s">
        <v>207</v>
      </c>
      <c r="AU1583" s="172" t="s">
        <v>84</v>
      </c>
      <c r="AV1583" s="14" t="s">
        <v>84</v>
      </c>
      <c r="AW1583" s="14" t="s">
        <v>32</v>
      </c>
      <c r="AX1583" s="14" t="s">
        <v>76</v>
      </c>
      <c r="AY1583" s="172" t="s">
        <v>201</v>
      </c>
    </row>
    <row r="1584" spans="2:51" s="13" customFormat="1" ht="11.25">
      <c r="B1584" s="163"/>
      <c r="D1584" s="164" t="s">
        <v>207</v>
      </c>
      <c r="E1584" s="165" t="s">
        <v>1</v>
      </c>
      <c r="F1584" s="166" t="s">
        <v>1321</v>
      </c>
      <c r="H1584" s="165" t="s">
        <v>1</v>
      </c>
      <c r="I1584" s="167"/>
      <c r="L1584" s="163"/>
      <c r="M1584" s="168"/>
      <c r="N1584" s="169"/>
      <c r="O1584" s="169"/>
      <c r="P1584" s="169"/>
      <c r="Q1584" s="169"/>
      <c r="R1584" s="169"/>
      <c r="S1584" s="169"/>
      <c r="T1584" s="170"/>
      <c r="AT1584" s="165" t="s">
        <v>207</v>
      </c>
      <c r="AU1584" s="165" t="s">
        <v>84</v>
      </c>
      <c r="AV1584" s="13" t="s">
        <v>82</v>
      </c>
      <c r="AW1584" s="13" t="s">
        <v>32</v>
      </c>
      <c r="AX1584" s="13" t="s">
        <v>76</v>
      </c>
      <c r="AY1584" s="165" t="s">
        <v>201</v>
      </c>
    </row>
    <row r="1585" spans="1:65" s="14" customFormat="1" ht="11.25">
      <c r="B1585" s="171"/>
      <c r="D1585" s="164" t="s">
        <v>207</v>
      </c>
      <c r="E1585" s="172" t="s">
        <v>1</v>
      </c>
      <c r="F1585" s="173" t="s">
        <v>1366</v>
      </c>
      <c r="H1585" s="174">
        <v>19.34</v>
      </c>
      <c r="I1585" s="175"/>
      <c r="L1585" s="171"/>
      <c r="M1585" s="176"/>
      <c r="N1585" s="177"/>
      <c r="O1585" s="177"/>
      <c r="P1585" s="177"/>
      <c r="Q1585" s="177"/>
      <c r="R1585" s="177"/>
      <c r="S1585" s="177"/>
      <c r="T1585" s="178"/>
      <c r="AT1585" s="172" t="s">
        <v>207</v>
      </c>
      <c r="AU1585" s="172" t="s">
        <v>84</v>
      </c>
      <c r="AV1585" s="14" t="s">
        <v>84</v>
      </c>
      <c r="AW1585" s="14" t="s">
        <v>32</v>
      </c>
      <c r="AX1585" s="14" t="s">
        <v>76</v>
      </c>
      <c r="AY1585" s="172" t="s">
        <v>201</v>
      </c>
    </row>
    <row r="1586" spans="1:65" s="13" customFormat="1" ht="11.25">
      <c r="B1586" s="163"/>
      <c r="D1586" s="164" t="s">
        <v>207</v>
      </c>
      <c r="E1586" s="165" t="s">
        <v>1</v>
      </c>
      <c r="F1586" s="166" t="s">
        <v>1367</v>
      </c>
      <c r="H1586" s="165" t="s">
        <v>1</v>
      </c>
      <c r="I1586" s="167"/>
      <c r="L1586" s="163"/>
      <c r="M1586" s="168"/>
      <c r="N1586" s="169"/>
      <c r="O1586" s="169"/>
      <c r="P1586" s="169"/>
      <c r="Q1586" s="169"/>
      <c r="R1586" s="169"/>
      <c r="S1586" s="169"/>
      <c r="T1586" s="170"/>
      <c r="AT1586" s="165" t="s">
        <v>207</v>
      </c>
      <c r="AU1586" s="165" t="s">
        <v>84</v>
      </c>
      <c r="AV1586" s="13" t="s">
        <v>82</v>
      </c>
      <c r="AW1586" s="13" t="s">
        <v>32</v>
      </c>
      <c r="AX1586" s="13" t="s">
        <v>76</v>
      </c>
      <c r="AY1586" s="165" t="s">
        <v>201</v>
      </c>
    </row>
    <row r="1587" spans="1:65" s="14" customFormat="1" ht="11.25">
      <c r="B1587" s="171"/>
      <c r="D1587" s="164" t="s">
        <v>207</v>
      </c>
      <c r="E1587" s="172" t="s">
        <v>1</v>
      </c>
      <c r="F1587" s="173" t="s">
        <v>1368</v>
      </c>
      <c r="H1587" s="174">
        <v>3.105</v>
      </c>
      <c r="I1587" s="175"/>
      <c r="L1587" s="171"/>
      <c r="M1587" s="176"/>
      <c r="N1587" s="177"/>
      <c r="O1587" s="177"/>
      <c r="P1587" s="177"/>
      <c r="Q1587" s="177"/>
      <c r="R1587" s="177"/>
      <c r="S1587" s="177"/>
      <c r="T1587" s="178"/>
      <c r="AT1587" s="172" t="s">
        <v>207</v>
      </c>
      <c r="AU1587" s="172" t="s">
        <v>84</v>
      </c>
      <c r="AV1587" s="14" t="s">
        <v>84</v>
      </c>
      <c r="AW1587" s="14" t="s">
        <v>32</v>
      </c>
      <c r="AX1587" s="14" t="s">
        <v>76</v>
      </c>
      <c r="AY1587" s="172" t="s">
        <v>201</v>
      </c>
    </row>
    <row r="1588" spans="1:65" s="15" customFormat="1" ht="11.25">
      <c r="B1588" s="179"/>
      <c r="D1588" s="164" t="s">
        <v>207</v>
      </c>
      <c r="E1588" s="180" t="s">
        <v>1</v>
      </c>
      <c r="F1588" s="181" t="s">
        <v>211</v>
      </c>
      <c r="H1588" s="182">
        <v>100.098</v>
      </c>
      <c r="I1588" s="183"/>
      <c r="L1588" s="179"/>
      <c r="M1588" s="184"/>
      <c r="N1588" s="185"/>
      <c r="O1588" s="185"/>
      <c r="P1588" s="185"/>
      <c r="Q1588" s="185"/>
      <c r="R1588" s="185"/>
      <c r="S1588" s="185"/>
      <c r="T1588" s="186"/>
      <c r="AT1588" s="180" t="s">
        <v>207</v>
      </c>
      <c r="AU1588" s="180" t="s">
        <v>84</v>
      </c>
      <c r="AV1588" s="15" t="s">
        <v>126</v>
      </c>
      <c r="AW1588" s="15" t="s">
        <v>32</v>
      </c>
      <c r="AX1588" s="15" t="s">
        <v>82</v>
      </c>
      <c r="AY1588" s="180" t="s">
        <v>201</v>
      </c>
    </row>
    <row r="1589" spans="1:65" s="2" customFormat="1" ht="16.5" customHeight="1">
      <c r="A1589" s="33"/>
      <c r="B1589" s="149"/>
      <c r="C1589" s="187" t="s">
        <v>1369</v>
      </c>
      <c r="D1589" s="187" t="s">
        <v>212</v>
      </c>
      <c r="E1589" s="188" t="s">
        <v>1370</v>
      </c>
      <c r="F1589" s="189" t="s">
        <v>1371</v>
      </c>
      <c r="G1589" s="190" t="s">
        <v>206</v>
      </c>
      <c r="H1589" s="191">
        <v>3.218</v>
      </c>
      <c r="I1589" s="192"/>
      <c r="J1589" s="193">
        <f>ROUND(I1589*H1589,2)</f>
        <v>0</v>
      </c>
      <c r="K1589" s="189" t="s">
        <v>1</v>
      </c>
      <c r="L1589" s="194"/>
      <c r="M1589" s="195" t="s">
        <v>1</v>
      </c>
      <c r="N1589" s="196" t="s">
        <v>41</v>
      </c>
      <c r="O1589" s="59"/>
      <c r="P1589" s="159">
        <f>O1589*H1589</f>
        <v>0</v>
      </c>
      <c r="Q1589" s="159">
        <v>0.44</v>
      </c>
      <c r="R1589" s="159">
        <f>Q1589*H1589</f>
        <v>1.4159200000000001</v>
      </c>
      <c r="S1589" s="159">
        <v>0</v>
      </c>
      <c r="T1589" s="160">
        <f>S1589*H1589</f>
        <v>0</v>
      </c>
      <c r="U1589" s="33"/>
      <c r="V1589" s="33"/>
      <c r="W1589" s="33"/>
      <c r="X1589" s="33"/>
      <c r="Y1589" s="33"/>
      <c r="Z1589" s="33"/>
      <c r="AA1589" s="33"/>
      <c r="AB1589" s="33"/>
      <c r="AC1589" s="33"/>
      <c r="AD1589" s="33"/>
      <c r="AE1589" s="33"/>
      <c r="AR1589" s="161" t="s">
        <v>297</v>
      </c>
      <c r="AT1589" s="161" t="s">
        <v>212</v>
      </c>
      <c r="AU1589" s="161" t="s">
        <v>84</v>
      </c>
      <c r="AY1589" s="18" t="s">
        <v>201</v>
      </c>
      <c r="BE1589" s="162">
        <f>IF(N1589="základní",J1589,0)</f>
        <v>0</v>
      </c>
      <c r="BF1589" s="162">
        <f>IF(N1589="snížená",J1589,0)</f>
        <v>0</v>
      </c>
      <c r="BG1589" s="162">
        <f>IF(N1589="zákl. přenesená",J1589,0)</f>
        <v>0</v>
      </c>
      <c r="BH1589" s="162">
        <f>IF(N1589="sníž. přenesená",J1589,0)</f>
        <v>0</v>
      </c>
      <c r="BI1589" s="162">
        <f>IF(N1589="nulová",J1589,0)</f>
        <v>0</v>
      </c>
      <c r="BJ1589" s="18" t="s">
        <v>82</v>
      </c>
      <c r="BK1589" s="162">
        <f>ROUND(I1589*H1589,2)</f>
        <v>0</v>
      </c>
      <c r="BL1589" s="18" t="s">
        <v>250</v>
      </c>
      <c r="BM1589" s="161" t="s">
        <v>1372</v>
      </c>
    </row>
    <row r="1590" spans="1:65" s="13" customFormat="1" ht="11.25">
      <c r="B1590" s="163"/>
      <c r="D1590" s="164" t="s">
        <v>207</v>
      </c>
      <c r="E1590" s="165" t="s">
        <v>1</v>
      </c>
      <c r="F1590" s="166" t="s">
        <v>1097</v>
      </c>
      <c r="H1590" s="165" t="s">
        <v>1</v>
      </c>
      <c r="I1590" s="167"/>
      <c r="L1590" s="163"/>
      <c r="M1590" s="168"/>
      <c r="N1590" s="169"/>
      <c r="O1590" s="169"/>
      <c r="P1590" s="169"/>
      <c r="Q1590" s="169"/>
      <c r="R1590" s="169"/>
      <c r="S1590" s="169"/>
      <c r="T1590" s="170"/>
      <c r="AT1590" s="165" t="s">
        <v>207</v>
      </c>
      <c r="AU1590" s="165" t="s">
        <v>84</v>
      </c>
      <c r="AV1590" s="13" t="s">
        <v>82</v>
      </c>
      <c r="AW1590" s="13" t="s">
        <v>32</v>
      </c>
      <c r="AX1590" s="13" t="s">
        <v>76</v>
      </c>
      <c r="AY1590" s="165" t="s">
        <v>201</v>
      </c>
    </row>
    <row r="1591" spans="1:65" s="14" customFormat="1" ht="11.25">
      <c r="B1591" s="171"/>
      <c r="D1591" s="164" t="s">
        <v>207</v>
      </c>
      <c r="E1591" s="172" t="s">
        <v>1</v>
      </c>
      <c r="F1591" s="173" t="s">
        <v>1373</v>
      </c>
      <c r="H1591" s="174">
        <v>7.4999999999999997E-2</v>
      </c>
      <c r="I1591" s="175"/>
      <c r="L1591" s="171"/>
      <c r="M1591" s="176"/>
      <c r="N1591" s="177"/>
      <c r="O1591" s="177"/>
      <c r="P1591" s="177"/>
      <c r="Q1591" s="177"/>
      <c r="R1591" s="177"/>
      <c r="S1591" s="177"/>
      <c r="T1591" s="178"/>
      <c r="AT1591" s="172" t="s">
        <v>207</v>
      </c>
      <c r="AU1591" s="172" t="s">
        <v>84</v>
      </c>
      <c r="AV1591" s="14" t="s">
        <v>84</v>
      </c>
      <c r="AW1591" s="14" t="s">
        <v>32</v>
      </c>
      <c r="AX1591" s="14" t="s">
        <v>76</v>
      </c>
      <c r="AY1591" s="172" t="s">
        <v>201</v>
      </c>
    </row>
    <row r="1592" spans="1:65" s="13" customFormat="1" ht="11.25">
      <c r="B1592" s="163"/>
      <c r="D1592" s="164" t="s">
        <v>207</v>
      </c>
      <c r="E1592" s="165" t="s">
        <v>1</v>
      </c>
      <c r="F1592" s="166" t="s">
        <v>1097</v>
      </c>
      <c r="H1592" s="165" t="s">
        <v>1</v>
      </c>
      <c r="I1592" s="167"/>
      <c r="L1592" s="163"/>
      <c r="M1592" s="168"/>
      <c r="N1592" s="169"/>
      <c r="O1592" s="169"/>
      <c r="P1592" s="169"/>
      <c r="Q1592" s="169"/>
      <c r="R1592" s="169"/>
      <c r="S1592" s="169"/>
      <c r="T1592" s="170"/>
      <c r="AT1592" s="165" t="s">
        <v>207</v>
      </c>
      <c r="AU1592" s="165" t="s">
        <v>84</v>
      </c>
      <c r="AV1592" s="13" t="s">
        <v>82</v>
      </c>
      <c r="AW1592" s="13" t="s">
        <v>32</v>
      </c>
      <c r="AX1592" s="13" t="s">
        <v>76</v>
      </c>
      <c r="AY1592" s="165" t="s">
        <v>201</v>
      </c>
    </row>
    <row r="1593" spans="1:65" s="14" customFormat="1" ht="11.25">
      <c r="B1593" s="171"/>
      <c r="D1593" s="164" t="s">
        <v>207</v>
      </c>
      <c r="E1593" s="172" t="s">
        <v>1</v>
      </c>
      <c r="F1593" s="173" t="s">
        <v>1373</v>
      </c>
      <c r="H1593" s="174">
        <v>7.4999999999999997E-2</v>
      </c>
      <c r="I1593" s="175"/>
      <c r="L1593" s="171"/>
      <c r="M1593" s="176"/>
      <c r="N1593" s="177"/>
      <c r="O1593" s="177"/>
      <c r="P1593" s="177"/>
      <c r="Q1593" s="177"/>
      <c r="R1593" s="177"/>
      <c r="S1593" s="177"/>
      <c r="T1593" s="178"/>
      <c r="AT1593" s="172" t="s">
        <v>207</v>
      </c>
      <c r="AU1593" s="172" t="s">
        <v>84</v>
      </c>
      <c r="AV1593" s="14" t="s">
        <v>84</v>
      </c>
      <c r="AW1593" s="14" t="s">
        <v>32</v>
      </c>
      <c r="AX1593" s="14" t="s">
        <v>76</v>
      </c>
      <c r="AY1593" s="172" t="s">
        <v>201</v>
      </c>
    </row>
    <row r="1594" spans="1:65" s="13" customFormat="1" ht="11.25">
      <c r="B1594" s="163"/>
      <c r="D1594" s="164" t="s">
        <v>207</v>
      </c>
      <c r="E1594" s="165" t="s">
        <v>1</v>
      </c>
      <c r="F1594" s="166" t="s">
        <v>1097</v>
      </c>
      <c r="H1594" s="165" t="s">
        <v>1</v>
      </c>
      <c r="I1594" s="167"/>
      <c r="L1594" s="163"/>
      <c r="M1594" s="168"/>
      <c r="N1594" s="169"/>
      <c r="O1594" s="169"/>
      <c r="P1594" s="169"/>
      <c r="Q1594" s="169"/>
      <c r="R1594" s="169"/>
      <c r="S1594" s="169"/>
      <c r="T1594" s="170"/>
      <c r="AT1594" s="165" t="s">
        <v>207</v>
      </c>
      <c r="AU1594" s="165" t="s">
        <v>84</v>
      </c>
      <c r="AV1594" s="13" t="s">
        <v>82</v>
      </c>
      <c r="AW1594" s="13" t="s">
        <v>32</v>
      </c>
      <c r="AX1594" s="13" t="s">
        <v>76</v>
      </c>
      <c r="AY1594" s="165" t="s">
        <v>201</v>
      </c>
    </row>
    <row r="1595" spans="1:65" s="14" customFormat="1" ht="11.25">
      <c r="B1595" s="171"/>
      <c r="D1595" s="164" t="s">
        <v>207</v>
      </c>
      <c r="E1595" s="172" t="s">
        <v>1</v>
      </c>
      <c r="F1595" s="173" t="s">
        <v>1374</v>
      </c>
      <c r="H1595" s="174">
        <v>0.15</v>
      </c>
      <c r="I1595" s="175"/>
      <c r="L1595" s="171"/>
      <c r="M1595" s="176"/>
      <c r="N1595" s="177"/>
      <c r="O1595" s="177"/>
      <c r="P1595" s="177"/>
      <c r="Q1595" s="177"/>
      <c r="R1595" s="177"/>
      <c r="S1595" s="177"/>
      <c r="T1595" s="178"/>
      <c r="AT1595" s="172" t="s">
        <v>207</v>
      </c>
      <c r="AU1595" s="172" t="s">
        <v>84</v>
      </c>
      <c r="AV1595" s="14" t="s">
        <v>84</v>
      </c>
      <c r="AW1595" s="14" t="s">
        <v>32</v>
      </c>
      <c r="AX1595" s="14" t="s">
        <v>76</v>
      </c>
      <c r="AY1595" s="172" t="s">
        <v>201</v>
      </c>
    </row>
    <row r="1596" spans="1:65" s="13" customFormat="1" ht="11.25">
      <c r="B1596" s="163"/>
      <c r="D1596" s="164" t="s">
        <v>207</v>
      </c>
      <c r="E1596" s="165" t="s">
        <v>1</v>
      </c>
      <c r="F1596" s="166" t="s">
        <v>1097</v>
      </c>
      <c r="H1596" s="165" t="s">
        <v>1</v>
      </c>
      <c r="I1596" s="167"/>
      <c r="L1596" s="163"/>
      <c r="M1596" s="168"/>
      <c r="N1596" s="169"/>
      <c r="O1596" s="169"/>
      <c r="P1596" s="169"/>
      <c r="Q1596" s="169"/>
      <c r="R1596" s="169"/>
      <c r="S1596" s="169"/>
      <c r="T1596" s="170"/>
      <c r="AT1596" s="165" t="s">
        <v>207</v>
      </c>
      <c r="AU1596" s="165" t="s">
        <v>84</v>
      </c>
      <c r="AV1596" s="13" t="s">
        <v>82</v>
      </c>
      <c r="AW1596" s="13" t="s">
        <v>32</v>
      </c>
      <c r="AX1596" s="13" t="s">
        <v>76</v>
      </c>
      <c r="AY1596" s="165" t="s">
        <v>201</v>
      </c>
    </row>
    <row r="1597" spans="1:65" s="14" customFormat="1" ht="11.25">
      <c r="B1597" s="171"/>
      <c r="D1597" s="164" t="s">
        <v>207</v>
      </c>
      <c r="E1597" s="172" t="s">
        <v>1</v>
      </c>
      <c r="F1597" s="173" t="s">
        <v>1375</v>
      </c>
      <c r="H1597" s="174">
        <v>0.14099999999999999</v>
      </c>
      <c r="I1597" s="175"/>
      <c r="L1597" s="171"/>
      <c r="M1597" s="176"/>
      <c r="N1597" s="177"/>
      <c r="O1597" s="177"/>
      <c r="P1597" s="177"/>
      <c r="Q1597" s="177"/>
      <c r="R1597" s="177"/>
      <c r="S1597" s="177"/>
      <c r="T1597" s="178"/>
      <c r="AT1597" s="172" t="s">
        <v>207</v>
      </c>
      <c r="AU1597" s="172" t="s">
        <v>84</v>
      </c>
      <c r="AV1597" s="14" t="s">
        <v>84</v>
      </c>
      <c r="AW1597" s="14" t="s">
        <v>32</v>
      </c>
      <c r="AX1597" s="14" t="s">
        <v>76</v>
      </c>
      <c r="AY1597" s="172" t="s">
        <v>201</v>
      </c>
    </row>
    <row r="1598" spans="1:65" s="13" customFormat="1" ht="11.25">
      <c r="B1598" s="163"/>
      <c r="D1598" s="164" t="s">
        <v>207</v>
      </c>
      <c r="E1598" s="165" t="s">
        <v>1</v>
      </c>
      <c r="F1598" s="166" t="s">
        <v>1200</v>
      </c>
      <c r="H1598" s="165" t="s">
        <v>1</v>
      </c>
      <c r="I1598" s="167"/>
      <c r="L1598" s="163"/>
      <c r="M1598" s="168"/>
      <c r="N1598" s="169"/>
      <c r="O1598" s="169"/>
      <c r="P1598" s="169"/>
      <c r="Q1598" s="169"/>
      <c r="R1598" s="169"/>
      <c r="S1598" s="169"/>
      <c r="T1598" s="170"/>
      <c r="AT1598" s="165" t="s">
        <v>207</v>
      </c>
      <c r="AU1598" s="165" t="s">
        <v>84</v>
      </c>
      <c r="AV1598" s="13" t="s">
        <v>82</v>
      </c>
      <c r="AW1598" s="13" t="s">
        <v>32</v>
      </c>
      <c r="AX1598" s="13" t="s">
        <v>76</v>
      </c>
      <c r="AY1598" s="165" t="s">
        <v>201</v>
      </c>
    </row>
    <row r="1599" spans="1:65" s="14" customFormat="1" ht="11.25">
      <c r="B1599" s="171"/>
      <c r="D1599" s="164" t="s">
        <v>207</v>
      </c>
      <c r="E1599" s="172" t="s">
        <v>1</v>
      </c>
      <c r="F1599" s="173" t="s">
        <v>1376</v>
      </c>
      <c r="H1599" s="174">
        <v>1.3069999999999999</v>
      </c>
      <c r="I1599" s="175"/>
      <c r="L1599" s="171"/>
      <c r="M1599" s="176"/>
      <c r="N1599" s="177"/>
      <c r="O1599" s="177"/>
      <c r="P1599" s="177"/>
      <c r="Q1599" s="177"/>
      <c r="R1599" s="177"/>
      <c r="S1599" s="177"/>
      <c r="T1599" s="178"/>
      <c r="AT1599" s="172" t="s">
        <v>207</v>
      </c>
      <c r="AU1599" s="172" t="s">
        <v>84</v>
      </c>
      <c r="AV1599" s="14" t="s">
        <v>84</v>
      </c>
      <c r="AW1599" s="14" t="s">
        <v>32</v>
      </c>
      <c r="AX1599" s="14" t="s">
        <v>76</v>
      </c>
      <c r="AY1599" s="172" t="s">
        <v>201</v>
      </c>
    </row>
    <row r="1600" spans="1:65" s="13" customFormat="1" ht="11.25">
      <c r="B1600" s="163"/>
      <c r="D1600" s="164" t="s">
        <v>207</v>
      </c>
      <c r="E1600" s="165" t="s">
        <v>1</v>
      </c>
      <c r="F1600" s="166" t="s">
        <v>1321</v>
      </c>
      <c r="H1600" s="165" t="s">
        <v>1</v>
      </c>
      <c r="I1600" s="167"/>
      <c r="L1600" s="163"/>
      <c r="M1600" s="168"/>
      <c r="N1600" s="169"/>
      <c r="O1600" s="169"/>
      <c r="P1600" s="169"/>
      <c r="Q1600" s="169"/>
      <c r="R1600" s="169"/>
      <c r="S1600" s="169"/>
      <c r="T1600" s="170"/>
      <c r="AT1600" s="165" t="s">
        <v>207</v>
      </c>
      <c r="AU1600" s="165" t="s">
        <v>84</v>
      </c>
      <c r="AV1600" s="13" t="s">
        <v>82</v>
      </c>
      <c r="AW1600" s="13" t="s">
        <v>32</v>
      </c>
      <c r="AX1600" s="13" t="s">
        <v>76</v>
      </c>
      <c r="AY1600" s="165" t="s">
        <v>201</v>
      </c>
    </row>
    <row r="1601" spans="1:65" s="14" customFormat="1" ht="11.25">
      <c r="B1601" s="171"/>
      <c r="D1601" s="164" t="s">
        <v>207</v>
      </c>
      <c r="E1601" s="172" t="s">
        <v>1</v>
      </c>
      <c r="F1601" s="173" t="s">
        <v>1377</v>
      </c>
      <c r="H1601" s="174">
        <v>0.40600000000000003</v>
      </c>
      <c r="I1601" s="175"/>
      <c r="L1601" s="171"/>
      <c r="M1601" s="176"/>
      <c r="N1601" s="177"/>
      <c r="O1601" s="177"/>
      <c r="P1601" s="177"/>
      <c r="Q1601" s="177"/>
      <c r="R1601" s="177"/>
      <c r="S1601" s="177"/>
      <c r="T1601" s="178"/>
      <c r="AT1601" s="172" t="s">
        <v>207</v>
      </c>
      <c r="AU1601" s="172" t="s">
        <v>84</v>
      </c>
      <c r="AV1601" s="14" t="s">
        <v>84</v>
      </c>
      <c r="AW1601" s="14" t="s">
        <v>32</v>
      </c>
      <c r="AX1601" s="14" t="s">
        <v>76</v>
      </c>
      <c r="AY1601" s="172" t="s">
        <v>201</v>
      </c>
    </row>
    <row r="1602" spans="1:65" s="13" customFormat="1" ht="11.25">
      <c r="B1602" s="163"/>
      <c r="D1602" s="164" t="s">
        <v>207</v>
      </c>
      <c r="E1602" s="165" t="s">
        <v>1</v>
      </c>
      <c r="F1602" s="166" t="s">
        <v>1321</v>
      </c>
      <c r="H1602" s="165" t="s">
        <v>1</v>
      </c>
      <c r="I1602" s="167"/>
      <c r="L1602" s="163"/>
      <c r="M1602" s="168"/>
      <c r="N1602" s="169"/>
      <c r="O1602" s="169"/>
      <c r="P1602" s="169"/>
      <c r="Q1602" s="169"/>
      <c r="R1602" s="169"/>
      <c r="S1602" s="169"/>
      <c r="T1602" s="170"/>
      <c r="AT1602" s="165" t="s">
        <v>207</v>
      </c>
      <c r="AU1602" s="165" t="s">
        <v>84</v>
      </c>
      <c r="AV1602" s="13" t="s">
        <v>82</v>
      </c>
      <c r="AW1602" s="13" t="s">
        <v>32</v>
      </c>
      <c r="AX1602" s="13" t="s">
        <v>76</v>
      </c>
      <c r="AY1602" s="165" t="s">
        <v>201</v>
      </c>
    </row>
    <row r="1603" spans="1:65" s="14" customFormat="1" ht="11.25">
      <c r="B1603" s="171"/>
      <c r="D1603" s="164" t="s">
        <v>207</v>
      </c>
      <c r="E1603" s="172" t="s">
        <v>1</v>
      </c>
      <c r="F1603" s="173" t="s">
        <v>1378</v>
      </c>
      <c r="H1603" s="174">
        <v>0.13300000000000001</v>
      </c>
      <c r="I1603" s="175"/>
      <c r="L1603" s="171"/>
      <c r="M1603" s="176"/>
      <c r="N1603" s="177"/>
      <c r="O1603" s="177"/>
      <c r="P1603" s="177"/>
      <c r="Q1603" s="177"/>
      <c r="R1603" s="177"/>
      <c r="S1603" s="177"/>
      <c r="T1603" s="178"/>
      <c r="AT1603" s="172" t="s">
        <v>207</v>
      </c>
      <c r="AU1603" s="172" t="s">
        <v>84</v>
      </c>
      <c r="AV1603" s="14" t="s">
        <v>84</v>
      </c>
      <c r="AW1603" s="14" t="s">
        <v>32</v>
      </c>
      <c r="AX1603" s="14" t="s">
        <v>76</v>
      </c>
      <c r="AY1603" s="172" t="s">
        <v>201</v>
      </c>
    </row>
    <row r="1604" spans="1:65" s="13" customFormat="1" ht="11.25">
      <c r="B1604" s="163"/>
      <c r="D1604" s="164" t="s">
        <v>207</v>
      </c>
      <c r="E1604" s="165" t="s">
        <v>1</v>
      </c>
      <c r="F1604" s="166" t="s">
        <v>1321</v>
      </c>
      <c r="H1604" s="165" t="s">
        <v>1</v>
      </c>
      <c r="I1604" s="167"/>
      <c r="L1604" s="163"/>
      <c r="M1604" s="168"/>
      <c r="N1604" s="169"/>
      <c r="O1604" s="169"/>
      <c r="P1604" s="169"/>
      <c r="Q1604" s="169"/>
      <c r="R1604" s="169"/>
      <c r="S1604" s="169"/>
      <c r="T1604" s="170"/>
      <c r="AT1604" s="165" t="s">
        <v>207</v>
      </c>
      <c r="AU1604" s="165" t="s">
        <v>84</v>
      </c>
      <c r="AV1604" s="13" t="s">
        <v>82</v>
      </c>
      <c r="AW1604" s="13" t="s">
        <v>32</v>
      </c>
      <c r="AX1604" s="13" t="s">
        <v>76</v>
      </c>
      <c r="AY1604" s="165" t="s">
        <v>201</v>
      </c>
    </row>
    <row r="1605" spans="1:65" s="14" customFormat="1" ht="11.25">
      <c r="B1605" s="171"/>
      <c r="D1605" s="164" t="s">
        <v>207</v>
      </c>
      <c r="E1605" s="172" t="s">
        <v>1</v>
      </c>
      <c r="F1605" s="173" t="s">
        <v>1268</v>
      </c>
      <c r="H1605" s="174">
        <v>0.107</v>
      </c>
      <c r="I1605" s="175"/>
      <c r="L1605" s="171"/>
      <c r="M1605" s="176"/>
      <c r="N1605" s="177"/>
      <c r="O1605" s="177"/>
      <c r="P1605" s="177"/>
      <c r="Q1605" s="177"/>
      <c r="R1605" s="177"/>
      <c r="S1605" s="177"/>
      <c r="T1605" s="178"/>
      <c r="AT1605" s="172" t="s">
        <v>207</v>
      </c>
      <c r="AU1605" s="172" t="s">
        <v>84</v>
      </c>
      <c r="AV1605" s="14" t="s">
        <v>84</v>
      </c>
      <c r="AW1605" s="14" t="s">
        <v>32</v>
      </c>
      <c r="AX1605" s="14" t="s">
        <v>76</v>
      </c>
      <c r="AY1605" s="172" t="s">
        <v>201</v>
      </c>
    </row>
    <row r="1606" spans="1:65" s="13" customFormat="1" ht="11.25">
      <c r="B1606" s="163"/>
      <c r="D1606" s="164" t="s">
        <v>207</v>
      </c>
      <c r="E1606" s="165" t="s">
        <v>1</v>
      </c>
      <c r="F1606" s="166" t="s">
        <v>1321</v>
      </c>
      <c r="H1606" s="165" t="s">
        <v>1</v>
      </c>
      <c r="I1606" s="167"/>
      <c r="L1606" s="163"/>
      <c r="M1606" s="168"/>
      <c r="N1606" s="169"/>
      <c r="O1606" s="169"/>
      <c r="P1606" s="169"/>
      <c r="Q1606" s="169"/>
      <c r="R1606" s="169"/>
      <c r="S1606" s="169"/>
      <c r="T1606" s="170"/>
      <c r="AT1606" s="165" t="s">
        <v>207</v>
      </c>
      <c r="AU1606" s="165" t="s">
        <v>84</v>
      </c>
      <c r="AV1606" s="13" t="s">
        <v>82</v>
      </c>
      <c r="AW1606" s="13" t="s">
        <v>32</v>
      </c>
      <c r="AX1606" s="13" t="s">
        <v>76</v>
      </c>
      <c r="AY1606" s="165" t="s">
        <v>201</v>
      </c>
    </row>
    <row r="1607" spans="1:65" s="14" customFormat="1" ht="11.25">
      <c r="B1607" s="171"/>
      <c r="D1607" s="164" t="s">
        <v>207</v>
      </c>
      <c r="E1607" s="172" t="s">
        <v>1</v>
      </c>
      <c r="F1607" s="173" t="s">
        <v>1182</v>
      </c>
      <c r="H1607" s="174">
        <v>0.106</v>
      </c>
      <c r="I1607" s="175"/>
      <c r="L1607" s="171"/>
      <c r="M1607" s="176"/>
      <c r="N1607" s="177"/>
      <c r="O1607" s="177"/>
      <c r="P1607" s="177"/>
      <c r="Q1607" s="177"/>
      <c r="R1607" s="177"/>
      <c r="S1607" s="177"/>
      <c r="T1607" s="178"/>
      <c r="AT1607" s="172" t="s">
        <v>207</v>
      </c>
      <c r="AU1607" s="172" t="s">
        <v>84</v>
      </c>
      <c r="AV1607" s="14" t="s">
        <v>84</v>
      </c>
      <c r="AW1607" s="14" t="s">
        <v>32</v>
      </c>
      <c r="AX1607" s="14" t="s">
        <v>76</v>
      </c>
      <c r="AY1607" s="172" t="s">
        <v>201</v>
      </c>
    </row>
    <row r="1608" spans="1:65" s="13" customFormat="1" ht="11.25">
      <c r="B1608" s="163"/>
      <c r="D1608" s="164" t="s">
        <v>207</v>
      </c>
      <c r="E1608" s="165" t="s">
        <v>1</v>
      </c>
      <c r="F1608" s="166" t="s">
        <v>1321</v>
      </c>
      <c r="H1608" s="165" t="s">
        <v>1</v>
      </c>
      <c r="I1608" s="167"/>
      <c r="L1608" s="163"/>
      <c r="M1608" s="168"/>
      <c r="N1608" s="169"/>
      <c r="O1608" s="169"/>
      <c r="P1608" s="169"/>
      <c r="Q1608" s="169"/>
      <c r="R1608" s="169"/>
      <c r="S1608" s="169"/>
      <c r="T1608" s="170"/>
      <c r="AT1608" s="165" t="s">
        <v>207</v>
      </c>
      <c r="AU1608" s="165" t="s">
        <v>84</v>
      </c>
      <c r="AV1608" s="13" t="s">
        <v>82</v>
      </c>
      <c r="AW1608" s="13" t="s">
        <v>32</v>
      </c>
      <c r="AX1608" s="13" t="s">
        <v>76</v>
      </c>
      <c r="AY1608" s="165" t="s">
        <v>201</v>
      </c>
    </row>
    <row r="1609" spans="1:65" s="14" customFormat="1" ht="11.25">
      <c r="B1609" s="171"/>
      <c r="D1609" s="164" t="s">
        <v>207</v>
      </c>
      <c r="E1609" s="172" t="s">
        <v>1</v>
      </c>
      <c r="F1609" s="173" t="s">
        <v>1265</v>
      </c>
      <c r="H1609" s="174">
        <v>6.8000000000000005E-2</v>
      </c>
      <c r="I1609" s="175"/>
      <c r="L1609" s="171"/>
      <c r="M1609" s="176"/>
      <c r="N1609" s="177"/>
      <c r="O1609" s="177"/>
      <c r="P1609" s="177"/>
      <c r="Q1609" s="177"/>
      <c r="R1609" s="177"/>
      <c r="S1609" s="177"/>
      <c r="T1609" s="178"/>
      <c r="AT1609" s="172" t="s">
        <v>207</v>
      </c>
      <c r="AU1609" s="172" t="s">
        <v>84</v>
      </c>
      <c r="AV1609" s="14" t="s">
        <v>84</v>
      </c>
      <c r="AW1609" s="14" t="s">
        <v>32</v>
      </c>
      <c r="AX1609" s="14" t="s">
        <v>76</v>
      </c>
      <c r="AY1609" s="172" t="s">
        <v>201</v>
      </c>
    </row>
    <row r="1610" spans="1:65" s="13" customFormat="1" ht="11.25">
      <c r="B1610" s="163"/>
      <c r="D1610" s="164" t="s">
        <v>207</v>
      </c>
      <c r="E1610" s="165" t="s">
        <v>1</v>
      </c>
      <c r="F1610" s="166" t="s">
        <v>1321</v>
      </c>
      <c r="H1610" s="165" t="s">
        <v>1</v>
      </c>
      <c r="I1610" s="167"/>
      <c r="L1610" s="163"/>
      <c r="M1610" s="168"/>
      <c r="N1610" s="169"/>
      <c r="O1610" s="169"/>
      <c r="P1610" s="169"/>
      <c r="Q1610" s="169"/>
      <c r="R1610" s="169"/>
      <c r="S1610" s="169"/>
      <c r="T1610" s="170"/>
      <c r="AT1610" s="165" t="s">
        <v>207</v>
      </c>
      <c r="AU1610" s="165" t="s">
        <v>84</v>
      </c>
      <c r="AV1610" s="13" t="s">
        <v>82</v>
      </c>
      <c r="AW1610" s="13" t="s">
        <v>32</v>
      </c>
      <c r="AX1610" s="13" t="s">
        <v>76</v>
      </c>
      <c r="AY1610" s="165" t="s">
        <v>201</v>
      </c>
    </row>
    <row r="1611" spans="1:65" s="14" customFormat="1" ht="11.25">
      <c r="B1611" s="171"/>
      <c r="D1611" s="164" t="s">
        <v>207</v>
      </c>
      <c r="E1611" s="172" t="s">
        <v>1</v>
      </c>
      <c r="F1611" s="173" t="s">
        <v>1379</v>
      </c>
      <c r="H1611" s="174">
        <v>0.65</v>
      </c>
      <c r="I1611" s="175"/>
      <c r="L1611" s="171"/>
      <c r="M1611" s="176"/>
      <c r="N1611" s="177"/>
      <c r="O1611" s="177"/>
      <c r="P1611" s="177"/>
      <c r="Q1611" s="177"/>
      <c r="R1611" s="177"/>
      <c r="S1611" s="177"/>
      <c r="T1611" s="178"/>
      <c r="AT1611" s="172" t="s">
        <v>207</v>
      </c>
      <c r="AU1611" s="172" t="s">
        <v>84</v>
      </c>
      <c r="AV1611" s="14" t="s">
        <v>84</v>
      </c>
      <c r="AW1611" s="14" t="s">
        <v>32</v>
      </c>
      <c r="AX1611" s="14" t="s">
        <v>76</v>
      </c>
      <c r="AY1611" s="172" t="s">
        <v>201</v>
      </c>
    </row>
    <row r="1612" spans="1:65" s="15" customFormat="1" ht="11.25">
      <c r="B1612" s="179"/>
      <c r="D1612" s="164" t="s">
        <v>207</v>
      </c>
      <c r="E1612" s="180" t="s">
        <v>1</v>
      </c>
      <c r="F1612" s="181" t="s">
        <v>211</v>
      </c>
      <c r="H1612" s="182">
        <v>3.218</v>
      </c>
      <c r="I1612" s="183"/>
      <c r="L1612" s="179"/>
      <c r="M1612" s="184"/>
      <c r="N1612" s="185"/>
      <c r="O1612" s="185"/>
      <c r="P1612" s="185"/>
      <c r="Q1612" s="185"/>
      <c r="R1612" s="185"/>
      <c r="S1612" s="185"/>
      <c r="T1612" s="186"/>
      <c r="AT1612" s="180" t="s">
        <v>207</v>
      </c>
      <c r="AU1612" s="180" t="s">
        <v>84</v>
      </c>
      <c r="AV1612" s="15" t="s">
        <v>126</v>
      </c>
      <c r="AW1612" s="15" t="s">
        <v>32</v>
      </c>
      <c r="AX1612" s="15" t="s">
        <v>82</v>
      </c>
      <c r="AY1612" s="180" t="s">
        <v>201</v>
      </c>
    </row>
    <row r="1613" spans="1:65" s="2" customFormat="1" ht="16.5" customHeight="1">
      <c r="A1613" s="33"/>
      <c r="B1613" s="149"/>
      <c r="C1613" s="187" t="s">
        <v>1380</v>
      </c>
      <c r="D1613" s="187" t="s">
        <v>212</v>
      </c>
      <c r="E1613" s="188" t="s">
        <v>1381</v>
      </c>
      <c r="F1613" s="189" t="s">
        <v>1382</v>
      </c>
      <c r="G1613" s="190" t="s">
        <v>206</v>
      </c>
      <c r="H1613" s="191">
        <v>0.13400000000000001</v>
      </c>
      <c r="I1613" s="192"/>
      <c r="J1613" s="193">
        <f>ROUND(I1613*H1613,2)</f>
        <v>0</v>
      </c>
      <c r="K1613" s="189" t="s">
        <v>1</v>
      </c>
      <c r="L1613" s="194"/>
      <c r="M1613" s="195" t="s">
        <v>1</v>
      </c>
      <c r="N1613" s="196" t="s">
        <v>41</v>
      </c>
      <c r="O1613" s="59"/>
      <c r="P1613" s="159">
        <f>O1613*H1613</f>
        <v>0</v>
      </c>
      <c r="Q1613" s="159">
        <v>0.44</v>
      </c>
      <c r="R1613" s="159">
        <f>Q1613*H1613</f>
        <v>5.8960000000000005E-2</v>
      </c>
      <c r="S1613" s="159">
        <v>0</v>
      </c>
      <c r="T1613" s="160">
        <f>S1613*H1613</f>
        <v>0</v>
      </c>
      <c r="U1613" s="33"/>
      <c r="V1613" s="33"/>
      <c r="W1613" s="33"/>
      <c r="X1613" s="33"/>
      <c r="Y1613" s="33"/>
      <c r="Z1613" s="33"/>
      <c r="AA1613" s="33"/>
      <c r="AB1613" s="33"/>
      <c r="AC1613" s="33"/>
      <c r="AD1613" s="33"/>
      <c r="AE1613" s="33"/>
      <c r="AR1613" s="161" t="s">
        <v>297</v>
      </c>
      <c r="AT1613" s="161" t="s">
        <v>212</v>
      </c>
      <c r="AU1613" s="161" t="s">
        <v>84</v>
      </c>
      <c r="AY1613" s="18" t="s">
        <v>201</v>
      </c>
      <c r="BE1613" s="162">
        <f>IF(N1613="základní",J1613,0)</f>
        <v>0</v>
      </c>
      <c r="BF1613" s="162">
        <f>IF(N1613="snížená",J1613,0)</f>
        <v>0</v>
      </c>
      <c r="BG1613" s="162">
        <f>IF(N1613="zákl. přenesená",J1613,0)</f>
        <v>0</v>
      </c>
      <c r="BH1613" s="162">
        <f>IF(N1613="sníž. přenesená",J1613,0)</f>
        <v>0</v>
      </c>
      <c r="BI1613" s="162">
        <f>IF(N1613="nulová",J1613,0)</f>
        <v>0</v>
      </c>
      <c r="BJ1613" s="18" t="s">
        <v>82</v>
      </c>
      <c r="BK1613" s="162">
        <f>ROUND(I1613*H1613,2)</f>
        <v>0</v>
      </c>
      <c r="BL1613" s="18" t="s">
        <v>250</v>
      </c>
      <c r="BM1613" s="161" t="s">
        <v>1383</v>
      </c>
    </row>
    <row r="1614" spans="1:65" s="13" customFormat="1" ht="11.25">
      <c r="B1614" s="163"/>
      <c r="D1614" s="164" t="s">
        <v>207</v>
      </c>
      <c r="E1614" s="165" t="s">
        <v>1</v>
      </c>
      <c r="F1614" s="166" t="s">
        <v>1367</v>
      </c>
      <c r="H1614" s="165" t="s">
        <v>1</v>
      </c>
      <c r="I1614" s="167"/>
      <c r="L1614" s="163"/>
      <c r="M1614" s="168"/>
      <c r="N1614" s="169"/>
      <c r="O1614" s="169"/>
      <c r="P1614" s="169"/>
      <c r="Q1614" s="169"/>
      <c r="R1614" s="169"/>
      <c r="S1614" s="169"/>
      <c r="T1614" s="170"/>
      <c r="AT1614" s="165" t="s">
        <v>207</v>
      </c>
      <c r="AU1614" s="165" t="s">
        <v>84</v>
      </c>
      <c r="AV1614" s="13" t="s">
        <v>82</v>
      </c>
      <c r="AW1614" s="13" t="s">
        <v>32</v>
      </c>
      <c r="AX1614" s="13" t="s">
        <v>76</v>
      </c>
      <c r="AY1614" s="165" t="s">
        <v>201</v>
      </c>
    </row>
    <row r="1615" spans="1:65" s="14" customFormat="1" ht="11.25">
      <c r="B1615" s="171"/>
      <c r="D1615" s="164" t="s">
        <v>207</v>
      </c>
      <c r="E1615" s="172" t="s">
        <v>1</v>
      </c>
      <c r="F1615" s="173" t="s">
        <v>1168</v>
      </c>
      <c r="H1615" s="174">
        <v>0.13400000000000001</v>
      </c>
      <c r="I1615" s="175"/>
      <c r="L1615" s="171"/>
      <c r="M1615" s="176"/>
      <c r="N1615" s="177"/>
      <c r="O1615" s="177"/>
      <c r="P1615" s="177"/>
      <c r="Q1615" s="177"/>
      <c r="R1615" s="177"/>
      <c r="S1615" s="177"/>
      <c r="T1615" s="178"/>
      <c r="AT1615" s="172" t="s">
        <v>207</v>
      </c>
      <c r="AU1615" s="172" t="s">
        <v>84</v>
      </c>
      <c r="AV1615" s="14" t="s">
        <v>84</v>
      </c>
      <c r="AW1615" s="14" t="s">
        <v>32</v>
      </c>
      <c r="AX1615" s="14" t="s">
        <v>82</v>
      </c>
      <c r="AY1615" s="172" t="s">
        <v>201</v>
      </c>
    </row>
    <row r="1616" spans="1:65" s="2" customFormat="1" ht="16.5" customHeight="1">
      <c r="A1616" s="33"/>
      <c r="B1616" s="149"/>
      <c r="C1616" s="150" t="s">
        <v>1384</v>
      </c>
      <c r="D1616" s="150" t="s">
        <v>203</v>
      </c>
      <c r="E1616" s="151" t="s">
        <v>1385</v>
      </c>
      <c r="F1616" s="152" t="s">
        <v>1386</v>
      </c>
      <c r="G1616" s="153" t="s">
        <v>556</v>
      </c>
      <c r="H1616" s="154">
        <v>155.94300000000001</v>
      </c>
      <c r="I1616" s="155"/>
      <c r="J1616" s="156">
        <f>ROUND(I1616*H1616,2)</f>
        <v>0</v>
      </c>
      <c r="K1616" s="152" t="s">
        <v>1</v>
      </c>
      <c r="L1616" s="34"/>
      <c r="M1616" s="157" t="s">
        <v>1</v>
      </c>
      <c r="N1616" s="158" t="s">
        <v>41</v>
      </c>
      <c r="O1616" s="59"/>
      <c r="P1616" s="159">
        <f>O1616*H1616</f>
        <v>0</v>
      </c>
      <c r="Q1616" s="159">
        <v>0</v>
      </c>
      <c r="R1616" s="159">
        <f>Q1616*H1616</f>
        <v>0</v>
      </c>
      <c r="S1616" s="159">
        <v>0</v>
      </c>
      <c r="T1616" s="160">
        <f>S1616*H1616</f>
        <v>0</v>
      </c>
      <c r="U1616" s="33"/>
      <c r="V1616" s="33"/>
      <c r="W1616" s="33"/>
      <c r="X1616" s="33"/>
      <c r="Y1616" s="33"/>
      <c r="Z1616" s="33"/>
      <c r="AA1616" s="33"/>
      <c r="AB1616" s="33"/>
      <c r="AC1616" s="33"/>
      <c r="AD1616" s="33"/>
      <c r="AE1616" s="33"/>
      <c r="AR1616" s="161" t="s">
        <v>250</v>
      </c>
      <c r="AT1616" s="161" t="s">
        <v>203</v>
      </c>
      <c r="AU1616" s="161" t="s">
        <v>84</v>
      </c>
      <c r="AY1616" s="18" t="s">
        <v>201</v>
      </c>
      <c r="BE1616" s="162">
        <f>IF(N1616="základní",J1616,0)</f>
        <v>0</v>
      </c>
      <c r="BF1616" s="162">
        <f>IF(N1616="snížená",J1616,0)</f>
        <v>0</v>
      </c>
      <c r="BG1616" s="162">
        <f>IF(N1616="zákl. přenesená",J1616,0)</f>
        <v>0</v>
      </c>
      <c r="BH1616" s="162">
        <f>IF(N1616="sníž. přenesená",J1616,0)</f>
        <v>0</v>
      </c>
      <c r="BI1616" s="162">
        <f>IF(N1616="nulová",J1616,0)</f>
        <v>0</v>
      </c>
      <c r="BJ1616" s="18" t="s">
        <v>82</v>
      </c>
      <c r="BK1616" s="162">
        <f>ROUND(I1616*H1616,2)</f>
        <v>0</v>
      </c>
      <c r="BL1616" s="18" t="s">
        <v>250</v>
      </c>
      <c r="BM1616" s="161" t="s">
        <v>1387</v>
      </c>
    </row>
    <row r="1617" spans="1:65" s="13" customFormat="1" ht="11.25">
      <c r="B1617" s="163"/>
      <c r="D1617" s="164" t="s">
        <v>207</v>
      </c>
      <c r="E1617" s="165" t="s">
        <v>1</v>
      </c>
      <c r="F1617" s="166" t="s">
        <v>1367</v>
      </c>
      <c r="H1617" s="165" t="s">
        <v>1</v>
      </c>
      <c r="I1617" s="167"/>
      <c r="L1617" s="163"/>
      <c r="M1617" s="168"/>
      <c r="N1617" s="169"/>
      <c r="O1617" s="169"/>
      <c r="P1617" s="169"/>
      <c r="Q1617" s="169"/>
      <c r="R1617" s="169"/>
      <c r="S1617" s="169"/>
      <c r="T1617" s="170"/>
      <c r="AT1617" s="165" t="s">
        <v>207</v>
      </c>
      <c r="AU1617" s="165" t="s">
        <v>84</v>
      </c>
      <c r="AV1617" s="13" t="s">
        <v>82</v>
      </c>
      <c r="AW1617" s="13" t="s">
        <v>32</v>
      </c>
      <c r="AX1617" s="13" t="s">
        <v>76</v>
      </c>
      <c r="AY1617" s="165" t="s">
        <v>201</v>
      </c>
    </row>
    <row r="1618" spans="1:65" s="14" customFormat="1" ht="11.25">
      <c r="B1618" s="171"/>
      <c r="D1618" s="164" t="s">
        <v>207</v>
      </c>
      <c r="E1618" s="172" t="s">
        <v>1</v>
      </c>
      <c r="F1618" s="173" t="s">
        <v>1388</v>
      </c>
      <c r="H1618" s="174">
        <v>7.4349999999999996</v>
      </c>
      <c r="I1618" s="175"/>
      <c r="L1618" s="171"/>
      <c r="M1618" s="176"/>
      <c r="N1618" s="177"/>
      <c r="O1618" s="177"/>
      <c r="P1618" s="177"/>
      <c r="Q1618" s="177"/>
      <c r="R1618" s="177"/>
      <c r="S1618" s="177"/>
      <c r="T1618" s="178"/>
      <c r="AT1618" s="172" t="s">
        <v>207</v>
      </c>
      <c r="AU1618" s="172" t="s">
        <v>84</v>
      </c>
      <c r="AV1618" s="14" t="s">
        <v>84</v>
      </c>
      <c r="AW1618" s="14" t="s">
        <v>32</v>
      </c>
      <c r="AX1618" s="14" t="s">
        <v>76</v>
      </c>
      <c r="AY1618" s="172" t="s">
        <v>201</v>
      </c>
    </row>
    <row r="1619" spans="1:65" s="13" customFormat="1" ht="11.25">
      <c r="B1619" s="163"/>
      <c r="D1619" s="164" t="s">
        <v>207</v>
      </c>
      <c r="E1619" s="165" t="s">
        <v>1</v>
      </c>
      <c r="F1619" s="166" t="s">
        <v>1367</v>
      </c>
      <c r="H1619" s="165" t="s">
        <v>1</v>
      </c>
      <c r="I1619" s="167"/>
      <c r="L1619" s="163"/>
      <c r="M1619" s="168"/>
      <c r="N1619" s="169"/>
      <c r="O1619" s="169"/>
      <c r="P1619" s="169"/>
      <c r="Q1619" s="169"/>
      <c r="R1619" s="169"/>
      <c r="S1619" s="169"/>
      <c r="T1619" s="170"/>
      <c r="AT1619" s="165" t="s">
        <v>207</v>
      </c>
      <c r="AU1619" s="165" t="s">
        <v>84</v>
      </c>
      <c r="AV1619" s="13" t="s">
        <v>82</v>
      </c>
      <c r="AW1619" s="13" t="s">
        <v>32</v>
      </c>
      <c r="AX1619" s="13" t="s">
        <v>76</v>
      </c>
      <c r="AY1619" s="165" t="s">
        <v>201</v>
      </c>
    </row>
    <row r="1620" spans="1:65" s="14" customFormat="1" ht="11.25">
      <c r="B1620" s="171"/>
      <c r="D1620" s="164" t="s">
        <v>207</v>
      </c>
      <c r="E1620" s="172" t="s">
        <v>1</v>
      </c>
      <c r="F1620" s="173" t="s">
        <v>1389</v>
      </c>
      <c r="H1620" s="174">
        <v>118.90900000000001</v>
      </c>
      <c r="I1620" s="175"/>
      <c r="L1620" s="171"/>
      <c r="M1620" s="176"/>
      <c r="N1620" s="177"/>
      <c r="O1620" s="177"/>
      <c r="P1620" s="177"/>
      <c r="Q1620" s="177"/>
      <c r="R1620" s="177"/>
      <c r="S1620" s="177"/>
      <c r="T1620" s="178"/>
      <c r="AT1620" s="172" t="s">
        <v>207</v>
      </c>
      <c r="AU1620" s="172" t="s">
        <v>84</v>
      </c>
      <c r="AV1620" s="14" t="s">
        <v>84</v>
      </c>
      <c r="AW1620" s="14" t="s">
        <v>32</v>
      </c>
      <c r="AX1620" s="14" t="s">
        <v>76</v>
      </c>
      <c r="AY1620" s="172" t="s">
        <v>201</v>
      </c>
    </row>
    <row r="1621" spans="1:65" s="13" customFormat="1" ht="11.25">
      <c r="B1621" s="163"/>
      <c r="D1621" s="164" t="s">
        <v>207</v>
      </c>
      <c r="E1621" s="165" t="s">
        <v>1</v>
      </c>
      <c r="F1621" s="166" t="s">
        <v>1367</v>
      </c>
      <c r="H1621" s="165" t="s">
        <v>1</v>
      </c>
      <c r="I1621" s="167"/>
      <c r="L1621" s="163"/>
      <c r="M1621" s="168"/>
      <c r="N1621" s="169"/>
      <c r="O1621" s="169"/>
      <c r="P1621" s="169"/>
      <c r="Q1621" s="169"/>
      <c r="R1621" s="169"/>
      <c r="S1621" s="169"/>
      <c r="T1621" s="170"/>
      <c r="AT1621" s="165" t="s">
        <v>207</v>
      </c>
      <c r="AU1621" s="165" t="s">
        <v>84</v>
      </c>
      <c r="AV1621" s="13" t="s">
        <v>82</v>
      </c>
      <c r="AW1621" s="13" t="s">
        <v>32</v>
      </c>
      <c r="AX1621" s="13" t="s">
        <v>76</v>
      </c>
      <c r="AY1621" s="165" t="s">
        <v>201</v>
      </c>
    </row>
    <row r="1622" spans="1:65" s="14" customFormat="1" ht="11.25">
      <c r="B1622" s="171"/>
      <c r="D1622" s="164" t="s">
        <v>207</v>
      </c>
      <c r="E1622" s="172" t="s">
        <v>1</v>
      </c>
      <c r="F1622" s="173" t="s">
        <v>1390</v>
      </c>
      <c r="H1622" s="174">
        <v>14.823</v>
      </c>
      <c r="I1622" s="175"/>
      <c r="L1622" s="171"/>
      <c r="M1622" s="176"/>
      <c r="N1622" s="177"/>
      <c r="O1622" s="177"/>
      <c r="P1622" s="177"/>
      <c r="Q1622" s="177"/>
      <c r="R1622" s="177"/>
      <c r="S1622" s="177"/>
      <c r="T1622" s="178"/>
      <c r="AT1622" s="172" t="s">
        <v>207</v>
      </c>
      <c r="AU1622" s="172" t="s">
        <v>84</v>
      </c>
      <c r="AV1622" s="14" t="s">
        <v>84</v>
      </c>
      <c r="AW1622" s="14" t="s">
        <v>32</v>
      </c>
      <c r="AX1622" s="14" t="s">
        <v>76</v>
      </c>
      <c r="AY1622" s="172" t="s">
        <v>201</v>
      </c>
    </row>
    <row r="1623" spans="1:65" s="13" customFormat="1" ht="11.25">
      <c r="B1623" s="163"/>
      <c r="D1623" s="164" t="s">
        <v>207</v>
      </c>
      <c r="E1623" s="165" t="s">
        <v>1</v>
      </c>
      <c r="F1623" s="166" t="s">
        <v>1367</v>
      </c>
      <c r="H1623" s="165" t="s">
        <v>1</v>
      </c>
      <c r="I1623" s="167"/>
      <c r="L1623" s="163"/>
      <c r="M1623" s="168"/>
      <c r="N1623" s="169"/>
      <c r="O1623" s="169"/>
      <c r="P1623" s="169"/>
      <c r="Q1623" s="169"/>
      <c r="R1623" s="169"/>
      <c r="S1623" s="169"/>
      <c r="T1623" s="170"/>
      <c r="AT1623" s="165" t="s">
        <v>207</v>
      </c>
      <c r="AU1623" s="165" t="s">
        <v>84</v>
      </c>
      <c r="AV1623" s="13" t="s">
        <v>82</v>
      </c>
      <c r="AW1623" s="13" t="s">
        <v>32</v>
      </c>
      <c r="AX1623" s="13" t="s">
        <v>76</v>
      </c>
      <c r="AY1623" s="165" t="s">
        <v>201</v>
      </c>
    </row>
    <row r="1624" spans="1:65" s="14" customFormat="1" ht="11.25">
      <c r="B1624" s="171"/>
      <c r="D1624" s="164" t="s">
        <v>207</v>
      </c>
      <c r="E1624" s="172" t="s">
        <v>1</v>
      </c>
      <c r="F1624" s="173" t="s">
        <v>1391</v>
      </c>
      <c r="H1624" s="174">
        <v>7.4</v>
      </c>
      <c r="I1624" s="175"/>
      <c r="L1624" s="171"/>
      <c r="M1624" s="176"/>
      <c r="N1624" s="177"/>
      <c r="O1624" s="177"/>
      <c r="P1624" s="177"/>
      <c r="Q1624" s="177"/>
      <c r="R1624" s="177"/>
      <c r="S1624" s="177"/>
      <c r="T1624" s="178"/>
      <c r="AT1624" s="172" t="s">
        <v>207</v>
      </c>
      <c r="AU1624" s="172" t="s">
        <v>84</v>
      </c>
      <c r="AV1624" s="14" t="s">
        <v>84</v>
      </c>
      <c r="AW1624" s="14" t="s">
        <v>32</v>
      </c>
      <c r="AX1624" s="14" t="s">
        <v>76</v>
      </c>
      <c r="AY1624" s="172" t="s">
        <v>201</v>
      </c>
    </row>
    <row r="1625" spans="1:65" s="13" customFormat="1" ht="11.25">
      <c r="B1625" s="163"/>
      <c r="D1625" s="164" t="s">
        <v>207</v>
      </c>
      <c r="E1625" s="165" t="s">
        <v>1</v>
      </c>
      <c r="F1625" s="166" t="s">
        <v>1367</v>
      </c>
      <c r="H1625" s="165" t="s">
        <v>1</v>
      </c>
      <c r="I1625" s="167"/>
      <c r="L1625" s="163"/>
      <c r="M1625" s="168"/>
      <c r="N1625" s="169"/>
      <c r="O1625" s="169"/>
      <c r="P1625" s="169"/>
      <c r="Q1625" s="169"/>
      <c r="R1625" s="169"/>
      <c r="S1625" s="169"/>
      <c r="T1625" s="170"/>
      <c r="AT1625" s="165" t="s">
        <v>207</v>
      </c>
      <c r="AU1625" s="165" t="s">
        <v>84</v>
      </c>
      <c r="AV1625" s="13" t="s">
        <v>82</v>
      </c>
      <c r="AW1625" s="13" t="s">
        <v>32</v>
      </c>
      <c r="AX1625" s="13" t="s">
        <v>76</v>
      </c>
      <c r="AY1625" s="165" t="s">
        <v>201</v>
      </c>
    </row>
    <row r="1626" spans="1:65" s="14" customFormat="1" ht="11.25">
      <c r="B1626" s="171"/>
      <c r="D1626" s="164" t="s">
        <v>207</v>
      </c>
      <c r="E1626" s="172" t="s">
        <v>1</v>
      </c>
      <c r="F1626" s="173" t="s">
        <v>1392</v>
      </c>
      <c r="H1626" s="174">
        <v>7.3760000000000003</v>
      </c>
      <c r="I1626" s="175"/>
      <c r="L1626" s="171"/>
      <c r="M1626" s="176"/>
      <c r="N1626" s="177"/>
      <c r="O1626" s="177"/>
      <c r="P1626" s="177"/>
      <c r="Q1626" s="177"/>
      <c r="R1626" s="177"/>
      <c r="S1626" s="177"/>
      <c r="T1626" s="178"/>
      <c r="AT1626" s="172" t="s">
        <v>207</v>
      </c>
      <c r="AU1626" s="172" t="s">
        <v>84</v>
      </c>
      <c r="AV1626" s="14" t="s">
        <v>84</v>
      </c>
      <c r="AW1626" s="14" t="s">
        <v>32</v>
      </c>
      <c r="AX1626" s="14" t="s">
        <v>76</v>
      </c>
      <c r="AY1626" s="172" t="s">
        <v>201</v>
      </c>
    </row>
    <row r="1627" spans="1:65" s="15" customFormat="1" ht="11.25">
      <c r="B1627" s="179"/>
      <c r="D1627" s="164" t="s">
        <v>207</v>
      </c>
      <c r="E1627" s="180" t="s">
        <v>1</v>
      </c>
      <c r="F1627" s="181" t="s">
        <v>211</v>
      </c>
      <c r="H1627" s="182">
        <v>155.94300000000001</v>
      </c>
      <c r="I1627" s="183"/>
      <c r="L1627" s="179"/>
      <c r="M1627" s="184"/>
      <c r="N1627" s="185"/>
      <c r="O1627" s="185"/>
      <c r="P1627" s="185"/>
      <c r="Q1627" s="185"/>
      <c r="R1627" s="185"/>
      <c r="S1627" s="185"/>
      <c r="T1627" s="186"/>
      <c r="AT1627" s="180" t="s">
        <v>207</v>
      </c>
      <c r="AU1627" s="180" t="s">
        <v>84</v>
      </c>
      <c r="AV1627" s="15" t="s">
        <v>126</v>
      </c>
      <c r="AW1627" s="15" t="s">
        <v>32</v>
      </c>
      <c r="AX1627" s="15" t="s">
        <v>82</v>
      </c>
      <c r="AY1627" s="180" t="s">
        <v>201</v>
      </c>
    </row>
    <row r="1628" spans="1:65" s="2" customFormat="1" ht="16.5" customHeight="1">
      <c r="A1628" s="33"/>
      <c r="B1628" s="149"/>
      <c r="C1628" s="187" t="s">
        <v>1393</v>
      </c>
      <c r="D1628" s="187" t="s">
        <v>212</v>
      </c>
      <c r="E1628" s="188" t="s">
        <v>1394</v>
      </c>
      <c r="F1628" s="189" t="s">
        <v>1382</v>
      </c>
      <c r="G1628" s="190" t="s">
        <v>206</v>
      </c>
      <c r="H1628" s="191">
        <v>8.42</v>
      </c>
      <c r="I1628" s="192"/>
      <c r="J1628" s="193">
        <f>ROUND(I1628*H1628,2)</f>
        <v>0</v>
      </c>
      <c r="K1628" s="189" t="s">
        <v>1</v>
      </c>
      <c r="L1628" s="194"/>
      <c r="M1628" s="195" t="s">
        <v>1</v>
      </c>
      <c r="N1628" s="196" t="s">
        <v>41</v>
      </c>
      <c r="O1628" s="59"/>
      <c r="P1628" s="159">
        <f>O1628*H1628</f>
        <v>0</v>
      </c>
      <c r="Q1628" s="159">
        <v>0.44</v>
      </c>
      <c r="R1628" s="159">
        <f>Q1628*H1628</f>
        <v>3.7048000000000001</v>
      </c>
      <c r="S1628" s="159">
        <v>0</v>
      </c>
      <c r="T1628" s="160">
        <f>S1628*H1628</f>
        <v>0</v>
      </c>
      <c r="U1628" s="33"/>
      <c r="V1628" s="33"/>
      <c r="W1628" s="33"/>
      <c r="X1628" s="33"/>
      <c r="Y1628" s="33"/>
      <c r="Z1628" s="33"/>
      <c r="AA1628" s="33"/>
      <c r="AB1628" s="33"/>
      <c r="AC1628" s="33"/>
      <c r="AD1628" s="33"/>
      <c r="AE1628" s="33"/>
      <c r="AR1628" s="161" t="s">
        <v>297</v>
      </c>
      <c r="AT1628" s="161" t="s">
        <v>212</v>
      </c>
      <c r="AU1628" s="161" t="s">
        <v>84</v>
      </c>
      <c r="AY1628" s="18" t="s">
        <v>201</v>
      </c>
      <c r="BE1628" s="162">
        <f>IF(N1628="základní",J1628,0)</f>
        <v>0</v>
      </c>
      <c r="BF1628" s="162">
        <f>IF(N1628="snížená",J1628,0)</f>
        <v>0</v>
      </c>
      <c r="BG1628" s="162">
        <f>IF(N1628="zákl. přenesená",J1628,0)</f>
        <v>0</v>
      </c>
      <c r="BH1628" s="162">
        <f>IF(N1628="sníž. přenesená",J1628,0)</f>
        <v>0</v>
      </c>
      <c r="BI1628" s="162">
        <f>IF(N1628="nulová",J1628,0)</f>
        <v>0</v>
      </c>
      <c r="BJ1628" s="18" t="s">
        <v>82</v>
      </c>
      <c r="BK1628" s="162">
        <f>ROUND(I1628*H1628,2)</f>
        <v>0</v>
      </c>
      <c r="BL1628" s="18" t="s">
        <v>250</v>
      </c>
      <c r="BM1628" s="161" t="s">
        <v>1395</v>
      </c>
    </row>
    <row r="1629" spans="1:65" s="13" customFormat="1" ht="11.25">
      <c r="B1629" s="163"/>
      <c r="D1629" s="164" t="s">
        <v>207</v>
      </c>
      <c r="E1629" s="165" t="s">
        <v>1</v>
      </c>
      <c r="F1629" s="166" t="s">
        <v>1367</v>
      </c>
      <c r="H1629" s="165" t="s">
        <v>1</v>
      </c>
      <c r="I1629" s="167"/>
      <c r="L1629" s="163"/>
      <c r="M1629" s="168"/>
      <c r="N1629" s="169"/>
      <c r="O1629" s="169"/>
      <c r="P1629" s="169"/>
      <c r="Q1629" s="169"/>
      <c r="R1629" s="169"/>
      <c r="S1629" s="169"/>
      <c r="T1629" s="170"/>
      <c r="AT1629" s="165" t="s">
        <v>207</v>
      </c>
      <c r="AU1629" s="165" t="s">
        <v>84</v>
      </c>
      <c r="AV1629" s="13" t="s">
        <v>82</v>
      </c>
      <c r="AW1629" s="13" t="s">
        <v>32</v>
      </c>
      <c r="AX1629" s="13" t="s">
        <v>76</v>
      </c>
      <c r="AY1629" s="165" t="s">
        <v>201</v>
      </c>
    </row>
    <row r="1630" spans="1:65" s="14" customFormat="1" ht="11.25">
      <c r="B1630" s="171"/>
      <c r="D1630" s="164" t="s">
        <v>207</v>
      </c>
      <c r="E1630" s="172" t="s">
        <v>1</v>
      </c>
      <c r="F1630" s="173" t="s">
        <v>1396</v>
      </c>
      <c r="H1630" s="174">
        <v>0.40100000000000002</v>
      </c>
      <c r="I1630" s="175"/>
      <c r="L1630" s="171"/>
      <c r="M1630" s="176"/>
      <c r="N1630" s="177"/>
      <c r="O1630" s="177"/>
      <c r="P1630" s="177"/>
      <c r="Q1630" s="177"/>
      <c r="R1630" s="177"/>
      <c r="S1630" s="177"/>
      <c r="T1630" s="178"/>
      <c r="AT1630" s="172" t="s">
        <v>207</v>
      </c>
      <c r="AU1630" s="172" t="s">
        <v>84</v>
      </c>
      <c r="AV1630" s="14" t="s">
        <v>84</v>
      </c>
      <c r="AW1630" s="14" t="s">
        <v>32</v>
      </c>
      <c r="AX1630" s="14" t="s">
        <v>76</v>
      </c>
      <c r="AY1630" s="172" t="s">
        <v>201</v>
      </c>
    </row>
    <row r="1631" spans="1:65" s="13" customFormat="1" ht="11.25">
      <c r="B1631" s="163"/>
      <c r="D1631" s="164" t="s">
        <v>207</v>
      </c>
      <c r="E1631" s="165" t="s">
        <v>1</v>
      </c>
      <c r="F1631" s="166" t="s">
        <v>1367</v>
      </c>
      <c r="H1631" s="165" t="s">
        <v>1</v>
      </c>
      <c r="I1631" s="167"/>
      <c r="L1631" s="163"/>
      <c r="M1631" s="168"/>
      <c r="N1631" s="169"/>
      <c r="O1631" s="169"/>
      <c r="P1631" s="169"/>
      <c r="Q1631" s="169"/>
      <c r="R1631" s="169"/>
      <c r="S1631" s="169"/>
      <c r="T1631" s="170"/>
      <c r="AT1631" s="165" t="s">
        <v>207</v>
      </c>
      <c r="AU1631" s="165" t="s">
        <v>84</v>
      </c>
      <c r="AV1631" s="13" t="s">
        <v>82</v>
      </c>
      <c r="AW1631" s="13" t="s">
        <v>32</v>
      </c>
      <c r="AX1631" s="13" t="s">
        <v>76</v>
      </c>
      <c r="AY1631" s="165" t="s">
        <v>201</v>
      </c>
    </row>
    <row r="1632" spans="1:65" s="14" customFormat="1" ht="11.25">
      <c r="B1632" s="171"/>
      <c r="D1632" s="164" t="s">
        <v>207</v>
      </c>
      <c r="E1632" s="172" t="s">
        <v>1</v>
      </c>
      <c r="F1632" s="173" t="s">
        <v>1397</v>
      </c>
      <c r="H1632" s="174">
        <v>6.4210000000000003</v>
      </c>
      <c r="I1632" s="175"/>
      <c r="L1632" s="171"/>
      <c r="M1632" s="176"/>
      <c r="N1632" s="177"/>
      <c r="O1632" s="177"/>
      <c r="P1632" s="177"/>
      <c r="Q1632" s="177"/>
      <c r="R1632" s="177"/>
      <c r="S1632" s="177"/>
      <c r="T1632" s="178"/>
      <c r="AT1632" s="172" t="s">
        <v>207</v>
      </c>
      <c r="AU1632" s="172" t="s">
        <v>84</v>
      </c>
      <c r="AV1632" s="14" t="s">
        <v>84</v>
      </c>
      <c r="AW1632" s="14" t="s">
        <v>32</v>
      </c>
      <c r="AX1632" s="14" t="s">
        <v>76</v>
      </c>
      <c r="AY1632" s="172" t="s">
        <v>201</v>
      </c>
    </row>
    <row r="1633" spans="1:65" s="13" customFormat="1" ht="11.25">
      <c r="B1633" s="163"/>
      <c r="D1633" s="164" t="s">
        <v>207</v>
      </c>
      <c r="E1633" s="165" t="s">
        <v>1</v>
      </c>
      <c r="F1633" s="166" t="s">
        <v>1367</v>
      </c>
      <c r="H1633" s="165" t="s">
        <v>1</v>
      </c>
      <c r="I1633" s="167"/>
      <c r="L1633" s="163"/>
      <c r="M1633" s="168"/>
      <c r="N1633" s="169"/>
      <c r="O1633" s="169"/>
      <c r="P1633" s="169"/>
      <c r="Q1633" s="169"/>
      <c r="R1633" s="169"/>
      <c r="S1633" s="169"/>
      <c r="T1633" s="170"/>
      <c r="AT1633" s="165" t="s">
        <v>207</v>
      </c>
      <c r="AU1633" s="165" t="s">
        <v>84</v>
      </c>
      <c r="AV1633" s="13" t="s">
        <v>82</v>
      </c>
      <c r="AW1633" s="13" t="s">
        <v>32</v>
      </c>
      <c r="AX1633" s="13" t="s">
        <v>76</v>
      </c>
      <c r="AY1633" s="165" t="s">
        <v>201</v>
      </c>
    </row>
    <row r="1634" spans="1:65" s="14" customFormat="1" ht="11.25">
      <c r="B1634" s="171"/>
      <c r="D1634" s="164" t="s">
        <v>207</v>
      </c>
      <c r="E1634" s="172" t="s">
        <v>1</v>
      </c>
      <c r="F1634" s="173" t="s">
        <v>1398</v>
      </c>
      <c r="H1634" s="174">
        <v>0.8</v>
      </c>
      <c r="I1634" s="175"/>
      <c r="L1634" s="171"/>
      <c r="M1634" s="176"/>
      <c r="N1634" s="177"/>
      <c r="O1634" s="177"/>
      <c r="P1634" s="177"/>
      <c r="Q1634" s="177"/>
      <c r="R1634" s="177"/>
      <c r="S1634" s="177"/>
      <c r="T1634" s="178"/>
      <c r="AT1634" s="172" t="s">
        <v>207</v>
      </c>
      <c r="AU1634" s="172" t="s">
        <v>84</v>
      </c>
      <c r="AV1634" s="14" t="s">
        <v>84</v>
      </c>
      <c r="AW1634" s="14" t="s">
        <v>32</v>
      </c>
      <c r="AX1634" s="14" t="s">
        <v>76</v>
      </c>
      <c r="AY1634" s="172" t="s">
        <v>201</v>
      </c>
    </row>
    <row r="1635" spans="1:65" s="13" customFormat="1" ht="11.25">
      <c r="B1635" s="163"/>
      <c r="D1635" s="164" t="s">
        <v>207</v>
      </c>
      <c r="E1635" s="165" t="s">
        <v>1</v>
      </c>
      <c r="F1635" s="166" t="s">
        <v>1367</v>
      </c>
      <c r="H1635" s="165" t="s">
        <v>1</v>
      </c>
      <c r="I1635" s="167"/>
      <c r="L1635" s="163"/>
      <c r="M1635" s="168"/>
      <c r="N1635" s="169"/>
      <c r="O1635" s="169"/>
      <c r="P1635" s="169"/>
      <c r="Q1635" s="169"/>
      <c r="R1635" s="169"/>
      <c r="S1635" s="169"/>
      <c r="T1635" s="170"/>
      <c r="AT1635" s="165" t="s">
        <v>207</v>
      </c>
      <c r="AU1635" s="165" t="s">
        <v>84</v>
      </c>
      <c r="AV1635" s="13" t="s">
        <v>82</v>
      </c>
      <c r="AW1635" s="13" t="s">
        <v>32</v>
      </c>
      <c r="AX1635" s="13" t="s">
        <v>76</v>
      </c>
      <c r="AY1635" s="165" t="s">
        <v>201</v>
      </c>
    </row>
    <row r="1636" spans="1:65" s="14" customFormat="1" ht="11.25">
      <c r="B1636" s="171"/>
      <c r="D1636" s="164" t="s">
        <v>207</v>
      </c>
      <c r="E1636" s="172" t="s">
        <v>1</v>
      </c>
      <c r="F1636" s="173" t="s">
        <v>1399</v>
      </c>
      <c r="H1636" s="174">
        <v>0.4</v>
      </c>
      <c r="I1636" s="175"/>
      <c r="L1636" s="171"/>
      <c r="M1636" s="176"/>
      <c r="N1636" s="177"/>
      <c r="O1636" s="177"/>
      <c r="P1636" s="177"/>
      <c r="Q1636" s="177"/>
      <c r="R1636" s="177"/>
      <c r="S1636" s="177"/>
      <c r="T1636" s="178"/>
      <c r="AT1636" s="172" t="s">
        <v>207</v>
      </c>
      <c r="AU1636" s="172" t="s">
        <v>84</v>
      </c>
      <c r="AV1636" s="14" t="s">
        <v>84</v>
      </c>
      <c r="AW1636" s="14" t="s">
        <v>32</v>
      </c>
      <c r="AX1636" s="14" t="s">
        <v>76</v>
      </c>
      <c r="AY1636" s="172" t="s">
        <v>201</v>
      </c>
    </row>
    <row r="1637" spans="1:65" s="13" customFormat="1" ht="11.25">
      <c r="B1637" s="163"/>
      <c r="D1637" s="164" t="s">
        <v>207</v>
      </c>
      <c r="E1637" s="165" t="s">
        <v>1</v>
      </c>
      <c r="F1637" s="166" t="s">
        <v>1367</v>
      </c>
      <c r="H1637" s="165" t="s">
        <v>1</v>
      </c>
      <c r="I1637" s="167"/>
      <c r="L1637" s="163"/>
      <c r="M1637" s="168"/>
      <c r="N1637" s="169"/>
      <c r="O1637" s="169"/>
      <c r="P1637" s="169"/>
      <c r="Q1637" s="169"/>
      <c r="R1637" s="169"/>
      <c r="S1637" s="169"/>
      <c r="T1637" s="170"/>
      <c r="AT1637" s="165" t="s">
        <v>207</v>
      </c>
      <c r="AU1637" s="165" t="s">
        <v>84</v>
      </c>
      <c r="AV1637" s="13" t="s">
        <v>82</v>
      </c>
      <c r="AW1637" s="13" t="s">
        <v>32</v>
      </c>
      <c r="AX1637" s="13" t="s">
        <v>76</v>
      </c>
      <c r="AY1637" s="165" t="s">
        <v>201</v>
      </c>
    </row>
    <row r="1638" spans="1:65" s="14" customFormat="1" ht="11.25">
      <c r="B1638" s="171"/>
      <c r="D1638" s="164" t="s">
        <v>207</v>
      </c>
      <c r="E1638" s="172" t="s">
        <v>1</v>
      </c>
      <c r="F1638" s="173" t="s">
        <v>1400</v>
      </c>
      <c r="H1638" s="174">
        <v>0.39800000000000002</v>
      </c>
      <c r="I1638" s="175"/>
      <c r="L1638" s="171"/>
      <c r="M1638" s="176"/>
      <c r="N1638" s="177"/>
      <c r="O1638" s="177"/>
      <c r="P1638" s="177"/>
      <c r="Q1638" s="177"/>
      <c r="R1638" s="177"/>
      <c r="S1638" s="177"/>
      <c r="T1638" s="178"/>
      <c r="AT1638" s="172" t="s">
        <v>207</v>
      </c>
      <c r="AU1638" s="172" t="s">
        <v>84</v>
      </c>
      <c r="AV1638" s="14" t="s">
        <v>84</v>
      </c>
      <c r="AW1638" s="14" t="s">
        <v>32</v>
      </c>
      <c r="AX1638" s="14" t="s">
        <v>76</v>
      </c>
      <c r="AY1638" s="172" t="s">
        <v>201</v>
      </c>
    </row>
    <row r="1639" spans="1:65" s="15" customFormat="1" ht="11.25">
      <c r="B1639" s="179"/>
      <c r="D1639" s="164" t="s">
        <v>207</v>
      </c>
      <c r="E1639" s="180" t="s">
        <v>1</v>
      </c>
      <c r="F1639" s="181" t="s">
        <v>211</v>
      </c>
      <c r="H1639" s="182">
        <v>8.42</v>
      </c>
      <c r="I1639" s="183"/>
      <c r="L1639" s="179"/>
      <c r="M1639" s="184"/>
      <c r="N1639" s="185"/>
      <c r="O1639" s="185"/>
      <c r="P1639" s="185"/>
      <c r="Q1639" s="185"/>
      <c r="R1639" s="185"/>
      <c r="S1639" s="185"/>
      <c r="T1639" s="186"/>
      <c r="AT1639" s="180" t="s">
        <v>207</v>
      </c>
      <c r="AU1639" s="180" t="s">
        <v>84</v>
      </c>
      <c r="AV1639" s="15" t="s">
        <v>126</v>
      </c>
      <c r="AW1639" s="15" t="s">
        <v>32</v>
      </c>
      <c r="AX1639" s="15" t="s">
        <v>82</v>
      </c>
      <c r="AY1639" s="180" t="s">
        <v>201</v>
      </c>
    </row>
    <row r="1640" spans="1:65" s="2" customFormat="1" ht="16.5" customHeight="1">
      <c r="A1640" s="33"/>
      <c r="B1640" s="149"/>
      <c r="C1640" s="150" t="s">
        <v>1401</v>
      </c>
      <c r="D1640" s="150" t="s">
        <v>203</v>
      </c>
      <c r="E1640" s="151" t="s">
        <v>1402</v>
      </c>
      <c r="F1640" s="152" t="s">
        <v>1403</v>
      </c>
      <c r="G1640" s="153" t="s">
        <v>556</v>
      </c>
      <c r="H1640" s="154">
        <v>135.24199999999999</v>
      </c>
      <c r="I1640" s="155"/>
      <c r="J1640" s="156">
        <f>ROUND(I1640*H1640,2)</f>
        <v>0</v>
      </c>
      <c r="K1640" s="152" t="s">
        <v>1</v>
      </c>
      <c r="L1640" s="34"/>
      <c r="M1640" s="157" t="s">
        <v>1</v>
      </c>
      <c r="N1640" s="158" t="s">
        <v>41</v>
      </c>
      <c r="O1640" s="59"/>
      <c r="P1640" s="159">
        <f>O1640*H1640</f>
        <v>0</v>
      </c>
      <c r="Q1640" s="159">
        <v>0</v>
      </c>
      <c r="R1640" s="159">
        <f>Q1640*H1640</f>
        <v>0</v>
      </c>
      <c r="S1640" s="159">
        <v>0</v>
      </c>
      <c r="T1640" s="160">
        <f>S1640*H1640</f>
        <v>0</v>
      </c>
      <c r="U1640" s="33"/>
      <c r="V1640" s="33"/>
      <c r="W1640" s="33"/>
      <c r="X1640" s="33"/>
      <c r="Y1640" s="33"/>
      <c r="Z1640" s="33"/>
      <c r="AA1640" s="33"/>
      <c r="AB1640" s="33"/>
      <c r="AC1640" s="33"/>
      <c r="AD1640" s="33"/>
      <c r="AE1640" s="33"/>
      <c r="AR1640" s="161" t="s">
        <v>250</v>
      </c>
      <c r="AT1640" s="161" t="s">
        <v>203</v>
      </c>
      <c r="AU1640" s="161" t="s">
        <v>84</v>
      </c>
      <c r="AY1640" s="18" t="s">
        <v>201</v>
      </c>
      <c r="BE1640" s="162">
        <f>IF(N1640="základní",J1640,0)</f>
        <v>0</v>
      </c>
      <c r="BF1640" s="162">
        <f>IF(N1640="snížená",J1640,0)</f>
        <v>0</v>
      </c>
      <c r="BG1640" s="162">
        <f>IF(N1640="zákl. přenesená",J1640,0)</f>
        <v>0</v>
      </c>
      <c r="BH1640" s="162">
        <f>IF(N1640="sníž. přenesená",J1640,0)</f>
        <v>0</v>
      </c>
      <c r="BI1640" s="162">
        <f>IF(N1640="nulová",J1640,0)</f>
        <v>0</v>
      </c>
      <c r="BJ1640" s="18" t="s">
        <v>82</v>
      </c>
      <c r="BK1640" s="162">
        <f>ROUND(I1640*H1640,2)</f>
        <v>0</v>
      </c>
      <c r="BL1640" s="18" t="s">
        <v>250</v>
      </c>
      <c r="BM1640" s="161" t="s">
        <v>1404</v>
      </c>
    </row>
    <row r="1641" spans="1:65" s="13" customFormat="1" ht="11.25">
      <c r="B1641" s="163"/>
      <c r="D1641" s="164" t="s">
        <v>207</v>
      </c>
      <c r="E1641" s="165" t="s">
        <v>1</v>
      </c>
      <c r="F1641" s="166" t="s">
        <v>1405</v>
      </c>
      <c r="H1641" s="165" t="s">
        <v>1</v>
      </c>
      <c r="I1641" s="167"/>
      <c r="L1641" s="163"/>
      <c r="M1641" s="168"/>
      <c r="N1641" s="169"/>
      <c r="O1641" s="169"/>
      <c r="P1641" s="169"/>
      <c r="Q1641" s="169"/>
      <c r="R1641" s="169"/>
      <c r="S1641" s="169"/>
      <c r="T1641" s="170"/>
      <c r="AT1641" s="165" t="s">
        <v>207</v>
      </c>
      <c r="AU1641" s="165" t="s">
        <v>84</v>
      </c>
      <c r="AV1641" s="13" t="s">
        <v>82</v>
      </c>
      <c r="AW1641" s="13" t="s">
        <v>32</v>
      </c>
      <c r="AX1641" s="13" t="s">
        <v>76</v>
      </c>
      <c r="AY1641" s="165" t="s">
        <v>201</v>
      </c>
    </row>
    <row r="1642" spans="1:65" s="14" customFormat="1" ht="11.25">
      <c r="B1642" s="171"/>
      <c r="D1642" s="164" t="s">
        <v>207</v>
      </c>
      <c r="E1642" s="172" t="s">
        <v>1</v>
      </c>
      <c r="F1642" s="173" t="s">
        <v>1406</v>
      </c>
      <c r="H1642" s="174">
        <v>56.64</v>
      </c>
      <c r="I1642" s="175"/>
      <c r="L1642" s="171"/>
      <c r="M1642" s="176"/>
      <c r="N1642" s="177"/>
      <c r="O1642" s="177"/>
      <c r="P1642" s="177"/>
      <c r="Q1642" s="177"/>
      <c r="R1642" s="177"/>
      <c r="S1642" s="177"/>
      <c r="T1642" s="178"/>
      <c r="AT1642" s="172" t="s">
        <v>207</v>
      </c>
      <c r="AU1642" s="172" t="s">
        <v>84</v>
      </c>
      <c r="AV1642" s="14" t="s">
        <v>84</v>
      </c>
      <c r="AW1642" s="14" t="s">
        <v>32</v>
      </c>
      <c r="AX1642" s="14" t="s">
        <v>76</v>
      </c>
      <c r="AY1642" s="172" t="s">
        <v>201</v>
      </c>
    </row>
    <row r="1643" spans="1:65" s="13" customFormat="1" ht="11.25">
      <c r="B1643" s="163"/>
      <c r="D1643" s="164" t="s">
        <v>207</v>
      </c>
      <c r="E1643" s="165" t="s">
        <v>1</v>
      </c>
      <c r="F1643" s="166" t="s">
        <v>1405</v>
      </c>
      <c r="H1643" s="165" t="s">
        <v>1</v>
      </c>
      <c r="I1643" s="167"/>
      <c r="L1643" s="163"/>
      <c r="M1643" s="168"/>
      <c r="N1643" s="169"/>
      <c r="O1643" s="169"/>
      <c r="P1643" s="169"/>
      <c r="Q1643" s="169"/>
      <c r="R1643" s="169"/>
      <c r="S1643" s="169"/>
      <c r="T1643" s="170"/>
      <c r="AT1643" s="165" t="s">
        <v>207</v>
      </c>
      <c r="AU1643" s="165" t="s">
        <v>84</v>
      </c>
      <c r="AV1643" s="13" t="s">
        <v>82</v>
      </c>
      <c r="AW1643" s="13" t="s">
        <v>32</v>
      </c>
      <c r="AX1643" s="13" t="s">
        <v>76</v>
      </c>
      <c r="AY1643" s="165" t="s">
        <v>201</v>
      </c>
    </row>
    <row r="1644" spans="1:65" s="14" customFormat="1" ht="11.25">
      <c r="B1644" s="171"/>
      <c r="D1644" s="164" t="s">
        <v>207</v>
      </c>
      <c r="E1644" s="172" t="s">
        <v>1</v>
      </c>
      <c r="F1644" s="173" t="s">
        <v>1407</v>
      </c>
      <c r="H1644" s="174">
        <v>6.274</v>
      </c>
      <c r="I1644" s="175"/>
      <c r="L1644" s="171"/>
      <c r="M1644" s="176"/>
      <c r="N1644" s="177"/>
      <c r="O1644" s="177"/>
      <c r="P1644" s="177"/>
      <c r="Q1644" s="177"/>
      <c r="R1644" s="177"/>
      <c r="S1644" s="177"/>
      <c r="T1644" s="178"/>
      <c r="AT1644" s="172" t="s">
        <v>207</v>
      </c>
      <c r="AU1644" s="172" t="s">
        <v>84</v>
      </c>
      <c r="AV1644" s="14" t="s">
        <v>84</v>
      </c>
      <c r="AW1644" s="14" t="s">
        <v>32</v>
      </c>
      <c r="AX1644" s="14" t="s">
        <v>76</v>
      </c>
      <c r="AY1644" s="172" t="s">
        <v>201</v>
      </c>
    </row>
    <row r="1645" spans="1:65" s="13" customFormat="1" ht="11.25">
      <c r="B1645" s="163"/>
      <c r="D1645" s="164" t="s">
        <v>207</v>
      </c>
      <c r="E1645" s="165" t="s">
        <v>1</v>
      </c>
      <c r="F1645" s="166" t="s">
        <v>1405</v>
      </c>
      <c r="H1645" s="165" t="s">
        <v>1</v>
      </c>
      <c r="I1645" s="167"/>
      <c r="L1645" s="163"/>
      <c r="M1645" s="168"/>
      <c r="N1645" s="169"/>
      <c r="O1645" s="169"/>
      <c r="P1645" s="169"/>
      <c r="Q1645" s="169"/>
      <c r="R1645" s="169"/>
      <c r="S1645" s="169"/>
      <c r="T1645" s="170"/>
      <c r="AT1645" s="165" t="s">
        <v>207</v>
      </c>
      <c r="AU1645" s="165" t="s">
        <v>84</v>
      </c>
      <c r="AV1645" s="13" t="s">
        <v>82</v>
      </c>
      <c r="AW1645" s="13" t="s">
        <v>32</v>
      </c>
      <c r="AX1645" s="13" t="s">
        <v>76</v>
      </c>
      <c r="AY1645" s="165" t="s">
        <v>201</v>
      </c>
    </row>
    <row r="1646" spans="1:65" s="14" customFormat="1" ht="11.25">
      <c r="B1646" s="171"/>
      <c r="D1646" s="164" t="s">
        <v>207</v>
      </c>
      <c r="E1646" s="172" t="s">
        <v>1</v>
      </c>
      <c r="F1646" s="173" t="s">
        <v>1408</v>
      </c>
      <c r="H1646" s="174">
        <v>1.7769999999999999</v>
      </c>
      <c r="I1646" s="175"/>
      <c r="L1646" s="171"/>
      <c r="M1646" s="176"/>
      <c r="N1646" s="177"/>
      <c r="O1646" s="177"/>
      <c r="P1646" s="177"/>
      <c r="Q1646" s="177"/>
      <c r="R1646" s="177"/>
      <c r="S1646" s="177"/>
      <c r="T1646" s="178"/>
      <c r="AT1646" s="172" t="s">
        <v>207</v>
      </c>
      <c r="AU1646" s="172" t="s">
        <v>84</v>
      </c>
      <c r="AV1646" s="14" t="s">
        <v>84</v>
      </c>
      <c r="AW1646" s="14" t="s">
        <v>32</v>
      </c>
      <c r="AX1646" s="14" t="s">
        <v>76</v>
      </c>
      <c r="AY1646" s="172" t="s">
        <v>201</v>
      </c>
    </row>
    <row r="1647" spans="1:65" s="13" customFormat="1" ht="11.25">
      <c r="B1647" s="163"/>
      <c r="D1647" s="164" t="s">
        <v>207</v>
      </c>
      <c r="E1647" s="165" t="s">
        <v>1</v>
      </c>
      <c r="F1647" s="166" t="s">
        <v>1405</v>
      </c>
      <c r="H1647" s="165" t="s">
        <v>1</v>
      </c>
      <c r="I1647" s="167"/>
      <c r="L1647" s="163"/>
      <c r="M1647" s="168"/>
      <c r="N1647" s="169"/>
      <c r="O1647" s="169"/>
      <c r="P1647" s="169"/>
      <c r="Q1647" s="169"/>
      <c r="R1647" s="169"/>
      <c r="S1647" s="169"/>
      <c r="T1647" s="170"/>
      <c r="AT1647" s="165" t="s">
        <v>207</v>
      </c>
      <c r="AU1647" s="165" t="s">
        <v>84</v>
      </c>
      <c r="AV1647" s="13" t="s">
        <v>82</v>
      </c>
      <c r="AW1647" s="13" t="s">
        <v>32</v>
      </c>
      <c r="AX1647" s="13" t="s">
        <v>76</v>
      </c>
      <c r="AY1647" s="165" t="s">
        <v>201</v>
      </c>
    </row>
    <row r="1648" spans="1:65" s="14" customFormat="1" ht="11.25">
      <c r="B1648" s="171"/>
      <c r="D1648" s="164" t="s">
        <v>207</v>
      </c>
      <c r="E1648" s="172" t="s">
        <v>1</v>
      </c>
      <c r="F1648" s="173" t="s">
        <v>1409</v>
      </c>
      <c r="H1648" s="174">
        <v>2.96</v>
      </c>
      <c r="I1648" s="175"/>
      <c r="L1648" s="171"/>
      <c r="M1648" s="176"/>
      <c r="N1648" s="177"/>
      <c r="O1648" s="177"/>
      <c r="P1648" s="177"/>
      <c r="Q1648" s="177"/>
      <c r="R1648" s="177"/>
      <c r="S1648" s="177"/>
      <c r="T1648" s="178"/>
      <c r="AT1648" s="172" t="s">
        <v>207</v>
      </c>
      <c r="AU1648" s="172" t="s">
        <v>84</v>
      </c>
      <c r="AV1648" s="14" t="s">
        <v>84</v>
      </c>
      <c r="AW1648" s="14" t="s">
        <v>32</v>
      </c>
      <c r="AX1648" s="14" t="s">
        <v>76</v>
      </c>
      <c r="AY1648" s="172" t="s">
        <v>201</v>
      </c>
    </row>
    <row r="1649" spans="1:65" s="13" customFormat="1" ht="11.25">
      <c r="B1649" s="163"/>
      <c r="D1649" s="164" t="s">
        <v>207</v>
      </c>
      <c r="E1649" s="165" t="s">
        <v>1</v>
      </c>
      <c r="F1649" s="166" t="s">
        <v>1001</v>
      </c>
      <c r="H1649" s="165" t="s">
        <v>1</v>
      </c>
      <c r="I1649" s="167"/>
      <c r="L1649" s="163"/>
      <c r="M1649" s="168"/>
      <c r="N1649" s="169"/>
      <c r="O1649" s="169"/>
      <c r="P1649" s="169"/>
      <c r="Q1649" s="169"/>
      <c r="R1649" s="169"/>
      <c r="S1649" s="169"/>
      <c r="T1649" s="170"/>
      <c r="AT1649" s="165" t="s">
        <v>207</v>
      </c>
      <c r="AU1649" s="165" t="s">
        <v>84</v>
      </c>
      <c r="AV1649" s="13" t="s">
        <v>82</v>
      </c>
      <c r="AW1649" s="13" t="s">
        <v>32</v>
      </c>
      <c r="AX1649" s="13" t="s">
        <v>76</v>
      </c>
      <c r="AY1649" s="165" t="s">
        <v>201</v>
      </c>
    </row>
    <row r="1650" spans="1:65" s="14" customFormat="1" ht="11.25">
      <c r="B1650" s="171"/>
      <c r="D1650" s="164" t="s">
        <v>207</v>
      </c>
      <c r="E1650" s="172" t="s">
        <v>1</v>
      </c>
      <c r="F1650" s="173" t="s">
        <v>1410</v>
      </c>
      <c r="H1650" s="174">
        <v>7.08</v>
      </c>
      <c r="I1650" s="175"/>
      <c r="L1650" s="171"/>
      <c r="M1650" s="176"/>
      <c r="N1650" s="177"/>
      <c r="O1650" s="177"/>
      <c r="P1650" s="177"/>
      <c r="Q1650" s="177"/>
      <c r="R1650" s="177"/>
      <c r="S1650" s="177"/>
      <c r="T1650" s="178"/>
      <c r="AT1650" s="172" t="s">
        <v>207</v>
      </c>
      <c r="AU1650" s="172" t="s">
        <v>84</v>
      </c>
      <c r="AV1650" s="14" t="s">
        <v>84</v>
      </c>
      <c r="AW1650" s="14" t="s">
        <v>32</v>
      </c>
      <c r="AX1650" s="14" t="s">
        <v>76</v>
      </c>
      <c r="AY1650" s="172" t="s">
        <v>201</v>
      </c>
    </row>
    <row r="1651" spans="1:65" s="13" customFormat="1" ht="11.25">
      <c r="B1651" s="163"/>
      <c r="D1651" s="164" t="s">
        <v>207</v>
      </c>
      <c r="E1651" s="165" t="s">
        <v>1</v>
      </c>
      <c r="F1651" s="166" t="s">
        <v>1411</v>
      </c>
      <c r="H1651" s="165" t="s">
        <v>1</v>
      </c>
      <c r="I1651" s="167"/>
      <c r="L1651" s="163"/>
      <c r="M1651" s="168"/>
      <c r="N1651" s="169"/>
      <c r="O1651" s="169"/>
      <c r="P1651" s="169"/>
      <c r="Q1651" s="169"/>
      <c r="R1651" s="169"/>
      <c r="S1651" s="169"/>
      <c r="T1651" s="170"/>
      <c r="AT1651" s="165" t="s">
        <v>207</v>
      </c>
      <c r="AU1651" s="165" t="s">
        <v>84</v>
      </c>
      <c r="AV1651" s="13" t="s">
        <v>82</v>
      </c>
      <c r="AW1651" s="13" t="s">
        <v>32</v>
      </c>
      <c r="AX1651" s="13" t="s">
        <v>76</v>
      </c>
      <c r="AY1651" s="165" t="s">
        <v>201</v>
      </c>
    </row>
    <row r="1652" spans="1:65" s="14" customFormat="1" ht="11.25">
      <c r="B1652" s="171"/>
      <c r="D1652" s="164" t="s">
        <v>207</v>
      </c>
      <c r="E1652" s="172" t="s">
        <v>1</v>
      </c>
      <c r="F1652" s="173" t="s">
        <v>1412</v>
      </c>
      <c r="H1652" s="174">
        <v>49.56</v>
      </c>
      <c r="I1652" s="175"/>
      <c r="L1652" s="171"/>
      <c r="M1652" s="176"/>
      <c r="N1652" s="177"/>
      <c r="O1652" s="177"/>
      <c r="P1652" s="177"/>
      <c r="Q1652" s="177"/>
      <c r="R1652" s="177"/>
      <c r="S1652" s="177"/>
      <c r="T1652" s="178"/>
      <c r="AT1652" s="172" t="s">
        <v>207</v>
      </c>
      <c r="AU1652" s="172" t="s">
        <v>84</v>
      </c>
      <c r="AV1652" s="14" t="s">
        <v>84</v>
      </c>
      <c r="AW1652" s="14" t="s">
        <v>32</v>
      </c>
      <c r="AX1652" s="14" t="s">
        <v>76</v>
      </c>
      <c r="AY1652" s="172" t="s">
        <v>201</v>
      </c>
    </row>
    <row r="1653" spans="1:65" s="13" customFormat="1" ht="11.25">
      <c r="B1653" s="163"/>
      <c r="D1653" s="164" t="s">
        <v>207</v>
      </c>
      <c r="E1653" s="165" t="s">
        <v>1</v>
      </c>
      <c r="F1653" s="166" t="s">
        <v>1411</v>
      </c>
      <c r="H1653" s="165" t="s">
        <v>1</v>
      </c>
      <c r="I1653" s="167"/>
      <c r="L1653" s="163"/>
      <c r="M1653" s="168"/>
      <c r="N1653" s="169"/>
      <c r="O1653" s="169"/>
      <c r="P1653" s="169"/>
      <c r="Q1653" s="169"/>
      <c r="R1653" s="169"/>
      <c r="S1653" s="169"/>
      <c r="T1653" s="170"/>
      <c r="AT1653" s="165" t="s">
        <v>207</v>
      </c>
      <c r="AU1653" s="165" t="s">
        <v>84</v>
      </c>
      <c r="AV1653" s="13" t="s">
        <v>82</v>
      </c>
      <c r="AW1653" s="13" t="s">
        <v>32</v>
      </c>
      <c r="AX1653" s="13" t="s">
        <v>76</v>
      </c>
      <c r="AY1653" s="165" t="s">
        <v>201</v>
      </c>
    </row>
    <row r="1654" spans="1:65" s="14" customFormat="1" ht="11.25">
      <c r="B1654" s="171"/>
      <c r="D1654" s="164" t="s">
        <v>207</v>
      </c>
      <c r="E1654" s="172" t="s">
        <v>1</v>
      </c>
      <c r="F1654" s="173" t="s">
        <v>1407</v>
      </c>
      <c r="H1654" s="174">
        <v>6.274</v>
      </c>
      <c r="I1654" s="175"/>
      <c r="L1654" s="171"/>
      <c r="M1654" s="176"/>
      <c r="N1654" s="177"/>
      <c r="O1654" s="177"/>
      <c r="P1654" s="177"/>
      <c r="Q1654" s="177"/>
      <c r="R1654" s="177"/>
      <c r="S1654" s="177"/>
      <c r="T1654" s="178"/>
      <c r="AT1654" s="172" t="s">
        <v>207</v>
      </c>
      <c r="AU1654" s="172" t="s">
        <v>84</v>
      </c>
      <c r="AV1654" s="14" t="s">
        <v>84</v>
      </c>
      <c r="AW1654" s="14" t="s">
        <v>32</v>
      </c>
      <c r="AX1654" s="14" t="s">
        <v>76</v>
      </c>
      <c r="AY1654" s="172" t="s">
        <v>201</v>
      </c>
    </row>
    <row r="1655" spans="1:65" s="13" customFormat="1" ht="11.25">
      <c r="B1655" s="163"/>
      <c r="D1655" s="164" t="s">
        <v>207</v>
      </c>
      <c r="E1655" s="165" t="s">
        <v>1</v>
      </c>
      <c r="F1655" s="166" t="s">
        <v>1411</v>
      </c>
      <c r="H1655" s="165" t="s">
        <v>1</v>
      </c>
      <c r="I1655" s="167"/>
      <c r="L1655" s="163"/>
      <c r="M1655" s="168"/>
      <c r="N1655" s="169"/>
      <c r="O1655" s="169"/>
      <c r="P1655" s="169"/>
      <c r="Q1655" s="169"/>
      <c r="R1655" s="169"/>
      <c r="S1655" s="169"/>
      <c r="T1655" s="170"/>
      <c r="AT1655" s="165" t="s">
        <v>207</v>
      </c>
      <c r="AU1655" s="165" t="s">
        <v>84</v>
      </c>
      <c r="AV1655" s="13" t="s">
        <v>82</v>
      </c>
      <c r="AW1655" s="13" t="s">
        <v>32</v>
      </c>
      <c r="AX1655" s="13" t="s">
        <v>76</v>
      </c>
      <c r="AY1655" s="165" t="s">
        <v>201</v>
      </c>
    </row>
    <row r="1656" spans="1:65" s="14" customFormat="1" ht="11.25">
      <c r="B1656" s="171"/>
      <c r="D1656" s="164" t="s">
        <v>207</v>
      </c>
      <c r="E1656" s="172" t="s">
        <v>1</v>
      </c>
      <c r="F1656" s="173" t="s">
        <v>1413</v>
      </c>
      <c r="H1656" s="174">
        <v>1.7170000000000001</v>
      </c>
      <c r="I1656" s="175"/>
      <c r="L1656" s="171"/>
      <c r="M1656" s="176"/>
      <c r="N1656" s="177"/>
      <c r="O1656" s="177"/>
      <c r="P1656" s="177"/>
      <c r="Q1656" s="177"/>
      <c r="R1656" s="177"/>
      <c r="S1656" s="177"/>
      <c r="T1656" s="178"/>
      <c r="AT1656" s="172" t="s">
        <v>207</v>
      </c>
      <c r="AU1656" s="172" t="s">
        <v>84</v>
      </c>
      <c r="AV1656" s="14" t="s">
        <v>84</v>
      </c>
      <c r="AW1656" s="14" t="s">
        <v>32</v>
      </c>
      <c r="AX1656" s="14" t="s">
        <v>76</v>
      </c>
      <c r="AY1656" s="172" t="s">
        <v>201</v>
      </c>
    </row>
    <row r="1657" spans="1:65" s="13" customFormat="1" ht="11.25">
      <c r="B1657" s="163"/>
      <c r="D1657" s="164" t="s">
        <v>207</v>
      </c>
      <c r="E1657" s="165" t="s">
        <v>1</v>
      </c>
      <c r="F1657" s="166" t="s">
        <v>1411</v>
      </c>
      <c r="H1657" s="165" t="s">
        <v>1</v>
      </c>
      <c r="I1657" s="167"/>
      <c r="L1657" s="163"/>
      <c r="M1657" s="168"/>
      <c r="N1657" s="169"/>
      <c r="O1657" s="169"/>
      <c r="P1657" s="169"/>
      <c r="Q1657" s="169"/>
      <c r="R1657" s="169"/>
      <c r="S1657" s="169"/>
      <c r="T1657" s="170"/>
      <c r="AT1657" s="165" t="s">
        <v>207</v>
      </c>
      <c r="AU1657" s="165" t="s">
        <v>84</v>
      </c>
      <c r="AV1657" s="13" t="s">
        <v>82</v>
      </c>
      <c r="AW1657" s="13" t="s">
        <v>32</v>
      </c>
      <c r="AX1657" s="13" t="s">
        <v>76</v>
      </c>
      <c r="AY1657" s="165" t="s">
        <v>201</v>
      </c>
    </row>
    <row r="1658" spans="1:65" s="14" customFormat="1" ht="11.25">
      <c r="B1658" s="171"/>
      <c r="D1658" s="164" t="s">
        <v>207</v>
      </c>
      <c r="E1658" s="172" t="s">
        <v>1</v>
      </c>
      <c r="F1658" s="173" t="s">
        <v>1409</v>
      </c>
      <c r="H1658" s="174">
        <v>2.96</v>
      </c>
      <c r="I1658" s="175"/>
      <c r="L1658" s="171"/>
      <c r="M1658" s="176"/>
      <c r="N1658" s="177"/>
      <c r="O1658" s="177"/>
      <c r="P1658" s="177"/>
      <c r="Q1658" s="177"/>
      <c r="R1658" s="177"/>
      <c r="S1658" s="177"/>
      <c r="T1658" s="178"/>
      <c r="AT1658" s="172" t="s">
        <v>207</v>
      </c>
      <c r="AU1658" s="172" t="s">
        <v>84</v>
      </c>
      <c r="AV1658" s="14" t="s">
        <v>84</v>
      </c>
      <c r="AW1658" s="14" t="s">
        <v>32</v>
      </c>
      <c r="AX1658" s="14" t="s">
        <v>76</v>
      </c>
      <c r="AY1658" s="172" t="s">
        <v>201</v>
      </c>
    </row>
    <row r="1659" spans="1:65" s="15" customFormat="1" ht="11.25">
      <c r="B1659" s="179"/>
      <c r="D1659" s="164" t="s">
        <v>207</v>
      </c>
      <c r="E1659" s="180" t="s">
        <v>1</v>
      </c>
      <c r="F1659" s="181" t="s">
        <v>211</v>
      </c>
      <c r="H1659" s="182">
        <v>135.24199999999999</v>
      </c>
      <c r="I1659" s="183"/>
      <c r="L1659" s="179"/>
      <c r="M1659" s="184"/>
      <c r="N1659" s="185"/>
      <c r="O1659" s="185"/>
      <c r="P1659" s="185"/>
      <c r="Q1659" s="185"/>
      <c r="R1659" s="185"/>
      <c r="S1659" s="185"/>
      <c r="T1659" s="186"/>
      <c r="AT1659" s="180" t="s">
        <v>207</v>
      </c>
      <c r="AU1659" s="180" t="s">
        <v>84</v>
      </c>
      <c r="AV1659" s="15" t="s">
        <v>126</v>
      </c>
      <c r="AW1659" s="15" t="s">
        <v>32</v>
      </c>
      <c r="AX1659" s="15" t="s">
        <v>82</v>
      </c>
      <c r="AY1659" s="180" t="s">
        <v>201</v>
      </c>
    </row>
    <row r="1660" spans="1:65" s="2" customFormat="1" ht="16.5" customHeight="1">
      <c r="A1660" s="33"/>
      <c r="B1660" s="149"/>
      <c r="C1660" s="187" t="s">
        <v>1414</v>
      </c>
      <c r="D1660" s="187" t="s">
        <v>212</v>
      </c>
      <c r="E1660" s="188" t="s">
        <v>1415</v>
      </c>
      <c r="F1660" s="189" t="s">
        <v>1382</v>
      </c>
      <c r="G1660" s="190" t="s">
        <v>206</v>
      </c>
      <c r="H1660" s="191">
        <v>7.3070000000000004</v>
      </c>
      <c r="I1660" s="192"/>
      <c r="J1660" s="193">
        <f>ROUND(I1660*H1660,2)</f>
        <v>0</v>
      </c>
      <c r="K1660" s="189" t="s">
        <v>1</v>
      </c>
      <c r="L1660" s="194"/>
      <c r="M1660" s="195" t="s">
        <v>1</v>
      </c>
      <c r="N1660" s="196" t="s">
        <v>41</v>
      </c>
      <c r="O1660" s="59"/>
      <c r="P1660" s="159">
        <f>O1660*H1660</f>
        <v>0</v>
      </c>
      <c r="Q1660" s="159">
        <v>0.44</v>
      </c>
      <c r="R1660" s="159">
        <f>Q1660*H1660</f>
        <v>3.2150800000000004</v>
      </c>
      <c r="S1660" s="159">
        <v>0</v>
      </c>
      <c r="T1660" s="160">
        <f>S1660*H1660</f>
        <v>0</v>
      </c>
      <c r="U1660" s="33"/>
      <c r="V1660" s="33"/>
      <c r="W1660" s="33"/>
      <c r="X1660" s="33"/>
      <c r="Y1660" s="33"/>
      <c r="Z1660" s="33"/>
      <c r="AA1660" s="33"/>
      <c r="AB1660" s="33"/>
      <c r="AC1660" s="33"/>
      <c r="AD1660" s="33"/>
      <c r="AE1660" s="33"/>
      <c r="AR1660" s="161" t="s">
        <v>297</v>
      </c>
      <c r="AT1660" s="161" t="s">
        <v>212</v>
      </c>
      <c r="AU1660" s="161" t="s">
        <v>84</v>
      </c>
      <c r="AY1660" s="18" t="s">
        <v>201</v>
      </c>
      <c r="BE1660" s="162">
        <f>IF(N1660="základní",J1660,0)</f>
        <v>0</v>
      </c>
      <c r="BF1660" s="162">
        <f>IF(N1660="snížená",J1660,0)</f>
        <v>0</v>
      </c>
      <c r="BG1660" s="162">
        <f>IF(N1660="zákl. přenesená",J1660,0)</f>
        <v>0</v>
      </c>
      <c r="BH1660" s="162">
        <f>IF(N1660="sníž. přenesená",J1660,0)</f>
        <v>0</v>
      </c>
      <c r="BI1660" s="162">
        <f>IF(N1660="nulová",J1660,0)</f>
        <v>0</v>
      </c>
      <c r="BJ1660" s="18" t="s">
        <v>82</v>
      </c>
      <c r="BK1660" s="162">
        <f>ROUND(I1660*H1660,2)</f>
        <v>0</v>
      </c>
      <c r="BL1660" s="18" t="s">
        <v>250</v>
      </c>
      <c r="BM1660" s="161" t="s">
        <v>1416</v>
      </c>
    </row>
    <row r="1661" spans="1:65" s="13" customFormat="1" ht="11.25">
      <c r="B1661" s="163"/>
      <c r="D1661" s="164" t="s">
        <v>207</v>
      </c>
      <c r="E1661" s="165" t="s">
        <v>1</v>
      </c>
      <c r="F1661" s="166" t="s">
        <v>1405</v>
      </c>
      <c r="H1661" s="165" t="s">
        <v>1</v>
      </c>
      <c r="I1661" s="167"/>
      <c r="L1661" s="163"/>
      <c r="M1661" s="168"/>
      <c r="N1661" s="169"/>
      <c r="O1661" s="169"/>
      <c r="P1661" s="169"/>
      <c r="Q1661" s="169"/>
      <c r="R1661" s="169"/>
      <c r="S1661" s="169"/>
      <c r="T1661" s="170"/>
      <c r="AT1661" s="165" t="s">
        <v>207</v>
      </c>
      <c r="AU1661" s="165" t="s">
        <v>84</v>
      </c>
      <c r="AV1661" s="13" t="s">
        <v>82</v>
      </c>
      <c r="AW1661" s="13" t="s">
        <v>32</v>
      </c>
      <c r="AX1661" s="13" t="s">
        <v>76</v>
      </c>
      <c r="AY1661" s="165" t="s">
        <v>201</v>
      </c>
    </row>
    <row r="1662" spans="1:65" s="14" customFormat="1" ht="11.25">
      <c r="B1662" s="171"/>
      <c r="D1662" s="164" t="s">
        <v>207</v>
      </c>
      <c r="E1662" s="172" t="s">
        <v>1</v>
      </c>
      <c r="F1662" s="173" t="s">
        <v>1417</v>
      </c>
      <c r="H1662" s="174">
        <v>6.117</v>
      </c>
      <c r="I1662" s="175"/>
      <c r="L1662" s="171"/>
      <c r="M1662" s="176"/>
      <c r="N1662" s="177"/>
      <c r="O1662" s="177"/>
      <c r="P1662" s="177"/>
      <c r="Q1662" s="177"/>
      <c r="R1662" s="177"/>
      <c r="S1662" s="177"/>
      <c r="T1662" s="178"/>
      <c r="AT1662" s="172" t="s">
        <v>207</v>
      </c>
      <c r="AU1662" s="172" t="s">
        <v>84</v>
      </c>
      <c r="AV1662" s="14" t="s">
        <v>84</v>
      </c>
      <c r="AW1662" s="14" t="s">
        <v>32</v>
      </c>
      <c r="AX1662" s="14" t="s">
        <v>76</v>
      </c>
      <c r="AY1662" s="172" t="s">
        <v>201</v>
      </c>
    </row>
    <row r="1663" spans="1:65" s="13" customFormat="1" ht="11.25">
      <c r="B1663" s="163"/>
      <c r="D1663" s="164" t="s">
        <v>207</v>
      </c>
      <c r="E1663" s="165" t="s">
        <v>1</v>
      </c>
      <c r="F1663" s="166" t="s">
        <v>1405</v>
      </c>
      <c r="H1663" s="165" t="s">
        <v>1</v>
      </c>
      <c r="I1663" s="167"/>
      <c r="L1663" s="163"/>
      <c r="M1663" s="168"/>
      <c r="N1663" s="169"/>
      <c r="O1663" s="169"/>
      <c r="P1663" s="169"/>
      <c r="Q1663" s="169"/>
      <c r="R1663" s="169"/>
      <c r="S1663" s="169"/>
      <c r="T1663" s="170"/>
      <c r="AT1663" s="165" t="s">
        <v>207</v>
      </c>
      <c r="AU1663" s="165" t="s">
        <v>84</v>
      </c>
      <c r="AV1663" s="13" t="s">
        <v>82</v>
      </c>
      <c r="AW1663" s="13" t="s">
        <v>32</v>
      </c>
      <c r="AX1663" s="13" t="s">
        <v>76</v>
      </c>
      <c r="AY1663" s="165" t="s">
        <v>201</v>
      </c>
    </row>
    <row r="1664" spans="1:65" s="14" customFormat="1" ht="11.25">
      <c r="B1664" s="171"/>
      <c r="D1664" s="164" t="s">
        <v>207</v>
      </c>
      <c r="E1664" s="172" t="s">
        <v>1</v>
      </c>
      <c r="F1664" s="173" t="s">
        <v>1418</v>
      </c>
      <c r="H1664" s="174">
        <v>0.67800000000000005</v>
      </c>
      <c r="I1664" s="175"/>
      <c r="L1664" s="171"/>
      <c r="M1664" s="176"/>
      <c r="N1664" s="177"/>
      <c r="O1664" s="177"/>
      <c r="P1664" s="177"/>
      <c r="Q1664" s="177"/>
      <c r="R1664" s="177"/>
      <c r="S1664" s="177"/>
      <c r="T1664" s="178"/>
      <c r="AT1664" s="172" t="s">
        <v>207</v>
      </c>
      <c r="AU1664" s="172" t="s">
        <v>84</v>
      </c>
      <c r="AV1664" s="14" t="s">
        <v>84</v>
      </c>
      <c r="AW1664" s="14" t="s">
        <v>32</v>
      </c>
      <c r="AX1664" s="14" t="s">
        <v>76</v>
      </c>
      <c r="AY1664" s="172" t="s">
        <v>201</v>
      </c>
    </row>
    <row r="1665" spans="1:65" s="13" customFormat="1" ht="11.25">
      <c r="B1665" s="163"/>
      <c r="D1665" s="164" t="s">
        <v>207</v>
      </c>
      <c r="E1665" s="165" t="s">
        <v>1</v>
      </c>
      <c r="F1665" s="166" t="s">
        <v>1405</v>
      </c>
      <c r="H1665" s="165" t="s">
        <v>1</v>
      </c>
      <c r="I1665" s="167"/>
      <c r="L1665" s="163"/>
      <c r="M1665" s="168"/>
      <c r="N1665" s="169"/>
      <c r="O1665" s="169"/>
      <c r="P1665" s="169"/>
      <c r="Q1665" s="169"/>
      <c r="R1665" s="169"/>
      <c r="S1665" s="169"/>
      <c r="T1665" s="170"/>
      <c r="AT1665" s="165" t="s">
        <v>207</v>
      </c>
      <c r="AU1665" s="165" t="s">
        <v>84</v>
      </c>
      <c r="AV1665" s="13" t="s">
        <v>82</v>
      </c>
      <c r="AW1665" s="13" t="s">
        <v>32</v>
      </c>
      <c r="AX1665" s="13" t="s">
        <v>76</v>
      </c>
      <c r="AY1665" s="165" t="s">
        <v>201</v>
      </c>
    </row>
    <row r="1666" spans="1:65" s="14" customFormat="1" ht="11.25">
      <c r="B1666" s="171"/>
      <c r="D1666" s="164" t="s">
        <v>207</v>
      </c>
      <c r="E1666" s="172" t="s">
        <v>1</v>
      </c>
      <c r="F1666" s="173" t="s">
        <v>1419</v>
      </c>
      <c r="H1666" s="174">
        <v>0.192</v>
      </c>
      <c r="I1666" s="175"/>
      <c r="L1666" s="171"/>
      <c r="M1666" s="176"/>
      <c r="N1666" s="177"/>
      <c r="O1666" s="177"/>
      <c r="P1666" s="177"/>
      <c r="Q1666" s="177"/>
      <c r="R1666" s="177"/>
      <c r="S1666" s="177"/>
      <c r="T1666" s="178"/>
      <c r="AT1666" s="172" t="s">
        <v>207</v>
      </c>
      <c r="AU1666" s="172" t="s">
        <v>84</v>
      </c>
      <c r="AV1666" s="14" t="s">
        <v>84</v>
      </c>
      <c r="AW1666" s="14" t="s">
        <v>32</v>
      </c>
      <c r="AX1666" s="14" t="s">
        <v>76</v>
      </c>
      <c r="AY1666" s="172" t="s">
        <v>201</v>
      </c>
    </row>
    <row r="1667" spans="1:65" s="13" customFormat="1" ht="11.25">
      <c r="B1667" s="163"/>
      <c r="D1667" s="164" t="s">
        <v>207</v>
      </c>
      <c r="E1667" s="165" t="s">
        <v>1</v>
      </c>
      <c r="F1667" s="166" t="s">
        <v>1405</v>
      </c>
      <c r="H1667" s="165" t="s">
        <v>1</v>
      </c>
      <c r="I1667" s="167"/>
      <c r="L1667" s="163"/>
      <c r="M1667" s="168"/>
      <c r="N1667" s="169"/>
      <c r="O1667" s="169"/>
      <c r="P1667" s="169"/>
      <c r="Q1667" s="169"/>
      <c r="R1667" s="169"/>
      <c r="S1667" s="169"/>
      <c r="T1667" s="170"/>
      <c r="AT1667" s="165" t="s">
        <v>207</v>
      </c>
      <c r="AU1667" s="165" t="s">
        <v>84</v>
      </c>
      <c r="AV1667" s="13" t="s">
        <v>82</v>
      </c>
      <c r="AW1667" s="13" t="s">
        <v>32</v>
      </c>
      <c r="AX1667" s="13" t="s">
        <v>76</v>
      </c>
      <c r="AY1667" s="165" t="s">
        <v>201</v>
      </c>
    </row>
    <row r="1668" spans="1:65" s="14" customFormat="1" ht="11.25">
      <c r="B1668" s="171"/>
      <c r="D1668" s="164" t="s">
        <v>207</v>
      </c>
      <c r="E1668" s="172" t="s">
        <v>1</v>
      </c>
      <c r="F1668" s="173" t="s">
        <v>1420</v>
      </c>
      <c r="H1668" s="174">
        <v>0.32</v>
      </c>
      <c r="I1668" s="175"/>
      <c r="L1668" s="171"/>
      <c r="M1668" s="176"/>
      <c r="N1668" s="177"/>
      <c r="O1668" s="177"/>
      <c r="P1668" s="177"/>
      <c r="Q1668" s="177"/>
      <c r="R1668" s="177"/>
      <c r="S1668" s="177"/>
      <c r="T1668" s="178"/>
      <c r="AT1668" s="172" t="s">
        <v>207</v>
      </c>
      <c r="AU1668" s="172" t="s">
        <v>84</v>
      </c>
      <c r="AV1668" s="14" t="s">
        <v>84</v>
      </c>
      <c r="AW1668" s="14" t="s">
        <v>32</v>
      </c>
      <c r="AX1668" s="14" t="s">
        <v>76</v>
      </c>
      <c r="AY1668" s="172" t="s">
        <v>201</v>
      </c>
    </row>
    <row r="1669" spans="1:65" s="15" customFormat="1" ht="11.25">
      <c r="B1669" s="179"/>
      <c r="D1669" s="164" t="s">
        <v>207</v>
      </c>
      <c r="E1669" s="180" t="s">
        <v>1</v>
      </c>
      <c r="F1669" s="181" t="s">
        <v>211</v>
      </c>
      <c r="H1669" s="182">
        <v>7.3070000000000004</v>
      </c>
      <c r="I1669" s="183"/>
      <c r="L1669" s="179"/>
      <c r="M1669" s="184"/>
      <c r="N1669" s="185"/>
      <c r="O1669" s="185"/>
      <c r="P1669" s="185"/>
      <c r="Q1669" s="185"/>
      <c r="R1669" s="185"/>
      <c r="S1669" s="185"/>
      <c r="T1669" s="186"/>
      <c r="AT1669" s="180" t="s">
        <v>207</v>
      </c>
      <c r="AU1669" s="180" t="s">
        <v>84</v>
      </c>
      <c r="AV1669" s="15" t="s">
        <v>126</v>
      </c>
      <c r="AW1669" s="15" t="s">
        <v>32</v>
      </c>
      <c r="AX1669" s="15" t="s">
        <v>82</v>
      </c>
      <c r="AY1669" s="180" t="s">
        <v>201</v>
      </c>
    </row>
    <row r="1670" spans="1:65" s="2" customFormat="1" ht="16.5" customHeight="1">
      <c r="A1670" s="33"/>
      <c r="B1670" s="149"/>
      <c r="C1670" s="187" t="s">
        <v>1421</v>
      </c>
      <c r="D1670" s="187" t="s">
        <v>212</v>
      </c>
      <c r="E1670" s="188" t="s">
        <v>1422</v>
      </c>
      <c r="F1670" s="189" t="s">
        <v>1423</v>
      </c>
      <c r="G1670" s="190" t="s">
        <v>206</v>
      </c>
      <c r="H1670" s="191">
        <v>10.35</v>
      </c>
      <c r="I1670" s="192"/>
      <c r="J1670" s="193">
        <f>ROUND(I1670*H1670,2)</f>
        <v>0</v>
      </c>
      <c r="K1670" s="189" t="s">
        <v>1</v>
      </c>
      <c r="L1670" s="194"/>
      <c r="M1670" s="195" t="s">
        <v>1</v>
      </c>
      <c r="N1670" s="196" t="s">
        <v>41</v>
      </c>
      <c r="O1670" s="59"/>
      <c r="P1670" s="159">
        <f>O1670*H1670</f>
        <v>0</v>
      </c>
      <c r="Q1670" s="159">
        <v>0.44</v>
      </c>
      <c r="R1670" s="159">
        <f>Q1670*H1670</f>
        <v>4.5540000000000003</v>
      </c>
      <c r="S1670" s="159">
        <v>0</v>
      </c>
      <c r="T1670" s="160">
        <f>S1670*H1670</f>
        <v>0</v>
      </c>
      <c r="U1670" s="33"/>
      <c r="V1670" s="33"/>
      <c r="W1670" s="33"/>
      <c r="X1670" s="33"/>
      <c r="Y1670" s="33"/>
      <c r="Z1670" s="33"/>
      <c r="AA1670" s="33"/>
      <c r="AB1670" s="33"/>
      <c r="AC1670" s="33"/>
      <c r="AD1670" s="33"/>
      <c r="AE1670" s="33"/>
      <c r="AR1670" s="161" t="s">
        <v>297</v>
      </c>
      <c r="AT1670" s="161" t="s">
        <v>212</v>
      </c>
      <c r="AU1670" s="161" t="s">
        <v>84</v>
      </c>
      <c r="AY1670" s="18" t="s">
        <v>201</v>
      </c>
      <c r="BE1670" s="162">
        <f>IF(N1670="základní",J1670,0)</f>
        <v>0</v>
      </c>
      <c r="BF1670" s="162">
        <f>IF(N1670="snížená",J1670,0)</f>
        <v>0</v>
      </c>
      <c r="BG1670" s="162">
        <f>IF(N1670="zákl. přenesená",J1670,0)</f>
        <v>0</v>
      </c>
      <c r="BH1670" s="162">
        <f>IF(N1670="sníž. přenesená",J1670,0)</f>
        <v>0</v>
      </c>
      <c r="BI1670" s="162">
        <f>IF(N1670="nulová",J1670,0)</f>
        <v>0</v>
      </c>
      <c r="BJ1670" s="18" t="s">
        <v>82</v>
      </c>
      <c r="BK1670" s="162">
        <f>ROUND(I1670*H1670,2)</f>
        <v>0</v>
      </c>
      <c r="BL1670" s="18" t="s">
        <v>250</v>
      </c>
      <c r="BM1670" s="161" t="s">
        <v>1424</v>
      </c>
    </row>
    <row r="1671" spans="1:65" s="13" customFormat="1" ht="11.25">
      <c r="B1671" s="163"/>
      <c r="D1671" s="164" t="s">
        <v>207</v>
      </c>
      <c r="E1671" s="165" t="s">
        <v>1</v>
      </c>
      <c r="F1671" s="166" t="s">
        <v>1001</v>
      </c>
      <c r="H1671" s="165" t="s">
        <v>1</v>
      </c>
      <c r="I1671" s="167"/>
      <c r="L1671" s="163"/>
      <c r="M1671" s="168"/>
      <c r="N1671" s="169"/>
      <c r="O1671" s="169"/>
      <c r="P1671" s="169"/>
      <c r="Q1671" s="169"/>
      <c r="R1671" s="169"/>
      <c r="S1671" s="169"/>
      <c r="T1671" s="170"/>
      <c r="AT1671" s="165" t="s">
        <v>207</v>
      </c>
      <c r="AU1671" s="165" t="s">
        <v>84</v>
      </c>
      <c r="AV1671" s="13" t="s">
        <v>82</v>
      </c>
      <c r="AW1671" s="13" t="s">
        <v>32</v>
      </c>
      <c r="AX1671" s="13" t="s">
        <v>76</v>
      </c>
      <c r="AY1671" s="165" t="s">
        <v>201</v>
      </c>
    </row>
    <row r="1672" spans="1:65" s="14" customFormat="1" ht="11.25">
      <c r="B1672" s="171"/>
      <c r="D1672" s="164" t="s">
        <v>207</v>
      </c>
      <c r="E1672" s="172" t="s">
        <v>1</v>
      </c>
      <c r="F1672" s="173" t="s">
        <v>1425</v>
      </c>
      <c r="H1672" s="174">
        <v>0.76500000000000001</v>
      </c>
      <c r="I1672" s="175"/>
      <c r="L1672" s="171"/>
      <c r="M1672" s="176"/>
      <c r="N1672" s="177"/>
      <c r="O1672" s="177"/>
      <c r="P1672" s="177"/>
      <c r="Q1672" s="177"/>
      <c r="R1672" s="177"/>
      <c r="S1672" s="177"/>
      <c r="T1672" s="178"/>
      <c r="AT1672" s="172" t="s">
        <v>207</v>
      </c>
      <c r="AU1672" s="172" t="s">
        <v>84</v>
      </c>
      <c r="AV1672" s="14" t="s">
        <v>84</v>
      </c>
      <c r="AW1672" s="14" t="s">
        <v>32</v>
      </c>
      <c r="AX1672" s="14" t="s">
        <v>76</v>
      </c>
      <c r="AY1672" s="172" t="s">
        <v>201</v>
      </c>
    </row>
    <row r="1673" spans="1:65" s="13" customFormat="1" ht="11.25">
      <c r="B1673" s="163"/>
      <c r="D1673" s="164" t="s">
        <v>207</v>
      </c>
      <c r="E1673" s="165" t="s">
        <v>1</v>
      </c>
      <c r="F1673" s="166" t="s">
        <v>1411</v>
      </c>
      <c r="H1673" s="165" t="s">
        <v>1</v>
      </c>
      <c r="I1673" s="167"/>
      <c r="L1673" s="163"/>
      <c r="M1673" s="168"/>
      <c r="N1673" s="169"/>
      <c r="O1673" s="169"/>
      <c r="P1673" s="169"/>
      <c r="Q1673" s="169"/>
      <c r="R1673" s="169"/>
      <c r="S1673" s="169"/>
      <c r="T1673" s="170"/>
      <c r="AT1673" s="165" t="s">
        <v>207</v>
      </c>
      <c r="AU1673" s="165" t="s">
        <v>84</v>
      </c>
      <c r="AV1673" s="13" t="s">
        <v>82</v>
      </c>
      <c r="AW1673" s="13" t="s">
        <v>32</v>
      </c>
      <c r="AX1673" s="13" t="s">
        <v>76</v>
      </c>
      <c r="AY1673" s="165" t="s">
        <v>201</v>
      </c>
    </row>
    <row r="1674" spans="1:65" s="14" customFormat="1" ht="11.25">
      <c r="B1674" s="171"/>
      <c r="D1674" s="164" t="s">
        <v>207</v>
      </c>
      <c r="E1674" s="172" t="s">
        <v>1</v>
      </c>
      <c r="F1674" s="173" t="s">
        <v>1426</v>
      </c>
      <c r="H1674" s="174">
        <v>7.85</v>
      </c>
      <c r="I1674" s="175"/>
      <c r="L1674" s="171"/>
      <c r="M1674" s="176"/>
      <c r="N1674" s="177"/>
      <c r="O1674" s="177"/>
      <c r="P1674" s="177"/>
      <c r="Q1674" s="177"/>
      <c r="R1674" s="177"/>
      <c r="S1674" s="177"/>
      <c r="T1674" s="178"/>
      <c r="AT1674" s="172" t="s">
        <v>207</v>
      </c>
      <c r="AU1674" s="172" t="s">
        <v>84</v>
      </c>
      <c r="AV1674" s="14" t="s">
        <v>84</v>
      </c>
      <c r="AW1674" s="14" t="s">
        <v>32</v>
      </c>
      <c r="AX1674" s="14" t="s">
        <v>76</v>
      </c>
      <c r="AY1674" s="172" t="s">
        <v>201</v>
      </c>
    </row>
    <row r="1675" spans="1:65" s="13" customFormat="1" ht="11.25">
      <c r="B1675" s="163"/>
      <c r="D1675" s="164" t="s">
        <v>207</v>
      </c>
      <c r="E1675" s="165" t="s">
        <v>1</v>
      </c>
      <c r="F1675" s="166" t="s">
        <v>1411</v>
      </c>
      <c r="H1675" s="165" t="s">
        <v>1</v>
      </c>
      <c r="I1675" s="167"/>
      <c r="L1675" s="163"/>
      <c r="M1675" s="168"/>
      <c r="N1675" s="169"/>
      <c r="O1675" s="169"/>
      <c r="P1675" s="169"/>
      <c r="Q1675" s="169"/>
      <c r="R1675" s="169"/>
      <c r="S1675" s="169"/>
      <c r="T1675" s="170"/>
      <c r="AT1675" s="165" t="s">
        <v>207</v>
      </c>
      <c r="AU1675" s="165" t="s">
        <v>84</v>
      </c>
      <c r="AV1675" s="13" t="s">
        <v>82</v>
      </c>
      <c r="AW1675" s="13" t="s">
        <v>32</v>
      </c>
      <c r="AX1675" s="13" t="s">
        <v>76</v>
      </c>
      <c r="AY1675" s="165" t="s">
        <v>201</v>
      </c>
    </row>
    <row r="1676" spans="1:65" s="14" customFormat="1" ht="11.25">
      <c r="B1676" s="171"/>
      <c r="D1676" s="164" t="s">
        <v>207</v>
      </c>
      <c r="E1676" s="172" t="s">
        <v>1</v>
      </c>
      <c r="F1676" s="173" t="s">
        <v>1427</v>
      </c>
      <c r="H1676" s="174">
        <v>0.99399999999999999</v>
      </c>
      <c r="I1676" s="175"/>
      <c r="L1676" s="171"/>
      <c r="M1676" s="176"/>
      <c r="N1676" s="177"/>
      <c r="O1676" s="177"/>
      <c r="P1676" s="177"/>
      <c r="Q1676" s="177"/>
      <c r="R1676" s="177"/>
      <c r="S1676" s="177"/>
      <c r="T1676" s="178"/>
      <c r="AT1676" s="172" t="s">
        <v>207</v>
      </c>
      <c r="AU1676" s="172" t="s">
        <v>84</v>
      </c>
      <c r="AV1676" s="14" t="s">
        <v>84</v>
      </c>
      <c r="AW1676" s="14" t="s">
        <v>32</v>
      </c>
      <c r="AX1676" s="14" t="s">
        <v>76</v>
      </c>
      <c r="AY1676" s="172" t="s">
        <v>201</v>
      </c>
    </row>
    <row r="1677" spans="1:65" s="13" customFormat="1" ht="11.25">
      <c r="B1677" s="163"/>
      <c r="D1677" s="164" t="s">
        <v>207</v>
      </c>
      <c r="E1677" s="165" t="s">
        <v>1</v>
      </c>
      <c r="F1677" s="166" t="s">
        <v>1411</v>
      </c>
      <c r="H1677" s="165" t="s">
        <v>1</v>
      </c>
      <c r="I1677" s="167"/>
      <c r="L1677" s="163"/>
      <c r="M1677" s="168"/>
      <c r="N1677" s="169"/>
      <c r="O1677" s="169"/>
      <c r="P1677" s="169"/>
      <c r="Q1677" s="169"/>
      <c r="R1677" s="169"/>
      <c r="S1677" s="169"/>
      <c r="T1677" s="170"/>
      <c r="AT1677" s="165" t="s">
        <v>207</v>
      </c>
      <c r="AU1677" s="165" t="s">
        <v>84</v>
      </c>
      <c r="AV1677" s="13" t="s">
        <v>82</v>
      </c>
      <c r="AW1677" s="13" t="s">
        <v>32</v>
      </c>
      <c r="AX1677" s="13" t="s">
        <v>76</v>
      </c>
      <c r="AY1677" s="165" t="s">
        <v>201</v>
      </c>
    </row>
    <row r="1678" spans="1:65" s="14" customFormat="1" ht="11.25">
      <c r="B1678" s="171"/>
      <c r="D1678" s="164" t="s">
        <v>207</v>
      </c>
      <c r="E1678" s="172" t="s">
        <v>1</v>
      </c>
      <c r="F1678" s="173" t="s">
        <v>1428</v>
      </c>
      <c r="H1678" s="174">
        <v>0.27200000000000002</v>
      </c>
      <c r="I1678" s="175"/>
      <c r="L1678" s="171"/>
      <c r="M1678" s="176"/>
      <c r="N1678" s="177"/>
      <c r="O1678" s="177"/>
      <c r="P1678" s="177"/>
      <c r="Q1678" s="177"/>
      <c r="R1678" s="177"/>
      <c r="S1678" s="177"/>
      <c r="T1678" s="178"/>
      <c r="AT1678" s="172" t="s">
        <v>207</v>
      </c>
      <c r="AU1678" s="172" t="s">
        <v>84</v>
      </c>
      <c r="AV1678" s="14" t="s">
        <v>84</v>
      </c>
      <c r="AW1678" s="14" t="s">
        <v>32</v>
      </c>
      <c r="AX1678" s="14" t="s">
        <v>76</v>
      </c>
      <c r="AY1678" s="172" t="s">
        <v>201</v>
      </c>
    </row>
    <row r="1679" spans="1:65" s="13" customFormat="1" ht="11.25">
      <c r="B1679" s="163"/>
      <c r="D1679" s="164" t="s">
        <v>207</v>
      </c>
      <c r="E1679" s="165" t="s">
        <v>1</v>
      </c>
      <c r="F1679" s="166" t="s">
        <v>1411</v>
      </c>
      <c r="H1679" s="165" t="s">
        <v>1</v>
      </c>
      <c r="I1679" s="167"/>
      <c r="L1679" s="163"/>
      <c r="M1679" s="168"/>
      <c r="N1679" s="169"/>
      <c r="O1679" s="169"/>
      <c r="P1679" s="169"/>
      <c r="Q1679" s="169"/>
      <c r="R1679" s="169"/>
      <c r="S1679" s="169"/>
      <c r="T1679" s="170"/>
      <c r="AT1679" s="165" t="s">
        <v>207</v>
      </c>
      <c r="AU1679" s="165" t="s">
        <v>84</v>
      </c>
      <c r="AV1679" s="13" t="s">
        <v>82</v>
      </c>
      <c r="AW1679" s="13" t="s">
        <v>32</v>
      </c>
      <c r="AX1679" s="13" t="s">
        <v>76</v>
      </c>
      <c r="AY1679" s="165" t="s">
        <v>201</v>
      </c>
    </row>
    <row r="1680" spans="1:65" s="14" customFormat="1" ht="11.25">
      <c r="B1680" s="171"/>
      <c r="D1680" s="164" t="s">
        <v>207</v>
      </c>
      <c r="E1680" s="172" t="s">
        <v>1</v>
      </c>
      <c r="F1680" s="173" t="s">
        <v>1269</v>
      </c>
      <c r="H1680" s="174">
        <v>0.46899999999999997</v>
      </c>
      <c r="I1680" s="175"/>
      <c r="L1680" s="171"/>
      <c r="M1680" s="176"/>
      <c r="N1680" s="177"/>
      <c r="O1680" s="177"/>
      <c r="P1680" s="177"/>
      <c r="Q1680" s="177"/>
      <c r="R1680" s="177"/>
      <c r="S1680" s="177"/>
      <c r="T1680" s="178"/>
      <c r="AT1680" s="172" t="s">
        <v>207</v>
      </c>
      <c r="AU1680" s="172" t="s">
        <v>84</v>
      </c>
      <c r="AV1680" s="14" t="s">
        <v>84</v>
      </c>
      <c r="AW1680" s="14" t="s">
        <v>32</v>
      </c>
      <c r="AX1680" s="14" t="s">
        <v>76</v>
      </c>
      <c r="AY1680" s="172" t="s">
        <v>201</v>
      </c>
    </row>
    <row r="1681" spans="1:65" s="15" customFormat="1" ht="11.25">
      <c r="B1681" s="179"/>
      <c r="D1681" s="164" t="s">
        <v>207</v>
      </c>
      <c r="E1681" s="180" t="s">
        <v>1</v>
      </c>
      <c r="F1681" s="181" t="s">
        <v>211</v>
      </c>
      <c r="H1681" s="182">
        <v>10.35</v>
      </c>
      <c r="I1681" s="183"/>
      <c r="L1681" s="179"/>
      <c r="M1681" s="184"/>
      <c r="N1681" s="185"/>
      <c r="O1681" s="185"/>
      <c r="P1681" s="185"/>
      <c r="Q1681" s="185"/>
      <c r="R1681" s="185"/>
      <c r="S1681" s="185"/>
      <c r="T1681" s="186"/>
      <c r="AT1681" s="180" t="s">
        <v>207</v>
      </c>
      <c r="AU1681" s="180" t="s">
        <v>84</v>
      </c>
      <c r="AV1681" s="15" t="s">
        <v>126</v>
      </c>
      <c r="AW1681" s="15" t="s">
        <v>32</v>
      </c>
      <c r="AX1681" s="15" t="s">
        <v>82</v>
      </c>
      <c r="AY1681" s="180" t="s">
        <v>201</v>
      </c>
    </row>
    <row r="1682" spans="1:65" s="2" customFormat="1" ht="16.5" customHeight="1">
      <c r="A1682" s="33"/>
      <c r="B1682" s="149"/>
      <c r="C1682" s="150" t="s">
        <v>1429</v>
      </c>
      <c r="D1682" s="150" t="s">
        <v>203</v>
      </c>
      <c r="E1682" s="151" t="s">
        <v>1430</v>
      </c>
      <c r="F1682" s="152" t="s">
        <v>1431</v>
      </c>
      <c r="G1682" s="153" t="s">
        <v>206</v>
      </c>
      <c r="H1682" s="154">
        <v>75.83</v>
      </c>
      <c r="I1682" s="155"/>
      <c r="J1682" s="156">
        <f>ROUND(I1682*H1682,2)</f>
        <v>0</v>
      </c>
      <c r="K1682" s="152" t="s">
        <v>335</v>
      </c>
      <c r="L1682" s="34"/>
      <c r="M1682" s="157" t="s">
        <v>1</v>
      </c>
      <c r="N1682" s="158" t="s">
        <v>41</v>
      </c>
      <c r="O1682" s="59"/>
      <c r="P1682" s="159">
        <f>O1682*H1682</f>
        <v>0</v>
      </c>
      <c r="Q1682" s="159">
        <v>2.248E-2</v>
      </c>
      <c r="R1682" s="159">
        <f>Q1682*H1682</f>
        <v>1.7046584</v>
      </c>
      <c r="S1682" s="159">
        <v>0</v>
      </c>
      <c r="T1682" s="160">
        <f>S1682*H1682</f>
        <v>0</v>
      </c>
      <c r="U1682" s="33"/>
      <c r="V1682" s="33"/>
      <c r="W1682" s="33"/>
      <c r="X1682" s="33"/>
      <c r="Y1682" s="33"/>
      <c r="Z1682" s="33"/>
      <c r="AA1682" s="33"/>
      <c r="AB1682" s="33"/>
      <c r="AC1682" s="33"/>
      <c r="AD1682" s="33"/>
      <c r="AE1682" s="33"/>
      <c r="AR1682" s="161" t="s">
        <v>250</v>
      </c>
      <c r="AT1682" s="161" t="s">
        <v>203</v>
      </c>
      <c r="AU1682" s="161" t="s">
        <v>84</v>
      </c>
      <c r="AY1682" s="18" t="s">
        <v>201</v>
      </c>
      <c r="BE1682" s="162">
        <f>IF(N1682="základní",J1682,0)</f>
        <v>0</v>
      </c>
      <c r="BF1682" s="162">
        <f>IF(N1682="snížená",J1682,0)</f>
        <v>0</v>
      </c>
      <c r="BG1682" s="162">
        <f>IF(N1682="zákl. přenesená",J1682,0)</f>
        <v>0</v>
      </c>
      <c r="BH1682" s="162">
        <f>IF(N1682="sníž. přenesená",J1682,0)</f>
        <v>0</v>
      </c>
      <c r="BI1682" s="162">
        <f>IF(N1682="nulová",J1682,0)</f>
        <v>0</v>
      </c>
      <c r="BJ1682" s="18" t="s">
        <v>82</v>
      </c>
      <c r="BK1682" s="162">
        <f>ROUND(I1682*H1682,2)</f>
        <v>0</v>
      </c>
      <c r="BL1682" s="18" t="s">
        <v>250</v>
      </c>
      <c r="BM1682" s="161" t="s">
        <v>1432</v>
      </c>
    </row>
    <row r="1683" spans="1:65" s="14" customFormat="1" ht="11.25">
      <c r="B1683" s="171"/>
      <c r="D1683" s="164" t="s">
        <v>207</v>
      </c>
      <c r="E1683" s="172" t="s">
        <v>1</v>
      </c>
      <c r="F1683" s="173" t="s">
        <v>1433</v>
      </c>
      <c r="H1683" s="174">
        <v>75.83</v>
      </c>
      <c r="I1683" s="175"/>
      <c r="L1683" s="171"/>
      <c r="M1683" s="176"/>
      <c r="N1683" s="177"/>
      <c r="O1683" s="177"/>
      <c r="P1683" s="177"/>
      <c r="Q1683" s="177"/>
      <c r="R1683" s="177"/>
      <c r="S1683" s="177"/>
      <c r="T1683" s="178"/>
      <c r="AT1683" s="172" t="s">
        <v>207</v>
      </c>
      <c r="AU1683" s="172" t="s">
        <v>84</v>
      </c>
      <c r="AV1683" s="14" t="s">
        <v>84</v>
      </c>
      <c r="AW1683" s="14" t="s">
        <v>32</v>
      </c>
      <c r="AX1683" s="14" t="s">
        <v>82</v>
      </c>
      <c r="AY1683" s="172" t="s">
        <v>201</v>
      </c>
    </row>
    <row r="1684" spans="1:65" s="2" customFormat="1" ht="16.5" customHeight="1">
      <c r="A1684" s="33"/>
      <c r="B1684" s="149"/>
      <c r="C1684" s="150" t="s">
        <v>1434</v>
      </c>
      <c r="D1684" s="150" t="s">
        <v>203</v>
      </c>
      <c r="E1684" s="151" t="s">
        <v>1435</v>
      </c>
      <c r="F1684" s="152" t="s">
        <v>1436</v>
      </c>
      <c r="G1684" s="153" t="s">
        <v>405</v>
      </c>
      <c r="H1684" s="154">
        <v>402.8</v>
      </c>
      <c r="I1684" s="155"/>
      <c r="J1684" s="156">
        <f>ROUND(I1684*H1684,2)</f>
        <v>0</v>
      </c>
      <c r="K1684" s="152" t="s">
        <v>335</v>
      </c>
      <c r="L1684" s="34"/>
      <c r="M1684" s="157" t="s">
        <v>1</v>
      </c>
      <c r="N1684" s="158" t="s">
        <v>41</v>
      </c>
      <c r="O1684" s="59"/>
      <c r="P1684" s="159">
        <f>O1684*H1684</f>
        <v>0</v>
      </c>
      <c r="Q1684" s="159">
        <v>9.7800000000000005E-3</v>
      </c>
      <c r="R1684" s="159">
        <f>Q1684*H1684</f>
        <v>3.9393840000000004</v>
      </c>
      <c r="S1684" s="159">
        <v>0</v>
      </c>
      <c r="T1684" s="160">
        <f>S1684*H1684</f>
        <v>0</v>
      </c>
      <c r="U1684" s="33"/>
      <c r="V1684" s="33"/>
      <c r="W1684" s="33"/>
      <c r="X1684" s="33"/>
      <c r="Y1684" s="33"/>
      <c r="Z1684" s="33"/>
      <c r="AA1684" s="33"/>
      <c r="AB1684" s="33"/>
      <c r="AC1684" s="33"/>
      <c r="AD1684" s="33"/>
      <c r="AE1684" s="33"/>
      <c r="AR1684" s="161" t="s">
        <v>250</v>
      </c>
      <c r="AT1684" s="161" t="s">
        <v>203</v>
      </c>
      <c r="AU1684" s="161" t="s">
        <v>84</v>
      </c>
      <c r="AY1684" s="18" t="s">
        <v>201</v>
      </c>
      <c r="BE1684" s="162">
        <f>IF(N1684="základní",J1684,0)</f>
        <v>0</v>
      </c>
      <c r="BF1684" s="162">
        <f>IF(N1684="snížená",J1684,0)</f>
        <v>0</v>
      </c>
      <c r="BG1684" s="162">
        <f>IF(N1684="zákl. přenesená",J1684,0)</f>
        <v>0</v>
      </c>
      <c r="BH1684" s="162">
        <f>IF(N1684="sníž. přenesená",J1684,0)</f>
        <v>0</v>
      </c>
      <c r="BI1684" s="162">
        <f>IF(N1684="nulová",J1684,0)</f>
        <v>0</v>
      </c>
      <c r="BJ1684" s="18" t="s">
        <v>82</v>
      </c>
      <c r="BK1684" s="162">
        <f>ROUND(I1684*H1684,2)</f>
        <v>0</v>
      </c>
      <c r="BL1684" s="18" t="s">
        <v>250</v>
      </c>
      <c r="BM1684" s="161" t="s">
        <v>1437</v>
      </c>
    </row>
    <row r="1685" spans="1:65" s="14" customFormat="1" ht="11.25">
      <c r="B1685" s="171"/>
      <c r="D1685" s="164" t="s">
        <v>207</v>
      </c>
      <c r="E1685" s="172" t="s">
        <v>1</v>
      </c>
      <c r="F1685" s="173" t="s">
        <v>949</v>
      </c>
      <c r="H1685" s="174">
        <v>402.8</v>
      </c>
      <c r="I1685" s="175"/>
      <c r="L1685" s="171"/>
      <c r="M1685" s="176"/>
      <c r="N1685" s="177"/>
      <c r="O1685" s="177"/>
      <c r="P1685" s="177"/>
      <c r="Q1685" s="177"/>
      <c r="R1685" s="177"/>
      <c r="S1685" s="177"/>
      <c r="T1685" s="178"/>
      <c r="AT1685" s="172" t="s">
        <v>207</v>
      </c>
      <c r="AU1685" s="172" t="s">
        <v>84</v>
      </c>
      <c r="AV1685" s="14" t="s">
        <v>84</v>
      </c>
      <c r="AW1685" s="14" t="s">
        <v>32</v>
      </c>
      <c r="AX1685" s="14" t="s">
        <v>82</v>
      </c>
      <c r="AY1685" s="172" t="s">
        <v>201</v>
      </c>
    </row>
    <row r="1686" spans="1:65" s="2" customFormat="1" ht="16.5" customHeight="1">
      <c r="A1686" s="33"/>
      <c r="B1686" s="149"/>
      <c r="C1686" s="150" t="s">
        <v>1438</v>
      </c>
      <c r="D1686" s="150" t="s">
        <v>203</v>
      </c>
      <c r="E1686" s="151" t="s">
        <v>1439</v>
      </c>
      <c r="F1686" s="152" t="s">
        <v>1440</v>
      </c>
      <c r="G1686" s="153" t="s">
        <v>405</v>
      </c>
      <c r="H1686" s="154">
        <v>180.8</v>
      </c>
      <c r="I1686" s="155"/>
      <c r="J1686" s="156">
        <f>ROUND(I1686*H1686,2)</f>
        <v>0</v>
      </c>
      <c r="K1686" s="152" t="s">
        <v>335</v>
      </c>
      <c r="L1686" s="34"/>
      <c r="M1686" s="157" t="s">
        <v>1</v>
      </c>
      <c r="N1686" s="158" t="s">
        <v>41</v>
      </c>
      <c r="O1686" s="59"/>
      <c r="P1686" s="159">
        <f>O1686*H1686</f>
        <v>0</v>
      </c>
      <c r="Q1686" s="159">
        <v>1.389E-2</v>
      </c>
      <c r="R1686" s="159">
        <f>Q1686*H1686</f>
        <v>2.5113120000000002</v>
      </c>
      <c r="S1686" s="159">
        <v>0</v>
      </c>
      <c r="T1686" s="160">
        <f>S1686*H1686</f>
        <v>0</v>
      </c>
      <c r="U1686" s="33"/>
      <c r="V1686" s="33"/>
      <c r="W1686" s="33"/>
      <c r="X1686" s="33"/>
      <c r="Y1686" s="33"/>
      <c r="Z1686" s="33"/>
      <c r="AA1686" s="33"/>
      <c r="AB1686" s="33"/>
      <c r="AC1686" s="33"/>
      <c r="AD1686" s="33"/>
      <c r="AE1686" s="33"/>
      <c r="AR1686" s="161" t="s">
        <v>250</v>
      </c>
      <c r="AT1686" s="161" t="s">
        <v>203</v>
      </c>
      <c r="AU1686" s="161" t="s">
        <v>84</v>
      </c>
      <c r="AY1686" s="18" t="s">
        <v>201</v>
      </c>
      <c r="BE1686" s="162">
        <f>IF(N1686="základní",J1686,0)</f>
        <v>0</v>
      </c>
      <c r="BF1686" s="162">
        <f>IF(N1686="snížená",J1686,0)</f>
        <v>0</v>
      </c>
      <c r="BG1686" s="162">
        <f>IF(N1686="zákl. přenesená",J1686,0)</f>
        <v>0</v>
      </c>
      <c r="BH1686" s="162">
        <f>IF(N1686="sníž. přenesená",J1686,0)</f>
        <v>0</v>
      </c>
      <c r="BI1686" s="162">
        <f>IF(N1686="nulová",J1686,0)</f>
        <v>0</v>
      </c>
      <c r="BJ1686" s="18" t="s">
        <v>82</v>
      </c>
      <c r="BK1686" s="162">
        <f>ROUND(I1686*H1686,2)</f>
        <v>0</v>
      </c>
      <c r="BL1686" s="18" t="s">
        <v>250</v>
      </c>
      <c r="BM1686" s="161" t="s">
        <v>1441</v>
      </c>
    </row>
    <row r="1687" spans="1:65" s="14" customFormat="1" ht="11.25">
      <c r="B1687" s="171"/>
      <c r="D1687" s="164" t="s">
        <v>207</v>
      </c>
      <c r="E1687" s="172" t="s">
        <v>1</v>
      </c>
      <c r="F1687" s="173" t="s">
        <v>901</v>
      </c>
      <c r="H1687" s="174">
        <v>128.69999999999999</v>
      </c>
      <c r="I1687" s="175"/>
      <c r="L1687" s="171"/>
      <c r="M1687" s="176"/>
      <c r="N1687" s="177"/>
      <c r="O1687" s="177"/>
      <c r="P1687" s="177"/>
      <c r="Q1687" s="177"/>
      <c r="R1687" s="177"/>
      <c r="S1687" s="177"/>
      <c r="T1687" s="178"/>
      <c r="AT1687" s="172" t="s">
        <v>207</v>
      </c>
      <c r="AU1687" s="172" t="s">
        <v>84</v>
      </c>
      <c r="AV1687" s="14" t="s">
        <v>84</v>
      </c>
      <c r="AW1687" s="14" t="s">
        <v>32</v>
      </c>
      <c r="AX1687" s="14" t="s">
        <v>76</v>
      </c>
      <c r="AY1687" s="172" t="s">
        <v>201</v>
      </c>
    </row>
    <row r="1688" spans="1:65" s="14" customFormat="1" ht="11.25">
      <c r="B1688" s="171"/>
      <c r="D1688" s="164" t="s">
        <v>207</v>
      </c>
      <c r="E1688" s="172" t="s">
        <v>1</v>
      </c>
      <c r="F1688" s="173" t="s">
        <v>1442</v>
      </c>
      <c r="H1688" s="174">
        <v>52.1</v>
      </c>
      <c r="I1688" s="175"/>
      <c r="L1688" s="171"/>
      <c r="M1688" s="176"/>
      <c r="N1688" s="177"/>
      <c r="O1688" s="177"/>
      <c r="P1688" s="177"/>
      <c r="Q1688" s="177"/>
      <c r="R1688" s="177"/>
      <c r="S1688" s="177"/>
      <c r="T1688" s="178"/>
      <c r="AT1688" s="172" t="s">
        <v>207</v>
      </c>
      <c r="AU1688" s="172" t="s">
        <v>84</v>
      </c>
      <c r="AV1688" s="14" t="s">
        <v>84</v>
      </c>
      <c r="AW1688" s="14" t="s">
        <v>32</v>
      </c>
      <c r="AX1688" s="14" t="s">
        <v>76</v>
      </c>
      <c r="AY1688" s="172" t="s">
        <v>201</v>
      </c>
    </row>
    <row r="1689" spans="1:65" s="15" customFormat="1" ht="11.25">
      <c r="B1689" s="179"/>
      <c r="D1689" s="164" t="s">
        <v>207</v>
      </c>
      <c r="E1689" s="180" t="s">
        <v>1</v>
      </c>
      <c r="F1689" s="181" t="s">
        <v>211</v>
      </c>
      <c r="H1689" s="182">
        <v>180.8</v>
      </c>
      <c r="I1689" s="183"/>
      <c r="L1689" s="179"/>
      <c r="M1689" s="184"/>
      <c r="N1689" s="185"/>
      <c r="O1689" s="185"/>
      <c r="P1689" s="185"/>
      <c r="Q1689" s="185"/>
      <c r="R1689" s="185"/>
      <c r="S1689" s="185"/>
      <c r="T1689" s="186"/>
      <c r="AT1689" s="180" t="s">
        <v>207</v>
      </c>
      <c r="AU1689" s="180" t="s">
        <v>84</v>
      </c>
      <c r="AV1689" s="15" t="s">
        <v>126</v>
      </c>
      <c r="AW1689" s="15" t="s">
        <v>32</v>
      </c>
      <c r="AX1689" s="15" t="s">
        <v>82</v>
      </c>
      <c r="AY1689" s="180" t="s">
        <v>201</v>
      </c>
    </row>
    <row r="1690" spans="1:65" s="2" customFormat="1" ht="24.2" customHeight="1">
      <c r="A1690" s="33"/>
      <c r="B1690" s="149"/>
      <c r="C1690" s="150" t="s">
        <v>1443</v>
      </c>
      <c r="D1690" s="150" t="s">
        <v>203</v>
      </c>
      <c r="E1690" s="151" t="s">
        <v>1444</v>
      </c>
      <c r="F1690" s="152" t="s">
        <v>1445</v>
      </c>
      <c r="G1690" s="153" t="s">
        <v>405</v>
      </c>
      <c r="H1690" s="154">
        <v>408.65899999999999</v>
      </c>
      <c r="I1690" s="155"/>
      <c r="J1690" s="156">
        <f>ROUND(I1690*H1690,2)</f>
        <v>0</v>
      </c>
      <c r="K1690" s="152" t="s">
        <v>1</v>
      </c>
      <c r="L1690" s="34"/>
      <c r="M1690" s="157" t="s">
        <v>1</v>
      </c>
      <c r="N1690" s="158" t="s">
        <v>41</v>
      </c>
      <c r="O1690" s="59"/>
      <c r="P1690" s="159">
        <f>O1690*H1690</f>
        <v>0</v>
      </c>
      <c r="Q1690" s="159">
        <v>0</v>
      </c>
      <c r="R1690" s="159">
        <f>Q1690*H1690</f>
        <v>0</v>
      </c>
      <c r="S1690" s="159">
        <v>0</v>
      </c>
      <c r="T1690" s="160">
        <f>S1690*H1690</f>
        <v>0</v>
      </c>
      <c r="U1690" s="33"/>
      <c r="V1690" s="33"/>
      <c r="W1690" s="33"/>
      <c r="X1690" s="33"/>
      <c r="Y1690" s="33"/>
      <c r="Z1690" s="33"/>
      <c r="AA1690" s="33"/>
      <c r="AB1690" s="33"/>
      <c r="AC1690" s="33"/>
      <c r="AD1690" s="33"/>
      <c r="AE1690" s="33"/>
      <c r="AR1690" s="161" t="s">
        <v>250</v>
      </c>
      <c r="AT1690" s="161" t="s">
        <v>203</v>
      </c>
      <c r="AU1690" s="161" t="s">
        <v>84</v>
      </c>
      <c r="AY1690" s="18" t="s">
        <v>201</v>
      </c>
      <c r="BE1690" s="162">
        <f>IF(N1690="základní",J1690,0)</f>
        <v>0</v>
      </c>
      <c r="BF1690" s="162">
        <f>IF(N1690="snížená",J1690,0)</f>
        <v>0</v>
      </c>
      <c r="BG1690" s="162">
        <f>IF(N1690="zákl. přenesená",J1690,0)</f>
        <v>0</v>
      </c>
      <c r="BH1690" s="162">
        <f>IF(N1690="sníž. přenesená",J1690,0)</f>
        <v>0</v>
      </c>
      <c r="BI1690" s="162">
        <f>IF(N1690="nulová",J1690,0)</f>
        <v>0</v>
      </c>
      <c r="BJ1690" s="18" t="s">
        <v>82</v>
      </c>
      <c r="BK1690" s="162">
        <f>ROUND(I1690*H1690,2)</f>
        <v>0</v>
      </c>
      <c r="BL1690" s="18" t="s">
        <v>250</v>
      </c>
      <c r="BM1690" s="161" t="s">
        <v>1446</v>
      </c>
    </row>
    <row r="1691" spans="1:65" s="14" customFormat="1" ht="11.25">
      <c r="B1691" s="171"/>
      <c r="D1691" s="164" t="s">
        <v>207</v>
      </c>
      <c r="E1691" s="172" t="s">
        <v>1</v>
      </c>
      <c r="F1691" s="173" t="s">
        <v>1447</v>
      </c>
      <c r="H1691" s="174">
        <v>408.65899999999999</v>
      </c>
      <c r="I1691" s="175"/>
      <c r="L1691" s="171"/>
      <c r="M1691" s="176"/>
      <c r="N1691" s="177"/>
      <c r="O1691" s="177"/>
      <c r="P1691" s="177"/>
      <c r="Q1691" s="177"/>
      <c r="R1691" s="177"/>
      <c r="S1691" s="177"/>
      <c r="T1691" s="178"/>
      <c r="AT1691" s="172" t="s">
        <v>207</v>
      </c>
      <c r="AU1691" s="172" t="s">
        <v>84</v>
      </c>
      <c r="AV1691" s="14" t="s">
        <v>84</v>
      </c>
      <c r="AW1691" s="14" t="s">
        <v>32</v>
      </c>
      <c r="AX1691" s="14" t="s">
        <v>82</v>
      </c>
      <c r="AY1691" s="172" t="s">
        <v>201</v>
      </c>
    </row>
    <row r="1692" spans="1:65" s="2" customFormat="1" ht="24.2" customHeight="1">
      <c r="A1692" s="33"/>
      <c r="B1692" s="149"/>
      <c r="C1692" s="150" t="s">
        <v>1448</v>
      </c>
      <c r="D1692" s="150" t="s">
        <v>203</v>
      </c>
      <c r="E1692" s="151" t="s">
        <v>1449</v>
      </c>
      <c r="F1692" s="152" t="s">
        <v>1450</v>
      </c>
      <c r="G1692" s="153" t="s">
        <v>405</v>
      </c>
      <c r="H1692" s="154">
        <v>108.24</v>
      </c>
      <c r="I1692" s="155"/>
      <c r="J1692" s="156">
        <f>ROUND(I1692*H1692,2)</f>
        <v>0</v>
      </c>
      <c r="K1692" s="152" t="s">
        <v>1</v>
      </c>
      <c r="L1692" s="34"/>
      <c r="M1692" s="157" t="s">
        <v>1</v>
      </c>
      <c r="N1692" s="158" t="s">
        <v>41</v>
      </c>
      <c r="O1692" s="59"/>
      <c r="P1692" s="159">
        <f>O1692*H1692</f>
        <v>0</v>
      </c>
      <c r="Q1692" s="159">
        <v>0</v>
      </c>
      <c r="R1692" s="159">
        <f>Q1692*H1692</f>
        <v>0</v>
      </c>
      <c r="S1692" s="159">
        <v>0</v>
      </c>
      <c r="T1692" s="160">
        <f>S1692*H1692</f>
        <v>0</v>
      </c>
      <c r="U1692" s="33"/>
      <c r="V1692" s="33"/>
      <c r="W1692" s="33"/>
      <c r="X1692" s="33"/>
      <c r="Y1692" s="33"/>
      <c r="Z1692" s="33"/>
      <c r="AA1692" s="33"/>
      <c r="AB1692" s="33"/>
      <c r="AC1692" s="33"/>
      <c r="AD1692" s="33"/>
      <c r="AE1692" s="33"/>
      <c r="AR1692" s="161" t="s">
        <v>250</v>
      </c>
      <c r="AT1692" s="161" t="s">
        <v>203</v>
      </c>
      <c r="AU1692" s="161" t="s">
        <v>84</v>
      </c>
      <c r="AY1692" s="18" t="s">
        <v>201</v>
      </c>
      <c r="BE1692" s="162">
        <f>IF(N1692="základní",J1692,0)</f>
        <v>0</v>
      </c>
      <c r="BF1692" s="162">
        <f>IF(N1692="snížená",J1692,0)</f>
        <v>0</v>
      </c>
      <c r="BG1692" s="162">
        <f>IF(N1692="zákl. přenesená",J1692,0)</f>
        <v>0</v>
      </c>
      <c r="BH1692" s="162">
        <f>IF(N1692="sníž. přenesená",J1692,0)</f>
        <v>0</v>
      </c>
      <c r="BI1692" s="162">
        <f>IF(N1692="nulová",J1692,0)</f>
        <v>0</v>
      </c>
      <c r="BJ1692" s="18" t="s">
        <v>82</v>
      </c>
      <c r="BK1692" s="162">
        <f>ROUND(I1692*H1692,2)</f>
        <v>0</v>
      </c>
      <c r="BL1692" s="18" t="s">
        <v>250</v>
      </c>
      <c r="BM1692" s="161" t="s">
        <v>1451</v>
      </c>
    </row>
    <row r="1693" spans="1:65" s="13" customFormat="1" ht="11.25">
      <c r="B1693" s="163"/>
      <c r="D1693" s="164" t="s">
        <v>207</v>
      </c>
      <c r="E1693" s="165" t="s">
        <v>1</v>
      </c>
      <c r="F1693" s="166" t="s">
        <v>1452</v>
      </c>
      <c r="H1693" s="165" t="s">
        <v>1</v>
      </c>
      <c r="I1693" s="167"/>
      <c r="L1693" s="163"/>
      <c r="M1693" s="168"/>
      <c r="N1693" s="169"/>
      <c r="O1693" s="169"/>
      <c r="P1693" s="169"/>
      <c r="Q1693" s="169"/>
      <c r="R1693" s="169"/>
      <c r="S1693" s="169"/>
      <c r="T1693" s="170"/>
      <c r="AT1693" s="165" t="s">
        <v>207</v>
      </c>
      <c r="AU1693" s="165" t="s">
        <v>84</v>
      </c>
      <c r="AV1693" s="13" t="s">
        <v>82</v>
      </c>
      <c r="AW1693" s="13" t="s">
        <v>32</v>
      </c>
      <c r="AX1693" s="13" t="s">
        <v>76</v>
      </c>
      <c r="AY1693" s="165" t="s">
        <v>201</v>
      </c>
    </row>
    <row r="1694" spans="1:65" s="14" customFormat="1" ht="11.25">
      <c r="B1694" s="171"/>
      <c r="D1694" s="164" t="s">
        <v>207</v>
      </c>
      <c r="E1694" s="172" t="s">
        <v>1</v>
      </c>
      <c r="F1694" s="173" t="s">
        <v>1453</v>
      </c>
      <c r="H1694" s="174">
        <v>108.24</v>
      </c>
      <c r="I1694" s="175"/>
      <c r="L1694" s="171"/>
      <c r="M1694" s="176"/>
      <c r="N1694" s="177"/>
      <c r="O1694" s="177"/>
      <c r="P1694" s="177"/>
      <c r="Q1694" s="177"/>
      <c r="R1694" s="177"/>
      <c r="S1694" s="177"/>
      <c r="T1694" s="178"/>
      <c r="AT1694" s="172" t="s">
        <v>207</v>
      </c>
      <c r="AU1694" s="172" t="s">
        <v>84</v>
      </c>
      <c r="AV1694" s="14" t="s">
        <v>84</v>
      </c>
      <c r="AW1694" s="14" t="s">
        <v>32</v>
      </c>
      <c r="AX1694" s="14" t="s">
        <v>76</v>
      </c>
      <c r="AY1694" s="172" t="s">
        <v>201</v>
      </c>
    </row>
    <row r="1695" spans="1:65" s="15" customFormat="1" ht="11.25">
      <c r="B1695" s="179"/>
      <c r="D1695" s="164" t="s">
        <v>207</v>
      </c>
      <c r="E1695" s="180" t="s">
        <v>1</v>
      </c>
      <c r="F1695" s="181" t="s">
        <v>211</v>
      </c>
      <c r="H1695" s="182">
        <v>108.24</v>
      </c>
      <c r="I1695" s="183"/>
      <c r="L1695" s="179"/>
      <c r="M1695" s="184"/>
      <c r="N1695" s="185"/>
      <c r="O1695" s="185"/>
      <c r="P1695" s="185"/>
      <c r="Q1695" s="185"/>
      <c r="R1695" s="185"/>
      <c r="S1695" s="185"/>
      <c r="T1695" s="186"/>
      <c r="AT1695" s="180" t="s">
        <v>207</v>
      </c>
      <c r="AU1695" s="180" t="s">
        <v>84</v>
      </c>
      <c r="AV1695" s="15" t="s">
        <v>126</v>
      </c>
      <c r="AW1695" s="15" t="s">
        <v>32</v>
      </c>
      <c r="AX1695" s="15" t="s">
        <v>82</v>
      </c>
      <c r="AY1695" s="180" t="s">
        <v>201</v>
      </c>
    </row>
    <row r="1696" spans="1:65" s="2" customFormat="1" ht="16.5" customHeight="1">
      <c r="A1696" s="33"/>
      <c r="B1696" s="149"/>
      <c r="C1696" s="150" t="s">
        <v>1454</v>
      </c>
      <c r="D1696" s="150" t="s">
        <v>203</v>
      </c>
      <c r="E1696" s="151" t="s">
        <v>1455</v>
      </c>
      <c r="F1696" s="152" t="s">
        <v>1456</v>
      </c>
      <c r="G1696" s="153" t="s">
        <v>405</v>
      </c>
      <c r="H1696" s="154">
        <v>128.69999999999999</v>
      </c>
      <c r="I1696" s="155"/>
      <c r="J1696" s="156">
        <f>ROUND(I1696*H1696,2)</f>
        <v>0</v>
      </c>
      <c r="K1696" s="152" t="s">
        <v>1</v>
      </c>
      <c r="L1696" s="34"/>
      <c r="M1696" s="157" t="s">
        <v>1</v>
      </c>
      <c r="N1696" s="158" t="s">
        <v>41</v>
      </c>
      <c r="O1696" s="59"/>
      <c r="P1696" s="159">
        <f>O1696*H1696</f>
        <v>0</v>
      </c>
      <c r="Q1696" s="159">
        <v>0</v>
      </c>
      <c r="R1696" s="159">
        <f>Q1696*H1696</f>
        <v>0</v>
      </c>
      <c r="S1696" s="159">
        <v>0</v>
      </c>
      <c r="T1696" s="160">
        <f>S1696*H1696</f>
        <v>0</v>
      </c>
      <c r="U1696" s="33"/>
      <c r="V1696" s="33"/>
      <c r="W1696" s="33"/>
      <c r="X1696" s="33"/>
      <c r="Y1696" s="33"/>
      <c r="Z1696" s="33"/>
      <c r="AA1696" s="33"/>
      <c r="AB1696" s="33"/>
      <c r="AC1696" s="33"/>
      <c r="AD1696" s="33"/>
      <c r="AE1696" s="33"/>
      <c r="AR1696" s="161" t="s">
        <v>250</v>
      </c>
      <c r="AT1696" s="161" t="s">
        <v>203</v>
      </c>
      <c r="AU1696" s="161" t="s">
        <v>84</v>
      </c>
      <c r="AY1696" s="18" t="s">
        <v>201</v>
      </c>
      <c r="BE1696" s="162">
        <f>IF(N1696="základní",J1696,0)</f>
        <v>0</v>
      </c>
      <c r="BF1696" s="162">
        <f>IF(N1696="snížená",J1696,0)</f>
        <v>0</v>
      </c>
      <c r="BG1696" s="162">
        <f>IF(N1696="zákl. přenesená",J1696,0)</f>
        <v>0</v>
      </c>
      <c r="BH1696" s="162">
        <f>IF(N1696="sníž. přenesená",J1696,0)</f>
        <v>0</v>
      </c>
      <c r="BI1696" s="162">
        <f>IF(N1696="nulová",J1696,0)</f>
        <v>0</v>
      </c>
      <c r="BJ1696" s="18" t="s">
        <v>82</v>
      </c>
      <c r="BK1696" s="162">
        <f>ROUND(I1696*H1696,2)</f>
        <v>0</v>
      </c>
      <c r="BL1696" s="18" t="s">
        <v>250</v>
      </c>
      <c r="BM1696" s="161" t="s">
        <v>1457</v>
      </c>
    </row>
    <row r="1697" spans="1:65" s="14" customFormat="1" ht="11.25">
      <c r="B1697" s="171"/>
      <c r="D1697" s="164" t="s">
        <v>207</v>
      </c>
      <c r="E1697" s="172" t="s">
        <v>1</v>
      </c>
      <c r="F1697" s="173" t="s">
        <v>901</v>
      </c>
      <c r="H1697" s="174">
        <v>128.69999999999999</v>
      </c>
      <c r="I1697" s="175"/>
      <c r="L1697" s="171"/>
      <c r="M1697" s="176"/>
      <c r="N1697" s="177"/>
      <c r="O1697" s="177"/>
      <c r="P1697" s="177"/>
      <c r="Q1697" s="177"/>
      <c r="R1697" s="177"/>
      <c r="S1697" s="177"/>
      <c r="T1697" s="178"/>
      <c r="AT1697" s="172" t="s">
        <v>207</v>
      </c>
      <c r="AU1697" s="172" t="s">
        <v>84</v>
      </c>
      <c r="AV1697" s="14" t="s">
        <v>84</v>
      </c>
      <c r="AW1697" s="14" t="s">
        <v>32</v>
      </c>
      <c r="AX1697" s="14" t="s">
        <v>82</v>
      </c>
      <c r="AY1697" s="172" t="s">
        <v>201</v>
      </c>
    </row>
    <row r="1698" spans="1:65" s="2" customFormat="1" ht="24.2" customHeight="1">
      <c r="A1698" s="33"/>
      <c r="B1698" s="149"/>
      <c r="C1698" s="150" t="s">
        <v>1458</v>
      </c>
      <c r="D1698" s="150" t="s">
        <v>203</v>
      </c>
      <c r="E1698" s="151" t="s">
        <v>1459</v>
      </c>
      <c r="F1698" s="152" t="s">
        <v>1460</v>
      </c>
      <c r="G1698" s="153" t="s">
        <v>405</v>
      </c>
      <c r="H1698" s="154">
        <v>71.001999999999995</v>
      </c>
      <c r="I1698" s="155"/>
      <c r="J1698" s="156">
        <f>ROUND(I1698*H1698,2)</f>
        <v>0</v>
      </c>
      <c r="K1698" s="152" t="s">
        <v>1</v>
      </c>
      <c r="L1698" s="34"/>
      <c r="M1698" s="157" t="s">
        <v>1</v>
      </c>
      <c r="N1698" s="158" t="s">
        <v>41</v>
      </c>
      <c r="O1698" s="59"/>
      <c r="P1698" s="159">
        <f>O1698*H1698</f>
        <v>0</v>
      </c>
      <c r="Q1698" s="159">
        <v>0</v>
      </c>
      <c r="R1698" s="159">
        <f>Q1698*H1698</f>
        <v>0</v>
      </c>
      <c r="S1698" s="159">
        <v>0</v>
      </c>
      <c r="T1698" s="160">
        <f>S1698*H1698</f>
        <v>0</v>
      </c>
      <c r="U1698" s="33"/>
      <c r="V1698" s="33"/>
      <c r="W1698" s="33"/>
      <c r="X1698" s="33"/>
      <c r="Y1698" s="33"/>
      <c r="Z1698" s="33"/>
      <c r="AA1698" s="33"/>
      <c r="AB1698" s="33"/>
      <c r="AC1698" s="33"/>
      <c r="AD1698" s="33"/>
      <c r="AE1698" s="33"/>
      <c r="AR1698" s="161" t="s">
        <v>250</v>
      </c>
      <c r="AT1698" s="161" t="s">
        <v>203</v>
      </c>
      <c r="AU1698" s="161" t="s">
        <v>84</v>
      </c>
      <c r="AY1698" s="18" t="s">
        <v>201</v>
      </c>
      <c r="BE1698" s="162">
        <f>IF(N1698="základní",J1698,0)</f>
        <v>0</v>
      </c>
      <c r="BF1698" s="162">
        <f>IF(N1698="snížená",J1698,0)</f>
        <v>0</v>
      </c>
      <c r="BG1698" s="162">
        <f>IF(N1698="zákl. přenesená",J1698,0)</f>
        <v>0</v>
      </c>
      <c r="BH1698" s="162">
        <f>IF(N1698="sníž. přenesená",J1698,0)</f>
        <v>0</v>
      </c>
      <c r="BI1698" s="162">
        <f>IF(N1698="nulová",J1698,0)</f>
        <v>0</v>
      </c>
      <c r="BJ1698" s="18" t="s">
        <v>82</v>
      </c>
      <c r="BK1698" s="162">
        <f>ROUND(I1698*H1698,2)</f>
        <v>0</v>
      </c>
      <c r="BL1698" s="18" t="s">
        <v>250</v>
      </c>
      <c r="BM1698" s="161" t="s">
        <v>1461</v>
      </c>
    </row>
    <row r="1699" spans="1:65" s="14" customFormat="1" ht="11.25">
      <c r="B1699" s="171"/>
      <c r="D1699" s="164" t="s">
        <v>207</v>
      </c>
      <c r="E1699" s="172" t="s">
        <v>1</v>
      </c>
      <c r="F1699" s="173" t="s">
        <v>932</v>
      </c>
      <c r="H1699" s="174">
        <v>46.238</v>
      </c>
      <c r="I1699" s="175"/>
      <c r="L1699" s="171"/>
      <c r="M1699" s="176"/>
      <c r="N1699" s="177"/>
      <c r="O1699" s="177"/>
      <c r="P1699" s="177"/>
      <c r="Q1699" s="177"/>
      <c r="R1699" s="177"/>
      <c r="S1699" s="177"/>
      <c r="T1699" s="178"/>
      <c r="AT1699" s="172" t="s">
        <v>207</v>
      </c>
      <c r="AU1699" s="172" t="s">
        <v>84</v>
      </c>
      <c r="AV1699" s="14" t="s">
        <v>84</v>
      </c>
      <c r="AW1699" s="14" t="s">
        <v>32</v>
      </c>
      <c r="AX1699" s="14" t="s">
        <v>76</v>
      </c>
      <c r="AY1699" s="172" t="s">
        <v>201</v>
      </c>
    </row>
    <row r="1700" spans="1:65" s="14" customFormat="1" ht="11.25">
      <c r="B1700" s="171"/>
      <c r="D1700" s="164" t="s">
        <v>207</v>
      </c>
      <c r="E1700" s="172" t="s">
        <v>1</v>
      </c>
      <c r="F1700" s="173" t="s">
        <v>1462</v>
      </c>
      <c r="H1700" s="174">
        <v>24.763999999999999</v>
      </c>
      <c r="I1700" s="175"/>
      <c r="L1700" s="171"/>
      <c r="M1700" s="176"/>
      <c r="N1700" s="177"/>
      <c r="O1700" s="177"/>
      <c r="P1700" s="177"/>
      <c r="Q1700" s="177"/>
      <c r="R1700" s="177"/>
      <c r="S1700" s="177"/>
      <c r="T1700" s="178"/>
      <c r="AT1700" s="172" t="s">
        <v>207</v>
      </c>
      <c r="AU1700" s="172" t="s">
        <v>84</v>
      </c>
      <c r="AV1700" s="14" t="s">
        <v>84</v>
      </c>
      <c r="AW1700" s="14" t="s">
        <v>32</v>
      </c>
      <c r="AX1700" s="14" t="s">
        <v>76</v>
      </c>
      <c r="AY1700" s="172" t="s">
        <v>201</v>
      </c>
    </row>
    <row r="1701" spans="1:65" s="15" customFormat="1" ht="11.25">
      <c r="B1701" s="179"/>
      <c r="D1701" s="164" t="s">
        <v>207</v>
      </c>
      <c r="E1701" s="180" t="s">
        <v>1</v>
      </c>
      <c r="F1701" s="181" t="s">
        <v>211</v>
      </c>
      <c r="H1701" s="182">
        <v>71.001999999999995</v>
      </c>
      <c r="I1701" s="183"/>
      <c r="L1701" s="179"/>
      <c r="M1701" s="184"/>
      <c r="N1701" s="185"/>
      <c r="O1701" s="185"/>
      <c r="P1701" s="185"/>
      <c r="Q1701" s="185"/>
      <c r="R1701" s="185"/>
      <c r="S1701" s="185"/>
      <c r="T1701" s="186"/>
      <c r="AT1701" s="180" t="s">
        <v>207</v>
      </c>
      <c r="AU1701" s="180" t="s">
        <v>84</v>
      </c>
      <c r="AV1701" s="15" t="s">
        <v>126</v>
      </c>
      <c r="AW1701" s="15" t="s">
        <v>32</v>
      </c>
      <c r="AX1701" s="15" t="s">
        <v>82</v>
      </c>
      <c r="AY1701" s="180" t="s">
        <v>201</v>
      </c>
    </row>
    <row r="1702" spans="1:65" s="2" customFormat="1" ht="16.5" customHeight="1">
      <c r="A1702" s="33"/>
      <c r="B1702" s="149"/>
      <c r="C1702" s="150" t="s">
        <v>1463</v>
      </c>
      <c r="D1702" s="150" t="s">
        <v>203</v>
      </c>
      <c r="E1702" s="151" t="s">
        <v>1464</v>
      </c>
      <c r="F1702" s="152" t="s">
        <v>1465</v>
      </c>
      <c r="G1702" s="153" t="s">
        <v>206</v>
      </c>
      <c r="H1702" s="154">
        <v>10.02</v>
      </c>
      <c r="I1702" s="155"/>
      <c r="J1702" s="156">
        <f>ROUND(I1702*H1702,2)</f>
        <v>0</v>
      </c>
      <c r="K1702" s="152" t="s">
        <v>335</v>
      </c>
      <c r="L1702" s="34"/>
      <c r="M1702" s="157" t="s">
        <v>1</v>
      </c>
      <c r="N1702" s="158" t="s">
        <v>41</v>
      </c>
      <c r="O1702" s="59"/>
      <c r="P1702" s="159">
        <f>O1702*H1702</f>
        <v>0</v>
      </c>
      <c r="Q1702" s="159">
        <v>2.7200000000000002E-3</v>
      </c>
      <c r="R1702" s="159">
        <f>Q1702*H1702</f>
        <v>2.7254400000000002E-2</v>
      </c>
      <c r="S1702" s="159">
        <v>0</v>
      </c>
      <c r="T1702" s="160">
        <f>S1702*H1702</f>
        <v>0</v>
      </c>
      <c r="U1702" s="33"/>
      <c r="V1702" s="33"/>
      <c r="W1702" s="33"/>
      <c r="X1702" s="33"/>
      <c r="Y1702" s="33"/>
      <c r="Z1702" s="33"/>
      <c r="AA1702" s="33"/>
      <c r="AB1702" s="33"/>
      <c r="AC1702" s="33"/>
      <c r="AD1702" s="33"/>
      <c r="AE1702" s="33"/>
      <c r="AR1702" s="161" t="s">
        <v>250</v>
      </c>
      <c r="AT1702" s="161" t="s">
        <v>203</v>
      </c>
      <c r="AU1702" s="161" t="s">
        <v>84</v>
      </c>
      <c r="AY1702" s="18" t="s">
        <v>201</v>
      </c>
      <c r="BE1702" s="162">
        <f>IF(N1702="základní",J1702,0)</f>
        <v>0</v>
      </c>
      <c r="BF1702" s="162">
        <f>IF(N1702="snížená",J1702,0)</f>
        <v>0</v>
      </c>
      <c r="BG1702" s="162">
        <f>IF(N1702="zákl. přenesená",J1702,0)</f>
        <v>0</v>
      </c>
      <c r="BH1702" s="162">
        <f>IF(N1702="sníž. přenesená",J1702,0)</f>
        <v>0</v>
      </c>
      <c r="BI1702" s="162">
        <f>IF(N1702="nulová",J1702,0)</f>
        <v>0</v>
      </c>
      <c r="BJ1702" s="18" t="s">
        <v>82</v>
      </c>
      <c r="BK1702" s="162">
        <f>ROUND(I1702*H1702,2)</f>
        <v>0</v>
      </c>
      <c r="BL1702" s="18" t="s">
        <v>250</v>
      </c>
      <c r="BM1702" s="161" t="s">
        <v>1466</v>
      </c>
    </row>
    <row r="1703" spans="1:65" s="14" customFormat="1" ht="11.25">
      <c r="B1703" s="171"/>
      <c r="D1703" s="164" t="s">
        <v>207</v>
      </c>
      <c r="E1703" s="172" t="s">
        <v>1</v>
      </c>
      <c r="F1703" s="173" t="s">
        <v>1467</v>
      </c>
      <c r="H1703" s="174">
        <v>10.02</v>
      </c>
      <c r="I1703" s="175"/>
      <c r="L1703" s="171"/>
      <c r="M1703" s="176"/>
      <c r="N1703" s="177"/>
      <c r="O1703" s="177"/>
      <c r="P1703" s="177"/>
      <c r="Q1703" s="177"/>
      <c r="R1703" s="177"/>
      <c r="S1703" s="177"/>
      <c r="T1703" s="178"/>
      <c r="AT1703" s="172" t="s">
        <v>207</v>
      </c>
      <c r="AU1703" s="172" t="s">
        <v>84</v>
      </c>
      <c r="AV1703" s="14" t="s">
        <v>84</v>
      </c>
      <c r="AW1703" s="14" t="s">
        <v>32</v>
      </c>
      <c r="AX1703" s="14" t="s">
        <v>82</v>
      </c>
      <c r="AY1703" s="172" t="s">
        <v>201</v>
      </c>
    </row>
    <row r="1704" spans="1:65" s="2" customFormat="1" ht="16.5" customHeight="1">
      <c r="A1704" s="33"/>
      <c r="B1704" s="149"/>
      <c r="C1704" s="150" t="s">
        <v>1468</v>
      </c>
      <c r="D1704" s="150" t="s">
        <v>203</v>
      </c>
      <c r="E1704" s="151" t="s">
        <v>1469</v>
      </c>
      <c r="F1704" s="152" t="s">
        <v>1470</v>
      </c>
      <c r="G1704" s="153" t="s">
        <v>215</v>
      </c>
      <c r="H1704" s="154">
        <v>76.358999999999995</v>
      </c>
      <c r="I1704" s="155"/>
      <c r="J1704" s="156">
        <f>ROUND(I1704*H1704,2)</f>
        <v>0</v>
      </c>
      <c r="K1704" s="152" t="s">
        <v>335</v>
      </c>
      <c r="L1704" s="34"/>
      <c r="M1704" s="157" t="s">
        <v>1</v>
      </c>
      <c r="N1704" s="158" t="s">
        <v>41</v>
      </c>
      <c r="O1704" s="59"/>
      <c r="P1704" s="159">
        <f>O1704*H1704</f>
        <v>0</v>
      </c>
      <c r="Q1704" s="159">
        <v>0</v>
      </c>
      <c r="R1704" s="159">
        <f>Q1704*H1704</f>
        <v>0</v>
      </c>
      <c r="S1704" s="159">
        <v>0</v>
      </c>
      <c r="T1704" s="160">
        <f>S1704*H1704</f>
        <v>0</v>
      </c>
      <c r="U1704" s="33"/>
      <c r="V1704" s="33"/>
      <c r="W1704" s="33"/>
      <c r="X1704" s="33"/>
      <c r="Y1704" s="33"/>
      <c r="Z1704" s="33"/>
      <c r="AA1704" s="33"/>
      <c r="AB1704" s="33"/>
      <c r="AC1704" s="33"/>
      <c r="AD1704" s="33"/>
      <c r="AE1704" s="33"/>
      <c r="AR1704" s="161" t="s">
        <v>250</v>
      </c>
      <c r="AT1704" s="161" t="s">
        <v>203</v>
      </c>
      <c r="AU1704" s="161" t="s">
        <v>84</v>
      </c>
      <c r="AY1704" s="18" t="s">
        <v>201</v>
      </c>
      <c r="BE1704" s="162">
        <f>IF(N1704="základní",J1704,0)</f>
        <v>0</v>
      </c>
      <c r="BF1704" s="162">
        <f>IF(N1704="snížená",J1704,0)</f>
        <v>0</v>
      </c>
      <c r="BG1704" s="162">
        <f>IF(N1704="zákl. přenesená",J1704,0)</f>
        <v>0</v>
      </c>
      <c r="BH1704" s="162">
        <f>IF(N1704="sníž. přenesená",J1704,0)</f>
        <v>0</v>
      </c>
      <c r="BI1704" s="162">
        <f>IF(N1704="nulová",J1704,0)</f>
        <v>0</v>
      </c>
      <c r="BJ1704" s="18" t="s">
        <v>82</v>
      </c>
      <c r="BK1704" s="162">
        <f>ROUND(I1704*H1704,2)</f>
        <v>0</v>
      </c>
      <c r="BL1704" s="18" t="s">
        <v>250</v>
      </c>
      <c r="BM1704" s="161" t="s">
        <v>1471</v>
      </c>
    </row>
    <row r="1705" spans="1:65" s="12" customFormat="1" ht="22.9" customHeight="1">
      <c r="B1705" s="136"/>
      <c r="D1705" s="137" t="s">
        <v>75</v>
      </c>
      <c r="E1705" s="147" t="s">
        <v>1472</v>
      </c>
      <c r="F1705" s="147" t="s">
        <v>1473</v>
      </c>
      <c r="I1705" s="139"/>
      <c r="J1705" s="148">
        <f>BK1705</f>
        <v>0</v>
      </c>
      <c r="L1705" s="136"/>
      <c r="M1705" s="141"/>
      <c r="N1705" s="142"/>
      <c r="O1705" s="142"/>
      <c r="P1705" s="143">
        <f>SUM(P1706:P1824)</f>
        <v>0</v>
      </c>
      <c r="Q1705" s="142"/>
      <c r="R1705" s="143">
        <f>SUM(R1706:R1824)</f>
        <v>30.092632139999992</v>
      </c>
      <c r="S1705" s="142"/>
      <c r="T1705" s="144">
        <f>SUM(T1706:T1824)</f>
        <v>0</v>
      </c>
      <c r="AR1705" s="137" t="s">
        <v>84</v>
      </c>
      <c r="AT1705" s="145" t="s">
        <v>75</v>
      </c>
      <c r="AU1705" s="145" t="s">
        <v>82</v>
      </c>
      <c r="AY1705" s="137" t="s">
        <v>201</v>
      </c>
      <c r="BK1705" s="146">
        <f>SUM(BK1706:BK1824)</f>
        <v>0</v>
      </c>
    </row>
    <row r="1706" spans="1:65" s="2" customFormat="1" ht="16.5" customHeight="1">
      <c r="A1706" s="33"/>
      <c r="B1706" s="149"/>
      <c r="C1706" s="150" t="s">
        <v>1474</v>
      </c>
      <c r="D1706" s="150" t="s">
        <v>203</v>
      </c>
      <c r="E1706" s="151" t="s">
        <v>1475</v>
      </c>
      <c r="F1706" s="152" t="s">
        <v>1476</v>
      </c>
      <c r="G1706" s="153" t="s">
        <v>405</v>
      </c>
      <c r="H1706" s="154">
        <v>38.247</v>
      </c>
      <c r="I1706" s="155"/>
      <c r="J1706" s="156">
        <f>ROUND(I1706*H1706,2)</f>
        <v>0</v>
      </c>
      <c r="K1706" s="152" t="s">
        <v>1</v>
      </c>
      <c r="L1706" s="34"/>
      <c r="M1706" s="157" t="s">
        <v>1</v>
      </c>
      <c r="N1706" s="158" t="s">
        <v>41</v>
      </c>
      <c r="O1706" s="59"/>
      <c r="P1706" s="159">
        <f>O1706*H1706</f>
        <v>0</v>
      </c>
      <c r="Q1706" s="159">
        <v>4.5030000000000001E-2</v>
      </c>
      <c r="R1706" s="159">
        <f>Q1706*H1706</f>
        <v>1.7222624099999999</v>
      </c>
      <c r="S1706" s="159">
        <v>0</v>
      </c>
      <c r="T1706" s="160">
        <f>S1706*H1706</f>
        <v>0</v>
      </c>
      <c r="U1706" s="33"/>
      <c r="V1706" s="33"/>
      <c r="W1706" s="33"/>
      <c r="X1706" s="33"/>
      <c r="Y1706" s="33"/>
      <c r="Z1706" s="33"/>
      <c r="AA1706" s="33"/>
      <c r="AB1706" s="33"/>
      <c r="AC1706" s="33"/>
      <c r="AD1706" s="33"/>
      <c r="AE1706" s="33"/>
      <c r="AR1706" s="161" t="s">
        <v>250</v>
      </c>
      <c r="AT1706" s="161" t="s">
        <v>203</v>
      </c>
      <c r="AU1706" s="161" t="s">
        <v>84</v>
      </c>
      <c r="AY1706" s="18" t="s">
        <v>201</v>
      </c>
      <c r="BE1706" s="162">
        <f>IF(N1706="základní",J1706,0)</f>
        <v>0</v>
      </c>
      <c r="BF1706" s="162">
        <f>IF(N1706="snížená",J1706,0)</f>
        <v>0</v>
      </c>
      <c r="BG1706" s="162">
        <f>IF(N1706="zákl. přenesená",J1706,0)</f>
        <v>0</v>
      </c>
      <c r="BH1706" s="162">
        <f>IF(N1706="sníž. přenesená",J1706,0)</f>
        <v>0</v>
      </c>
      <c r="BI1706" s="162">
        <f>IF(N1706="nulová",J1706,0)</f>
        <v>0</v>
      </c>
      <c r="BJ1706" s="18" t="s">
        <v>82</v>
      </c>
      <c r="BK1706" s="162">
        <f>ROUND(I1706*H1706,2)</f>
        <v>0</v>
      </c>
      <c r="BL1706" s="18" t="s">
        <v>250</v>
      </c>
      <c r="BM1706" s="161" t="s">
        <v>1477</v>
      </c>
    </row>
    <row r="1707" spans="1:65" s="13" customFormat="1" ht="11.25">
      <c r="B1707" s="163"/>
      <c r="D1707" s="164" t="s">
        <v>207</v>
      </c>
      <c r="E1707" s="165" t="s">
        <v>1</v>
      </c>
      <c r="F1707" s="166" t="s">
        <v>930</v>
      </c>
      <c r="H1707" s="165" t="s">
        <v>1</v>
      </c>
      <c r="I1707" s="167"/>
      <c r="L1707" s="163"/>
      <c r="M1707" s="168"/>
      <c r="N1707" s="169"/>
      <c r="O1707" s="169"/>
      <c r="P1707" s="169"/>
      <c r="Q1707" s="169"/>
      <c r="R1707" s="169"/>
      <c r="S1707" s="169"/>
      <c r="T1707" s="170"/>
      <c r="AT1707" s="165" t="s">
        <v>207</v>
      </c>
      <c r="AU1707" s="165" t="s">
        <v>84</v>
      </c>
      <c r="AV1707" s="13" t="s">
        <v>82</v>
      </c>
      <c r="AW1707" s="13" t="s">
        <v>32</v>
      </c>
      <c r="AX1707" s="13" t="s">
        <v>76</v>
      </c>
      <c r="AY1707" s="165" t="s">
        <v>201</v>
      </c>
    </row>
    <row r="1708" spans="1:65" s="14" customFormat="1" ht="11.25">
      <c r="B1708" s="171"/>
      <c r="D1708" s="164" t="s">
        <v>207</v>
      </c>
      <c r="E1708" s="172" t="s">
        <v>1</v>
      </c>
      <c r="F1708" s="173" t="s">
        <v>1478</v>
      </c>
      <c r="H1708" s="174">
        <v>12.148</v>
      </c>
      <c r="I1708" s="175"/>
      <c r="L1708" s="171"/>
      <c r="M1708" s="176"/>
      <c r="N1708" s="177"/>
      <c r="O1708" s="177"/>
      <c r="P1708" s="177"/>
      <c r="Q1708" s="177"/>
      <c r="R1708" s="177"/>
      <c r="S1708" s="177"/>
      <c r="T1708" s="178"/>
      <c r="AT1708" s="172" t="s">
        <v>207</v>
      </c>
      <c r="AU1708" s="172" t="s">
        <v>84</v>
      </c>
      <c r="AV1708" s="14" t="s">
        <v>84</v>
      </c>
      <c r="AW1708" s="14" t="s">
        <v>32</v>
      </c>
      <c r="AX1708" s="14" t="s">
        <v>76</v>
      </c>
      <c r="AY1708" s="172" t="s">
        <v>201</v>
      </c>
    </row>
    <row r="1709" spans="1:65" s="14" customFormat="1" ht="11.25">
      <c r="B1709" s="171"/>
      <c r="D1709" s="164" t="s">
        <v>207</v>
      </c>
      <c r="E1709" s="172" t="s">
        <v>1</v>
      </c>
      <c r="F1709" s="173" t="s">
        <v>1479</v>
      </c>
      <c r="H1709" s="174">
        <v>26.099</v>
      </c>
      <c r="I1709" s="175"/>
      <c r="L1709" s="171"/>
      <c r="M1709" s="176"/>
      <c r="N1709" s="177"/>
      <c r="O1709" s="177"/>
      <c r="P1709" s="177"/>
      <c r="Q1709" s="177"/>
      <c r="R1709" s="177"/>
      <c r="S1709" s="177"/>
      <c r="T1709" s="178"/>
      <c r="AT1709" s="172" t="s">
        <v>207</v>
      </c>
      <c r="AU1709" s="172" t="s">
        <v>84</v>
      </c>
      <c r="AV1709" s="14" t="s">
        <v>84</v>
      </c>
      <c r="AW1709" s="14" t="s">
        <v>32</v>
      </c>
      <c r="AX1709" s="14" t="s">
        <v>76</v>
      </c>
      <c r="AY1709" s="172" t="s">
        <v>201</v>
      </c>
    </row>
    <row r="1710" spans="1:65" s="15" customFormat="1" ht="11.25">
      <c r="B1710" s="179"/>
      <c r="D1710" s="164" t="s">
        <v>207</v>
      </c>
      <c r="E1710" s="180" t="s">
        <v>1</v>
      </c>
      <c r="F1710" s="181" t="s">
        <v>211</v>
      </c>
      <c r="H1710" s="182">
        <v>38.247</v>
      </c>
      <c r="I1710" s="183"/>
      <c r="L1710" s="179"/>
      <c r="M1710" s="184"/>
      <c r="N1710" s="185"/>
      <c r="O1710" s="185"/>
      <c r="P1710" s="185"/>
      <c r="Q1710" s="185"/>
      <c r="R1710" s="185"/>
      <c r="S1710" s="185"/>
      <c r="T1710" s="186"/>
      <c r="AT1710" s="180" t="s">
        <v>207</v>
      </c>
      <c r="AU1710" s="180" t="s">
        <v>84</v>
      </c>
      <c r="AV1710" s="15" t="s">
        <v>126</v>
      </c>
      <c r="AW1710" s="15" t="s">
        <v>32</v>
      </c>
      <c r="AX1710" s="15" t="s">
        <v>82</v>
      </c>
      <c r="AY1710" s="180" t="s">
        <v>201</v>
      </c>
    </row>
    <row r="1711" spans="1:65" s="2" customFormat="1" ht="16.5" customHeight="1">
      <c r="A1711" s="33"/>
      <c r="B1711" s="149"/>
      <c r="C1711" s="150" t="s">
        <v>1480</v>
      </c>
      <c r="D1711" s="150" t="s">
        <v>203</v>
      </c>
      <c r="E1711" s="151" t="s">
        <v>1481</v>
      </c>
      <c r="F1711" s="152" t="s">
        <v>1482</v>
      </c>
      <c r="G1711" s="153" t="s">
        <v>405</v>
      </c>
      <c r="H1711" s="154">
        <v>132.482</v>
      </c>
      <c r="I1711" s="155"/>
      <c r="J1711" s="156">
        <f>ROUND(I1711*H1711,2)</f>
        <v>0</v>
      </c>
      <c r="K1711" s="152" t="s">
        <v>335</v>
      </c>
      <c r="L1711" s="34"/>
      <c r="M1711" s="157" t="s">
        <v>1</v>
      </c>
      <c r="N1711" s="158" t="s">
        <v>41</v>
      </c>
      <c r="O1711" s="59"/>
      <c r="P1711" s="159">
        <f>O1711*H1711</f>
        <v>0</v>
      </c>
      <c r="Q1711" s="159">
        <v>4.5030000000000001E-2</v>
      </c>
      <c r="R1711" s="159">
        <f>Q1711*H1711</f>
        <v>5.9656644600000002</v>
      </c>
      <c r="S1711" s="159">
        <v>0</v>
      </c>
      <c r="T1711" s="160">
        <f>S1711*H1711</f>
        <v>0</v>
      </c>
      <c r="U1711" s="33"/>
      <c r="V1711" s="33"/>
      <c r="W1711" s="33"/>
      <c r="X1711" s="33"/>
      <c r="Y1711" s="33"/>
      <c r="Z1711" s="33"/>
      <c r="AA1711" s="33"/>
      <c r="AB1711" s="33"/>
      <c r="AC1711" s="33"/>
      <c r="AD1711" s="33"/>
      <c r="AE1711" s="33"/>
      <c r="AR1711" s="161" t="s">
        <v>250</v>
      </c>
      <c r="AT1711" s="161" t="s">
        <v>203</v>
      </c>
      <c r="AU1711" s="161" t="s">
        <v>84</v>
      </c>
      <c r="AY1711" s="18" t="s">
        <v>201</v>
      </c>
      <c r="BE1711" s="162">
        <f>IF(N1711="základní",J1711,0)</f>
        <v>0</v>
      </c>
      <c r="BF1711" s="162">
        <f>IF(N1711="snížená",J1711,0)</f>
        <v>0</v>
      </c>
      <c r="BG1711" s="162">
        <f>IF(N1711="zákl. přenesená",J1711,0)</f>
        <v>0</v>
      </c>
      <c r="BH1711" s="162">
        <f>IF(N1711="sníž. přenesená",J1711,0)</f>
        <v>0</v>
      </c>
      <c r="BI1711" s="162">
        <f>IF(N1711="nulová",J1711,0)</f>
        <v>0</v>
      </c>
      <c r="BJ1711" s="18" t="s">
        <v>82</v>
      </c>
      <c r="BK1711" s="162">
        <f>ROUND(I1711*H1711,2)</f>
        <v>0</v>
      </c>
      <c r="BL1711" s="18" t="s">
        <v>250</v>
      </c>
      <c r="BM1711" s="161" t="s">
        <v>1483</v>
      </c>
    </row>
    <row r="1712" spans="1:65" s="13" customFormat="1" ht="11.25">
      <c r="B1712" s="163"/>
      <c r="D1712" s="164" t="s">
        <v>207</v>
      </c>
      <c r="E1712" s="165" t="s">
        <v>1</v>
      </c>
      <c r="F1712" s="166" t="s">
        <v>930</v>
      </c>
      <c r="H1712" s="165" t="s">
        <v>1</v>
      </c>
      <c r="I1712" s="167"/>
      <c r="L1712" s="163"/>
      <c r="M1712" s="168"/>
      <c r="N1712" s="169"/>
      <c r="O1712" s="169"/>
      <c r="P1712" s="169"/>
      <c r="Q1712" s="169"/>
      <c r="R1712" s="169"/>
      <c r="S1712" s="169"/>
      <c r="T1712" s="170"/>
      <c r="AT1712" s="165" t="s">
        <v>207</v>
      </c>
      <c r="AU1712" s="165" t="s">
        <v>84</v>
      </c>
      <c r="AV1712" s="13" t="s">
        <v>82</v>
      </c>
      <c r="AW1712" s="13" t="s">
        <v>32</v>
      </c>
      <c r="AX1712" s="13" t="s">
        <v>76</v>
      </c>
      <c r="AY1712" s="165" t="s">
        <v>201</v>
      </c>
    </row>
    <row r="1713" spans="1:65" s="14" customFormat="1" ht="22.5">
      <c r="B1713" s="171"/>
      <c r="D1713" s="164" t="s">
        <v>207</v>
      </c>
      <c r="E1713" s="172" t="s">
        <v>1</v>
      </c>
      <c r="F1713" s="173" t="s">
        <v>1484</v>
      </c>
      <c r="H1713" s="174">
        <v>68.793000000000006</v>
      </c>
      <c r="I1713" s="175"/>
      <c r="L1713" s="171"/>
      <c r="M1713" s="176"/>
      <c r="N1713" s="177"/>
      <c r="O1713" s="177"/>
      <c r="P1713" s="177"/>
      <c r="Q1713" s="177"/>
      <c r="R1713" s="177"/>
      <c r="S1713" s="177"/>
      <c r="T1713" s="178"/>
      <c r="AT1713" s="172" t="s">
        <v>207</v>
      </c>
      <c r="AU1713" s="172" t="s">
        <v>84</v>
      </c>
      <c r="AV1713" s="14" t="s">
        <v>84</v>
      </c>
      <c r="AW1713" s="14" t="s">
        <v>32</v>
      </c>
      <c r="AX1713" s="14" t="s">
        <v>76</v>
      </c>
      <c r="AY1713" s="172" t="s">
        <v>201</v>
      </c>
    </row>
    <row r="1714" spans="1:65" s="13" customFormat="1" ht="11.25">
      <c r="B1714" s="163"/>
      <c r="D1714" s="164" t="s">
        <v>207</v>
      </c>
      <c r="E1714" s="165" t="s">
        <v>1</v>
      </c>
      <c r="F1714" s="166" t="s">
        <v>933</v>
      </c>
      <c r="H1714" s="165" t="s">
        <v>1</v>
      </c>
      <c r="I1714" s="167"/>
      <c r="L1714" s="163"/>
      <c r="M1714" s="168"/>
      <c r="N1714" s="169"/>
      <c r="O1714" s="169"/>
      <c r="P1714" s="169"/>
      <c r="Q1714" s="169"/>
      <c r="R1714" s="169"/>
      <c r="S1714" s="169"/>
      <c r="T1714" s="170"/>
      <c r="AT1714" s="165" t="s">
        <v>207</v>
      </c>
      <c r="AU1714" s="165" t="s">
        <v>84</v>
      </c>
      <c r="AV1714" s="13" t="s">
        <v>82</v>
      </c>
      <c r="AW1714" s="13" t="s">
        <v>32</v>
      </c>
      <c r="AX1714" s="13" t="s">
        <v>76</v>
      </c>
      <c r="AY1714" s="165" t="s">
        <v>201</v>
      </c>
    </row>
    <row r="1715" spans="1:65" s="14" customFormat="1" ht="11.25">
      <c r="B1715" s="171"/>
      <c r="D1715" s="164" t="s">
        <v>207</v>
      </c>
      <c r="E1715" s="172" t="s">
        <v>1</v>
      </c>
      <c r="F1715" s="173" t="s">
        <v>1485</v>
      </c>
      <c r="H1715" s="174">
        <v>63.689</v>
      </c>
      <c r="I1715" s="175"/>
      <c r="L1715" s="171"/>
      <c r="M1715" s="176"/>
      <c r="N1715" s="177"/>
      <c r="O1715" s="177"/>
      <c r="P1715" s="177"/>
      <c r="Q1715" s="177"/>
      <c r="R1715" s="177"/>
      <c r="S1715" s="177"/>
      <c r="T1715" s="178"/>
      <c r="AT1715" s="172" t="s">
        <v>207</v>
      </c>
      <c r="AU1715" s="172" t="s">
        <v>84</v>
      </c>
      <c r="AV1715" s="14" t="s">
        <v>84</v>
      </c>
      <c r="AW1715" s="14" t="s">
        <v>32</v>
      </c>
      <c r="AX1715" s="14" t="s">
        <v>76</v>
      </c>
      <c r="AY1715" s="172" t="s">
        <v>201</v>
      </c>
    </row>
    <row r="1716" spans="1:65" s="15" customFormat="1" ht="11.25">
      <c r="B1716" s="179"/>
      <c r="D1716" s="164" t="s">
        <v>207</v>
      </c>
      <c r="E1716" s="180" t="s">
        <v>1</v>
      </c>
      <c r="F1716" s="181" t="s">
        <v>211</v>
      </c>
      <c r="H1716" s="182">
        <v>132.482</v>
      </c>
      <c r="I1716" s="183"/>
      <c r="L1716" s="179"/>
      <c r="M1716" s="184"/>
      <c r="N1716" s="185"/>
      <c r="O1716" s="185"/>
      <c r="P1716" s="185"/>
      <c r="Q1716" s="185"/>
      <c r="R1716" s="185"/>
      <c r="S1716" s="185"/>
      <c r="T1716" s="186"/>
      <c r="AT1716" s="180" t="s">
        <v>207</v>
      </c>
      <c r="AU1716" s="180" t="s">
        <v>84</v>
      </c>
      <c r="AV1716" s="15" t="s">
        <v>126</v>
      </c>
      <c r="AW1716" s="15" t="s">
        <v>32</v>
      </c>
      <c r="AX1716" s="15" t="s">
        <v>82</v>
      </c>
      <c r="AY1716" s="180" t="s">
        <v>201</v>
      </c>
    </row>
    <row r="1717" spans="1:65" s="2" customFormat="1" ht="16.5" customHeight="1">
      <c r="A1717" s="33"/>
      <c r="B1717" s="149"/>
      <c r="C1717" s="150" t="s">
        <v>1486</v>
      </c>
      <c r="D1717" s="150" t="s">
        <v>203</v>
      </c>
      <c r="E1717" s="151" t="s">
        <v>1487</v>
      </c>
      <c r="F1717" s="152" t="s">
        <v>1488</v>
      </c>
      <c r="G1717" s="153" t="s">
        <v>405</v>
      </c>
      <c r="H1717" s="154">
        <v>41.555999999999997</v>
      </c>
      <c r="I1717" s="155"/>
      <c r="J1717" s="156">
        <f>ROUND(I1717*H1717,2)</f>
        <v>0</v>
      </c>
      <c r="K1717" s="152" t="s">
        <v>335</v>
      </c>
      <c r="L1717" s="34"/>
      <c r="M1717" s="157" t="s">
        <v>1</v>
      </c>
      <c r="N1717" s="158" t="s">
        <v>41</v>
      </c>
      <c r="O1717" s="59"/>
      <c r="P1717" s="159">
        <f>O1717*H1717</f>
        <v>0</v>
      </c>
      <c r="Q1717" s="159">
        <v>4.3229999999999998E-2</v>
      </c>
      <c r="R1717" s="159">
        <f>Q1717*H1717</f>
        <v>1.7964658799999997</v>
      </c>
      <c r="S1717" s="159">
        <v>0</v>
      </c>
      <c r="T1717" s="160">
        <f>S1717*H1717</f>
        <v>0</v>
      </c>
      <c r="U1717" s="33"/>
      <c r="V1717" s="33"/>
      <c r="W1717" s="33"/>
      <c r="X1717" s="33"/>
      <c r="Y1717" s="33"/>
      <c r="Z1717" s="33"/>
      <c r="AA1717" s="33"/>
      <c r="AB1717" s="33"/>
      <c r="AC1717" s="33"/>
      <c r="AD1717" s="33"/>
      <c r="AE1717" s="33"/>
      <c r="AR1717" s="161" t="s">
        <v>250</v>
      </c>
      <c r="AT1717" s="161" t="s">
        <v>203</v>
      </c>
      <c r="AU1717" s="161" t="s">
        <v>84</v>
      </c>
      <c r="AY1717" s="18" t="s">
        <v>201</v>
      </c>
      <c r="BE1717" s="162">
        <f>IF(N1717="základní",J1717,0)</f>
        <v>0</v>
      </c>
      <c r="BF1717" s="162">
        <f>IF(N1717="snížená",J1717,0)</f>
        <v>0</v>
      </c>
      <c r="BG1717" s="162">
        <f>IF(N1717="zákl. přenesená",J1717,0)</f>
        <v>0</v>
      </c>
      <c r="BH1717" s="162">
        <f>IF(N1717="sníž. přenesená",J1717,0)</f>
        <v>0</v>
      </c>
      <c r="BI1717" s="162">
        <f>IF(N1717="nulová",J1717,0)</f>
        <v>0</v>
      </c>
      <c r="BJ1717" s="18" t="s">
        <v>82</v>
      </c>
      <c r="BK1717" s="162">
        <f>ROUND(I1717*H1717,2)</f>
        <v>0</v>
      </c>
      <c r="BL1717" s="18" t="s">
        <v>250</v>
      </c>
      <c r="BM1717" s="161" t="s">
        <v>1489</v>
      </c>
    </row>
    <row r="1718" spans="1:65" s="14" customFormat="1" ht="11.25">
      <c r="B1718" s="171"/>
      <c r="D1718" s="164" t="s">
        <v>207</v>
      </c>
      <c r="E1718" s="172" t="s">
        <v>1</v>
      </c>
      <c r="F1718" s="173" t="s">
        <v>1490</v>
      </c>
      <c r="H1718" s="174">
        <v>41.555999999999997</v>
      </c>
      <c r="I1718" s="175"/>
      <c r="L1718" s="171"/>
      <c r="M1718" s="176"/>
      <c r="N1718" s="177"/>
      <c r="O1718" s="177"/>
      <c r="P1718" s="177"/>
      <c r="Q1718" s="177"/>
      <c r="R1718" s="177"/>
      <c r="S1718" s="177"/>
      <c r="T1718" s="178"/>
      <c r="AT1718" s="172" t="s">
        <v>207</v>
      </c>
      <c r="AU1718" s="172" t="s">
        <v>84</v>
      </c>
      <c r="AV1718" s="14" t="s">
        <v>84</v>
      </c>
      <c r="AW1718" s="14" t="s">
        <v>32</v>
      </c>
      <c r="AX1718" s="14" t="s">
        <v>82</v>
      </c>
      <c r="AY1718" s="172" t="s">
        <v>201</v>
      </c>
    </row>
    <row r="1719" spans="1:65" s="2" customFormat="1" ht="16.5" customHeight="1">
      <c r="A1719" s="33"/>
      <c r="B1719" s="149"/>
      <c r="C1719" s="150" t="s">
        <v>1491</v>
      </c>
      <c r="D1719" s="150" t="s">
        <v>203</v>
      </c>
      <c r="E1719" s="151" t="s">
        <v>1492</v>
      </c>
      <c r="F1719" s="152" t="s">
        <v>1493</v>
      </c>
      <c r="G1719" s="153" t="s">
        <v>405</v>
      </c>
      <c r="H1719" s="154">
        <v>215.70099999999999</v>
      </c>
      <c r="I1719" s="155"/>
      <c r="J1719" s="156">
        <f>ROUND(I1719*H1719,2)</f>
        <v>0</v>
      </c>
      <c r="K1719" s="152" t="s">
        <v>1</v>
      </c>
      <c r="L1719" s="34"/>
      <c r="M1719" s="157" t="s">
        <v>1</v>
      </c>
      <c r="N1719" s="158" t="s">
        <v>41</v>
      </c>
      <c r="O1719" s="59"/>
      <c r="P1719" s="159">
        <f>O1719*H1719</f>
        <v>0</v>
      </c>
      <c r="Q1719" s="159">
        <v>1.256E-2</v>
      </c>
      <c r="R1719" s="159">
        <f>Q1719*H1719</f>
        <v>2.7092045599999999</v>
      </c>
      <c r="S1719" s="159">
        <v>0</v>
      </c>
      <c r="T1719" s="160">
        <f>S1719*H1719</f>
        <v>0</v>
      </c>
      <c r="U1719" s="33"/>
      <c r="V1719" s="33"/>
      <c r="W1719" s="33"/>
      <c r="X1719" s="33"/>
      <c r="Y1719" s="33"/>
      <c r="Z1719" s="33"/>
      <c r="AA1719" s="33"/>
      <c r="AB1719" s="33"/>
      <c r="AC1719" s="33"/>
      <c r="AD1719" s="33"/>
      <c r="AE1719" s="33"/>
      <c r="AR1719" s="161" t="s">
        <v>250</v>
      </c>
      <c r="AT1719" s="161" t="s">
        <v>203</v>
      </c>
      <c r="AU1719" s="161" t="s">
        <v>84</v>
      </c>
      <c r="AY1719" s="18" t="s">
        <v>201</v>
      </c>
      <c r="BE1719" s="162">
        <f>IF(N1719="základní",J1719,0)</f>
        <v>0</v>
      </c>
      <c r="BF1719" s="162">
        <f>IF(N1719="snížená",J1719,0)</f>
        <v>0</v>
      </c>
      <c r="BG1719" s="162">
        <f>IF(N1719="zákl. přenesená",J1719,0)</f>
        <v>0</v>
      </c>
      <c r="BH1719" s="162">
        <f>IF(N1719="sníž. přenesená",J1719,0)</f>
        <v>0</v>
      </c>
      <c r="BI1719" s="162">
        <f>IF(N1719="nulová",J1719,0)</f>
        <v>0</v>
      </c>
      <c r="BJ1719" s="18" t="s">
        <v>82</v>
      </c>
      <c r="BK1719" s="162">
        <f>ROUND(I1719*H1719,2)</f>
        <v>0</v>
      </c>
      <c r="BL1719" s="18" t="s">
        <v>250</v>
      </c>
      <c r="BM1719" s="161" t="s">
        <v>1494</v>
      </c>
    </row>
    <row r="1720" spans="1:65" s="13" customFormat="1" ht="11.25">
      <c r="B1720" s="163"/>
      <c r="D1720" s="164" t="s">
        <v>207</v>
      </c>
      <c r="E1720" s="165" t="s">
        <v>1</v>
      </c>
      <c r="F1720" s="166" t="s">
        <v>607</v>
      </c>
      <c r="H1720" s="165" t="s">
        <v>1</v>
      </c>
      <c r="I1720" s="167"/>
      <c r="L1720" s="163"/>
      <c r="M1720" s="168"/>
      <c r="N1720" s="169"/>
      <c r="O1720" s="169"/>
      <c r="P1720" s="169"/>
      <c r="Q1720" s="169"/>
      <c r="R1720" s="169"/>
      <c r="S1720" s="169"/>
      <c r="T1720" s="170"/>
      <c r="AT1720" s="165" t="s">
        <v>207</v>
      </c>
      <c r="AU1720" s="165" t="s">
        <v>84</v>
      </c>
      <c r="AV1720" s="13" t="s">
        <v>82</v>
      </c>
      <c r="AW1720" s="13" t="s">
        <v>32</v>
      </c>
      <c r="AX1720" s="13" t="s">
        <v>76</v>
      </c>
      <c r="AY1720" s="165" t="s">
        <v>201</v>
      </c>
    </row>
    <row r="1721" spans="1:65" s="14" customFormat="1" ht="11.25">
      <c r="B1721" s="171"/>
      <c r="D1721" s="164" t="s">
        <v>207</v>
      </c>
      <c r="E1721" s="172" t="s">
        <v>1</v>
      </c>
      <c r="F1721" s="173" t="s">
        <v>608</v>
      </c>
      <c r="H1721" s="174">
        <v>8.3339999999999996</v>
      </c>
      <c r="I1721" s="175"/>
      <c r="L1721" s="171"/>
      <c r="M1721" s="176"/>
      <c r="N1721" s="177"/>
      <c r="O1721" s="177"/>
      <c r="P1721" s="177"/>
      <c r="Q1721" s="177"/>
      <c r="R1721" s="177"/>
      <c r="S1721" s="177"/>
      <c r="T1721" s="178"/>
      <c r="AT1721" s="172" t="s">
        <v>207</v>
      </c>
      <c r="AU1721" s="172" t="s">
        <v>84</v>
      </c>
      <c r="AV1721" s="14" t="s">
        <v>84</v>
      </c>
      <c r="AW1721" s="14" t="s">
        <v>32</v>
      </c>
      <c r="AX1721" s="14" t="s">
        <v>76</v>
      </c>
      <c r="AY1721" s="172" t="s">
        <v>201</v>
      </c>
    </row>
    <row r="1722" spans="1:65" s="14" customFormat="1" ht="11.25">
      <c r="B1722" s="171"/>
      <c r="D1722" s="164" t="s">
        <v>207</v>
      </c>
      <c r="E1722" s="172" t="s">
        <v>1</v>
      </c>
      <c r="F1722" s="173" t="s">
        <v>609</v>
      </c>
      <c r="H1722" s="174">
        <v>3.9620000000000002</v>
      </c>
      <c r="I1722" s="175"/>
      <c r="L1722" s="171"/>
      <c r="M1722" s="176"/>
      <c r="N1722" s="177"/>
      <c r="O1722" s="177"/>
      <c r="P1722" s="177"/>
      <c r="Q1722" s="177"/>
      <c r="R1722" s="177"/>
      <c r="S1722" s="177"/>
      <c r="T1722" s="178"/>
      <c r="AT1722" s="172" t="s">
        <v>207</v>
      </c>
      <c r="AU1722" s="172" t="s">
        <v>84</v>
      </c>
      <c r="AV1722" s="14" t="s">
        <v>84</v>
      </c>
      <c r="AW1722" s="14" t="s">
        <v>32</v>
      </c>
      <c r="AX1722" s="14" t="s">
        <v>76</v>
      </c>
      <c r="AY1722" s="172" t="s">
        <v>201</v>
      </c>
    </row>
    <row r="1723" spans="1:65" s="13" customFormat="1" ht="11.25">
      <c r="B1723" s="163"/>
      <c r="D1723" s="164" t="s">
        <v>207</v>
      </c>
      <c r="E1723" s="165" t="s">
        <v>1</v>
      </c>
      <c r="F1723" s="166" t="s">
        <v>980</v>
      </c>
      <c r="H1723" s="165" t="s">
        <v>1</v>
      </c>
      <c r="I1723" s="167"/>
      <c r="L1723" s="163"/>
      <c r="M1723" s="168"/>
      <c r="N1723" s="169"/>
      <c r="O1723" s="169"/>
      <c r="P1723" s="169"/>
      <c r="Q1723" s="169"/>
      <c r="R1723" s="169"/>
      <c r="S1723" s="169"/>
      <c r="T1723" s="170"/>
      <c r="AT1723" s="165" t="s">
        <v>207</v>
      </c>
      <c r="AU1723" s="165" t="s">
        <v>84</v>
      </c>
      <c r="AV1723" s="13" t="s">
        <v>82</v>
      </c>
      <c r="AW1723" s="13" t="s">
        <v>32</v>
      </c>
      <c r="AX1723" s="13" t="s">
        <v>76</v>
      </c>
      <c r="AY1723" s="165" t="s">
        <v>201</v>
      </c>
    </row>
    <row r="1724" spans="1:65" s="14" customFormat="1" ht="11.25">
      <c r="B1724" s="171"/>
      <c r="D1724" s="164" t="s">
        <v>207</v>
      </c>
      <c r="E1724" s="172" t="s">
        <v>1</v>
      </c>
      <c r="F1724" s="173" t="s">
        <v>611</v>
      </c>
      <c r="H1724" s="174">
        <v>15.29</v>
      </c>
      <c r="I1724" s="175"/>
      <c r="L1724" s="171"/>
      <c r="M1724" s="176"/>
      <c r="N1724" s="177"/>
      <c r="O1724" s="177"/>
      <c r="P1724" s="177"/>
      <c r="Q1724" s="177"/>
      <c r="R1724" s="177"/>
      <c r="S1724" s="177"/>
      <c r="T1724" s="178"/>
      <c r="AT1724" s="172" t="s">
        <v>207</v>
      </c>
      <c r="AU1724" s="172" t="s">
        <v>84</v>
      </c>
      <c r="AV1724" s="14" t="s">
        <v>84</v>
      </c>
      <c r="AW1724" s="14" t="s">
        <v>32</v>
      </c>
      <c r="AX1724" s="14" t="s">
        <v>76</v>
      </c>
      <c r="AY1724" s="172" t="s">
        <v>201</v>
      </c>
    </row>
    <row r="1725" spans="1:65" s="13" customFormat="1" ht="11.25">
      <c r="B1725" s="163"/>
      <c r="D1725" s="164" t="s">
        <v>207</v>
      </c>
      <c r="E1725" s="165" t="s">
        <v>1</v>
      </c>
      <c r="F1725" s="166" t="s">
        <v>612</v>
      </c>
      <c r="H1725" s="165" t="s">
        <v>1</v>
      </c>
      <c r="I1725" s="167"/>
      <c r="L1725" s="163"/>
      <c r="M1725" s="168"/>
      <c r="N1725" s="169"/>
      <c r="O1725" s="169"/>
      <c r="P1725" s="169"/>
      <c r="Q1725" s="169"/>
      <c r="R1725" s="169"/>
      <c r="S1725" s="169"/>
      <c r="T1725" s="170"/>
      <c r="AT1725" s="165" t="s">
        <v>207</v>
      </c>
      <c r="AU1725" s="165" t="s">
        <v>84</v>
      </c>
      <c r="AV1725" s="13" t="s">
        <v>82</v>
      </c>
      <c r="AW1725" s="13" t="s">
        <v>32</v>
      </c>
      <c r="AX1725" s="13" t="s">
        <v>76</v>
      </c>
      <c r="AY1725" s="165" t="s">
        <v>201</v>
      </c>
    </row>
    <row r="1726" spans="1:65" s="14" customFormat="1" ht="11.25">
      <c r="B1726" s="171"/>
      <c r="D1726" s="164" t="s">
        <v>207</v>
      </c>
      <c r="E1726" s="172" t="s">
        <v>1</v>
      </c>
      <c r="F1726" s="173" t="s">
        <v>613</v>
      </c>
      <c r="H1726" s="174">
        <v>20.556999999999999</v>
      </c>
      <c r="I1726" s="175"/>
      <c r="L1726" s="171"/>
      <c r="M1726" s="176"/>
      <c r="N1726" s="177"/>
      <c r="O1726" s="177"/>
      <c r="P1726" s="177"/>
      <c r="Q1726" s="177"/>
      <c r="R1726" s="177"/>
      <c r="S1726" s="177"/>
      <c r="T1726" s="178"/>
      <c r="AT1726" s="172" t="s">
        <v>207</v>
      </c>
      <c r="AU1726" s="172" t="s">
        <v>84</v>
      </c>
      <c r="AV1726" s="14" t="s">
        <v>84</v>
      </c>
      <c r="AW1726" s="14" t="s">
        <v>32</v>
      </c>
      <c r="AX1726" s="14" t="s">
        <v>76</v>
      </c>
      <c r="AY1726" s="172" t="s">
        <v>201</v>
      </c>
    </row>
    <row r="1727" spans="1:65" s="13" customFormat="1" ht="11.25">
      <c r="B1727" s="163"/>
      <c r="D1727" s="164" t="s">
        <v>207</v>
      </c>
      <c r="E1727" s="165" t="s">
        <v>1</v>
      </c>
      <c r="F1727" s="166" t="s">
        <v>931</v>
      </c>
      <c r="H1727" s="165" t="s">
        <v>1</v>
      </c>
      <c r="I1727" s="167"/>
      <c r="L1727" s="163"/>
      <c r="M1727" s="168"/>
      <c r="N1727" s="169"/>
      <c r="O1727" s="169"/>
      <c r="P1727" s="169"/>
      <c r="Q1727" s="169"/>
      <c r="R1727" s="169"/>
      <c r="S1727" s="169"/>
      <c r="T1727" s="170"/>
      <c r="AT1727" s="165" t="s">
        <v>207</v>
      </c>
      <c r="AU1727" s="165" t="s">
        <v>84</v>
      </c>
      <c r="AV1727" s="13" t="s">
        <v>82</v>
      </c>
      <c r="AW1727" s="13" t="s">
        <v>32</v>
      </c>
      <c r="AX1727" s="13" t="s">
        <v>76</v>
      </c>
      <c r="AY1727" s="165" t="s">
        <v>201</v>
      </c>
    </row>
    <row r="1728" spans="1:65" s="14" customFormat="1" ht="11.25">
      <c r="B1728" s="171"/>
      <c r="D1728" s="164" t="s">
        <v>207</v>
      </c>
      <c r="E1728" s="172" t="s">
        <v>1</v>
      </c>
      <c r="F1728" s="173" t="s">
        <v>932</v>
      </c>
      <c r="H1728" s="174">
        <v>46.238</v>
      </c>
      <c r="I1728" s="175"/>
      <c r="L1728" s="171"/>
      <c r="M1728" s="176"/>
      <c r="N1728" s="177"/>
      <c r="O1728" s="177"/>
      <c r="P1728" s="177"/>
      <c r="Q1728" s="177"/>
      <c r="R1728" s="177"/>
      <c r="S1728" s="177"/>
      <c r="T1728" s="178"/>
      <c r="AT1728" s="172" t="s">
        <v>207</v>
      </c>
      <c r="AU1728" s="172" t="s">
        <v>84</v>
      </c>
      <c r="AV1728" s="14" t="s">
        <v>84</v>
      </c>
      <c r="AW1728" s="14" t="s">
        <v>32</v>
      </c>
      <c r="AX1728" s="14" t="s">
        <v>76</v>
      </c>
      <c r="AY1728" s="172" t="s">
        <v>201</v>
      </c>
    </row>
    <row r="1729" spans="1:65" s="13" customFormat="1" ht="11.25">
      <c r="B1729" s="163"/>
      <c r="D1729" s="164" t="s">
        <v>207</v>
      </c>
      <c r="E1729" s="165" t="s">
        <v>1</v>
      </c>
      <c r="F1729" s="166" t="s">
        <v>614</v>
      </c>
      <c r="H1729" s="165" t="s">
        <v>1</v>
      </c>
      <c r="I1729" s="167"/>
      <c r="L1729" s="163"/>
      <c r="M1729" s="168"/>
      <c r="N1729" s="169"/>
      <c r="O1729" s="169"/>
      <c r="P1729" s="169"/>
      <c r="Q1729" s="169"/>
      <c r="R1729" s="169"/>
      <c r="S1729" s="169"/>
      <c r="T1729" s="170"/>
      <c r="AT1729" s="165" t="s">
        <v>207</v>
      </c>
      <c r="AU1729" s="165" t="s">
        <v>84</v>
      </c>
      <c r="AV1729" s="13" t="s">
        <v>82</v>
      </c>
      <c r="AW1729" s="13" t="s">
        <v>32</v>
      </c>
      <c r="AX1729" s="13" t="s">
        <v>76</v>
      </c>
      <c r="AY1729" s="165" t="s">
        <v>201</v>
      </c>
    </row>
    <row r="1730" spans="1:65" s="14" customFormat="1" ht="11.25">
      <c r="B1730" s="171"/>
      <c r="D1730" s="164" t="s">
        <v>207</v>
      </c>
      <c r="E1730" s="172" t="s">
        <v>1</v>
      </c>
      <c r="F1730" s="173" t="s">
        <v>615</v>
      </c>
      <c r="H1730" s="174">
        <v>121.32</v>
      </c>
      <c r="I1730" s="175"/>
      <c r="L1730" s="171"/>
      <c r="M1730" s="176"/>
      <c r="N1730" s="177"/>
      <c r="O1730" s="177"/>
      <c r="P1730" s="177"/>
      <c r="Q1730" s="177"/>
      <c r="R1730" s="177"/>
      <c r="S1730" s="177"/>
      <c r="T1730" s="178"/>
      <c r="AT1730" s="172" t="s">
        <v>207</v>
      </c>
      <c r="AU1730" s="172" t="s">
        <v>84</v>
      </c>
      <c r="AV1730" s="14" t="s">
        <v>84</v>
      </c>
      <c r="AW1730" s="14" t="s">
        <v>32</v>
      </c>
      <c r="AX1730" s="14" t="s">
        <v>76</v>
      </c>
      <c r="AY1730" s="172" t="s">
        <v>201</v>
      </c>
    </row>
    <row r="1731" spans="1:65" s="15" customFormat="1" ht="11.25">
      <c r="B1731" s="179"/>
      <c r="D1731" s="164" t="s">
        <v>207</v>
      </c>
      <c r="E1731" s="180" t="s">
        <v>1</v>
      </c>
      <c r="F1731" s="181" t="s">
        <v>211</v>
      </c>
      <c r="H1731" s="182">
        <v>215.70099999999999</v>
      </c>
      <c r="I1731" s="183"/>
      <c r="L1731" s="179"/>
      <c r="M1731" s="184"/>
      <c r="N1731" s="185"/>
      <c r="O1731" s="185"/>
      <c r="P1731" s="185"/>
      <c r="Q1731" s="185"/>
      <c r="R1731" s="185"/>
      <c r="S1731" s="185"/>
      <c r="T1731" s="186"/>
      <c r="AT1731" s="180" t="s">
        <v>207</v>
      </c>
      <c r="AU1731" s="180" t="s">
        <v>84</v>
      </c>
      <c r="AV1731" s="15" t="s">
        <v>126</v>
      </c>
      <c r="AW1731" s="15" t="s">
        <v>32</v>
      </c>
      <c r="AX1731" s="15" t="s">
        <v>82</v>
      </c>
      <c r="AY1731" s="180" t="s">
        <v>201</v>
      </c>
    </row>
    <row r="1732" spans="1:65" s="2" customFormat="1" ht="16.5" customHeight="1">
      <c r="A1732" s="33"/>
      <c r="B1732" s="149"/>
      <c r="C1732" s="150" t="s">
        <v>1495</v>
      </c>
      <c r="D1732" s="150" t="s">
        <v>203</v>
      </c>
      <c r="E1732" s="151" t="s">
        <v>1496</v>
      </c>
      <c r="F1732" s="152" t="s">
        <v>1497</v>
      </c>
      <c r="G1732" s="153" t="s">
        <v>405</v>
      </c>
      <c r="H1732" s="154">
        <v>14.332000000000001</v>
      </c>
      <c r="I1732" s="155"/>
      <c r="J1732" s="156">
        <f>ROUND(I1732*H1732,2)</f>
        <v>0</v>
      </c>
      <c r="K1732" s="152" t="s">
        <v>1</v>
      </c>
      <c r="L1732" s="34"/>
      <c r="M1732" s="157" t="s">
        <v>1</v>
      </c>
      <c r="N1732" s="158" t="s">
        <v>41</v>
      </c>
      <c r="O1732" s="59"/>
      <c r="P1732" s="159">
        <f>O1732*H1732</f>
        <v>0</v>
      </c>
      <c r="Q1732" s="159">
        <v>2.963E-2</v>
      </c>
      <c r="R1732" s="159">
        <f>Q1732*H1732</f>
        <v>0.42465716000000003</v>
      </c>
      <c r="S1732" s="159">
        <v>0</v>
      </c>
      <c r="T1732" s="160">
        <f>S1732*H1732</f>
        <v>0</v>
      </c>
      <c r="U1732" s="33"/>
      <c r="V1732" s="33"/>
      <c r="W1732" s="33"/>
      <c r="X1732" s="33"/>
      <c r="Y1732" s="33"/>
      <c r="Z1732" s="33"/>
      <c r="AA1732" s="33"/>
      <c r="AB1732" s="33"/>
      <c r="AC1732" s="33"/>
      <c r="AD1732" s="33"/>
      <c r="AE1732" s="33"/>
      <c r="AR1732" s="161" t="s">
        <v>250</v>
      </c>
      <c r="AT1732" s="161" t="s">
        <v>203</v>
      </c>
      <c r="AU1732" s="161" t="s">
        <v>84</v>
      </c>
      <c r="AY1732" s="18" t="s">
        <v>201</v>
      </c>
      <c r="BE1732" s="162">
        <f>IF(N1732="základní",J1732,0)</f>
        <v>0</v>
      </c>
      <c r="BF1732" s="162">
        <f>IF(N1732="snížená",J1732,0)</f>
        <v>0</v>
      </c>
      <c r="BG1732" s="162">
        <f>IF(N1732="zákl. přenesená",J1732,0)</f>
        <v>0</v>
      </c>
      <c r="BH1732" s="162">
        <f>IF(N1732="sníž. přenesená",J1732,0)</f>
        <v>0</v>
      </c>
      <c r="BI1732" s="162">
        <f>IF(N1732="nulová",J1732,0)</f>
        <v>0</v>
      </c>
      <c r="BJ1732" s="18" t="s">
        <v>82</v>
      </c>
      <c r="BK1732" s="162">
        <f>ROUND(I1732*H1732,2)</f>
        <v>0</v>
      </c>
      <c r="BL1732" s="18" t="s">
        <v>250</v>
      </c>
      <c r="BM1732" s="161" t="s">
        <v>1498</v>
      </c>
    </row>
    <row r="1733" spans="1:65" s="13" customFormat="1" ht="11.25">
      <c r="B1733" s="163"/>
      <c r="D1733" s="164" t="s">
        <v>207</v>
      </c>
      <c r="E1733" s="165" t="s">
        <v>1</v>
      </c>
      <c r="F1733" s="166" t="s">
        <v>1499</v>
      </c>
      <c r="H1733" s="165" t="s">
        <v>1</v>
      </c>
      <c r="I1733" s="167"/>
      <c r="L1733" s="163"/>
      <c r="M1733" s="168"/>
      <c r="N1733" s="169"/>
      <c r="O1733" s="169"/>
      <c r="P1733" s="169"/>
      <c r="Q1733" s="169"/>
      <c r="R1733" s="169"/>
      <c r="S1733" s="169"/>
      <c r="T1733" s="170"/>
      <c r="AT1733" s="165" t="s">
        <v>207</v>
      </c>
      <c r="AU1733" s="165" t="s">
        <v>84</v>
      </c>
      <c r="AV1733" s="13" t="s">
        <v>82</v>
      </c>
      <c r="AW1733" s="13" t="s">
        <v>32</v>
      </c>
      <c r="AX1733" s="13" t="s">
        <v>76</v>
      </c>
      <c r="AY1733" s="165" t="s">
        <v>201</v>
      </c>
    </row>
    <row r="1734" spans="1:65" s="14" customFormat="1" ht="11.25">
      <c r="B1734" s="171"/>
      <c r="D1734" s="164" t="s">
        <v>207</v>
      </c>
      <c r="E1734" s="172" t="s">
        <v>1</v>
      </c>
      <c r="F1734" s="173" t="s">
        <v>1500</v>
      </c>
      <c r="H1734" s="174">
        <v>4.5270000000000001</v>
      </c>
      <c r="I1734" s="175"/>
      <c r="L1734" s="171"/>
      <c r="M1734" s="176"/>
      <c r="N1734" s="177"/>
      <c r="O1734" s="177"/>
      <c r="P1734" s="177"/>
      <c r="Q1734" s="177"/>
      <c r="R1734" s="177"/>
      <c r="S1734" s="177"/>
      <c r="T1734" s="178"/>
      <c r="AT1734" s="172" t="s">
        <v>207</v>
      </c>
      <c r="AU1734" s="172" t="s">
        <v>84</v>
      </c>
      <c r="AV1734" s="14" t="s">
        <v>84</v>
      </c>
      <c r="AW1734" s="14" t="s">
        <v>32</v>
      </c>
      <c r="AX1734" s="14" t="s">
        <v>76</v>
      </c>
      <c r="AY1734" s="172" t="s">
        <v>201</v>
      </c>
    </row>
    <row r="1735" spans="1:65" s="13" customFormat="1" ht="11.25">
      <c r="B1735" s="163"/>
      <c r="D1735" s="164" t="s">
        <v>207</v>
      </c>
      <c r="E1735" s="165" t="s">
        <v>1</v>
      </c>
      <c r="F1735" s="166" t="s">
        <v>1501</v>
      </c>
      <c r="H1735" s="165" t="s">
        <v>1</v>
      </c>
      <c r="I1735" s="167"/>
      <c r="L1735" s="163"/>
      <c r="M1735" s="168"/>
      <c r="N1735" s="169"/>
      <c r="O1735" s="169"/>
      <c r="P1735" s="169"/>
      <c r="Q1735" s="169"/>
      <c r="R1735" s="169"/>
      <c r="S1735" s="169"/>
      <c r="T1735" s="170"/>
      <c r="AT1735" s="165" t="s">
        <v>207</v>
      </c>
      <c r="AU1735" s="165" t="s">
        <v>84</v>
      </c>
      <c r="AV1735" s="13" t="s">
        <v>82</v>
      </c>
      <c r="AW1735" s="13" t="s">
        <v>32</v>
      </c>
      <c r="AX1735" s="13" t="s">
        <v>76</v>
      </c>
      <c r="AY1735" s="165" t="s">
        <v>201</v>
      </c>
    </row>
    <row r="1736" spans="1:65" s="14" customFormat="1" ht="11.25">
      <c r="B1736" s="171"/>
      <c r="D1736" s="164" t="s">
        <v>207</v>
      </c>
      <c r="E1736" s="172" t="s">
        <v>1</v>
      </c>
      <c r="F1736" s="173" t="s">
        <v>1502</v>
      </c>
      <c r="H1736" s="174">
        <v>3.3090000000000002</v>
      </c>
      <c r="I1736" s="175"/>
      <c r="L1736" s="171"/>
      <c r="M1736" s="176"/>
      <c r="N1736" s="177"/>
      <c r="O1736" s="177"/>
      <c r="P1736" s="177"/>
      <c r="Q1736" s="177"/>
      <c r="R1736" s="177"/>
      <c r="S1736" s="177"/>
      <c r="T1736" s="178"/>
      <c r="AT1736" s="172" t="s">
        <v>207</v>
      </c>
      <c r="AU1736" s="172" t="s">
        <v>84</v>
      </c>
      <c r="AV1736" s="14" t="s">
        <v>84</v>
      </c>
      <c r="AW1736" s="14" t="s">
        <v>32</v>
      </c>
      <c r="AX1736" s="14" t="s">
        <v>76</v>
      </c>
      <c r="AY1736" s="172" t="s">
        <v>201</v>
      </c>
    </row>
    <row r="1737" spans="1:65" s="13" customFormat="1" ht="11.25">
      <c r="B1737" s="163"/>
      <c r="D1737" s="164" t="s">
        <v>207</v>
      </c>
      <c r="E1737" s="165" t="s">
        <v>1</v>
      </c>
      <c r="F1737" s="166" t="s">
        <v>1503</v>
      </c>
      <c r="H1737" s="165" t="s">
        <v>1</v>
      </c>
      <c r="I1737" s="167"/>
      <c r="L1737" s="163"/>
      <c r="M1737" s="168"/>
      <c r="N1737" s="169"/>
      <c r="O1737" s="169"/>
      <c r="P1737" s="169"/>
      <c r="Q1737" s="169"/>
      <c r="R1737" s="169"/>
      <c r="S1737" s="169"/>
      <c r="T1737" s="170"/>
      <c r="AT1737" s="165" t="s">
        <v>207</v>
      </c>
      <c r="AU1737" s="165" t="s">
        <v>84</v>
      </c>
      <c r="AV1737" s="13" t="s">
        <v>82</v>
      </c>
      <c r="AW1737" s="13" t="s">
        <v>32</v>
      </c>
      <c r="AX1737" s="13" t="s">
        <v>76</v>
      </c>
      <c r="AY1737" s="165" t="s">
        <v>201</v>
      </c>
    </row>
    <row r="1738" spans="1:65" s="14" customFormat="1" ht="11.25">
      <c r="B1738" s="171"/>
      <c r="D1738" s="164" t="s">
        <v>207</v>
      </c>
      <c r="E1738" s="172" t="s">
        <v>1</v>
      </c>
      <c r="F1738" s="173" t="s">
        <v>1504</v>
      </c>
      <c r="H1738" s="174">
        <v>1.98</v>
      </c>
      <c r="I1738" s="175"/>
      <c r="L1738" s="171"/>
      <c r="M1738" s="176"/>
      <c r="N1738" s="177"/>
      <c r="O1738" s="177"/>
      <c r="P1738" s="177"/>
      <c r="Q1738" s="177"/>
      <c r="R1738" s="177"/>
      <c r="S1738" s="177"/>
      <c r="T1738" s="178"/>
      <c r="AT1738" s="172" t="s">
        <v>207</v>
      </c>
      <c r="AU1738" s="172" t="s">
        <v>84</v>
      </c>
      <c r="AV1738" s="14" t="s">
        <v>84</v>
      </c>
      <c r="AW1738" s="14" t="s">
        <v>32</v>
      </c>
      <c r="AX1738" s="14" t="s">
        <v>76</v>
      </c>
      <c r="AY1738" s="172" t="s">
        <v>201</v>
      </c>
    </row>
    <row r="1739" spans="1:65" s="13" customFormat="1" ht="11.25">
      <c r="B1739" s="163"/>
      <c r="D1739" s="164" t="s">
        <v>207</v>
      </c>
      <c r="E1739" s="165" t="s">
        <v>1</v>
      </c>
      <c r="F1739" s="166" t="s">
        <v>1505</v>
      </c>
      <c r="H1739" s="165" t="s">
        <v>1</v>
      </c>
      <c r="I1739" s="167"/>
      <c r="L1739" s="163"/>
      <c r="M1739" s="168"/>
      <c r="N1739" s="169"/>
      <c r="O1739" s="169"/>
      <c r="P1739" s="169"/>
      <c r="Q1739" s="169"/>
      <c r="R1739" s="169"/>
      <c r="S1739" s="169"/>
      <c r="T1739" s="170"/>
      <c r="AT1739" s="165" t="s">
        <v>207</v>
      </c>
      <c r="AU1739" s="165" t="s">
        <v>84</v>
      </c>
      <c r="AV1739" s="13" t="s">
        <v>82</v>
      </c>
      <c r="AW1739" s="13" t="s">
        <v>32</v>
      </c>
      <c r="AX1739" s="13" t="s">
        <v>76</v>
      </c>
      <c r="AY1739" s="165" t="s">
        <v>201</v>
      </c>
    </row>
    <row r="1740" spans="1:65" s="14" customFormat="1" ht="11.25">
      <c r="B1740" s="171"/>
      <c r="D1740" s="164" t="s">
        <v>207</v>
      </c>
      <c r="E1740" s="172" t="s">
        <v>1</v>
      </c>
      <c r="F1740" s="173" t="s">
        <v>1506</v>
      </c>
      <c r="H1740" s="174">
        <v>1.375</v>
      </c>
      <c r="I1740" s="175"/>
      <c r="L1740" s="171"/>
      <c r="M1740" s="176"/>
      <c r="N1740" s="177"/>
      <c r="O1740" s="177"/>
      <c r="P1740" s="177"/>
      <c r="Q1740" s="177"/>
      <c r="R1740" s="177"/>
      <c r="S1740" s="177"/>
      <c r="T1740" s="178"/>
      <c r="AT1740" s="172" t="s">
        <v>207</v>
      </c>
      <c r="AU1740" s="172" t="s">
        <v>84</v>
      </c>
      <c r="AV1740" s="14" t="s">
        <v>84</v>
      </c>
      <c r="AW1740" s="14" t="s">
        <v>32</v>
      </c>
      <c r="AX1740" s="14" t="s">
        <v>76</v>
      </c>
      <c r="AY1740" s="172" t="s">
        <v>201</v>
      </c>
    </row>
    <row r="1741" spans="1:65" s="13" customFormat="1" ht="11.25">
      <c r="B1741" s="163"/>
      <c r="D1741" s="164" t="s">
        <v>207</v>
      </c>
      <c r="E1741" s="165" t="s">
        <v>1</v>
      </c>
      <c r="F1741" s="166" t="s">
        <v>1507</v>
      </c>
      <c r="H1741" s="165" t="s">
        <v>1</v>
      </c>
      <c r="I1741" s="167"/>
      <c r="L1741" s="163"/>
      <c r="M1741" s="168"/>
      <c r="N1741" s="169"/>
      <c r="O1741" s="169"/>
      <c r="P1741" s="169"/>
      <c r="Q1741" s="169"/>
      <c r="R1741" s="169"/>
      <c r="S1741" s="169"/>
      <c r="T1741" s="170"/>
      <c r="AT1741" s="165" t="s">
        <v>207</v>
      </c>
      <c r="AU1741" s="165" t="s">
        <v>84</v>
      </c>
      <c r="AV1741" s="13" t="s">
        <v>82</v>
      </c>
      <c r="AW1741" s="13" t="s">
        <v>32</v>
      </c>
      <c r="AX1741" s="13" t="s">
        <v>76</v>
      </c>
      <c r="AY1741" s="165" t="s">
        <v>201</v>
      </c>
    </row>
    <row r="1742" spans="1:65" s="14" customFormat="1" ht="11.25">
      <c r="B1742" s="171"/>
      <c r="D1742" s="164" t="s">
        <v>207</v>
      </c>
      <c r="E1742" s="172" t="s">
        <v>1</v>
      </c>
      <c r="F1742" s="173" t="s">
        <v>1504</v>
      </c>
      <c r="H1742" s="174">
        <v>1.98</v>
      </c>
      <c r="I1742" s="175"/>
      <c r="L1742" s="171"/>
      <c r="M1742" s="176"/>
      <c r="N1742" s="177"/>
      <c r="O1742" s="177"/>
      <c r="P1742" s="177"/>
      <c r="Q1742" s="177"/>
      <c r="R1742" s="177"/>
      <c r="S1742" s="177"/>
      <c r="T1742" s="178"/>
      <c r="AT1742" s="172" t="s">
        <v>207</v>
      </c>
      <c r="AU1742" s="172" t="s">
        <v>84</v>
      </c>
      <c r="AV1742" s="14" t="s">
        <v>84</v>
      </c>
      <c r="AW1742" s="14" t="s">
        <v>32</v>
      </c>
      <c r="AX1742" s="14" t="s">
        <v>76</v>
      </c>
      <c r="AY1742" s="172" t="s">
        <v>201</v>
      </c>
    </row>
    <row r="1743" spans="1:65" s="13" customFormat="1" ht="11.25">
      <c r="B1743" s="163"/>
      <c r="D1743" s="164" t="s">
        <v>207</v>
      </c>
      <c r="E1743" s="165" t="s">
        <v>1</v>
      </c>
      <c r="F1743" s="166" t="s">
        <v>1508</v>
      </c>
      <c r="H1743" s="165" t="s">
        <v>1</v>
      </c>
      <c r="I1743" s="167"/>
      <c r="L1743" s="163"/>
      <c r="M1743" s="168"/>
      <c r="N1743" s="169"/>
      <c r="O1743" s="169"/>
      <c r="P1743" s="169"/>
      <c r="Q1743" s="169"/>
      <c r="R1743" s="169"/>
      <c r="S1743" s="169"/>
      <c r="T1743" s="170"/>
      <c r="AT1743" s="165" t="s">
        <v>207</v>
      </c>
      <c r="AU1743" s="165" t="s">
        <v>84</v>
      </c>
      <c r="AV1743" s="13" t="s">
        <v>82</v>
      </c>
      <c r="AW1743" s="13" t="s">
        <v>32</v>
      </c>
      <c r="AX1743" s="13" t="s">
        <v>76</v>
      </c>
      <c r="AY1743" s="165" t="s">
        <v>201</v>
      </c>
    </row>
    <row r="1744" spans="1:65" s="14" customFormat="1" ht="11.25">
      <c r="B1744" s="171"/>
      <c r="D1744" s="164" t="s">
        <v>207</v>
      </c>
      <c r="E1744" s="172" t="s">
        <v>1</v>
      </c>
      <c r="F1744" s="173" t="s">
        <v>1509</v>
      </c>
      <c r="H1744" s="174">
        <v>1.161</v>
      </c>
      <c r="I1744" s="175"/>
      <c r="L1744" s="171"/>
      <c r="M1744" s="176"/>
      <c r="N1744" s="177"/>
      <c r="O1744" s="177"/>
      <c r="P1744" s="177"/>
      <c r="Q1744" s="177"/>
      <c r="R1744" s="177"/>
      <c r="S1744" s="177"/>
      <c r="T1744" s="178"/>
      <c r="AT1744" s="172" t="s">
        <v>207</v>
      </c>
      <c r="AU1744" s="172" t="s">
        <v>84</v>
      </c>
      <c r="AV1744" s="14" t="s">
        <v>84</v>
      </c>
      <c r="AW1744" s="14" t="s">
        <v>32</v>
      </c>
      <c r="AX1744" s="14" t="s">
        <v>76</v>
      </c>
      <c r="AY1744" s="172" t="s">
        <v>201</v>
      </c>
    </row>
    <row r="1745" spans="1:65" s="15" customFormat="1" ht="11.25">
      <c r="B1745" s="179"/>
      <c r="D1745" s="164" t="s">
        <v>207</v>
      </c>
      <c r="E1745" s="180" t="s">
        <v>1</v>
      </c>
      <c r="F1745" s="181" t="s">
        <v>211</v>
      </c>
      <c r="H1745" s="182">
        <v>14.332000000000001</v>
      </c>
      <c r="I1745" s="183"/>
      <c r="L1745" s="179"/>
      <c r="M1745" s="184"/>
      <c r="N1745" s="185"/>
      <c r="O1745" s="185"/>
      <c r="P1745" s="185"/>
      <c r="Q1745" s="185"/>
      <c r="R1745" s="185"/>
      <c r="S1745" s="185"/>
      <c r="T1745" s="186"/>
      <c r="AT1745" s="180" t="s">
        <v>207</v>
      </c>
      <c r="AU1745" s="180" t="s">
        <v>84</v>
      </c>
      <c r="AV1745" s="15" t="s">
        <v>126</v>
      </c>
      <c r="AW1745" s="15" t="s">
        <v>32</v>
      </c>
      <c r="AX1745" s="15" t="s">
        <v>82</v>
      </c>
      <c r="AY1745" s="180" t="s">
        <v>201</v>
      </c>
    </row>
    <row r="1746" spans="1:65" s="2" customFormat="1" ht="16.5" customHeight="1">
      <c r="A1746" s="33"/>
      <c r="B1746" s="149"/>
      <c r="C1746" s="150" t="s">
        <v>1510</v>
      </c>
      <c r="D1746" s="150" t="s">
        <v>203</v>
      </c>
      <c r="E1746" s="151" t="s">
        <v>1511</v>
      </c>
      <c r="F1746" s="152" t="s">
        <v>1512</v>
      </c>
      <c r="G1746" s="153" t="s">
        <v>405</v>
      </c>
      <c r="H1746" s="154">
        <v>391.8</v>
      </c>
      <c r="I1746" s="155"/>
      <c r="J1746" s="156">
        <f>ROUND(I1746*H1746,2)</f>
        <v>0</v>
      </c>
      <c r="K1746" s="152" t="s">
        <v>335</v>
      </c>
      <c r="L1746" s="34"/>
      <c r="M1746" s="157" t="s">
        <v>1</v>
      </c>
      <c r="N1746" s="158" t="s">
        <v>41</v>
      </c>
      <c r="O1746" s="59"/>
      <c r="P1746" s="159">
        <f>O1746*H1746</f>
        <v>0</v>
      </c>
      <c r="Q1746" s="159">
        <v>1.217E-2</v>
      </c>
      <c r="R1746" s="159">
        <f>Q1746*H1746</f>
        <v>4.7682060000000002</v>
      </c>
      <c r="S1746" s="159">
        <v>0</v>
      </c>
      <c r="T1746" s="160">
        <f>S1746*H1746</f>
        <v>0</v>
      </c>
      <c r="U1746" s="33"/>
      <c r="V1746" s="33"/>
      <c r="W1746" s="33"/>
      <c r="X1746" s="33"/>
      <c r="Y1746" s="33"/>
      <c r="Z1746" s="33"/>
      <c r="AA1746" s="33"/>
      <c r="AB1746" s="33"/>
      <c r="AC1746" s="33"/>
      <c r="AD1746" s="33"/>
      <c r="AE1746" s="33"/>
      <c r="AR1746" s="161" t="s">
        <v>250</v>
      </c>
      <c r="AT1746" s="161" t="s">
        <v>203</v>
      </c>
      <c r="AU1746" s="161" t="s">
        <v>84</v>
      </c>
      <c r="AY1746" s="18" t="s">
        <v>201</v>
      </c>
      <c r="BE1746" s="162">
        <f>IF(N1746="základní",J1746,0)</f>
        <v>0</v>
      </c>
      <c r="BF1746" s="162">
        <f>IF(N1746="snížená",J1746,0)</f>
        <v>0</v>
      </c>
      <c r="BG1746" s="162">
        <f>IF(N1746="zákl. přenesená",J1746,0)</f>
        <v>0</v>
      </c>
      <c r="BH1746" s="162">
        <f>IF(N1746="sníž. přenesená",J1746,0)</f>
        <v>0</v>
      </c>
      <c r="BI1746" s="162">
        <f>IF(N1746="nulová",J1746,0)</f>
        <v>0</v>
      </c>
      <c r="BJ1746" s="18" t="s">
        <v>82</v>
      </c>
      <c r="BK1746" s="162">
        <f>ROUND(I1746*H1746,2)</f>
        <v>0</v>
      </c>
      <c r="BL1746" s="18" t="s">
        <v>250</v>
      </c>
      <c r="BM1746" s="161" t="s">
        <v>1513</v>
      </c>
    </row>
    <row r="1747" spans="1:65" s="14" customFormat="1" ht="11.25">
      <c r="B1747" s="171"/>
      <c r="D1747" s="164" t="s">
        <v>207</v>
      </c>
      <c r="E1747" s="172" t="s">
        <v>1</v>
      </c>
      <c r="F1747" s="173" t="s">
        <v>1514</v>
      </c>
      <c r="H1747" s="174">
        <v>12.6</v>
      </c>
      <c r="I1747" s="175"/>
      <c r="L1747" s="171"/>
      <c r="M1747" s="176"/>
      <c r="N1747" s="177"/>
      <c r="O1747" s="177"/>
      <c r="P1747" s="177"/>
      <c r="Q1747" s="177"/>
      <c r="R1747" s="177"/>
      <c r="S1747" s="177"/>
      <c r="T1747" s="178"/>
      <c r="AT1747" s="172" t="s">
        <v>207</v>
      </c>
      <c r="AU1747" s="172" t="s">
        <v>84</v>
      </c>
      <c r="AV1747" s="14" t="s">
        <v>84</v>
      </c>
      <c r="AW1747" s="14" t="s">
        <v>32</v>
      </c>
      <c r="AX1747" s="14" t="s">
        <v>76</v>
      </c>
      <c r="AY1747" s="172" t="s">
        <v>201</v>
      </c>
    </row>
    <row r="1748" spans="1:65" s="14" customFormat="1" ht="11.25">
      <c r="B1748" s="171"/>
      <c r="D1748" s="164" t="s">
        <v>207</v>
      </c>
      <c r="E1748" s="172" t="s">
        <v>1</v>
      </c>
      <c r="F1748" s="173" t="s">
        <v>1515</v>
      </c>
      <c r="H1748" s="174">
        <v>122.4</v>
      </c>
      <c r="I1748" s="175"/>
      <c r="L1748" s="171"/>
      <c r="M1748" s="176"/>
      <c r="N1748" s="177"/>
      <c r="O1748" s="177"/>
      <c r="P1748" s="177"/>
      <c r="Q1748" s="177"/>
      <c r="R1748" s="177"/>
      <c r="S1748" s="177"/>
      <c r="T1748" s="178"/>
      <c r="AT1748" s="172" t="s">
        <v>207</v>
      </c>
      <c r="AU1748" s="172" t="s">
        <v>84</v>
      </c>
      <c r="AV1748" s="14" t="s">
        <v>84</v>
      </c>
      <c r="AW1748" s="14" t="s">
        <v>32</v>
      </c>
      <c r="AX1748" s="14" t="s">
        <v>76</v>
      </c>
      <c r="AY1748" s="172" t="s">
        <v>201</v>
      </c>
    </row>
    <row r="1749" spans="1:65" s="14" customFormat="1" ht="11.25">
      <c r="B1749" s="171"/>
      <c r="D1749" s="164" t="s">
        <v>207</v>
      </c>
      <c r="E1749" s="172" t="s">
        <v>1</v>
      </c>
      <c r="F1749" s="173" t="s">
        <v>1516</v>
      </c>
      <c r="H1749" s="174">
        <v>11.2</v>
      </c>
      <c r="I1749" s="175"/>
      <c r="L1749" s="171"/>
      <c r="M1749" s="176"/>
      <c r="N1749" s="177"/>
      <c r="O1749" s="177"/>
      <c r="P1749" s="177"/>
      <c r="Q1749" s="177"/>
      <c r="R1749" s="177"/>
      <c r="S1749" s="177"/>
      <c r="T1749" s="178"/>
      <c r="AT1749" s="172" t="s">
        <v>207</v>
      </c>
      <c r="AU1749" s="172" t="s">
        <v>84</v>
      </c>
      <c r="AV1749" s="14" t="s">
        <v>84</v>
      </c>
      <c r="AW1749" s="14" t="s">
        <v>32</v>
      </c>
      <c r="AX1749" s="14" t="s">
        <v>76</v>
      </c>
      <c r="AY1749" s="172" t="s">
        <v>201</v>
      </c>
    </row>
    <row r="1750" spans="1:65" s="14" customFormat="1" ht="11.25">
      <c r="B1750" s="171"/>
      <c r="D1750" s="164" t="s">
        <v>207</v>
      </c>
      <c r="E1750" s="172" t="s">
        <v>1</v>
      </c>
      <c r="F1750" s="173" t="s">
        <v>1517</v>
      </c>
      <c r="H1750" s="174">
        <v>10.199999999999999</v>
      </c>
      <c r="I1750" s="175"/>
      <c r="L1750" s="171"/>
      <c r="M1750" s="176"/>
      <c r="N1750" s="177"/>
      <c r="O1750" s="177"/>
      <c r="P1750" s="177"/>
      <c r="Q1750" s="177"/>
      <c r="R1750" s="177"/>
      <c r="S1750" s="177"/>
      <c r="T1750" s="178"/>
      <c r="AT1750" s="172" t="s">
        <v>207</v>
      </c>
      <c r="AU1750" s="172" t="s">
        <v>84</v>
      </c>
      <c r="AV1750" s="14" t="s">
        <v>84</v>
      </c>
      <c r="AW1750" s="14" t="s">
        <v>32</v>
      </c>
      <c r="AX1750" s="14" t="s">
        <v>76</v>
      </c>
      <c r="AY1750" s="172" t="s">
        <v>201</v>
      </c>
    </row>
    <row r="1751" spans="1:65" s="14" customFormat="1" ht="11.25">
      <c r="B1751" s="171"/>
      <c r="D1751" s="164" t="s">
        <v>207</v>
      </c>
      <c r="E1751" s="172" t="s">
        <v>1</v>
      </c>
      <c r="F1751" s="173" t="s">
        <v>1518</v>
      </c>
      <c r="H1751" s="174">
        <v>10</v>
      </c>
      <c r="I1751" s="175"/>
      <c r="L1751" s="171"/>
      <c r="M1751" s="176"/>
      <c r="N1751" s="177"/>
      <c r="O1751" s="177"/>
      <c r="P1751" s="177"/>
      <c r="Q1751" s="177"/>
      <c r="R1751" s="177"/>
      <c r="S1751" s="177"/>
      <c r="T1751" s="178"/>
      <c r="AT1751" s="172" t="s">
        <v>207</v>
      </c>
      <c r="AU1751" s="172" t="s">
        <v>84</v>
      </c>
      <c r="AV1751" s="14" t="s">
        <v>84</v>
      </c>
      <c r="AW1751" s="14" t="s">
        <v>32</v>
      </c>
      <c r="AX1751" s="14" t="s">
        <v>76</v>
      </c>
      <c r="AY1751" s="172" t="s">
        <v>201</v>
      </c>
    </row>
    <row r="1752" spans="1:65" s="14" customFormat="1" ht="11.25">
      <c r="B1752" s="171"/>
      <c r="D1752" s="164" t="s">
        <v>207</v>
      </c>
      <c r="E1752" s="172" t="s">
        <v>1</v>
      </c>
      <c r="F1752" s="173" t="s">
        <v>1519</v>
      </c>
      <c r="H1752" s="174">
        <v>11.2</v>
      </c>
      <c r="I1752" s="175"/>
      <c r="L1752" s="171"/>
      <c r="M1752" s="176"/>
      <c r="N1752" s="177"/>
      <c r="O1752" s="177"/>
      <c r="P1752" s="177"/>
      <c r="Q1752" s="177"/>
      <c r="R1752" s="177"/>
      <c r="S1752" s="177"/>
      <c r="T1752" s="178"/>
      <c r="AT1752" s="172" t="s">
        <v>207</v>
      </c>
      <c r="AU1752" s="172" t="s">
        <v>84</v>
      </c>
      <c r="AV1752" s="14" t="s">
        <v>84</v>
      </c>
      <c r="AW1752" s="14" t="s">
        <v>32</v>
      </c>
      <c r="AX1752" s="14" t="s">
        <v>76</v>
      </c>
      <c r="AY1752" s="172" t="s">
        <v>201</v>
      </c>
    </row>
    <row r="1753" spans="1:65" s="14" customFormat="1" ht="11.25">
      <c r="B1753" s="171"/>
      <c r="D1753" s="164" t="s">
        <v>207</v>
      </c>
      <c r="E1753" s="172" t="s">
        <v>1</v>
      </c>
      <c r="F1753" s="173" t="s">
        <v>1520</v>
      </c>
      <c r="H1753" s="174">
        <v>10.8</v>
      </c>
      <c r="I1753" s="175"/>
      <c r="L1753" s="171"/>
      <c r="M1753" s="176"/>
      <c r="N1753" s="177"/>
      <c r="O1753" s="177"/>
      <c r="P1753" s="177"/>
      <c r="Q1753" s="177"/>
      <c r="R1753" s="177"/>
      <c r="S1753" s="177"/>
      <c r="T1753" s="178"/>
      <c r="AT1753" s="172" t="s">
        <v>207</v>
      </c>
      <c r="AU1753" s="172" t="s">
        <v>84</v>
      </c>
      <c r="AV1753" s="14" t="s">
        <v>84</v>
      </c>
      <c r="AW1753" s="14" t="s">
        <v>32</v>
      </c>
      <c r="AX1753" s="14" t="s">
        <v>76</v>
      </c>
      <c r="AY1753" s="172" t="s">
        <v>201</v>
      </c>
    </row>
    <row r="1754" spans="1:65" s="14" customFormat="1" ht="11.25">
      <c r="B1754" s="171"/>
      <c r="D1754" s="164" t="s">
        <v>207</v>
      </c>
      <c r="E1754" s="172" t="s">
        <v>1</v>
      </c>
      <c r="F1754" s="173" t="s">
        <v>1521</v>
      </c>
      <c r="H1754" s="174">
        <v>32.1</v>
      </c>
      <c r="I1754" s="175"/>
      <c r="L1754" s="171"/>
      <c r="M1754" s="176"/>
      <c r="N1754" s="177"/>
      <c r="O1754" s="177"/>
      <c r="P1754" s="177"/>
      <c r="Q1754" s="177"/>
      <c r="R1754" s="177"/>
      <c r="S1754" s="177"/>
      <c r="T1754" s="178"/>
      <c r="AT1754" s="172" t="s">
        <v>207</v>
      </c>
      <c r="AU1754" s="172" t="s">
        <v>84</v>
      </c>
      <c r="AV1754" s="14" t="s">
        <v>84</v>
      </c>
      <c r="AW1754" s="14" t="s">
        <v>32</v>
      </c>
      <c r="AX1754" s="14" t="s">
        <v>76</v>
      </c>
      <c r="AY1754" s="172" t="s">
        <v>201</v>
      </c>
    </row>
    <row r="1755" spans="1:65" s="14" customFormat="1" ht="11.25">
      <c r="B1755" s="171"/>
      <c r="D1755" s="164" t="s">
        <v>207</v>
      </c>
      <c r="E1755" s="172" t="s">
        <v>1</v>
      </c>
      <c r="F1755" s="173" t="s">
        <v>1522</v>
      </c>
      <c r="H1755" s="174">
        <v>6.6</v>
      </c>
      <c r="I1755" s="175"/>
      <c r="L1755" s="171"/>
      <c r="M1755" s="176"/>
      <c r="N1755" s="177"/>
      <c r="O1755" s="177"/>
      <c r="P1755" s="177"/>
      <c r="Q1755" s="177"/>
      <c r="R1755" s="177"/>
      <c r="S1755" s="177"/>
      <c r="T1755" s="178"/>
      <c r="AT1755" s="172" t="s">
        <v>207</v>
      </c>
      <c r="AU1755" s="172" t="s">
        <v>84</v>
      </c>
      <c r="AV1755" s="14" t="s">
        <v>84</v>
      </c>
      <c r="AW1755" s="14" t="s">
        <v>32</v>
      </c>
      <c r="AX1755" s="14" t="s">
        <v>76</v>
      </c>
      <c r="AY1755" s="172" t="s">
        <v>201</v>
      </c>
    </row>
    <row r="1756" spans="1:65" s="14" customFormat="1" ht="11.25">
      <c r="B1756" s="171"/>
      <c r="D1756" s="164" t="s">
        <v>207</v>
      </c>
      <c r="E1756" s="172" t="s">
        <v>1</v>
      </c>
      <c r="F1756" s="173" t="s">
        <v>1523</v>
      </c>
      <c r="H1756" s="174">
        <v>2.2000000000000002</v>
      </c>
      <c r="I1756" s="175"/>
      <c r="L1756" s="171"/>
      <c r="M1756" s="176"/>
      <c r="N1756" s="177"/>
      <c r="O1756" s="177"/>
      <c r="P1756" s="177"/>
      <c r="Q1756" s="177"/>
      <c r="R1756" s="177"/>
      <c r="S1756" s="177"/>
      <c r="T1756" s="178"/>
      <c r="AT1756" s="172" t="s">
        <v>207</v>
      </c>
      <c r="AU1756" s="172" t="s">
        <v>84</v>
      </c>
      <c r="AV1756" s="14" t="s">
        <v>84</v>
      </c>
      <c r="AW1756" s="14" t="s">
        <v>32</v>
      </c>
      <c r="AX1756" s="14" t="s">
        <v>76</v>
      </c>
      <c r="AY1756" s="172" t="s">
        <v>201</v>
      </c>
    </row>
    <row r="1757" spans="1:65" s="14" customFormat="1" ht="11.25">
      <c r="B1757" s="171"/>
      <c r="D1757" s="164" t="s">
        <v>207</v>
      </c>
      <c r="E1757" s="172" t="s">
        <v>1</v>
      </c>
      <c r="F1757" s="173" t="s">
        <v>1524</v>
      </c>
      <c r="H1757" s="174">
        <v>4</v>
      </c>
      <c r="I1757" s="175"/>
      <c r="L1757" s="171"/>
      <c r="M1757" s="176"/>
      <c r="N1757" s="177"/>
      <c r="O1757" s="177"/>
      <c r="P1757" s="177"/>
      <c r="Q1757" s="177"/>
      <c r="R1757" s="177"/>
      <c r="S1757" s="177"/>
      <c r="T1757" s="178"/>
      <c r="AT1757" s="172" t="s">
        <v>207</v>
      </c>
      <c r="AU1757" s="172" t="s">
        <v>84</v>
      </c>
      <c r="AV1757" s="14" t="s">
        <v>84</v>
      </c>
      <c r="AW1757" s="14" t="s">
        <v>32</v>
      </c>
      <c r="AX1757" s="14" t="s">
        <v>76</v>
      </c>
      <c r="AY1757" s="172" t="s">
        <v>201</v>
      </c>
    </row>
    <row r="1758" spans="1:65" s="14" customFormat="1" ht="11.25">
      <c r="B1758" s="171"/>
      <c r="D1758" s="164" t="s">
        <v>207</v>
      </c>
      <c r="E1758" s="172" t="s">
        <v>1</v>
      </c>
      <c r="F1758" s="173" t="s">
        <v>1525</v>
      </c>
      <c r="H1758" s="174">
        <v>26</v>
      </c>
      <c r="I1758" s="175"/>
      <c r="L1758" s="171"/>
      <c r="M1758" s="176"/>
      <c r="N1758" s="177"/>
      <c r="O1758" s="177"/>
      <c r="P1758" s="177"/>
      <c r="Q1758" s="177"/>
      <c r="R1758" s="177"/>
      <c r="S1758" s="177"/>
      <c r="T1758" s="178"/>
      <c r="AT1758" s="172" t="s">
        <v>207</v>
      </c>
      <c r="AU1758" s="172" t="s">
        <v>84</v>
      </c>
      <c r="AV1758" s="14" t="s">
        <v>84</v>
      </c>
      <c r="AW1758" s="14" t="s">
        <v>32</v>
      </c>
      <c r="AX1758" s="14" t="s">
        <v>76</v>
      </c>
      <c r="AY1758" s="172" t="s">
        <v>201</v>
      </c>
    </row>
    <row r="1759" spans="1:65" s="14" customFormat="1" ht="11.25">
      <c r="B1759" s="171"/>
      <c r="D1759" s="164" t="s">
        <v>207</v>
      </c>
      <c r="E1759" s="172" t="s">
        <v>1</v>
      </c>
      <c r="F1759" s="173" t="s">
        <v>1526</v>
      </c>
      <c r="H1759" s="174">
        <v>16.7</v>
      </c>
      <c r="I1759" s="175"/>
      <c r="L1759" s="171"/>
      <c r="M1759" s="176"/>
      <c r="N1759" s="177"/>
      <c r="O1759" s="177"/>
      <c r="P1759" s="177"/>
      <c r="Q1759" s="177"/>
      <c r="R1759" s="177"/>
      <c r="S1759" s="177"/>
      <c r="T1759" s="178"/>
      <c r="AT1759" s="172" t="s">
        <v>207</v>
      </c>
      <c r="AU1759" s="172" t="s">
        <v>84</v>
      </c>
      <c r="AV1759" s="14" t="s">
        <v>84</v>
      </c>
      <c r="AW1759" s="14" t="s">
        <v>32</v>
      </c>
      <c r="AX1759" s="14" t="s">
        <v>76</v>
      </c>
      <c r="AY1759" s="172" t="s">
        <v>201</v>
      </c>
    </row>
    <row r="1760" spans="1:65" s="14" customFormat="1" ht="11.25">
      <c r="B1760" s="171"/>
      <c r="D1760" s="164" t="s">
        <v>207</v>
      </c>
      <c r="E1760" s="172" t="s">
        <v>1</v>
      </c>
      <c r="F1760" s="173" t="s">
        <v>1527</v>
      </c>
      <c r="H1760" s="174">
        <v>91.7</v>
      </c>
      <c r="I1760" s="175"/>
      <c r="L1760" s="171"/>
      <c r="M1760" s="176"/>
      <c r="N1760" s="177"/>
      <c r="O1760" s="177"/>
      <c r="P1760" s="177"/>
      <c r="Q1760" s="177"/>
      <c r="R1760" s="177"/>
      <c r="S1760" s="177"/>
      <c r="T1760" s="178"/>
      <c r="AT1760" s="172" t="s">
        <v>207</v>
      </c>
      <c r="AU1760" s="172" t="s">
        <v>84</v>
      </c>
      <c r="AV1760" s="14" t="s">
        <v>84</v>
      </c>
      <c r="AW1760" s="14" t="s">
        <v>32</v>
      </c>
      <c r="AX1760" s="14" t="s">
        <v>76</v>
      </c>
      <c r="AY1760" s="172" t="s">
        <v>201</v>
      </c>
    </row>
    <row r="1761" spans="1:65" s="14" customFormat="1" ht="11.25">
      <c r="B1761" s="171"/>
      <c r="D1761" s="164" t="s">
        <v>207</v>
      </c>
      <c r="E1761" s="172" t="s">
        <v>1</v>
      </c>
      <c r="F1761" s="173" t="s">
        <v>1528</v>
      </c>
      <c r="H1761" s="174">
        <v>3.8</v>
      </c>
      <c r="I1761" s="175"/>
      <c r="L1761" s="171"/>
      <c r="M1761" s="176"/>
      <c r="N1761" s="177"/>
      <c r="O1761" s="177"/>
      <c r="P1761" s="177"/>
      <c r="Q1761" s="177"/>
      <c r="R1761" s="177"/>
      <c r="S1761" s="177"/>
      <c r="T1761" s="178"/>
      <c r="AT1761" s="172" t="s">
        <v>207</v>
      </c>
      <c r="AU1761" s="172" t="s">
        <v>84</v>
      </c>
      <c r="AV1761" s="14" t="s">
        <v>84</v>
      </c>
      <c r="AW1761" s="14" t="s">
        <v>32</v>
      </c>
      <c r="AX1761" s="14" t="s">
        <v>76</v>
      </c>
      <c r="AY1761" s="172" t="s">
        <v>201</v>
      </c>
    </row>
    <row r="1762" spans="1:65" s="14" customFormat="1" ht="11.25">
      <c r="B1762" s="171"/>
      <c r="D1762" s="164" t="s">
        <v>207</v>
      </c>
      <c r="E1762" s="172" t="s">
        <v>1</v>
      </c>
      <c r="F1762" s="173" t="s">
        <v>1529</v>
      </c>
      <c r="H1762" s="174">
        <v>1.9</v>
      </c>
      <c r="I1762" s="175"/>
      <c r="L1762" s="171"/>
      <c r="M1762" s="176"/>
      <c r="N1762" s="177"/>
      <c r="O1762" s="177"/>
      <c r="P1762" s="177"/>
      <c r="Q1762" s="177"/>
      <c r="R1762" s="177"/>
      <c r="S1762" s="177"/>
      <c r="T1762" s="178"/>
      <c r="AT1762" s="172" t="s">
        <v>207</v>
      </c>
      <c r="AU1762" s="172" t="s">
        <v>84</v>
      </c>
      <c r="AV1762" s="14" t="s">
        <v>84</v>
      </c>
      <c r="AW1762" s="14" t="s">
        <v>32</v>
      </c>
      <c r="AX1762" s="14" t="s">
        <v>76</v>
      </c>
      <c r="AY1762" s="172" t="s">
        <v>201</v>
      </c>
    </row>
    <row r="1763" spans="1:65" s="14" customFormat="1" ht="11.25">
      <c r="B1763" s="171"/>
      <c r="D1763" s="164" t="s">
        <v>207</v>
      </c>
      <c r="E1763" s="172" t="s">
        <v>1</v>
      </c>
      <c r="F1763" s="173" t="s">
        <v>1530</v>
      </c>
      <c r="H1763" s="174">
        <v>3.4</v>
      </c>
      <c r="I1763" s="175"/>
      <c r="L1763" s="171"/>
      <c r="M1763" s="176"/>
      <c r="N1763" s="177"/>
      <c r="O1763" s="177"/>
      <c r="P1763" s="177"/>
      <c r="Q1763" s="177"/>
      <c r="R1763" s="177"/>
      <c r="S1763" s="177"/>
      <c r="T1763" s="178"/>
      <c r="AT1763" s="172" t="s">
        <v>207</v>
      </c>
      <c r="AU1763" s="172" t="s">
        <v>84</v>
      </c>
      <c r="AV1763" s="14" t="s">
        <v>84</v>
      </c>
      <c r="AW1763" s="14" t="s">
        <v>32</v>
      </c>
      <c r="AX1763" s="14" t="s">
        <v>76</v>
      </c>
      <c r="AY1763" s="172" t="s">
        <v>201</v>
      </c>
    </row>
    <row r="1764" spans="1:65" s="14" customFormat="1" ht="11.25">
      <c r="B1764" s="171"/>
      <c r="D1764" s="164" t="s">
        <v>207</v>
      </c>
      <c r="E1764" s="172" t="s">
        <v>1</v>
      </c>
      <c r="F1764" s="173" t="s">
        <v>1531</v>
      </c>
      <c r="H1764" s="174">
        <v>1.7</v>
      </c>
      <c r="I1764" s="175"/>
      <c r="L1764" s="171"/>
      <c r="M1764" s="176"/>
      <c r="N1764" s="177"/>
      <c r="O1764" s="177"/>
      <c r="P1764" s="177"/>
      <c r="Q1764" s="177"/>
      <c r="R1764" s="177"/>
      <c r="S1764" s="177"/>
      <c r="T1764" s="178"/>
      <c r="AT1764" s="172" t="s">
        <v>207</v>
      </c>
      <c r="AU1764" s="172" t="s">
        <v>84</v>
      </c>
      <c r="AV1764" s="14" t="s">
        <v>84</v>
      </c>
      <c r="AW1764" s="14" t="s">
        <v>32</v>
      </c>
      <c r="AX1764" s="14" t="s">
        <v>76</v>
      </c>
      <c r="AY1764" s="172" t="s">
        <v>201</v>
      </c>
    </row>
    <row r="1765" spans="1:65" s="14" customFormat="1" ht="11.25">
      <c r="B1765" s="171"/>
      <c r="D1765" s="164" t="s">
        <v>207</v>
      </c>
      <c r="E1765" s="172" t="s">
        <v>1</v>
      </c>
      <c r="F1765" s="173" t="s">
        <v>1532</v>
      </c>
      <c r="H1765" s="174">
        <v>13.3</v>
      </c>
      <c r="I1765" s="175"/>
      <c r="L1765" s="171"/>
      <c r="M1765" s="176"/>
      <c r="N1765" s="177"/>
      <c r="O1765" s="177"/>
      <c r="P1765" s="177"/>
      <c r="Q1765" s="177"/>
      <c r="R1765" s="177"/>
      <c r="S1765" s="177"/>
      <c r="T1765" s="178"/>
      <c r="AT1765" s="172" t="s">
        <v>207</v>
      </c>
      <c r="AU1765" s="172" t="s">
        <v>84</v>
      </c>
      <c r="AV1765" s="14" t="s">
        <v>84</v>
      </c>
      <c r="AW1765" s="14" t="s">
        <v>32</v>
      </c>
      <c r="AX1765" s="14" t="s">
        <v>76</v>
      </c>
      <c r="AY1765" s="172" t="s">
        <v>201</v>
      </c>
    </row>
    <row r="1766" spans="1:65" s="15" customFormat="1" ht="11.25">
      <c r="B1766" s="179"/>
      <c r="D1766" s="164" t="s">
        <v>207</v>
      </c>
      <c r="E1766" s="180" t="s">
        <v>1</v>
      </c>
      <c r="F1766" s="181" t="s">
        <v>211</v>
      </c>
      <c r="H1766" s="182">
        <v>391.8</v>
      </c>
      <c r="I1766" s="183"/>
      <c r="L1766" s="179"/>
      <c r="M1766" s="184"/>
      <c r="N1766" s="185"/>
      <c r="O1766" s="185"/>
      <c r="P1766" s="185"/>
      <c r="Q1766" s="185"/>
      <c r="R1766" s="185"/>
      <c r="S1766" s="185"/>
      <c r="T1766" s="186"/>
      <c r="AT1766" s="180" t="s">
        <v>207</v>
      </c>
      <c r="AU1766" s="180" t="s">
        <v>84</v>
      </c>
      <c r="AV1766" s="15" t="s">
        <v>126</v>
      </c>
      <c r="AW1766" s="15" t="s">
        <v>32</v>
      </c>
      <c r="AX1766" s="15" t="s">
        <v>82</v>
      </c>
      <c r="AY1766" s="180" t="s">
        <v>201</v>
      </c>
    </row>
    <row r="1767" spans="1:65" s="2" customFormat="1" ht="24.2" customHeight="1">
      <c r="A1767" s="33"/>
      <c r="B1767" s="149"/>
      <c r="C1767" s="150" t="s">
        <v>1533</v>
      </c>
      <c r="D1767" s="150" t="s">
        <v>203</v>
      </c>
      <c r="E1767" s="151" t="s">
        <v>1534</v>
      </c>
      <c r="F1767" s="152" t="s">
        <v>1535</v>
      </c>
      <c r="G1767" s="153" t="s">
        <v>405</v>
      </c>
      <c r="H1767" s="154">
        <v>391.8</v>
      </c>
      <c r="I1767" s="155"/>
      <c r="J1767" s="156">
        <f>ROUND(I1767*H1767,2)</f>
        <v>0</v>
      </c>
      <c r="K1767" s="152" t="s">
        <v>335</v>
      </c>
      <c r="L1767" s="34"/>
      <c r="M1767" s="157" t="s">
        <v>1</v>
      </c>
      <c r="N1767" s="158" t="s">
        <v>41</v>
      </c>
      <c r="O1767" s="59"/>
      <c r="P1767" s="159">
        <f>O1767*H1767</f>
        <v>0</v>
      </c>
      <c r="Q1767" s="159">
        <v>1.3860000000000001E-2</v>
      </c>
      <c r="R1767" s="159">
        <f>Q1767*H1767</f>
        <v>5.4303480000000004</v>
      </c>
      <c r="S1767" s="159">
        <v>0</v>
      </c>
      <c r="T1767" s="160">
        <f>S1767*H1767</f>
        <v>0</v>
      </c>
      <c r="U1767" s="33"/>
      <c r="V1767" s="33"/>
      <c r="W1767" s="33"/>
      <c r="X1767" s="33"/>
      <c r="Y1767" s="33"/>
      <c r="Z1767" s="33"/>
      <c r="AA1767" s="33"/>
      <c r="AB1767" s="33"/>
      <c r="AC1767" s="33"/>
      <c r="AD1767" s="33"/>
      <c r="AE1767" s="33"/>
      <c r="AR1767" s="161" t="s">
        <v>250</v>
      </c>
      <c r="AT1767" s="161" t="s">
        <v>203</v>
      </c>
      <c r="AU1767" s="161" t="s">
        <v>84</v>
      </c>
      <c r="AY1767" s="18" t="s">
        <v>201</v>
      </c>
      <c r="BE1767" s="162">
        <f>IF(N1767="základní",J1767,0)</f>
        <v>0</v>
      </c>
      <c r="BF1767" s="162">
        <f>IF(N1767="snížená",J1767,0)</f>
        <v>0</v>
      </c>
      <c r="BG1767" s="162">
        <f>IF(N1767="zákl. přenesená",J1767,0)</f>
        <v>0</v>
      </c>
      <c r="BH1767" s="162">
        <f>IF(N1767="sníž. přenesená",J1767,0)</f>
        <v>0</v>
      </c>
      <c r="BI1767" s="162">
        <f>IF(N1767="nulová",J1767,0)</f>
        <v>0</v>
      </c>
      <c r="BJ1767" s="18" t="s">
        <v>82</v>
      </c>
      <c r="BK1767" s="162">
        <f>ROUND(I1767*H1767,2)</f>
        <v>0</v>
      </c>
      <c r="BL1767" s="18" t="s">
        <v>250</v>
      </c>
      <c r="BM1767" s="161" t="s">
        <v>1536</v>
      </c>
    </row>
    <row r="1768" spans="1:65" s="14" customFormat="1" ht="11.25">
      <c r="B1768" s="171"/>
      <c r="D1768" s="164" t="s">
        <v>207</v>
      </c>
      <c r="E1768" s="172" t="s">
        <v>1</v>
      </c>
      <c r="F1768" s="173" t="s">
        <v>1514</v>
      </c>
      <c r="H1768" s="174">
        <v>12.6</v>
      </c>
      <c r="I1768" s="175"/>
      <c r="L1768" s="171"/>
      <c r="M1768" s="176"/>
      <c r="N1768" s="177"/>
      <c r="O1768" s="177"/>
      <c r="P1768" s="177"/>
      <c r="Q1768" s="177"/>
      <c r="R1768" s="177"/>
      <c r="S1768" s="177"/>
      <c r="T1768" s="178"/>
      <c r="AT1768" s="172" t="s">
        <v>207</v>
      </c>
      <c r="AU1768" s="172" t="s">
        <v>84</v>
      </c>
      <c r="AV1768" s="14" t="s">
        <v>84</v>
      </c>
      <c r="AW1768" s="14" t="s">
        <v>32</v>
      </c>
      <c r="AX1768" s="14" t="s">
        <v>76</v>
      </c>
      <c r="AY1768" s="172" t="s">
        <v>201</v>
      </c>
    </row>
    <row r="1769" spans="1:65" s="14" customFormat="1" ht="11.25">
      <c r="B1769" s="171"/>
      <c r="D1769" s="164" t="s">
        <v>207</v>
      </c>
      <c r="E1769" s="172" t="s">
        <v>1</v>
      </c>
      <c r="F1769" s="173" t="s">
        <v>1515</v>
      </c>
      <c r="H1769" s="174">
        <v>122.4</v>
      </c>
      <c r="I1769" s="175"/>
      <c r="L1769" s="171"/>
      <c r="M1769" s="176"/>
      <c r="N1769" s="177"/>
      <c r="O1769" s="177"/>
      <c r="P1769" s="177"/>
      <c r="Q1769" s="177"/>
      <c r="R1769" s="177"/>
      <c r="S1769" s="177"/>
      <c r="T1769" s="178"/>
      <c r="AT1769" s="172" t="s">
        <v>207</v>
      </c>
      <c r="AU1769" s="172" t="s">
        <v>84</v>
      </c>
      <c r="AV1769" s="14" t="s">
        <v>84</v>
      </c>
      <c r="AW1769" s="14" t="s">
        <v>32</v>
      </c>
      <c r="AX1769" s="14" t="s">
        <v>76</v>
      </c>
      <c r="AY1769" s="172" t="s">
        <v>201</v>
      </c>
    </row>
    <row r="1770" spans="1:65" s="14" customFormat="1" ht="11.25">
      <c r="B1770" s="171"/>
      <c r="D1770" s="164" t="s">
        <v>207</v>
      </c>
      <c r="E1770" s="172" t="s">
        <v>1</v>
      </c>
      <c r="F1770" s="173" t="s">
        <v>1516</v>
      </c>
      <c r="H1770" s="174">
        <v>11.2</v>
      </c>
      <c r="I1770" s="175"/>
      <c r="L1770" s="171"/>
      <c r="M1770" s="176"/>
      <c r="N1770" s="177"/>
      <c r="O1770" s="177"/>
      <c r="P1770" s="177"/>
      <c r="Q1770" s="177"/>
      <c r="R1770" s="177"/>
      <c r="S1770" s="177"/>
      <c r="T1770" s="178"/>
      <c r="AT1770" s="172" t="s">
        <v>207</v>
      </c>
      <c r="AU1770" s="172" t="s">
        <v>84</v>
      </c>
      <c r="AV1770" s="14" t="s">
        <v>84</v>
      </c>
      <c r="AW1770" s="14" t="s">
        <v>32</v>
      </c>
      <c r="AX1770" s="14" t="s">
        <v>76</v>
      </c>
      <c r="AY1770" s="172" t="s">
        <v>201</v>
      </c>
    </row>
    <row r="1771" spans="1:65" s="14" customFormat="1" ht="11.25">
      <c r="B1771" s="171"/>
      <c r="D1771" s="164" t="s">
        <v>207</v>
      </c>
      <c r="E1771" s="172" t="s">
        <v>1</v>
      </c>
      <c r="F1771" s="173" t="s">
        <v>1517</v>
      </c>
      <c r="H1771" s="174">
        <v>10.199999999999999</v>
      </c>
      <c r="I1771" s="175"/>
      <c r="L1771" s="171"/>
      <c r="M1771" s="176"/>
      <c r="N1771" s="177"/>
      <c r="O1771" s="177"/>
      <c r="P1771" s="177"/>
      <c r="Q1771" s="177"/>
      <c r="R1771" s="177"/>
      <c r="S1771" s="177"/>
      <c r="T1771" s="178"/>
      <c r="AT1771" s="172" t="s">
        <v>207</v>
      </c>
      <c r="AU1771" s="172" t="s">
        <v>84</v>
      </c>
      <c r="AV1771" s="14" t="s">
        <v>84</v>
      </c>
      <c r="AW1771" s="14" t="s">
        <v>32</v>
      </c>
      <c r="AX1771" s="14" t="s">
        <v>76</v>
      </c>
      <c r="AY1771" s="172" t="s">
        <v>201</v>
      </c>
    </row>
    <row r="1772" spans="1:65" s="14" customFormat="1" ht="11.25">
      <c r="B1772" s="171"/>
      <c r="D1772" s="164" t="s">
        <v>207</v>
      </c>
      <c r="E1772" s="172" t="s">
        <v>1</v>
      </c>
      <c r="F1772" s="173" t="s">
        <v>1518</v>
      </c>
      <c r="H1772" s="174">
        <v>10</v>
      </c>
      <c r="I1772" s="175"/>
      <c r="L1772" s="171"/>
      <c r="M1772" s="176"/>
      <c r="N1772" s="177"/>
      <c r="O1772" s="177"/>
      <c r="P1772" s="177"/>
      <c r="Q1772" s="177"/>
      <c r="R1772" s="177"/>
      <c r="S1772" s="177"/>
      <c r="T1772" s="178"/>
      <c r="AT1772" s="172" t="s">
        <v>207</v>
      </c>
      <c r="AU1772" s="172" t="s">
        <v>84</v>
      </c>
      <c r="AV1772" s="14" t="s">
        <v>84</v>
      </c>
      <c r="AW1772" s="14" t="s">
        <v>32</v>
      </c>
      <c r="AX1772" s="14" t="s">
        <v>76</v>
      </c>
      <c r="AY1772" s="172" t="s">
        <v>201</v>
      </c>
    </row>
    <row r="1773" spans="1:65" s="14" customFormat="1" ht="11.25">
      <c r="B1773" s="171"/>
      <c r="D1773" s="164" t="s">
        <v>207</v>
      </c>
      <c r="E1773" s="172" t="s">
        <v>1</v>
      </c>
      <c r="F1773" s="173" t="s">
        <v>1519</v>
      </c>
      <c r="H1773" s="174">
        <v>11.2</v>
      </c>
      <c r="I1773" s="175"/>
      <c r="L1773" s="171"/>
      <c r="M1773" s="176"/>
      <c r="N1773" s="177"/>
      <c r="O1773" s="177"/>
      <c r="P1773" s="177"/>
      <c r="Q1773" s="177"/>
      <c r="R1773" s="177"/>
      <c r="S1773" s="177"/>
      <c r="T1773" s="178"/>
      <c r="AT1773" s="172" t="s">
        <v>207</v>
      </c>
      <c r="AU1773" s="172" t="s">
        <v>84</v>
      </c>
      <c r="AV1773" s="14" t="s">
        <v>84</v>
      </c>
      <c r="AW1773" s="14" t="s">
        <v>32</v>
      </c>
      <c r="AX1773" s="14" t="s">
        <v>76</v>
      </c>
      <c r="AY1773" s="172" t="s">
        <v>201</v>
      </c>
    </row>
    <row r="1774" spans="1:65" s="14" customFormat="1" ht="11.25">
      <c r="B1774" s="171"/>
      <c r="D1774" s="164" t="s">
        <v>207</v>
      </c>
      <c r="E1774" s="172" t="s">
        <v>1</v>
      </c>
      <c r="F1774" s="173" t="s">
        <v>1520</v>
      </c>
      <c r="H1774" s="174">
        <v>10.8</v>
      </c>
      <c r="I1774" s="175"/>
      <c r="L1774" s="171"/>
      <c r="M1774" s="176"/>
      <c r="N1774" s="177"/>
      <c r="O1774" s="177"/>
      <c r="P1774" s="177"/>
      <c r="Q1774" s="177"/>
      <c r="R1774" s="177"/>
      <c r="S1774" s="177"/>
      <c r="T1774" s="178"/>
      <c r="AT1774" s="172" t="s">
        <v>207</v>
      </c>
      <c r="AU1774" s="172" t="s">
        <v>84</v>
      </c>
      <c r="AV1774" s="14" t="s">
        <v>84</v>
      </c>
      <c r="AW1774" s="14" t="s">
        <v>32</v>
      </c>
      <c r="AX1774" s="14" t="s">
        <v>76</v>
      </c>
      <c r="AY1774" s="172" t="s">
        <v>201</v>
      </c>
    </row>
    <row r="1775" spans="1:65" s="14" customFormat="1" ht="11.25">
      <c r="B1775" s="171"/>
      <c r="D1775" s="164" t="s">
        <v>207</v>
      </c>
      <c r="E1775" s="172" t="s">
        <v>1</v>
      </c>
      <c r="F1775" s="173" t="s">
        <v>1521</v>
      </c>
      <c r="H1775" s="174">
        <v>32.1</v>
      </c>
      <c r="I1775" s="175"/>
      <c r="L1775" s="171"/>
      <c r="M1775" s="176"/>
      <c r="N1775" s="177"/>
      <c r="O1775" s="177"/>
      <c r="P1775" s="177"/>
      <c r="Q1775" s="177"/>
      <c r="R1775" s="177"/>
      <c r="S1775" s="177"/>
      <c r="T1775" s="178"/>
      <c r="AT1775" s="172" t="s">
        <v>207</v>
      </c>
      <c r="AU1775" s="172" t="s">
        <v>84</v>
      </c>
      <c r="AV1775" s="14" t="s">
        <v>84</v>
      </c>
      <c r="AW1775" s="14" t="s">
        <v>32</v>
      </c>
      <c r="AX1775" s="14" t="s">
        <v>76</v>
      </c>
      <c r="AY1775" s="172" t="s">
        <v>201</v>
      </c>
    </row>
    <row r="1776" spans="1:65" s="14" customFormat="1" ht="11.25">
      <c r="B1776" s="171"/>
      <c r="D1776" s="164" t="s">
        <v>207</v>
      </c>
      <c r="E1776" s="172" t="s">
        <v>1</v>
      </c>
      <c r="F1776" s="173" t="s">
        <v>1522</v>
      </c>
      <c r="H1776" s="174">
        <v>6.6</v>
      </c>
      <c r="I1776" s="175"/>
      <c r="L1776" s="171"/>
      <c r="M1776" s="176"/>
      <c r="N1776" s="177"/>
      <c r="O1776" s="177"/>
      <c r="P1776" s="177"/>
      <c r="Q1776" s="177"/>
      <c r="R1776" s="177"/>
      <c r="S1776" s="177"/>
      <c r="T1776" s="178"/>
      <c r="AT1776" s="172" t="s">
        <v>207</v>
      </c>
      <c r="AU1776" s="172" t="s">
        <v>84</v>
      </c>
      <c r="AV1776" s="14" t="s">
        <v>84</v>
      </c>
      <c r="AW1776" s="14" t="s">
        <v>32</v>
      </c>
      <c r="AX1776" s="14" t="s">
        <v>76</v>
      </c>
      <c r="AY1776" s="172" t="s">
        <v>201</v>
      </c>
    </row>
    <row r="1777" spans="1:65" s="14" customFormat="1" ht="11.25">
      <c r="B1777" s="171"/>
      <c r="D1777" s="164" t="s">
        <v>207</v>
      </c>
      <c r="E1777" s="172" t="s">
        <v>1</v>
      </c>
      <c r="F1777" s="173" t="s">
        <v>1523</v>
      </c>
      <c r="H1777" s="174">
        <v>2.2000000000000002</v>
      </c>
      <c r="I1777" s="175"/>
      <c r="L1777" s="171"/>
      <c r="M1777" s="176"/>
      <c r="N1777" s="177"/>
      <c r="O1777" s="177"/>
      <c r="P1777" s="177"/>
      <c r="Q1777" s="177"/>
      <c r="R1777" s="177"/>
      <c r="S1777" s="177"/>
      <c r="T1777" s="178"/>
      <c r="AT1777" s="172" t="s">
        <v>207</v>
      </c>
      <c r="AU1777" s="172" t="s">
        <v>84</v>
      </c>
      <c r="AV1777" s="14" t="s">
        <v>84</v>
      </c>
      <c r="AW1777" s="14" t="s">
        <v>32</v>
      </c>
      <c r="AX1777" s="14" t="s">
        <v>76</v>
      </c>
      <c r="AY1777" s="172" t="s">
        <v>201</v>
      </c>
    </row>
    <row r="1778" spans="1:65" s="14" customFormat="1" ht="11.25">
      <c r="B1778" s="171"/>
      <c r="D1778" s="164" t="s">
        <v>207</v>
      </c>
      <c r="E1778" s="172" t="s">
        <v>1</v>
      </c>
      <c r="F1778" s="173" t="s">
        <v>1524</v>
      </c>
      <c r="H1778" s="174">
        <v>4</v>
      </c>
      <c r="I1778" s="175"/>
      <c r="L1778" s="171"/>
      <c r="M1778" s="176"/>
      <c r="N1778" s="177"/>
      <c r="O1778" s="177"/>
      <c r="P1778" s="177"/>
      <c r="Q1778" s="177"/>
      <c r="R1778" s="177"/>
      <c r="S1778" s="177"/>
      <c r="T1778" s="178"/>
      <c r="AT1778" s="172" t="s">
        <v>207</v>
      </c>
      <c r="AU1778" s="172" t="s">
        <v>84</v>
      </c>
      <c r="AV1778" s="14" t="s">
        <v>84</v>
      </c>
      <c r="AW1778" s="14" t="s">
        <v>32</v>
      </c>
      <c r="AX1778" s="14" t="s">
        <v>76</v>
      </c>
      <c r="AY1778" s="172" t="s">
        <v>201</v>
      </c>
    </row>
    <row r="1779" spans="1:65" s="14" customFormat="1" ht="11.25">
      <c r="B1779" s="171"/>
      <c r="D1779" s="164" t="s">
        <v>207</v>
      </c>
      <c r="E1779" s="172" t="s">
        <v>1</v>
      </c>
      <c r="F1779" s="173" t="s">
        <v>1525</v>
      </c>
      <c r="H1779" s="174">
        <v>26</v>
      </c>
      <c r="I1779" s="175"/>
      <c r="L1779" s="171"/>
      <c r="M1779" s="176"/>
      <c r="N1779" s="177"/>
      <c r="O1779" s="177"/>
      <c r="P1779" s="177"/>
      <c r="Q1779" s="177"/>
      <c r="R1779" s="177"/>
      <c r="S1779" s="177"/>
      <c r="T1779" s="178"/>
      <c r="AT1779" s="172" t="s">
        <v>207</v>
      </c>
      <c r="AU1779" s="172" t="s">
        <v>84</v>
      </c>
      <c r="AV1779" s="14" t="s">
        <v>84</v>
      </c>
      <c r="AW1779" s="14" t="s">
        <v>32</v>
      </c>
      <c r="AX1779" s="14" t="s">
        <v>76</v>
      </c>
      <c r="AY1779" s="172" t="s">
        <v>201</v>
      </c>
    </row>
    <row r="1780" spans="1:65" s="14" customFormat="1" ht="11.25">
      <c r="B1780" s="171"/>
      <c r="D1780" s="164" t="s">
        <v>207</v>
      </c>
      <c r="E1780" s="172" t="s">
        <v>1</v>
      </c>
      <c r="F1780" s="173" t="s">
        <v>1526</v>
      </c>
      <c r="H1780" s="174">
        <v>16.7</v>
      </c>
      <c r="I1780" s="175"/>
      <c r="L1780" s="171"/>
      <c r="M1780" s="176"/>
      <c r="N1780" s="177"/>
      <c r="O1780" s="177"/>
      <c r="P1780" s="177"/>
      <c r="Q1780" s="177"/>
      <c r="R1780" s="177"/>
      <c r="S1780" s="177"/>
      <c r="T1780" s="178"/>
      <c r="AT1780" s="172" t="s">
        <v>207</v>
      </c>
      <c r="AU1780" s="172" t="s">
        <v>84</v>
      </c>
      <c r="AV1780" s="14" t="s">
        <v>84</v>
      </c>
      <c r="AW1780" s="14" t="s">
        <v>32</v>
      </c>
      <c r="AX1780" s="14" t="s">
        <v>76</v>
      </c>
      <c r="AY1780" s="172" t="s">
        <v>201</v>
      </c>
    </row>
    <row r="1781" spans="1:65" s="14" customFormat="1" ht="11.25">
      <c r="B1781" s="171"/>
      <c r="D1781" s="164" t="s">
        <v>207</v>
      </c>
      <c r="E1781" s="172" t="s">
        <v>1</v>
      </c>
      <c r="F1781" s="173" t="s">
        <v>1527</v>
      </c>
      <c r="H1781" s="174">
        <v>91.7</v>
      </c>
      <c r="I1781" s="175"/>
      <c r="L1781" s="171"/>
      <c r="M1781" s="176"/>
      <c r="N1781" s="177"/>
      <c r="O1781" s="177"/>
      <c r="P1781" s="177"/>
      <c r="Q1781" s="177"/>
      <c r="R1781" s="177"/>
      <c r="S1781" s="177"/>
      <c r="T1781" s="178"/>
      <c r="AT1781" s="172" t="s">
        <v>207</v>
      </c>
      <c r="AU1781" s="172" t="s">
        <v>84</v>
      </c>
      <c r="AV1781" s="14" t="s">
        <v>84</v>
      </c>
      <c r="AW1781" s="14" t="s">
        <v>32</v>
      </c>
      <c r="AX1781" s="14" t="s">
        <v>76</v>
      </c>
      <c r="AY1781" s="172" t="s">
        <v>201</v>
      </c>
    </row>
    <row r="1782" spans="1:65" s="14" customFormat="1" ht="11.25">
      <c r="B1782" s="171"/>
      <c r="D1782" s="164" t="s">
        <v>207</v>
      </c>
      <c r="E1782" s="172" t="s">
        <v>1</v>
      </c>
      <c r="F1782" s="173" t="s">
        <v>1528</v>
      </c>
      <c r="H1782" s="174">
        <v>3.8</v>
      </c>
      <c r="I1782" s="175"/>
      <c r="L1782" s="171"/>
      <c r="M1782" s="176"/>
      <c r="N1782" s="177"/>
      <c r="O1782" s="177"/>
      <c r="P1782" s="177"/>
      <c r="Q1782" s="177"/>
      <c r="R1782" s="177"/>
      <c r="S1782" s="177"/>
      <c r="T1782" s="178"/>
      <c r="AT1782" s="172" t="s">
        <v>207</v>
      </c>
      <c r="AU1782" s="172" t="s">
        <v>84</v>
      </c>
      <c r="AV1782" s="14" t="s">
        <v>84</v>
      </c>
      <c r="AW1782" s="14" t="s">
        <v>32</v>
      </c>
      <c r="AX1782" s="14" t="s">
        <v>76</v>
      </c>
      <c r="AY1782" s="172" t="s">
        <v>201</v>
      </c>
    </row>
    <row r="1783" spans="1:65" s="14" customFormat="1" ht="11.25">
      <c r="B1783" s="171"/>
      <c r="D1783" s="164" t="s">
        <v>207</v>
      </c>
      <c r="E1783" s="172" t="s">
        <v>1</v>
      </c>
      <c r="F1783" s="173" t="s">
        <v>1529</v>
      </c>
      <c r="H1783" s="174">
        <v>1.9</v>
      </c>
      <c r="I1783" s="175"/>
      <c r="L1783" s="171"/>
      <c r="M1783" s="176"/>
      <c r="N1783" s="177"/>
      <c r="O1783" s="177"/>
      <c r="P1783" s="177"/>
      <c r="Q1783" s="177"/>
      <c r="R1783" s="177"/>
      <c r="S1783" s="177"/>
      <c r="T1783" s="178"/>
      <c r="AT1783" s="172" t="s">
        <v>207</v>
      </c>
      <c r="AU1783" s="172" t="s">
        <v>84</v>
      </c>
      <c r="AV1783" s="14" t="s">
        <v>84</v>
      </c>
      <c r="AW1783" s="14" t="s">
        <v>32</v>
      </c>
      <c r="AX1783" s="14" t="s">
        <v>76</v>
      </c>
      <c r="AY1783" s="172" t="s">
        <v>201</v>
      </c>
    </row>
    <row r="1784" spans="1:65" s="14" customFormat="1" ht="11.25">
      <c r="B1784" s="171"/>
      <c r="D1784" s="164" t="s">
        <v>207</v>
      </c>
      <c r="E1784" s="172" t="s">
        <v>1</v>
      </c>
      <c r="F1784" s="173" t="s">
        <v>1530</v>
      </c>
      <c r="H1784" s="174">
        <v>3.4</v>
      </c>
      <c r="I1784" s="175"/>
      <c r="L1784" s="171"/>
      <c r="M1784" s="176"/>
      <c r="N1784" s="177"/>
      <c r="O1784" s="177"/>
      <c r="P1784" s="177"/>
      <c r="Q1784" s="177"/>
      <c r="R1784" s="177"/>
      <c r="S1784" s="177"/>
      <c r="T1784" s="178"/>
      <c r="AT1784" s="172" t="s">
        <v>207</v>
      </c>
      <c r="AU1784" s="172" t="s">
        <v>84</v>
      </c>
      <c r="AV1784" s="14" t="s">
        <v>84</v>
      </c>
      <c r="AW1784" s="14" t="s">
        <v>32</v>
      </c>
      <c r="AX1784" s="14" t="s">
        <v>76</v>
      </c>
      <c r="AY1784" s="172" t="s">
        <v>201</v>
      </c>
    </row>
    <row r="1785" spans="1:65" s="14" customFormat="1" ht="11.25">
      <c r="B1785" s="171"/>
      <c r="D1785" s="164" t="s">
        <v>207</v>
      </c>
      <c r="E1785" s="172" t="s">
        <v>1</v>
      </c>
      <c r="F1785" s="173" t="s">
        <v>1531</v>
      </c>
      <c r="H1785" s="174">
        <v>1.7</v>
      </c>
      <c r="I1785" s="175"/>
      <c r="L1785" s="171"/>
      <c r="M1785" s="176"/>
      <c r="N1785" s="177"/>
      <c r="O1785" s="177"/>
      <c r="P1785" s="177"/>
      <c r="Q1785" s="177"/>
      <c r="R1785" s="177"/>
      <c r="S1785" s="177"/>
      <c r="T1785" s="178"/>
      <c r="AT1785" s="172" t="s">
        <v>207</v>
      </c>
      <c r="AU1785" s="172" t="s">
        <v>84</v>
      </c>
      <c r="AV1785" s="14" t="s">
        <v>84</v>
      </c>
      <c r="AW1785" s="14" t="s">
        <v>32</v>
      </c>
      <c r="AX1785" s="14" t="s">
        <v>76</v>
      </c>
      <c r="AY1785" s="172" t="s">
        <v>201</v>
      </c>
    </row>
    <row r="1786" spans="1:65" s="14" customFormat="1" ht="11.25">
      <c r="B1786" s="171"/>
      <c r="D1786" s="164" t="s">
        <v>207</v>
      </c>
      <c r="E1786" s="172" t="s">
        <v>1</v>
      </c>
      <c r="F1786" s="173" t="s">
        <v>1532</v>
      </c>
      <c r="H1786" s="174">
        <v>13.3</v>
      </c>
      <c r="I1786" s="175"/>
      <c r="L1786" s="171"/>
      <c r="M1786" s="176"/>
      <c r="N1786" s="177"/>
      <c r="O1786" s="177"/>
      <c r="P1786" s="177"/>
      <c r="Q1786" s="177"/>
      <c r="R1786" s="177"/>
      <c r="S1786" s="177"/>
      <c r="T1786" s="178"/>
      <c r="AT1786" s="172" t="s">
        <v>207</v>
      </c>
      <c r="AU1786" s="172" t="s">
        <v>84</v>
      </c>
      <c r="AV1786" s="14" t="s">
        <v>84</v>
      </c>
      <c r="AW1786" s="14" t="s">
        <v>32</v>
      </c>
      <c r="AX1786" s="14" t="s">
        <v>76</v>
      </c>
      <c r="AY1786" s="172" t="s">
        <v>201</v>
      </c>
    </row>
    <row r="1787" spans="1:65" s="15" customFormat="1" ht="11.25">
      <c r="B1787" s="179"/>
      <c r="D1787" s="164" t="s">
        <v>207</v>
      </c>
      <c r="E1787" s="180" t="s">
        <v>1</v>
      </c>
      <c r="F1787" s="181" t="s">
        <v>211</v>
      </c>
      <c r="H1787" s="182">
        <v>391.8</v>
      </c>
      <c r="I1787" s="183"/>
      <c r="L1787" s="179"/>
      <c r="M1787" s="184"/>
      <c r="N1787" s="185"/>
      <c r="O1787" s="185"/>
      <c r="P1787" s="185"/>
      <c r="Q1787" s="185"/>
      <c r="R1787" s="185"/>
      <c r="S1787" s="185"/>
      <c r="T1787" s="186"/>
      <c r="AT1787" s="180" t="s">
        <v>207</v>
      </c>
      <c r="AU1787" s="180" t="s">
        <v>84</v>
      </c>
      <c r="AV1787" s="15" t="s">
        <v>126</v>
      </c>
      <c r="AW1787" s="15" t="s">
        <v>32</v>
      </c>
      <c r="AX1787" s="15" t="s">
        <v>82</v>
      </c>
      <c r="AY1787" s="180" t="s">
        <v>201</v>
      </c>
    </row>
    <row r="1788" spans="1:65" s="2" customFormat="1" ht="16.5" customHeight="1">
      <c r="A1788" s="33"/>
      <c r="B1788" s="149"/>
      <c r="C1788" s="150" t="s">
        <v>1537</v>
      </c>
      <c r="D1788" s="150" t="s">
        <v>203</v>
      </c>
      <c r="E1788" s="151" t="s">
        <v>1538</v>
      </c>
      <c r="F1788" s="152" t="s">
        <v>1539</v>
      </c>
      <c r="G1788" s="153" t="s">
        <v>405</v>
      </c>
      <c r="H1788" s="154">
        <v>174.179</v>
      </c>
      <c r="I1788" s="155"/>
      <c r="J1788" s="156">
        <f>ROUND(I1788*H1788,2)</f>
        <v>0</v>
      </c>
      <c r="K1788" s="152" t="s">
        <v>335</v>
      </c>
      <c r="L1788" s="34"/>
      <c r="M1788" s="157" t="s">
        <v>1</v>
      </c>
      <c r="N1788" s="158" t="s">
        <v>41</v>
      </c>
      <c r="O1788" s="59"/>
      <c r="P1788" s="159">
        <f>O1788*H1788</f>
        <v>0</v>
      </c>
      <c r="Q1788" s="159">
        <v>7.2999999999999996E-4</v>
      </c>
      <c r="R1788" s="159">
        <f>Q1788*H1788</f>
        <v>0.12715066999999999</v>
      </c>
      <c r="S1788" s="159">
        <v>0</v>
      </c>
      <c r="T1788" s="160">
        <f>S1788*H1788</f>
        <v>0</v>
      </c>
      <c r="U1788" s="33"/>
      <c r="V1788" s="33"/>
      <c r="W1788" s="33"/>
      <c r="X1788" s="33"/>
      <c r="Y1788" s="33"/>
      <c r="Z1788" s="33"/>
      <c r="AA1788" s="33"/>
      <c r="AB1788" s="33"/>
      <c r="AC1788" s="33"/>
      <c r="AD1788" s="33"/>
      <c r="AE1788" s="33"/>
      <c r="AR1788" s="161" t="s">
        <v>250</v>
      </c>
      <c r="AT1788" s="161" t="s">
        <v>203</v>
      </c>
      <c r="AU1788" s="161" t="s">
        <v>84</v>
      </c>
      <c r="AY1788" s="18" t="s">
        <v>201</v>
      </c>
      <c r="BE1788" s="162">
        <f>IF(N1788="základní",J1788,0)</f>
        <v>0</v>
      </c>
      <c r="BF1788" s="162">
        <f>IF(N1788="snížená",J1788,0)</f>
        <v>0</v>
      </c>
      <c r="BG1788" s="162">
        <f>IF(N1788="zákl. přenesená",J1788,0)</f>
        <v>0</v>
      </c>
      <c r="BH1788" s="162">
        <f>IF(N1788="sníž. přenesená",J1788,0)</f>
        <v>0</v>
      </c>
      <c r="BI1788" s="162">
        <f>IF(N1788="nulová",J1788,0)</f>
        <v>0</v>
      </c>
      <c r="BJ1788" s="18" t="s">
        <v>82</v>
      </c>
      <c r="BK1788" s="162">
        <f>ROUND(I1788*H1788,2)</f>
        <v>0</v>
      </c>
      <c r="BL1788" s="18" t="s">
        <v>250</v>
      </c>
      <c r="BM1788" s="161" t="s">
        <v>1540</v>
      </c>
    </row>
    <row r="1789" spans="1:65" s="13" customFormat="1" ht="11.25">
      <c r="B1789" s="163"/>
      <c r="D1789" s="164" t="s">
        <v>207</v>
      </c>
      <c r="E1789" s="165" t="s">
        <v>1</v>
      </c>
      <c r="F1789" s="166" t="s">
        <v>964</v>
      </c>
      <c r="H1789" s="165" t="s">
        <v>1</v>
      </c>
      <c r="I1789" s="167"/>
      <c r="L1789" s="163"/>
      <c r="M1789" s="168"/>
      <c r="N1789" s="169"/>
      <c r="O1789" s="169"/>
      <c r="P1789" s="169"/>
      <c r="Q1789" s="169"/>
      <c r="R1789" s="169"/>
      <c r="S1789" s="169"/>
      <c r="T1789" s="170"/>
      <c r="AT1789" s="165" t="s">
        <v>207</v>
      </c>
      <c r="AU1789" s="165" t="s">
        <v>84</v>
      </c>
      <c r="AV1789" s="13" t="s">
        <v>82</v>
      </c>
      <c r="AW1789" s="13" t="s">
        <v>32</v>
      </c>
      <c r="AX1789" s="13" t="s">
        <v>76</v>
      </c>
      <c r="AY1789" s="165" t="s">
        <v>201</v>
      </c>
    </row>
    <row r="1790" spans="1:65" s="14" customFormat="1" ht="11.25">
      <c r="B1790" s="171"/>
      <c r="D1790" s="164" t="s">
        <v>207</v>
      </c>
      <c r="E1790" s="172" t="s">
        <v>1</v>
      </c>
      <c r="F1790" s="173" t="s">
        <v>965</v>
      </c>
      <c r="H1790" s="174">
        <v>24.295999999999999</v>
      </c>
      <c r="I1790" s="175"/>
      <c r="L1790" s="171"/>
      <c r="M1790" s="176"/>
      <c r="N1790" s="177"/>
      <c r="O1790" s="177"/>
      <c r="P1790" s="177"/>
      <c r="Q1790" s="177"/>
      <c r="R1790" s="177"/>
      <c r="S1790" s="177"/>
      <c r="T1790" s="178"/>
      <c r="AT1790" s="172" t="s">
        <v>207</v>
      </c>
      <c r="AU1790" s="172" t="s">
        <v>84</v>
      </c>
      <c r="AV1790" s="14" t="s">
        <v>84</v>
      </c>
      <c r="AW1790" s="14" t="s">
        <v>32</v>
      </c>
      <c r="AX1790" s="14" t="s">
        <v>76</v>
      </c>
      <c r="AY1790" s="172" t="s">
        <v>201</v>
      </c>
    </row>
    <row r="1791" spans="1:65" s="13" customFormat="1" ht="11.25">
      <c r="B1791" s="163"/>
      <c r="D1791" s="164" t="s">
        <v>207</v>
      </c>
      <c r="E1791" s="165" t="s">
        <v>1</v>
      </c>
      <c r="F1791" s="166" t="s">
        <v>966</v>
      </c>
      <c r="H1791" s="165" t="s">
        <v>1</v>
      </c>
      <c r="I1791" s="167"/>
      <c r="L1791" s="163"/>
      <c r="M1791" s="168"/>
      <c r="N1791" s="169"/>
      <c r="O1791" s="169"/>
      <c r="P1791" s="169"/>
      <c r="Q1791" s="169"/>
      <c r="R1791" s="169"/>
      <c r="S1791" s="169"/>
      <c r="T1791" s="170"/>
      <c r="AT1791" s="165" t="s">
        <v>207</v>
      </c>
      <c r="AU1791" s="165" t="s">
        <v>84</v>
      </c>
      <c r="AV1791" s="13" t="s">
        <v>82</v>
      </c>
      <c r="AW1791" s="13" t="s">
        <v>32</v>
      </c>
      <c r="AX1791" s="13" t="s">
        <v>76</v>
      </c>
      <c r="AY1791" s="165" t="s">
        <v>201</v>
      </c>
    </row>
    <row r="1792" spans="1:65" s="14" customFormat="1" ht="11.25">
      <c r="B1792" s="171"/>
      <c r="D1792" s="164" t="s">
        <v>207</v>
      </c>
      <c r="E1792" s="172" t="s">
        <v>1</v>
      </c>
      <c r="F1792" s="173" t="s">
        <v>967</v>
      </c>
      <c r="H1792" s="174">
        <v>52.198</v>
      </c>
      <c r="I1792" s="175"/>
      <c r="L1792" s="171"/>
      <c r="M1792" s="176"/>
      <c r="N1792" s="177"/>
      <c r="O1792" s="177"/>
      <c r="P1792" s="177"/>
      <c r="Q1792" s="177"/>
      <c r="R1792" s="177"/>
      <c r="S1792" s="177"/>
      <c r="T1792" s="178"/>
      <c r="AT1792" s="172" t="s">
        <v>207</v>
      </c>
      <c r="AU1792" s="172" t="s">
        <v>84</v>
      </c>
      <c r="AV1792" s="14" t="s">
        <v>84</v>
      </c>
      <c r="AW1792" s="14" t="s">
        <v>32</v>
      </c>
      <c r="AX1792" s="14" t="s">
        <v>76</v>
      </c>
      <c r="AY1792" s="172" t="s">
        <v>201</v>
      </c>
    </row>
    <row r="1793" spans="1:65" s="13" customFormat="1" ht="11.25">
      <c r="B1793" s="163"/>
      <c r="D1793" s="164" t="s">
        <v>207</v>
      </c>
      <c r="E1793" s="165" t="s">
        <v>1</v>
      </c>
      <c r="F1793" s="166" t="s">
        <v>968</v>
      </c>
      <c r="H1793" s="165" t="s">
        <v>1</v>
      </c>
      <c r="I1793" s="167"/>
      <c r="L1793" s="163"/>
      <c r="M1793" s="168"/>
      <c r="N1793" s="169"/>
      <c r="O1793" s="169"/>
      <c r="P1793" s="169"/>
      <c r="Q1793" s="169"/>
      <c r="R1793" s="169"/>
      <c r="S1793" s="169"/>
      <c r="T1793" s="170"/>
      <c r="AT1793" s="165" t="s">
        <v>207</v>
      </c>
      <c r="AU1793" s="165" t="s">
        <v>84</v>
      </c>
      <c r="AV1793" s="13" t="s">
        <v>82</v>
      </c>
      <c r="AW1793" s="13" t="s">
        <v>32</v>
      </c>
      <c r="AX1793" s="13" t="s">
        <v>76</v>
      </c>
      <c r="AY1793" s="165" t="s">
        <v>201</v>
      </c>
    </row>
    <row r="1794" spans="1:65" s="14" customFormat="1" ht="11.25">
      <c r="B1794" s="171"/>
      <c r="D1794" s="164" t="s">
        <v>207</v>
      </c>
      <c r="E1794" s="172" t="s">
        <v>1</v>
      </c>
      <c r="F1794" s="173" t="s">
        <v>1541</v>
      </c>
      <c r="H1794" s="174">
        <v>30.89</v>
      </c>
      <c r="I1794" s="175"/>
      <c r="L1794" s="171"/>
      <c r="M1794" s="176"/>
      <c r="N1794" s="177"/>
      <c r="O1794" s="177"/>
      <c r="P1794" s="177"/>
      <c r="Q1794" s="177"/>
      <c r="R1794" s="177"/>
      <c r="S1794" s="177"/>
      <c r="T1794" s="178"/>
      <c r="AT1794" s="172" t="s">
        <v>207</v>
      </c>
      <c r="AU1794" s="172" t="s">
        <v>84</v>
      </c>
      <c r="AV1794" s="14" t="s">
        <v>84</v>
      </c>
      <c r="AW1794" s="14" t="s">
        <v>32</v>
      </c>
      <c r="AX1794" s="14" t="s">
        <v>76</v>
      </c>
      <c r="AY1794" s="172" t="s">
        <v>201</v>
      </c>
    </row>
    <row r="1795" spans="1:65" s="13" customFormat="1" ht="11.25">
      <c r="B1795" s="163"/>
      <c r="D1795" s="164" t="s">
        <v>207</v>
      </c>
      <c r="E1795" s="165" t="s">
        <v>1</v>
      </c>
      <c r="F1795" s="166" t="s">
        <v>612</v>
      </c>
      <c r="H1795" s="165" t="s">
        <v>1</v>
      </c>
      <c r="I1795" s="167"/>
      <c r="L1795" s="163"/>
      <c r="M1795" s="168"/>
      <c r="N1795" s="169"/>
      <c r="O1795" s="169"/>
      <c r="P1795" s="169"/>
      <c r="Q1795" s="169"/>
      <c r="R1795" s="169"/>
      <c r="S1795" s="169"/>
      <c r="T1795" s="170"/>
      <c r="AT1795" s="165" t="s">
        <v>207</v>
      </c>
      <c r="AU1795" s="165" t="s">
        <v>84</v>
      </c>
      <c r="AV1795" s="13" t="s">
        <v>82</v>
      </c>
      <c r="AW1795" s="13" t="s">
        <v>32</v>
      </c>
      <c r="AX1795" s="13" t="s">
        <v>76</v>
      </c>
      <c r="AY1795" s="165" t="s">
        <v>201</v>
      </c>
    </row>
    <row r="1796" spans="1:65" s="14" customFormat="1" ht="11.25">
      <c r="B1796" s="171"/>
      <c r="D1796" s="164" t="s">
        <v>207</v>
      </c>
      <c r="E1796" s="172" t="s">
        <v>1</v>
      </c>
      <c r="F1796" s="173" t="s">
        <v>613</v>
      </c>
      <c r="H1796" s="174">
        <v>20.556999999999999</v>
      </c>
      <c r="I1796" s="175"/>
      <c r="L1796" s="171"/>
      <c r="M1796" s="176"/>
      <c r="N1796" s="177"/>
      <c r="O1796" s="177"/>
      <c r="P1796" s="177"/>
      <c r="Q1796" s="177"/>
      <c r="R1796" s="177"/>
      <c r="S1796" s="177"/>
      <c r="T1796" s="178"/>
      <c r="AT1796" s="172" t="s">
        <v>207</v>
      </c>
      <c r="AU1796" s="172" t="s">
        <v>84</v>
      </c>
      <c r="AV1796" s="14" t="s">
        <v>84</v>
      </c>
      <c r="AW1796" s="14" t="s">
        <v>32</v>
      </c>
      <c r="AX1796" s="14" t="s">
        <v>76</v>
      </c>
      <c r="AY1796" s="172" t="s">
        <v>201</v>
      </c>
    </row>
    <row r="1797" spans="1:65" s="13" customFormat="1" ht="11.25">
      <c r="B1797" s="163"/>
      <c r="D1797" s="164" t="s">
        <v>207</v>
      </c>
      <c r="E1797" s="165" t="s">
        <v>1</v>
      </c>
      <c r="F1797" s="166" t="s">
        <v>931</v>
      </c>
      <c r="H1797" s="165" t="s">
        <v>1</v>
      </c>
      <c r="I1797" s="167"/>
      <c r="L1797" s="163"/>
      <c r="M1797" s="168"/>
      <c r="N1797" s="169"/>
      <c r="O1797" s="169"/>
      <c r="P1797" s="169"/>
      <c r="Q1797" s="169"/>
      <c r="R1797" s="169"/>
      <c r="S1797" s="169"/>
      <c r="T1797" s="170"/>
      <c r="AT1797" s="165" t="s">
        <v>207</v>
      </c>
      <c r="AU1797" s="165" t="s">
        <v>84</v>
      </c>
      <c r="AV1797" s="13" t="s">
        <v>82</v>
      </c>
      <c r="AW1797" s="13" t="s">
        <v>32</v>
      </c>
      <c r="AX1797" s="13" t="s">
        <v>76</v>
      </c>
      <c r="AY1797" s="165" t="s">
        <v>201</v>
      </c>
    </row>
    <row r="1798" spans="1:65" s="14" customFormat="1" ht="11.25">
      <c r="B1798" s="171"/>
      <c r="D1798" s="164" t="s">
        <v>207</v>
      </c>
      <c r="E1798" s="172" t="s">
        <v>1</v>
      </c>
      <c r="F1798" s="173" t="s">
        <v>932</v>
      </c>
      <c r="H1798" s="174">
        <v>46.238</v>
      </c>
      <c r="I1798" s="175"/>
      <c r="L1798" s="171"/>
      <c r="M1798" s="176"/>
      <c r="N1798" s="177"/>
      <c r="O1798" s="177"/>
      <c r="P1798" s="177"/>
      <c r="Q1798" s="177"/>
      <c r="R1798" s="177"/>
      <c r="S1798" s="177"/>
      <c r="T1798" s="178"/>
      <c r="AT1798" s="172" t="s">
        <v>207</v>
      </c>
      <c r="AU1798" s="172" t="s">
        <v>84</v>
      </c>
      <c r="AV1798" s="14" t="s">
        <v>84</v>
      </c>
      <c r="AW1798" s="14" t="s">
        <v>32</v>
      </c>
      <c r="AX1798" s="14" t="s">
        <v>76</v>
      </c>
      <c r="AY1798" s="172" t="s">
        <v>201</v>
      </c>
    </row>
    <row r="1799" spans="1:65" s="15" customFormat="1" ht="11.25">
      <c r="B1799" s="179"/>
      <c r="D1799" s="164" t="s">
        <v>207</v>
      </c>
      <c r="E1799" s="180" t="s">
        <v>1</v>
      </c>
      <c r="F1799" s="181" t="s">
        <v>211</v>
      </c>
      <c r="H1799" s="182">
        <v>174.179</v>
      </c>
      <c r="I1799" s="183"/>
      <c r="L1799" s="179"/>
      <c r="M1799" s="184"/>
      <c r="N1799" s="185"/>
      <c r="O1799" s="185"/>
      <c r="P1799" s="185"/>
      <c r="Q1799" s="185"/>
      <c r="R1799" s="185"/>
      <c r="S1799" s="185"/>
      <c r="T1799" s="186"/>
      <c r="AT1799" s="180" t="s">
        <v>207</v>
      </c>
      <c r="AU1799" s="180" t="s">
        <v>84</v>
      </c>
      <c r="AV1799" s="15" t="s">
        <v>126</v>
      </c>
      <c r="AW1799" s="15" t="s">
        <v>32</v>
      </c>
      <c r="AX1799" s="15" t="s">
        <v>82</v>
      </c>
      <c r="AY1799" s="180" t="s">
        <v>201</v>
      </c>
    </row>
    <row r="1800" spans="1:65" s="2" customFormat="1" ht="16.5" customHeight="1">
      <c r="A1800" s="33"/>
      <c r="B1800" s="149"/>
      <c r="C1800" s="187" t="s">
        <v>1542</v>
      </c>
      <c r="D1800" s="187" t="s">
        <v>212</v>
      </c>
      <c r="E1800" s="188" t="s">
        <v>1543</v>
      </c>
      <c r="F1800" s="189" t="s">
        <v>1544</v>
      </c>
      <c r="G1800" s="190" t="s">
        <v>405</v>
      </c>
      <c r="H1800" s="191">
        <v>88.427999999999997</v>
      </c>
      <c r="I1800" s="192"/>
      <c r="J1800" s="193">
        <f>ROUND(I1800*H1800,2)</f>
        <v>0</v>
      </c>
      <c r="K1800" s="189" t="s">
        <v>335</v>
      </c>
      <c r="L1800" s="194"/>
      <c r="M1800" s="195" t="s">
        <v>1</v>
      </c>
      <c r="N1800" s="196" t="s">
        <v>41</v>
      </c>
      <c r="O1800" s="59"/>
      <c r="P1800" s="159">
        <f>O1800*H1800</f>
        <v>0</v>
      </c>
      <c r="Q1800" s="159">
        <v>8.9999999999999993E-3</v>
      </c>
      <c r="R1800" s="159">
        <f>Q1800*H1800</f>
        <v>0.79585199999999989</v>
      </c>
      <c r="S1800" s="159">
        <v>0</v>
      </c>
      <c r="T1800" s="160">
        <f>S1800*H1800</f>
        <v>0</v>
      </c>
      <c r="U1800" s="33"/>
      <c r="V1800" s="33"/>
      <c r="W1800" s="33"/>
      <c r="X1800" s="33"/>
      <c r="Y1800" s="33"/>
      <c r="Z1800" s="33"/>
      <c r="AA1800" s="33"/>
      <c r="AB1800" s="33"/>
      <c r="AC1800" s="33"/>
      <c r="AD1800" s="33"/>
      <c r="AE1800" s="33"/>
      <c r="AR1800" s="161" t="s">
        <v>297</v>
      </c>
      <c r="AT1800" s="161" t="s">
        <v>212</v>
      </c>
      <c r="AU1800" s="161" t="s">
        <v>84</v>
      </c>
      <c r="AY1800" s="18" t="s">
        <v>201</v>
      </c>
      <c r="BE1800" s="162">
        <f>IF(N1800="základní",J1800,0)</f>
        <v>0</v>
      </c>
      <c r="BF1800" s="162">
        <f>IF(N1800="snížená",J1800,0)</f>
        <v>0</v>
      </c>
      <c r="BG1800" s="162">
        <f>IF(N1800="zákl. přenesená",J1800,0)</f>
        <v>0</v>
      </c>
      <c r="BH1800" s="162">
        <f>IF(N1800="sníž. přenesená",J1800,0)</f>
        <v>0</v>
      </c>
      <c r="BI1800" s="162">
        <f>IF(N1800="nulová",J1800,0)</f>
        <v>0</v>
      </c>
      <c r="BJ1800" s="18" t="s">
        <v>82</v>
      </c>
      <c r="BK1800" s="162">
        <f>ROUND(I1800*H1800,2)</f>
        <v>0</v>
      </c>
      <c r="BL1800" s="18" t="s">
        <v>250</v>
      </c>
      <c r="BM1800" s="161" t="s">
        <v>1545</v>
      </c>
    </row>
    <row r="1801" spans="1:65" s="13" customFormat="1" ht="11.25">
      <c r="B1801" s="163"/>
      <c r="D1801" s="164" t="s">
        <v>207</v>
      </c>
      <c r="E1801" s="165" t="s">
        <v>1</v>
      </c>
      <c r="F1801" s="166" t="s">
        <v>964</v>
      </c>
      <c r="H1801" s="165" t="s">
        <v>1</v>
      </c>
      <c r="I1801" s="167"/>
      <c r="L1801" s="163"/>
      <c r="M1801" s="168"/>
      <c r="N1801" s="169"/>
      <c r="O1801" s="169"/>
      <c r="P1801" s="169"/>
      <c r="Q1801" s="169"/>
      <c r="R1801" s="169"/>
      <c r="S1801" s="169"/>
      <c r="T1801" s="170"/>
      <c r="AT1801" s="165" t="s">
        <v>207</v>
      </c>
      <c r="AU1801" s="165" t="s">
        <v>84</v>
      </c>
      <c r="AV1801" s="13" t="s">
        <v>82</v>
      </c>
      <c r="AW1801" s="13" t="s">
        <v>32</v>
      </c>
      <c r="AX1801" s="13" t="s">
        <v>76</v>
      </c>
      <c r="AY1801" s="165" t="s">
        <v>201</v>
      </c>
    </row>
    <row r="1802" spans="1:65" s="14" customFormat="1" ht="11.25">
      <c r="B1802" s="171"/>
      <c r="D1802" s="164" t="s">
        <v>207</v>
      </c>
      <c r="E1802" s="172" t="s">
        <v>1</v>
      </c>
      <c r="F1802" s="173" t="s">
        <v>965</v>
      </c>
      <c r="H1802" s="174">
        <v>24.295999999999999</v>
      </c>
      <c r="I1802" s="175"/>
      <c r="L1802" s="171"/>
      <c r="M1802" s="176"/>
      <c r="N1802" s="177"/>
      <c r="O1802" s="177"/>
      <c r="P1802" s="177"/>
      <c r="Q1802" s="177"/>
      <c r="R1802" s="177"/>
      <c r="S1802" s="177"/>
      <c r="T1802" s="178"/>
      <c r="AT1802" s="172" t="s">
        <v>207</v>
      </c>
      <c r="AU1802" s="172" t="s">
        <v>84</v>
      </c>
      <c r="AV1802" s="14" t="s">
        <v>84</v>
      </c>
      <c r="AW1802" s="14" t="s">
        <v>32</v>
      </c>
      <c r="AX1802" s="14" t="s">
        <v>76</v>
      </c>
      <c r="AY1802" s="172" t="s">
        <v>201</v>
      </c>
    </row>
    <row r="1803" spans="1:65" s="13" customFormat="1" ht="11.25">
      <c r="B1803" s="163"/>
      <c r="D1803" s="164" t="s">
        <v>207</v>
      </c>
      <c r="E1803" s="165" t="s">
        <v>1</v>
      </c>
      <c r="F1803" s="166" t="s">
        <v>966</v>
      </c>
      <c r="H1803" s="165" t="s">
        <v>1</v>
      </c>
      <c r="I1803" s="167"/>
      <c r="L1803" s="163"/>
      <c r="M1803" s="168"/>
      <c r="N1803" s="169"/>
      <c r="O1803" s="169"/>
      <c r="P1803" s="169"/>
      <c r="Q1803" s="169"/>
      <c r="R1803" s="169"/>
      <c r="S1803" s="169"/>
      <c r="T1803" s="170"/>
      <c r="AT1803" s="165" t="s">
        <v>207</v>
      </c>
      <c r="AU1803" s="165" t="s">
        <v>84</v>
      </c>
      <c r="AV1803" s="13" t="s">
        <v>82</v>
      </c>
      <c r="AW1803" s="13" t="s">
        <v>32</v>
      </c>
      <c r="AX1803" s="13" t="s">
        <v>76</v>
      </c>
      <c r="AY1803" s="165" t="s">
        <v>201</v>
      </c>
    </row>
    <row r="1804" spans="1:65" s="14" customFormat="1" ht="11.25">
      <c r="B1804" s="171"/>
      <c r="D1804" s="164" t="s">
        <v>207</v>
      </c>
      <c r="E1804" s="172" t="s">
        <v>1</v>
      </c>
      <c r="F1804" s="173" t="s">
        <v>967</v>
      </c>
      <c r="H1804" s="174">
        <v>52.198</v>
      </c>
      <c r="I1804" s="175"/>
      <c r="L1804" s="171"/>
      <c r="M1804" s="176"/>
      <c r="N1804" s="177"/>
      <c r="O1804" s="177"/>
      <c r="P1804" s="177"/>
      <c r="Q1804" s="177"/>
      <c r="R1804" s="177"/>
      <c r="S1804" s="177"/>
      <c r="T1804" s="178"/>
      <c r="AT1804" s="172" t="s">
        <v>207</v>
      </c>
      <c r="AU1804" s="172" t="s">
        <v>84</v>
      </c>
      <c r="AV1804" s="14" t="s">
        <v>84</v>
      </c>
      <c r="AW1804" s="14" t="s">
        <v>32</v>
      </c>
      <c r="AX1804" s="14" t="s">
        <v>76</v>
      </c>
      <c r="AY1804" s="172" t="s">
        <v>201</v>
      </c>
    </row>
    <row r="1805" spans="1:65" s="13" customFormat="1" ht="11.25">
      <c r="B1805" s="163"/>
      <c r="D1805" s="164" t="s">
        <v>207</v>
      </c>
      <c r="E1805" s="165" t="s">
        <v>1</v>
      </c>
      <c r="F1805" s="166" t="s">
        <v>968</v>
      </c>
      <c r="H1805" s="165" t="s">
        <v>1</v>
      </c>
      <c r="I1805" s="167"/>
      <c r="L1805" s="163"/>
      <c r="M1805" s="168"/>
      <c r="N1805" s="169"/>
      <c r="O1805" s="169"/>
      <c r="P1805" s="169"/>
      <c r="Q1805" s="169"/>
      <c r="R1805" s="169"/>
      <c r="S1805" s="169"/>
      <c r="T1805" s="170"/>
      <c r="AT1805" s="165" t="s">
        <v>207</v>
      </c>
      <c r="AU1805" s="165" t="s">
        <v>84</v>
      </c>
      <c r="AV1805" s="13" t="s">
        <v>82</v>
      </c>
      <c r="AW1805" s="13" t="s">
        <v>32</v>
      </c>
      <c r="AX1805" s="13" t="s">
        <v>76</v>
      </c>
      <c r="AY1805" s="165" t="s">
        <v>201</v>
      </c>
    </row>
    <row r="1806" spans="1:65" s="14" customFormat="1" ht="11.25">
      <c r="B1806" s="171"/>
      <c r="D1806" s="164" t="s">
        <v>207</v>
      </c>
      <c r="E1806" s="172" t="s">
        <v>1</v>
      </c>
      <c r="F1806" s="173" t="s">
        <v>1546</v>
      </c>
      <c r="H1806" s="174">
        <v>7.7229999999999999</v>
      </c>
      <c r="I1806" s="175"/>
      <c r="L1806" s="171"/>
      <c r="M1806" s="176"/>
      <c r="N1806" s="177"/>
      <c r="O1806" s="177"/>
      <c r="P1806" s="177"/>
      <c r="Q1806" s="177"/>
      <c r="R1806" s="177"/>
      <c r="S1806" s="177"/>
      <c r="T1806" s="178"/>
      <c r="AT1806" s="172" t="s">
        <v>207</v>
      </c>
      <c r="AU1806" s="172" t="s">
        <v>84</v>
      </c>
      <c r="AV1806" s="14" t="s">
        <v>84</v>
      </c>
      <c r="AW1806" s="14" t="s">
        <v>32</v>
      </c>
      <c r="AX1806" s="14" t="s">
        <v>76</v>
      </c>
      <c r="AY1806" s="172" t="s">
        <v>201</v>
      </c>
    </row>
    <row r="1807" spans="1:65" s="15" customFormat="1" ht="11.25">
      <c r="B1807" s="179"/>
      <c r="D1807" s="164" t="s">
        <v>207</v>
      </c>
      <c r="E1807" s="180" t="s">
        <v>1</v>
      </c>
      <c r="F1807" s="181" t="s">
        <v>211</v>
      </c>
      <c r="H1807" s="182">
        <v>84.216999999999999</v>
      </c>
      <c r="I1807" s="183"/>
      <c r="L1807" s="179"/>
      <c r="M1807" s="184"/>
      <c r="N1807" s="185"/>
      <c r="O1807" s="185"/>
      <c r="P1807" s="185"/>
      <c r="Q1807" s="185"/>
      <c r="R1807" s="185"/>
      <c r="S1807" s="185"/>
      <c r="T1807" s="186"/>
      <c r="AT1807" s="180" t="s">
        <v>207</v>
      </c>
      <c r="AU1807" s="180" t="s">
        <v>84</v>
      </c>
      <c r="AV1807" s="15" t="s">
        <v>126</v>
      </c>
      <c r="AW1807" s="15" t="s">
        <v>32</v>
      </c>
      <c r="AX1807" s="15" t="s">
        <v>82</v>
      </c>
      <c r="AY1807" s="180" t="s">
        <v>201</v>
      </c>
    </row>
    <row r="1808" spans="1:65" s="14" customFormat="1" ht="11.25">
      <c r="B1808" s="171"/>
      <c r="D1808" s="164" t="s">
        <v>207</v>
      </c>
      <c r="F1808" s="173" t="s">
        <v>1547</v>
      </c>
      <c r="H1808" s="174">
        <v>88.427999999999997</v>
      </c>
      <c r="I1808" s="175"/>
      <c r="L1808" s="171"/>
      <c r="M1808" s="176"/>
      <c r="N1808" s="177"/>
      <c r="O1808" s="177"/>
      <c r="P1808" s="177"/>
      <c r="Q1808" s="177"/>
      <c r="R1808" s="177"/>
      <c r="S1808" s="177"/>
      <c r="T1808" s="178"/>
      <c r="AT1808" s="172" t="s">
        <v>207</v>
      </c>
      <c r="AU1808" s="172" t="s">
        <v>84</v>
      </c>
      <c r="AV1808" s="14" t="s">
        <v>84</v>
      </c>
      <c r="AW1808" s="14" t="s">
        <v>3</v>
      </c>
      <c r="AX1808" s="14" t="s">
        <v>82</v>
      </c>
      <c r="AY1808" s="172" t="s">
        <v>201</v>
      </c>
    </row>
    <row r="1809" spans="1:65" s="2" customFormat="1" ht="16.5" customHeight="1">
      <c r="A1809" s="33"/>
      <c r="B1809" s="149"/>
      <c r="C1809" s="187" t="s">
        <v>1548</v>
      </c>
      <c r="D1809" s="187" t="s">
        <v>212</v>
      </c>
      <c r="E1809" s="188" t="s">
        <v>1549</v>
      </c>
      <c r="F1809" s="189" t="s">
        <v>1550</v>
      </c>
      <c r="G1809" s="190" t="s">
        <v>405</v>
      </c>
      <c r="H1809" s="191">
        <v>37.802</v>
      </c>
      <c r="I1809" s="192"/>
      <c r="J1809" s="193">
        <f>ROUND(I1809*H1809,2)</f>
        <v>0</v>
      </c>
      <c r="K1809" s="189" t="s">
        <v>1</v>
      </c>
      <c r="L1809" s="194"/>
      <c r="M1809" s="195" t="s">
        <v>1</v>
      </c>
      <c r="N1809" s="196" t="s">
        <v>41</v>
      </c>
      <c r="O1809" s="59"/>
      <c r="P1809" s="159">
        <f>O1809*H1809</f>
        <v>0</v>
      </c>
      <c r="Q1809" s="159">
        <v>1.0500000000000001E-2</v>
      </c>
      <c r="R1809" s="159">
        <f>Q1809*H1809</f>
        <v>0.39692100000000002</v>
      </c>
      <c r="S1809" s="159">
        <v>0</v>
      </c>
      <c r="T1809" s="160">
        <f>S1809*H1809</f>
        <v>0</v>
      </c>
      <c r="U1809" s="33"/>
      <c r="V1809" s="33"/>
      <c r="W1809" s="33"/>
      <c r="X1809" s="33"/>
      <c r="Y1809" s="33"/>
      <c r="Z1809" s="33"/>
      <c r="AA1809" s="33"/>
      <c r="AB1809" s="33"/>
      <c r="AC1809" s="33"/>
      <c r="AD1809" s="33"/>
      <c r="AE1809" s="33"/>
      <c r="AR1809" s="161" t="s">
        <v>297</v>
      </c>
      <c r="AT1809" s="161" t="s">
        <v>212</v>
      </c>
      <c r="AU1809" s="161" t="s">
        <v>84</v>
      </c>
      <c r="AY1809" s="18" t="s">
        <v>201</v>
      </c>
      <c r="BE1809" s="162">
        <f>IF(N1809="základní",J1809,0)</f>
        <v>0</v>
      </c>
      <c r="BF1809" s="162">
        <f>IF(N1809="snížená",J1809,0)</f>
        <v>0</v>
      </c>
      <c r="BG1809" s="162">
        <f>IF(N1809="zákl. přenesená",J1809,0)</f>
        <v>0</v>
      </c>
      <c r="BH1809" s="162">
        <f>IF(N1809="sníž. přenesená",J1809,0)</f>
        <v>0</v>
      </c>
      <c r="BI1809" s="162">
        <f>IF(N1809="nulová",J1809,0)</f>
        <v>0</v>
      </c>
      <c r="BJ1809" s="18" t="s">
        <v>82</v>
      </c>
      <c r="BK1809" s="162">
        <f>ROUND(I1809*H1809,2)</f>
        <v>0</v>
      </c>
      <c r="BL1809" s="18" t="s">
        <v>250</v>
      </c>
      <c r="BM1809" s="161" t="s">
        <v>1551</v>
      </c>
    </row>
    <row r="1810" spans="1:65" s="13" customFormat="1" ht="11.25">
      <c r="B1810" s="163"/>
      <c r="D1810" s="164" t="s">
        <v>207</v>
      </c>
      <c r="E1810" s="165" t="s">
        <v>1</v>
      </c>
      <c r="F1810" s="166" t="s">
        <v>968</v>
      </c>
      <c r="H1810" s="165" t="s">
        <v>1</v>
      </c>
      <c r="I1810" s="167"/>
      <c r="L1810" s="163"/>
      <c r="M1810" s="168"/>
      <c r="N1810" s="169"/>
      <c r="O1810" s="169"/>
      <c r="P1810" s="169"/>
      <c r="Q1810" s="169"/>
      <c r="R1810" s="169"/>
      <c r="S1810" s="169"/>
      <c r="T1810" s="170"/>
      <c r="AT1810" s="165" t="s">
        <v>207</v>
      </c>
      <c r="AU1810" s="165" t="s">
        <v>84</v>
      </c>
      <c r="AV1810" s="13" t="s">
        <v>82</v>
      </c>
      <c r="AW1810" s="13" t="s">
        <v>32</v>
      </c>
      <c r="AX1810" s="13" t="s">
        <v>76</v>
      </c>
      <c r="AY1810" s="165" t="s">
        <v>201</v>
      </c>
    </row>
    <row r="1811" spans="1:65" s="14" customFormat="1" ht="11.25">
      <c r="B1811" s="171"/>
      <c r="D1811" s="164" t="s">
        <v>207</v>
      </c>
      <c r="E1811" s="172" t="s">
        <v>1</v>
      </c>
      <c r="F1811" s="173" t="s">
        <v>969</v>
      </c>
      <c r="H1811" s="174">
        <v>15.445</v>
      </c>
      <c r="I1811" s="175"/>
      <c r="L1811" s="171"/>
      <c r="M1811" s="176"/>
      <c r="N1811" s="177"/>
      <c r="O1811" s="177"/>
      <c r="P1811" s="177"/>
      <c r="Q1811" s="177"/>
      <c r="R1811" s="177"/>
      <c r="S1811" s="177"/>
      <c r="T1811" s="178"/>
      <c r="AT1811" s="172" t="s">
        <v>207</v>
      </c>
      <c r="AU1811" s="172" t="s">
        <v>84</v>
      </c>
      <c r="AV1811" s="14" t="s">
        <v>84</v>
      </c>
      <c r="AW1811" s="14" t="s">
        <v>32</v>
      </c>
      <c r="AX1811" s="14" t="s">
        <v>76</v>
      </c>
      <c r="AY1811" s="172" t="s">
        <v>201</v>
      </c>
    </row>
    <row r="1812" spans="1:65" s="13" customFormat="1" ht="11.25">
      <c r="B1812" s="163"/>
      <c r="D1812" s="164" t="s">
        <v>207</v>
      </c>
      <c r="E1812" s="165" t="s">
        <v>1</v>
      </c>
      <c r="F1812" s="166" t="s">
        <v>612</v>
      </c>
      <c r="H1812" s="165" t="s">
        <v>1</v>
      </c>
      <c r="I1812" s="167"/>
      <c r="L1812" s="163"/>
      <c r="M1812" s="168"/>
      <c r="N1812" s="169"/>
      <c r="O1812" s="169"/>
      <c r="P1812" s="169"/>
      <c r="Q1812" s="169"/>
      <c r="R1812" s="169"/>
      <c r="S1812" s="169"/>
      <c r="T1812" s="170"/>
      <c r="AT1812" s="165" t="s">
        <v>207</v>
      </c>
      <c r="AU1812" s="165" t="s">
        <v>84</v>
      </c>
      <c r="AV1812" s="13" t="s">
        <v>82</v>
      </c>
      <c r="AW1812" s="13" t="s">
        <v>32</v>
      </c>
      <c r="AX1812" s="13" t="s">
        <v>76</v>
      </c>
      <c r="AY1812" s="165" t="s">
        <v>201</v>
      </c>
    </row>
    <row r="1813" spans="1:65" s="14" customFormat="1" ht="11.25">
      <c r="B1813" s="171"/>
      <c r="D1813" s="164" t="s">
        <v>207</v>
      </c>
      <c r="E1813" s="172" t="s">
        <v>1</v>
      </c>
      <c r="F1813" s="173" t="s">
        <v>613</v>
      </c>
      <c r="H1813" s="174">
        <v>20.556999999999999</v>
      </c>
      <c r="I1813" s="175"/>
      <c r="L1813" s="171"/>
      <c r="M1813" s="176"/>
      <c r="N1813" s="177"/>
      <c r="O1813" s="177"/>
      <c r="P1813" s="177"/>
      <c r="Q1813" s="177"/>
      <c r="R1813" s="177"/>
      <c r="S1813" s="177"/>
      <c r="T1813" s="178"/>
      <c r="AT1813" s="172" t="s">
        <v>207</v>
      </c>
      <c r="AU1813" s="172" t="s">
        <v>84</v>
      </c>
      <c r="AV1813" s="14" t="s">
        <v>84</v>
      </c>
      <c r="AW1813" s="14" t="s">
        <v>32</v>
      </c>
      <c r="AX1813" s="14" t="s">
        <v>76</v>
      </c>
      <c r="AY1813" s="172" t="s">
        <v>201</v>
      </c>
    </row>
    <row r="1814" spans="1:65" s="15" customFormat="1" ht="11.25">
      <c r="B1814" s="179"/>
      <c r="D1814" s="164" t="s">
        <v>207</v>
      </c>
      <c r="E1814" s="180" t="s">
        <v>1</v>
      </c>
      <c r="F1814" s="181" t="s">
        <v>211</v>
      </c>
      <c r="H1814" s="182">
        <v>36.001999999999995</v>
      </c>
      <c r="I1814" s="183"/>
      <c r="L1814" s="179"/>
      <c r="M1814" s="184"/>
      <c r="N1814" s="185"/>
      <c r="O1814" s="185"/>
      <c r="P1814" s="185"/>
      <c r="Q1814" s="185"/>
      <c r="R1814" s="185"/>
      <c r="S1814" s="185"/>
      <c r="T1814" s="186"/>
      <c r="AT1814" s="180" t="s">
        <v>207</v>
      </c>
      <c r="AU1814" s="180" t="s">
        <v>84</v>
      </c>
      <c r="AV1814" s="15" t="s">
        <v>126</v>
      </c>
      <c r="AW1814" s="15" t="s">
        <v>32</v>
      </c>
      <c r="AX1814" s="15" t="s">
        <v>82</v>
      </c>
      <c r="AY1814" s="180" t="s">
        <v>201</v>
      </c>
    </row>
    <row r="1815" spans="1:65" s="14" customFormat="1" ht="11.25">
      <c r="B1815" s="171"/>
      <c r="D1815" s="164" t="s">
        <v>207</v>
      </c>
      <c r="F1815" s="173" t="s">
        <v>1552</v>
      </c>
      <c r="H1815" s="174">
        <v>37.802</v>
      </c>
      <c r="I1815" s="175"/>
      <c r="L1815" s="171"/>
      <c r="M1815" s="176"/>
      <c r="N1815" s="177"/>
      <c r="O1815" s="177"/>
      <c r="P1815" s="177"/>
      <c r="Q1815" s="177"/>
      <c r="R1815" s="177"/>
      <c r="S1815" s="177"/>
      <c r="T1815" s="178"/>
      <c r="AT1815" s="172" t="s">
        <v>207</v>
      </c>
      <c r="AU1815" s="172" t="s">
        <v>84</v>
      </c>
      <c r="AV1815" s="14" t="s">
        <v>84</v>
      </c>
      <c r="AW1815" s="14" t="s">
        <v>3</v>
      </c>
      <c r="AX1815" s="14" t="s">
        <v>82</v>
      </c>
      <c r="AY1815" s="172" t="s">
        <v>201</v>
      </c>
    </row>
    <row r="1816" spans="1:65" s="2" customFormat="1" ht="16.5" customHeight="1">
      <c r="A1816" s="33"/>
      <c r="B1816" s="149"/>
      <c r="C1816" s="150" t="s">
        <v>1553</v>
      </c>
      <c r="D1816" s="150" t="s">
        <v>203</v>
      </c>
      <c r="E1816" s="151" t="s">
        <v>1554</v>
      </c>
      <c r="F1816" s="152" t="s">
        <v>1555</v>
      </c>
      <c r="G1816" s="153" t="s">
        <v>405</v>
      </c>
      <c r="H1816" s="154">
        <v>41.555999999999997</v>
      </c>
      <c r="I1816" s="155"/>
      <c r="J1816" s="156">
        <f>ROUND(I1816*H1816,2)</f>
        <v>0</v>
      </c>
      <c r="K1816" s="152" t="s">
        <v>335</v>
      </c>
      <c r="L1816" s="34"/>
      <c r="M1816" s="157" t="s">
        <v>1</v>
      </c>
      <c r="N1816" s="158" t="s">
        <v>41</v>
      </c>
      <c r="O1816" s="59"/>
      <c r="P1816" s="159">
        <f>O1816*H1816</f>
        <v>0</v>
      </c>
      <c r="Q1816" s="159">
        <v>1.2999999999999999E-3</v>
      </c>
      <c r="R1816" s="159">
        <f>Q1816*H1816</f>
        <v>5.4022799999999996E-2</v>
      </c>
      <c r="S1816" s="159">
        <v>0</v>
      </c>
      <c r="T1816" s="160">
        <f>S1816*H1816</f>
        <v>0</v>
      </c>
      <c r="U1816" s="33"/>
      <c r="V1816" s="33"/>
      <c r="W1816" s="33"/>
      <c r="X1816" s="33"/>
      <c r="Y1816" s="33"/>
      <c r="Z1816" s="33"/>
      <c r="AA1816" s="33"/>
      <c r="AB1816" s="33"/>
      <c r="AC1816" s="33"/>
      <c r="AD1816" s="33"/>
      <c r="AE1816" s="33"/>
      <c r="AR1816" s="161" t="s">
        <v>250</v>
      </c>
      <c r="AT1816" s="161" t="s">
        <v>203</v>
      </c>
      <c r="AU1816" s="161" t="s">
        <v>84</v>
      </c>
      <c r="AY1816" s="18" t="s">
        <v>201</v>
      </c>
      <c r="BE1816" s="162">
        <f>IF(N1816="základní",J1816,0)</f>
        <v>0</v>
      </c>
      <c r="BF1816" s="162">
        <f>IF(N1816="snížená",J1816,0)</f>
        <v>0</v>
      </c>
      <c r="BG1816" s="162">
        <f>IF(N1816="zákl. přenesená",J1816,0)</f>
        <v>0</v>
      </c>
      <c r="BH1816" s="162">
        <f>IF(N1816="sníž. přenesená",J1816,0)</f>
        <v>0</v>
      </c>
      <c r="BI1816" s="162">
        <f>IF(N1816="nulová",J1816,0)</f>
        <v>0</v>
      </c>
      <c r="BJ1816" s="18" t="s">
        <v>82</v>
      </c>
      <c r="BK1816" s="162">
        <f>ROUND(I1816*H1816,2)</f>
        <v>0</v>
      </c>
      <c r="BL1816" s="18" t="s">
        <v>250</v>
      </c>
      <c r="BM1816" s="161" t="s">
        <v>1556</v>
      </c>
    </row>
    <row r="1817" spans="1:65" s="13" customFormat="1" ht="11.25">
      <c r="B1817" s="163"/>
      <c r="D1817" s="164" t="s">
        <v>207</v>
      </c>
      <c r="E1817" s="165" t="s">
        <v>1</v>
      </c>
      <c r="F1817" s="166" t="s">
        <v>1557</v>
      </c>
      <c r="H1817" s="165" t="s">
        <v>1</v>
      </c>
      <c r="I1817" s="167"/>
      <c r="L1817" s="163"/>
      <c r="M1817" s="168"/>
      <c r="N1817" s="169"/>
      <c r="O1817" s="169"/>
      <c r="P1817" s="169"/>
      <c r="Q1817" s="169"/>
      <c r="R1817" s="169"/>
      <c r="S1817" s="169"/>
      <c r="T1817" s="170"/>
      <c r="AT1817" s="165" t="s">
        <v>207</v>
      </c>
      <c r="AU1817" s="165" t="s">
        <v>84</v>
      </c>
      <c r="AV1817" s="13" t="s">
        <v>82</v>
      </c>
      <c r="AW1817" s="13" t="s">
        <v>32</v>
      </c>
      <c r="AX1817" s="13" t="s">
        <v>76</v>
      </c>
      <c r="AY1817" s="165" t="s">
        <v>201</v>
      </c>
    </row>
    <row r="1818" spans="1:65" s="14" customFormat="1" ht="11.25">
      <c r="B1818" s="171"/>
      <c r="D1818" s="164" t="s">
        <v>207</v>
      </c>
      <c r="E1818" s="172" t="s">
        <v>1</v>
      </c>
      <c r="F1818" s="173" t="s">
        <v>1490</v>
      </c>
      <c r="H1818" s="174">
        <v>41.555999999999997</v>
      </c>
      <c r="I1818" s="175"/>
      <c r="L1818" s="171"/>
      <c r="M1818" s="176"/>
      <c r="N1818" s="177"/>
      <c r="O1818" s="177"/>
      <c r="P1818" s="177"/>
      <c r="Q1818" s="177"/>
      <c r="R1818" s="177"/>
      <c r="S1818" s="177"/>
      <c r="T1818" s="178"/>
      <c r="AT1818" s="172" t="s">
        <v>207</v>
      </c>
      <c r="AU1818" s="172" t="s">
        <v>84</v>
      </c>
      <c r="AV1818" s="14" t="s">
        <v>84</v>
      </c>
      <c r="AW1818" s="14" t="s">
        <v>32</v>
      </c>
      <c r="AX1818" s="14" t="s">
        <v>82</v>
      </c>
      <c r="AY1818" s="172" t="s">
        <v>201</v>
      </c>
    </row>
    <row r="1819" spans="1:65" s="2" customFormat="1" ht="16.5" customHeight="1">
      <c r="A1819" s="33"/>
      <c r="B1819" s="149"/>
      <c r="C1819" s="187" t="s">
        <v>1558</v>
      </c>
      <c r="D1819" s="187" t="s">
        <v>212</v>
      </c>
      <c r="E1819" s="188" t="s">
        <v>1559</v>
      </c>
      <c r="F1819" s="189" t="s">
        <v>1550</v>
      </c>
      <c r="G1819" s="190" t="s">
        <v>405</v>
      </c>
      <c r="H1819" s="191">
        <v>41.555999999999997</v>
      </c>
      <c r="I1819" s="192"/>
      <c r="J1819" s="193">
        <f>ROUND(I1819*H1819,2)</f>
        <v>0</v>
      </c>
      <c r="K1819" s="189" t="s">
        <v>1</v>
      </c>
      <c r="L1819" s="194"/>
      <c r="M1819" s="195" t="s">
        <v>1</v>
      </c>
      <c r="N1819" s="196" t="s">
        <v>41</v>
      </c>
      <c r="O1819" s="59"/>
      <c r="P1819" s="159">
        <f>O1819*H1819</f>
        <v>0</v>
      </c>
      <c r="Q1819" s="159">
        <v>1.0500000000000001E-2</v>
      </c>
      <c r="R1819" s="159">
        <f>Q1819*H1819</f>
        <v>0.436338</v>
      </c>
      <c r="S1819" s="159">
        <v>0</v>
      </c>
      <c r="T1819" s="160">
        <f>S1819*H1819</f>
        <v>0</v>
      </c>
      <c r="U1819" s="33"/>
      <c r="V1819" s="33"/>
      <c r="W1819" s="33"/>
      <c r="X1819" s="33"/>
      <c r="Y1819" s="33"/>
      <c r="Z1819" s="33"/>
      <c r="AA1819" s="33"/>
      <c r="AB1819" s="33"/>
      <c r="AC1819" s="33"/>
      <c r="AD1819" s="33"/>
      <c r="AE1819" s="33"/>
      <c r="AR1819" s="161" t="s">
        <v>297</v>
      </c>
      <c r="AT1819" s="161" t="s">
        <v>212</v>
      </c>
      <c r="AU1819" s="161" t="s">
        <v>84</v>
      </c>
      <c r="AY1819" s="18" t="s">
        <v>201</v>
      </c>
      <c r="BE1819" s="162">
        <f>IF(N1819="základní",J1819,0)</f>
        <v>0</v>
      </c>
      <c r="BF1819" s="162">
        <f>IF(N1819="snížená",J1819,0)</f>
        <v>0</v>
      </c>
      <c r="BG1819" s="162">
        <f>IF(N1819="zákl. přenesená",J1819,0)</f>
        <v>0</v>
      </c>
      <c r="BH1819" s="162">
        <f>IF(N1819="sníž. přenesená",J1819,0)</f>
        <v>0</v>
      </c>
      <c r="BI1819" s="162">
        <f>IF(N1819="nulová",J1819,0)</f>
        <v>0</v>
      </c>
      <c r="BJ1819" s="18" t="s">
        <v>82</v>
      </c>
      <c r="BK1819" s="162">
        <f>ROUND(I1819*H1819,2)</f>
        <v>0</v>
      </c>
      <c r="BL1819" s="18" t="s">
        <v>250</v>
      </c>
      <c r="BM1819" s="161" t="s">
        <v>1560</v>
      </c>
    </row>
    <row r="1820" spans="1:65" s="2" customFormat="1" ht="16.5" customHeight="1">
      <c r="A1820" s="33"/>
      <c r="B1820" s="149"/>
      <c r="C1820" s="150" t="s">
        <v>1561</v>
      </c>
      <c r="D1820" s="150" t="s">
        <v>203</v>
      </c>
      <c r="E1820" s="151" t="s">
        <v>1562</v>
      </c>
      <c r="F1820" s="152" t="s">
        <v>1563</v>
      </c>
      <c r="G1820" s="153" t="s">
        <v>405</v>
      </c>
      <c r="H1820" s="154">
        <v>59.29</v>
      </c>
      <c r="I1820" s="155"/>
      <c r="J1820" s="156">
        <f>ROUND(I1820*H1820,2)</f>
        <v>0</v>
      </c>
      <c r="K1820" s="152" t="s">
        <v>1</v>
      </c>
      <c r="L1820" s="34"/>
      <c r="M1820" s="157" t="s">
        <v>1</v>
      </c>
      <c r="N1820" s="158" t="s">
        <v>41</v>
      </c>
      <c r="O1820" s="59"/>
      <c r="P1820" s="159">
        <f>O1820*H1820</f>
        <v>0</v>
      </c>
      <c r="Q1820" s="159">
        <v>2.1180000000000001E-2</v>
      </c>
      <c r="R1820" s="159">
        <f>Q1820*H1820</f>
        <v>1.2557621999999999</v>
      </c>
      <c r="S1820" s="159">
        <v>0</v>
      </c>
      <c r="T1820" s="160">
        <f>S1820*H1820</f>
        <v>0</v>
      </c>
      <c r="U1820" s="33"/>
      <c r="V1820" s="33"/>
      <c r="W1820" s="33"/>
      <c r="X1820" s="33"/>
      <c r="Y1820" s="33"/>
      <c r="Z1820" s="33"/>
      <c r="AA1820" s="33"/>
      <c r="AB1820" s="33"/>
      <c r="AC1820" s="33"/>
      <c r="AD1820" s="33"/>
      <c r="AE1820" s="33"/>
      <c r="AR1820" s="161" t="s">
        <v>250</v>
      </c>
      <c r="AT1820" s="161" t="s">
        <v>203</v>
      </c>
      <c r="AU1820" s="161" t="s">
        <v>84</v>
      </c>
      <c r="AY1820" s="18" t="s">
        <v>201</v>
      </c>
      <c r="BE1820" s="162">
        <f>IF(N1820="základní",J1820,0)</f>
        <v>0</v>
      </c>
      <c r="BF1820" s="162">
        <f>IF(N1820="snížená",J1820,0)</f>
        <v>0</v>
      </c>
      <c r="BG1820" s="162">
        <f>IF(N1820="zákl. přenesená",J1820,0)</f>
        <v>0</v>
      </c>
      <c r="BH1820" s="162">
        <f>IF(N1820="sníž. přenesená",J1820,0)</f>
        <v>0</v>
      </c>
      <c r="BI1820" s="162">
        <f>IF(N1820="nulová",J1820,0)</f>
        <v>0</v>
      </c>
      <c r="BJ1820" s="18" t="s">
        <v>82</v>
      </c>
      <c r="BK1820" s="162">
        <f>ROUND(I1820*H1820,2)</f>
        <v>0</v>
      </c>
      <c r="BL1820" s="18" t="s">
        <v>250</v>
      </c>
      <c r="BM1820" s="161" t="s">
        <v>1564</v>
      </c>
    </row>
    <row r="1821" spans="1:65" s="14" customFormat="1" ht="11.25">
      <c r="B1821" s="171"/>
      <c r="D1821" s="164" t="s">
        <v>207</v>
      </c>
      <c r="E1821" s="172" t="s">
        <v>1</v>
      </c>
      <c r="F1821" s="173" t="s">
        <v>1565</v>
      </c>
      <c r="H1821" s="174">
        <v>59.29</v>
      </c>
      <c r="I1821" s="175"/>
      <c r="L1821" s="171"/>
      <c r="M1821" s="176"/>
      <c r="N1821" s="177"/>
      <c r="O1821" s="177"/>
      <c r="P1821" s="177"/>
      <c r="Q1821" s="177"/>
      <c r="R1821" s="177"/>
      <c r="S1821" s="177"/>
      <c r="T1821" s="178"/>
      <c r="AT1821" s="172" t="s">
        <v>207</v>
      </c>
      <c r="AU1821" s="172" t="s">
        <v>84</v>
      </c>
      <c r="AV1821" s="14" t="s">
        <v>84</v>
      </c>
      <c r="AW1821" s="14" t="s">
        <v>32</v>
      </c>
      <c r="AX1821" s="14" t="s">
        <v>82</v>
      </c>
      <c r="AY1821" s="172" t="s">
        <v>201</v>
      </c>
    </row>
    <row r="1822" spans="1:65" s="2" customFormat="1" ht="16.5" customHeight="1">
      <c r="A1822" s="33"/>
      <c r="B1822" s="149"/>
      <c r="C1822" s="150" t="s">
        <v>1566</v>
      </c>
      <c r="D1822" s="150" t="s">
        <v>203</v>
      </c>
      <c r="E1822" s="151" t="s">
        <v>1567</v>
      </c>
      <c r="F1822" s="152" t="s">
        <v>1568</v>
      </c>
      <c r="G1822" s="153" t="s">
        <v>405</v>
      </c>
      <c r="H1822" s="154">
        <v>128.69999999999999</v>
      </c>
      <c r="I1822" s="155"/>
      <c r="J1822" s="156">
        <f>ROUND(I1822*H1822,2)</f>
        <v>0</v>
      </c>
      <c r="K1822" s="152" t="s">
        <v>335</v>
      </c>
      <c r="L1822" s="34"/>
      <c r="M1822" s="157" t="s">
        <v>1</v>
      </c>
      <c r="N1822" s="158" t="s">
        <v>41</v>
      </c>
      <c r="O1822" s="59"/>
      <c r="P1822" s="159">
        <f>O1822*H1822</f>
        <v>0</v>
      </c>
      <c r="Q1822" s="159">
        <v>3.2710000000000003E-2</v>
      </c>
      <c r="R1822" s="159">
        <f>Q1822*H1822</f>
        <v>4.2097769999999999</v>
      </c>
      <c r="S1822" s="159">
        <v>0</v>
      </c>
      <c r="T1822" s="160">
        <f>S1822*H1822</f>
        <v>0</v>
      </c>
      <c r="U1822" s="33"/>
      <c r="V1822" s="33"/>
      <c r="W1822" s="33"/>
      <c r="X1822" s="33"/>
      <c r="Y1822" s="33"/>
      <c r="Z1822" s="33"/>
      <c r="AA1822" s="33"/>
      <c r="AB1822" s="33"/>
      <c r="AC1822" s="33"/>
      <c r="AD1822" s="33"/>
      <c r="AE1822" s="33"/>
      <c r="AR1822" s="161" t="s">
        <v>250</v>
      </c>
      <c r="AT1822" s="161" t="s">
        <v>203</v>
      </c>
      <c r="AU1822" s="161" t="s">
        <v>84</v>
      </c>
      <c r="AY1822" s="18" t="s">
        <v>201</v>
      </c>
      <c r="BE1822" s="162">
        <f>IF(N1822="základní",J1822,0)</f>
        <v>0</v>
      </c>
      <c r="BF1822" s="162">
        <f>IF(N1822="snížená",J1822,0)</f>
        <v>0</v>
      </c>
      <c r="BG1822" s="162">
        <f>IF(N1822="zákl. přenesená",J1822,0)</f>
        <v>0</v>
      </c>
      <c r="BH1822" s="162">
        <f>IF(N1822="sníž. přenesená",J1822,0)</f>
        <v>0</v>
      </c>
      <c r="BI1822" s="162">
        <f>IF(N1822="nulová",J1822,0)</f>
        <v>0</v>
      </c>
      <c r="BJ1822" s="18" t="s">
        <v>82</v>
      </c>
      <c r="BK1822" s="162">
        <f>ROUND(I1822*H1822,2)</f>
        <v>0</v>
      </c>
      <c r="BL1822" s="18" t="s">
        <v>250</v>
      </c>
      <c r="BM1822" s="161" t="s">
        <v>1569</v>
      </c>
    </row>
    <row r="1823" spans="1:65" s="14" customFormat="1" ht="11.25">
      <c r="B1823" s="171"/>
      <c r="D1823" s="164" t="s">
        <v>207</v>
      </c>
      <c r="E1823" s="172" t="s">
        <v>1</v>
      </c>
      <c r="F1823" s="173" t="s">
        <v>901</v>
      </c>
      <c r="H1823" s="174">
        <v>128.69999999999999</v>
      </c>
      <c r="I1823" s="175"/>
      <c r="L1823" s="171"/>
      <c r="M1823" s="176"/>
      <c r="N1823" s="177"/>
      <c r="O1823" s="177"/>
      <c r="P1823" s="177"/>
      <c r="Q1823" s="177"/>
      <c r="R1823" s="177"/>
      <c r="S1823" s="177"/>
      <c r="T1823" s="178"/>
      <c r="AT1823" s="172" t="s">
        <v>207</v>
      </c>
      <c r="AU1823" s="172" t="s">
        <v>84</v>
      </c>
      <c r="AV1823" s="14" t="s">
        <v>84</v>
      </c>
      <c r="AW1823" s="14" t="s">
        <v>32</v>
      </c>
      <c r="AX1823" s="14" t="s">
        <v>82</v>
      </c>
      <c r="AY1823" s="172" t="s">
        <v>201</v>
      </c>
    </row>
    <row r="1824" spans="1:65" s="2" customFormat="1" ht="16.5" customHeight="1">
      <c r="A1824" s="33"/>
      <c r="B1824" s="149"/>
      <c r="C1824" s="150" t="s">
        <v>1570</v>
      </c>
      <c r="D1824" s="150" t="s">
        <v>203</v>
      </c>
      <c r="E1824" s="151" t="s">
        <v>1571</v>
      </c>
      <c r="F1824" s="152" t="s">
        <v>1572</v>
      </c>
      <c r="G1824" s="153" t="s">
        <v>215</v>
      </c>
      <c r="H1824" s="154">
        <v>30.093</v>
      </c>
      <c r="I1824" s="155"/>
      <c r="J1824" s="156">
        <f>ROUND(I1824*H1824,2)</f>
        <v>0</v>
      </c>
      <c r="K1824" s="152" t="s">
        <v>335</v>
      </c>
      <c r="L1824" s="34"/>
      <c r="M1824" s="157" t="s">
        <v>1</v>
      </c>
      <c r="N1824" s="158" t="s">
        <v>41</v>
      </c>
      <c r="O1824" s="59"/>
      <c r="P1824" s="159">
        <f>O1824*H1824</f>
        <v>0</v>
      </c>
      <c r="Q1824" s="159">
        <v>0</v>
      </c>
      <c r="R1824" s="159">
        <f>Q1824*H1824</f>
        <v>0</v>
      </c>
      <c r="S1824" s="159">
        <v>0</v>
      </c>
      <c r="T1824" s="160">
        <f>S1824*H1824</f>
        <v>0</v>
      </c>
      <c r="U1824" s="33"/>
      <c r="V1824" s="33"/>
      <c r="W1824" s="33"/>
      <c r="X1824" s="33"/>
      <c r="Y1824" s="33"/>
      <c r="Z1824" s="33"/>
      <c r="AA1824" s="33"/>
      <c r="AB1824" s="33"/>
      <c r="AC1824" s="33"/>
      <c r="AD1824" s="33"/>
      <c r="AE1824" s="33"/>
      <c r="AR1824" s="161" t="s">
        <v>250</v>
      </c>
      <c r="AT1824" s="161" t="s">
        <v>203</v>
      </c>
      <c r="AU1824" s="161" t="s">
        <v>84</v>
      </c>
      <c r="AY1824" s="18" t="s">
        <v>201</v>
      </c>
      <c r="BE1824" s="162">
        <f>IF(N1824="základní",J1824,0)</f>
        <v>0</v>
      </c>
      <c r="BF1824" s="162">
        <f>IF(N1824="snížená",J1824,0)</f>
        <v>0</v>
      </c>
      <c r="BG1824" s="162">
        <f>IF(N1824="zákl. přenesená",J1824,0)</f>
        <v>0</v>
      </c>
      <c r="BH1824" s="162">
        <f>IF(N1824="sníž. přenesená",J1824,0)</f>
        <v>0</v>
      </c>
      <c r="BI1824" s="162">
        <f>IF(N1824="nulová",J1824,0)</f>
        <v>0</v>
      </c>
      <c r="BJ1824" s="18" t="s">
        <v>82</v>
      </c>
      <c r="BK1824" s="162">
        <f>ROUND(I1824*H1824,2)</f>
        <v>0</v>
      </c>
      <c r="BL1824" s="18" t="s">
        <v>250</v>
      </c>
      <c r="BM1824" s="161" t="s">
        <v>1573</v>
      </c>
    </row>
    <row r="1825" spans="1:65" s="12" customFormat="1" ht="22.9" customHeight="1">
      <c r="B1825" s="136"/>
      <c r="D1825" s="137" t="s">
        <v>75</v>
      </c>
      <c r="E1825" s="147" t="s">
        <v>1574</v>
      </c>
      <c r="F1825" s="147" t="s">
        <v>1575</v>
      </c>
      <c r="I1825" s="139"/>
      <c r="J1825" s="148">
        <f>BK1825</f>
        <v>0</v>
      </c>
      <c r="L1825" s="136"/>
      <c r="M1825" s="141"/>
      <c r="N1825" s="142"/>
      <c r="O1825" s="142"/>
      <c r="P1825" s="143">
        <f>SUM(P1826:P1827)</f>
        <v>0</v>
      </c>
      <c r="Q1825" s="142"/>
      <c r="R1825" s="143">
        <f>SUM(R1826:R1827)</f>
        <v>0</v>
      </c>
      <c r="S1825" s="142"/>
      <c r="T1825" s="144">
        <f>SUM(T1826:T1827)</f>
        <v>0</v>
      </c>
      <c r="AR1825" s="137" t="s">
        <v>84</v>
      </c>
      <c r="AT1825" s="145" t="s">
        <v>75</v>
      </c>
      <c r="AU1825" s="145" t="s">
        <v>82</v>
      </c>
      <c r="AY1825" s="137" t="s">
        <v>201</v>
      </c>
      <c r="BK1825" s="146">
        <f>SUM(BK1826:BK1827)</f>
        <v>0</v>
      </c>
    </row>
    <row r="1826" spans="1:65" s="2" customFormat="1" ht="24.2" customHeight="1">
      <c r="A1826" s="33"/>
      <c r="B1826" s="149"/>
      <c r="C1826" s="150" t="s">
        <v>1576</v>
      </c>
      <c r="D1826" s="150" t="s">
        <v>203</v>
      </c>
      <c r="E1826" s="151" t="s">
        <v>1577</v>
      </c>
      <c r="F1826" s="152" t="s">
        <v>1578</v>
      </c>
      <c r="G1826" s="153" t="s">
        <v>405</v>
      </c>
      <c r="H1826" s="154">
        <v>52.1</v>
      </c>
      <c r="I1826" s="155"/>
      <c r="J1826" s="156">
        <f>ROUND(I1826*H1826,2)</f>
        <v>0</v>
      </c>
      <c r="K1826" s="152" t="s">
        <v>1</v>
      </c>
      <c r="L1826" s="34"/>
      <c r="M1826" s="157" t="s">
        <v>1</v>
      </c>
      <c r="N1826" s="158" t="s">
        <v>41</v>
      </c>
      <c r="O1826" s="59"/>
      <c r="P1826" s="159">
        <f>O1826*H1826</f>
        <v>0</v>
      </c>
      <c r="Q1826" s="159">
        <v>0</v>
      </c>
      <c r="R1826" s="159">
        <f>Q1826*H1826</f>
        <v>0</v>
      </c>
      <c r="S1826" s="159">
        <v>0</v>
      </c>
      <c r="T1826" s="160">
        <f>S1826*H1826</f>
        <v>0</v>
      </c>
      <c r="U1826" s="33"/>
      <c r="V1826" s="33"/>
      <c r="W1826" s="33"/>
      <c r="X1826" s="33"/>
      <c r="Y1826" s="33"/>
      <c r="Z1826" s="33"/>
      <c r="AA1826" s="33"/>
      <c r="AB1826" s="33"/>
      <c r="AC1826" s="33"/>
      <c r="AD1826" s="33"/>
      <c r="AE1826" s="33"/>
      <c r="AR1826" s="161" t="s">
        <v>250</v>
      </c>
      <c r="AT1826" s="161" t="s">
        <v>203</v>
      </c>
      <c r="AU1826" s="161" t="s">
        <v>84</v>
      </c>
      <c r="AY1826" s="18" t="s">
        <v>201</v>
      </c>
      <c r="BE1826" s="162">
        <f>IF(N1826="základní",J1826,0)</f>
        <v>0</v>
      </c>
      <c r="BF1826" s="162">
        <f>IF(N1826="snížená",J1826,0)</f>
        <v>0</v>
      </c>
      <c r="BG1826" s="162">
        <f>IF(N1826="zákl. přenesená",J1826,0)</f>
        <v>0</v>
      </c>
      <c r="BH1826" s="162">
        <f>IF(N1826="sníž. přenesená",J1826,0)</f>
        <v>0</v>
      </c>
      <c r="BI1826" s="162">
        <f>IF(N1826="nulová",J1826,0)</f>
        <v>0</v>
      </c>
      <c r="BJ1826" s="18" t="s">
        <v>82</v>
      </c>
      <c r="BK1826" s="162">
        <f>ROUND(I1826*H1826,2)</f>
        <v>0</v>
      </c>
      <c r="BL1826" s="18" t="s">
        <v>250</v>
      </c>
      <c r="BM1826" s="161" t="s">
        <v>1579</v>
      </c>
    </row>
    <row r="1827" spans="1:65" s="14" customFormat="1" ht="11.25">
      <c r="B1827" s="171"/>
      <c r="D1827" s="164" t="s">
        <v>207</v>
      </c>
      <c r="E1827" s="172" t="s">
        <v>1</v>
      </c>
      <c r="F1827" s="173" t="s">
        <v>1442</v>
      </c>
      <c r="H1827" s="174">
        <v>52.1</v>
      </c>
      <c r="I1827" s="175"/>
      <c r="L1827" s="171"/>
      <c r="M1827" s="176"/>
      <c r="N1827" s="177"/>
      <c r="O1827" s="177"/>
      <c r="P1827" s="177"/>
      <c r="Q1827" s="177"/>
      <c r="R1827" s="177"/>
      <c r="S1827" s="177"/>
      <c r="T1827" s="178"/>
      <c r="AT1827" s="172" t="s">
        <v>207</v>
      </c>
      <c r="AU1827" s="172" t="s">
        <v>84</v>
      </c>
      <c r="AV1827" s="14" t="s">
        <v>84</v>
      </c>
      <c r="AW1827" s="14" t="s">
        <v>32</v>
      </c>
      <c r="AX1827" s="14" t="s">
        <v>82</v>
      </c>
      <c r="AY1827" s="172" t="s">
        <v>201</v>
      </c>
    </row>
    <row r="1828" spans="1:65" s="12" customFormat="1" ht="22.9" customHeight="1">
      <c r="B1828" s="136"/>
      <c r="D1828" s="137" t="s">
        <v>75</v>
      </c>
      <c r="E1828" s="147" t="s">
        <v>1580</v>
      </c>
      <c r="F1828" s="147" t="s">
        <v>1581</v>
      </c>
      <c r="I1828" s="139"/>
      <c r="J1828" s="148">
        <f>BK1828</f>
        <v>0</v>
      </c>
      <c r="L1828" s="136"/>
      <c r="M1828" s="141"/>
      <c r="N1828" s="142"/>
      <c r="O1828" s="142"/>
      <c r="P1828" s="143">
        <f>SUM(P1829:P1859)</f>
        <v>0</v>
      </c>
      <c r="Q1828" s="142"/>
      <c r="R1828" s="143">
        <f>SUM(R1829:R1859)</f>
        <v>0.67601929999999999</v>
      </c>
      <c r="S1828" s="142"/>
      <c r="T1828" s="144">
        <f>SUM(T1829:T1859)</f>
        <v>0</v>
      </c>
      <c r="AR1828" s="137" t="s">
        <v>84</v>
      </c>
      <c r="AT1828" s="145" t="s">
        <v>75</v>
      </c>
      <c r="AU1828" s="145" t="s">
        <v>82</v>
      </c>
      <c r="AY1828" s="137" t="s">
        <v>201</v>
      </c>
      <c r="BK1828" s="146">
        <f>SUM(BK1829:BK1859)</f>
        <v>0</v>
      </c>
    </row>
    <row r="1829" spans="1:65" s="2" customFormat="1" ht="16.5" customHeight="1">
      <c r="A1829" s="33"/>
      <c r="B1829" s="149"/>
      <c r="C1829" s="150" t="s">
        <v>1582</v>
      </c>
      <c r="D1829" s="150" t="s">
        <v>203</v>
      </c>
      <c r="E1829" s="151" t="s">
        <v>1583</v>
      </c>
      <c r="F1829" s="152" t="s">
        <v>1584</v>
      </c>
      <c r="G1829" s="153" t="s">
        <v>556</v>
      </c>
      <c r="H1829" s="154">
        <v>47.585000000000001</v>
      </c>
      <c r="I1829" s="155"/>
      <c r="J1829" s="156">
        <f>ROUND(I1829*H1829,2)</f>
        <v>0</v>
      </c>
      <c r="K1829" s="152" t="s">
        <v>335</v>
      </c>
      <c r="L1829" s="34"/>
      <c r="M1829" s="157" t="s">
        <v>1</v>
      </c>
      <c r="N1829" s="158" t="s">
        <v>41</v>
      </c>
      <c r="O1829" s="59"/>
      <c r="P1829" s="159">
        <f>O1829*H1829</f>
        <v>0</v>
      </c>
      <c r="Q1829" s="159">
        <v>5.8E-4</v>
      </c>
      <c r="R1829" s="159">
        <f>Q1829*H1829</f>
        <v>2.75993E-2</v>
      </c>
      <c r="S1829" s="159">
        <v>0</v>
      </c>
      <c r="T1829" s="160">
        <f>S1829*H1829</f>
        <v>0</v>
      </c>
      <c r="U1829" s="33"/>
      <c r="V1829" s="33"/>
      <c r="W1829" s="33"/>
      <c r="X1829" s="33"/>
      <c r="Y1829" s="33"/>
      <c r="Z1829" s="33"/>
      <c r="AA1829" s="33"/>
      <c r="AB1829" s="33"/>
      <c r="AC1829" s="33"/>
      <c r="AD1829" s="33"/>
      <c r="AE1829" s="33"/>
      <c r="AR1829" s="161" t="s">
        <v>250</v>
      </c>
      <c r="AT1829" s="161" t="s">
        <v>203</v>
      </c>
      <c r="AU1829" s="161" t="s">
        <v>84</v>
      </c>
      <c r="AY1829" s="18" t="s">
        <v>201</v>
      </c>
      <c r="BE1829" s="162">
        <f>IF(N1829="základní",J1829,0)</f>
        <v>0</v>
      </c>
      <c r="BF1829" s="162">
        <f>IF(N1829="snížená",J1829,0)</f>
        <v>0</v>
      </c>
      <c r="BG1829" s="162">
        <f>IF(N1829="zákl. přenesená",J1829,0)</f>
        <v>0</v>
      </c>
      <c r="BH1829" s="162">
        <f>IF(N1829="sníž. přenesená",J1829,0)</f>
        <v>0</v>
      </c>
      <c r="BI1829" s="162">
        <f>IF(N1829="nulová",J1829,0)</f>
        <v>0</v>
      </c>
      <c r="BJ1829" s="18" t="s">
        <v>82</v>
      </c>
      <c r="BK1829" s="162">
        <f>ROUND(I1829*H1829,2)</f>
        <v>0</v>
      </c>
      <c r="BL1829" s="18" t="s">
        <v>250</v>
      </c>
      <c r="BM1829" s="161" t="s">
        <v>1585</v>
      </c>
    </row>
    <row r="1830" spans="1:65" s="14" customFormat="1" ht="11.25">
      <c r="B1830" s="171"/>
      <c r="D1830" s="164" t="s">
        <v>207</v>
      </c>
      <c r="E1830" s="172" t="s">
        <v>1</v>
      </c>
      <c r="F1830" s="173" t="s">
        <v>1586</v>
      </c>
      <c r="H1830" s="174">
        <v>5.64</v>
      </c>
      <c r="I1830" s="175"/>
      <c r="L1830" s="171"/>
      <c r="M1830" s="176"/>
      <c r="N1830" s="177"/>
      <c r="O1830" s="177"/>
      <c r="P1830" s="177"/>
      <c r="Q1830" s="177"/>
      <c r="R1830" s="177"/>
      <c r="S1830" s="177"/>
      <c r="T1830" s="178"/>
      <c r="AT1830" s="172" t="s">
        <v>207</v>
      </c>
      <c r="AU1830" s="172" t="s">
        <v>84</v>
      </c>
      <c r="AV1830" s="14" t="s">
        <v>84</v>
      </c>
      <c r="AW1830" s="14" t="s">
        <v>32</v>
      </c>
      <c r="AX1830" s="14" t="s">
        <v>76</v>
      </c>
      <c r="AY1830" s="172" t="s">
        <v>201</v>
      </c>
    </row>
    <row r="1831" spans="1:65" s="14" customFormat="1" ht="11.25">
      <c r="B1831" s="171"/>
      <c r="D1831" s="164" t="s">
        <v>207</v>
      </c>
      <c r="E1831" s="172" t="s">
        <v>1</v>
      </c>
      <c r="F1831" s="173" t="s">
        <v>1587</v>
      </c>
      <c r="H1831" s="174">
        <v>6.93</v>
      </c>
      <c r="I1831" s="175"/>
      <c r="L1831" s="171"/>
      <c r="M1831" s="176"/>
      <c r="N1831" s="177"/>
      <c r="O1831" s="177"/>
      <c r="P1831" s="177"/>
      <c r="Q1831" s="177"/>
      <c r="R1831" s="177"/>
      <c r="S1831" s="177"/>
      <c r="T1831" s="178"/>
      <c r="AT1831" s="172" t="s">
        <v>207</v>
      </c>
      <c r="AU1831" s="172" t="s">
        <v>84</v>
      </c>
      <c r="AV1831" s="14" t="s">
        <v>84</v>
      </c>
      <c r="AW1831" s="14" t="s">
        <v>32</v>
      </c>
      <c r="AX1831" s="14" t="s">
        <v>76</v>
      </c>
      <c r="AY1831" s="172" t="s">
        <v>201</v>
      </c>
    </row>
    <row r="1832" spans="1:65" s="14" customFormat="1" ht="11.25">
      <c r="B1832" s="171"/>
      <c r="D1832" s="164" t="s">
        <v>207</v>
      </c>
      <c r="E1832" s="172" t="s">
        <v>1</v>
      </c>
      <c r="F1832" s="173" t="s">
        <v>1588</v>
      </c>
      <c r="H1832" s="174">
        <v>5.4139999999999997</v>
      </c>
      <c r="I1832" s="175"/>
      <c r="L1832" s="171"/>
      <c r="M1832" s="176"/>
      <c r="N1832" s="177"/>
      <c r="O1832" s="177"/>
      <c r="P1832" s="177"/>
      <c r="Q1832" s="177"/>
      <c r="R1832" s="177"/>
      <c r="S1832" s="177"/>
      <c r="T1832" s="178"/>
      <c r="AT1832" s="172" t="s">
        <v>207</v>
      </c>
      <c r="AU1832" s="172" t="s">
        <v>84</v>
      </c>
      <c r="AV1832" s="14" t="s">
        <v>84</v>
      </c>
      <c r="AW1832" s="14" t="s">
        <v>32</v>
      </c>
      <c r="AX1832" s="14" t="s">
        <v>76</v>
      </c>
      <c r="AY1832" s="172" t="s">
        <v>201</v>
      </c>
    </row>
    <row r="1833" spans="1:65" s="14" customFormat="1" ht="11.25">
      <c r="B1833" s="171"/>
      <c r="D1833" s="164" t="s">
        <v>207</v>
      </c>
      <c r="E1833" s="172" t="s">
        <v>1</v>
      </c>
      <c r="F1833" s="173" t="s">
        <v>1589</v>
      </c>
      <c r="H1833" s="174">
        <v>29.600999999999999</v>
      </c>
      <c r="I1833" s="175"/>
      <c r="L1833" s="171"/>
      <c r="M1833" s="176"/>
      <c r="N1833" s="177"/>
      <c r="O1833" s="177"/>
      <c r="P1833" s="177"/>
      <c r="Q1833" s="177"/>
      <c r="R1833" s="177"/>
      <c r="S1833" s="177"/>
      <c r="T1833" s="178"/>
      <c r="AT1833" s="172" t="s">
        <v>207</v>
      </c>
      <c r="AU1833" s="172" t="s">
        <v>84</v>
      </c>
      <c r="AV1833" s="14" t="s">
        <v>84</v>
      </c>
      <c r="AW1833" s="14" t="s">
        <v>32</v>
      </c>
      <c r="AX1833" s="14" t="s">
        <v>76</v>
      </c>
      <c r="AY1833" s="172" t="s">
        <v>201</v>
      </c>
    </row>
    <row r="1834" spans="1:65" s="15" customFormat="1" ht="11.25">
      <c r="B1834" s="179"/>
      <c r="D1834" s="164" t="s">
        <v>207</v>
      </c>
      <c r="E1834" s="180" t="s">
        <v>1</v>
      </c>
      <c r="F1834" s="181" t="s">
        <v>211</v>
      </c>
      <c r="H1834" s="182">
        <v>47.585000000000001</v>
      </c>
      <c r="I1834" s="183"/>
      <c r="L1834" s="179"/>
      <c r="M1834" s="184"/>
      <c r="N1834" s="185"/>
      <c r="O1834" s="185"/>
      <c r="P1834" s="185"/>
      <c r="Q1834" s="185"/>
      <c r="R1834" s="185"/>
      <c r="S1834" s="185"/>
      <c r="T1834" s="186"/>
      <c r="AT1834" s="180" t="s">
        <v>207</v>
      </c>
      <c r="AU1834" s="180" t="s">
        <v>84</v>
      </c>
      <c r="AV1834" s="15" t="s">
        <v>126</v>
      </c>
      <c r="AW1834" s="15" t="s">
        <v>32</v>
      </c>
      <c r="AX1834" s="15" t="s">
        <v>82</v>
      </c>
      <c r="AY1834" s="180" t="s">
        <v>201</v>
      </c>
    </row>
    <row r="1835" spans="1:65" s="2" customFormat="1" ht="16.5" customHeight="1">
      <c r="A1835" s="33"/>
      <c r="B1835" s="149"/>
      <c r="C1835" s="187" t="s">
        <v>1590</v>
      </c>
      <c r="D1835" s="187" t="s">
        <v>212</v>
      </c>
      <c r="E1835" s="188" t="s">
        <v>1591</v>
      </c>
      <c r="F1835" s="189" t="s">
        <v>1592</v>
      </c>
      <c r="G1835" s="190" t="s">
        <v>405</v>
      </c>
      <c r="H1835" s="191">
        <v>5.2350000000000003</v>
      </c>
      <c r="I1835" s="192"/>
      <c r="J1835" s="193">
        <f>ROUND(I1835*H1835,2)</f>
        <v>0</v>
      </c>
      <c r="K1835" s="189" t="s">
        <v>1</v>
      </c>
      <c r="L1835" s="194"/>
      <c r="M1835" s="195" t="s">
        <v>1</v>
      </c>
      <c r="N1835" s="196" t="s">
        <v>41</v>
      </c>
      <c r="O1835" s="59"/>
      <c r="P1835" s="159">
        <f>O1835*H1835</f>
        <v>0</v>
      </c>
      <c r="Q1835" s="159">
        <v>1.7999999999999999E-2</v>
      </c>
      <c r="R1835" s="159">
        <f>Q1835*H1835</f>
        <v>9.4229999999999994E-2</v>
      </c>
      <c r="S1835" s="159">
        <v>0</v>
      </c>
      <c r="T1835" s="160">
        <f>S1835*H1835</f>
        <v>0</v>
      </c>
      <c r="U1835" s="33"/>
      <c r="V1835" s="33"/>
      <c r="W1835" s="33"/>
      <c r="X1835" s="33"/>
      <c r="Y1835" s="33"/>
      <c r="Z1835" s="33"/>
      <c r="AA1835" s="33"/>
      <c r="AB1835" s="33"/>
      <c r="AC1835" s="33"/>
      <c r="AD1835" s="33"/>
      <c r="AE1835" s="33"/>
      <c r="AR1835" s="161" t="s">
        <v>297</v>
      </c>
      <c r="AT1835" s="161" t="s">
        <v>212</v>
      </c>
      <c r="AU1835" s="161" t="s">
        <v>84</v>
      </c>
      <c r="AY1835" s="18" t="s">
        <v>201</v>
      </c>
      <c r="BE1835" s="162">
        <f>IF(N1835="základní",J1835,0)</f>
        <v>0</v>
      </c>
      <c r="BF1835" s="162">
        <f>IF(N1835="snížená",J1835,0)</f>
        <v>0</v>
      </c>
      <c r="BG1835" s="162">
        <f>IF(N1835="zákl. přenesená",J1835,0)</f>
        <v>0</v>
      </c>
      <c r="BH1835" s="162">
        <f>IF(N1835="sníž. přenesená",J1835,0)</f>
        <v>0</v>
      </c>
      <c r="BI1835" s="162">
        <f>IF(N1835="nulová",J1835,0)</f>
        <v>0</v>
      </c>
      <c r="BJ1835" s="18" t="s">
        <v>82</v>
      </c>
      <c r="BK1835" s="162">
        <f>ROUND(I1835*H1835,2)</f>
        <v>0</v>
      </c>
      <c r="BL1835" s="18" t="s">
        <v>250</v>
      </c>
      <c r="BM1835" s="161" t="s">
        <v>1593</v>
      </c>
    </row>
    <row r="1836" spans="1:65" s="14" customFormat="1" ht="11.25">
      <c r="B1836" s="171"/>
      <c r="D1836" s="164" t="s">
        <v>207</v>
      </c>
      <c r="E1836" s="172" t="s">
        <v>1</v>
      </c>
      <c r="F1836" s="173" t="s">
        <v>1594</v>
      </c>
      <c r="H1836" s="174">
        <v>4.7590000000000003</v>
      </c>
      <c r="I1836" s="175"/>
      <c r="L1836" s="171"/>
      <c r="M1836" s="176"/>
      <c r="N1836" s="177"/>
      <c r="O1836" s="177"/>
      <c r="P1836" s="177"/>
      <c r="Q1836" s="177"/>
      <c r="R1836" s="177"/>
      <c r="S1836" s="177"/>
      <c r="T1836" s="178"/>
      <c r="AT1836" s="172" t="s">
        <v>207</v>
      </c>
      <c r="AU1836" s="172" t="s">
        <v>84</v>
      </c>
      <c r="AV1836" s="14" t="s">
        <v>84</v>
      </c>
      <c r="AW1836" s="14" t="s">
        <v>32</v>
      </c>
      <c r="AX1836" s="14" t="s">
        <v>76</v>
      </c>
      <c r="AY1836" s="172" t="s">
        <v>201</v>
      </c>
    </row>
    <row r="1837" spans="1:65" s="15" customFormat="1" ht="11.25">
      <c r="B1837" s="179"/>
      <c r="D1837" s="164" t="s">
        <v>207</v>
      </c>
      <c r="E1837" s="180" t="s">
        <v>1</v>
      </c>
      <c r="F1837" s="181" t="s">
        <v>211</v>
      </c>
      <c r="H1837" s="182">
        <v>4.7590000000000003</v>
      </c>
      <c r="I1837" s="183"/>
      <c r="L1837" s="179"/>
      <c r="M1837" s="184"/>
      <c r="N1837" s="185"/>
      <c r="O1837" s="185"/>
      <c r="P1837" s="185"/>
      <c r="Q1837" s="185"/>
      <c r="R1837" s="185"/>
      <c r="S1837" s="185"/>
      <c r="T1837" s="186"/>
      <c r="AT1837" s="180" t="s">
        <v>207</v>
      </c>
      <c r="AU1837" s="180" t="s">
        <v>84</v>
      </c>
      <c r="AV1837" s="15" t="s">
        <v>126</v>
      </c>
      <c r="AW1837" s="15" t="s">
        <v>32</v>
      </c>
      <c r="AX1837" s="15" t="s">
        <v>82</v>
      </c>
      <c r="AY1837" s="180" t="s">
        <v>201</v>
      </c>
    </row>
    <row r="1838" spans="1:65" s="14" customFormat="1" ht="11.25">
      <c r="B1838" s="171"/>
      <c r="D1838" s="164" t="s">
        <v>207</v>
      </c>
      <c r="F1838" s="173" t="s">
        <v>1595</v>
      </c>
      <c r="H1838" s="174">
        <v>5.2350000000000003</v>
      </c>
      <c r="I1838" s="175"/>
      <c r="L1838" s="171"/>
      <c r="M1838" s="176"/>
      <c r="N1838" s="177"/>
      <c r="O1838" s="177"/>
      <c r="P1838" s="177"/>
      <c r="Q1838" s="177"/>
      <c r="R1838" s="177"/>
      <c r="S1838" s="177"/>
      <c r="T1838" s="178"/>
      <c r="AT1838" s="172" t="s">
        <v>207</v>
      </c>
      <c r="AU1838" s="172" t="s">
        <v>84</v>
      </c>
      <c r="AV1838" s="14" t="s">
        <v>84</v>
      </c>
      <c r="AW1838" s="14" t="s">
        <v>3</v>
      </c>
      <c r="AX1838" s="14" t="s">
        <v>82</v>
      </c>
      <c r="AY1838" s="172" t="s">
        <v>201</v>
      </c>
    </row>
    <row r="1839" spans="1:65" s="2" customFormat="1" ht="16.5" customHeight="1">
      <c r="A1839" s="33"/>
      <c r="B1839" s="149"/>
      <c r="C1839" s="150" t="s">
        <v>1596</v>
      </c>
      <c r="D1839" s="150" t="s">
        <v>203</v>
      </c>
      <c r="E1839" s="151" t="s">
        <v>1597</v>
      </c>
      <c r="F1839" s="152" t="s">
        <v>1598</v>
      </c>
      <c r="G1839" s="153" t="s">
        <v>405</v>
      </c>
      <c r="H1839" s="154">
        <v>20.3</v>
      </c>
      <c r="I1839" s="155"/>
      <c r="J1839" s="156">
        <f>ROUND(I1839*H1839,2)</f>
        <v>0</v>
      </c>
      <c r="K1839" s="152" t="s">
        <v>335</v>
      </c>
      <c r="L1839" s="34"/>
      <c r="M1839" s="157" t="s">
        <v>1</v>
      </c>
      <c r="N1839" s="158" t="s">
        <v>41</v>
      </c>
      <c r="O1839" s="59"/>
      <c r="P1839" s="159">
        <f>O1839*H1839</f>
        <v>0</v>
      </c>
      <c r="Q1839" s="159">
        <v>6.0000000000000001E-3</v>
      </c>
      <c r="R1839" s="159">
        <f>Q1839*H1839</f>
        <v>0.12180000000000001</v>
      </c>
      <c r="S1839" s="159">
        <v>0</v>
      </c>
      <c r="T1839" s="160">
        <f>S1839*H1839</f>
        <v>0</v>
      </c>
      <c r="U1839" s="33"/>
      <c r="V1839" s="33"/>
      <c r="W1839" s="33"/>
      <c r="X1839" s="33"/>
      <c r="Y1839" s="33"/>
      <c r="Z1839" s="33"/>
      <c r="AA1839" s="33"/>
      <c r="AB1839" s="33"/>
      <c r="AC1839" s="33"/>
      <c r="AD1839" s="33"/>
      <c r="AE1839" s="33"/>
      <c r="AR1839" s="161" t="s">
        <v>250</v>
      </c>
      <c r="AT1839" s="161" t="s">
        <v>203</v>
      </c>
      <c r="AU1839" s="161" t="s">
        <v>84</v>
      </c>
      <c r="AY1839" s="18" t="s">
        <v>201</v>
      </c>
      <c r="BE1839" s="162">
        <f>IF(N1839="základní",J1839,0)</f>
        <v>0</v>
      </c>
      <c r="BF1839" s="162">
        <f>IF(N1839="snížená",J1839,0)</f>
        <v>0</v>
      </c>
      <c r="BG1839" s="162">
        <f>IF(N1839="zákl. přenesená",J1839,0)</f>
        <v>0</v>
      </c>
      <c r="BH1839" s="162">
        <f>IF(N1839="sníž. přenesená",J1839,0)</f>
        <v>0</v>
      </c>
      <c r="BI1839" s="162">
        <f>IF(N1839="nulová",J1839,0)</f>
        <v>0</v>
      </c>
      <c r="BJ1839" s="18" t="s">
        <v>82</v>
      </c>
      <c r="BK1839" s="162">
        <f>ROUND(I1839*H1839,2)</f>
        <v>0</v>
      </c>
      <c r="BL1839" s="18" t="s">
        <v>250</v>
      </c>
      <c r="BM1839" s="161" t="s">
        <v>1599</v>
      </c>
    </row>
    <row r="1840" spans="1:65" s="14" customFormat="1" ht="11.25">
      <c r="B1840" s="171"/>
      <c r="D1840" s="164" t="s">
        <v>207</v>
      </c>
      <c r="E1840" s="172" t="s">
        <v>1</v>
      </c>
      <c r="F1840" s="173" t="s">
        <v>1600</v>
      </c>
      <c r="H1840" s="174">
        <v>1.9</v>
      </c>
      <c r="I1840" s="175"/>
      <c r="L1840" s="171"/>
      <c r="M1840" s="176"/>
      <c r="N1840" s="177"/>
      <c r="O1840" s="177"/>
      <c r="P1840" s="177"/>
      <c r="Q1840" s="177"/>
      <c r="R1840" s="177"/>
      <c r="S1840" s="177"/>
      <c r="T1840" s="178"/>
      <c r="AT1840" s="172" t="s">
        <v>207</v>
      </c>
      <c r="AU1840" s="172" t="s">
        <v>84</v>
      </c>
      <c r="AV1840" s="14" t="s">
        <v>84</v>
      </c>
      <c r="AW1840" s="14" t="s">
        <v>32</v>
      </c>
      <c r="AX1840" s="14" t="s">
        <v>76</v>
      </c>
      <c r="AY1840" s="172" t="s">
        <v>201</v>
      </c>
    </row>
    <row r="1841" spans="1:65" s="14" customFormat="1" ht="11.25">
      <c r="B1841" s="171"/>
      <c r="D1841" s="164" t="s">
        <v>207</v>
      </c>
      <c r="E1841" s="172" t="s">
        <v>1</v>
      </c>
      <c r="F1841" s="173" t="s">
        <v>1601</v>
      </c>
      <c r="H1841" s="174">
        <v>3.4</v>
      </c>
      <c r="I1841" s="175"/>
      <c r="L1841" s="171"/>
      <c r="M1841" s="176"/>
      <c r="N1841" s="177"/>
      <c r="O1841" s="177"/>
      <c r="P1841" s="177"/>
      <c r="Q1841" s="177"/>
      <c r="R1841" s="177"/>
      <c r="S1841" s="177"/>
      <c r="T1841" s="178"/>
      <c r="AT1841" s="172" t="s">
        <v>207</v>
      </c>
      <c r="AU1841" s="172" t="s">
        <v>84</v>
      </c>
      <c r="AV1841" s="14" t="s">
        <v>84</v>
      </c>
      <c r="AW1841" s="14" t="s">
        <v>32</v>
      </c>
      <c r="AX1841" s="14" t="s">
        <v>76</v>
      </c>
      <c r="AY1841" s="172" t="s">
        <v>201</v>
      </c>
    </row>
    <row r="1842" spans="1:65" s="14" customFormat="1" ht="11.25">
      <c r="B1842" s="171"/>
      <c r="D1842" s="164" t="s">
        <v>207</v>
      </c>
      <c r="E1842" s="172" t="s">
        <v>1</v>
      </c>
      <c r="F1842" s="173" t="s">
        <v>1602</v>
      </c>
      <c r="H1842" s="174">
        <v>1.7</v>
      </c>
      <c r="I1842" s="175"/>
      <c r="L1842" s="171"/>
      <c r="M1842" s="176"/>
      <c r="N1842" s="177"/>
      <c r="O1842" s="177"/>
      <c r="P1842" s="177"/>
      <c r="Q1842" s="177"/>
      <c r="R1842" s="177"/>
      <c r="S1842" s="177"/>
      <c r="T1842" s="178"/>
      <c r="AT1842" s="172" t="s">
        <v>207</v>
      </c>
      <c r="AU1842" s="172" t="s">
        <v>84</v>
      </c>
      <c r="AV1842" s="14" t="s">
        <v>84</v>
      </c>
      <c r="AW1842" s="14" t="s">
        <v>32</v>
      </c>
      <c r="AX1842" s="14" t="s">
        <v>76</v>
      </c>
      <c r="AY1842" s="172" t="s">
        <v>201</v>
      </c>
    </row>
    <row r="1843" spans="1:65" s="14" customFormat="1" ht="11.25">
      <c r="B1843" s="171"/>
      <c r="D1843" s="164" t="s">
        <v>207</v>
      </c>
      <c r="E1843" s="172" t="s">
        <v>1</v>
      </c>
      <c r="F1843" s="173" t="s">
        <v>1603</v>
      </c>
      <c r="H1843" s="174">
        <v>13.3</v>
      </c>
      <c r="I1843" s="175"/>
      <c r="L1843" s="171"/>
      <c r="M1843" s="176"/>
      <c r="N1843" s="177"/>
      <c r="O1843" s="177"/>
      <c r="P1843" s="177"/>
      <c r="Q1843" s="177"/>
      <c r="R1843" s="177"/>
      <c r="S1843" s="177"/>
      <c r="T1843" s="178"/>
      <c r="AT1843" s="172" t="s">
        <v>207</v>
      </c>
      <c r="AU1843" s="172" t="s">
        <v>84</v>
      </c>
      <c r="AV1843" s="14" t="s">
        <v>84</v>
      </c>
      <c r="AW1843" s="14" t="s">
        <v>32</v>
      </c>
      <c r="AX1843" s="14" t="s">
        <v>76</v>
      </c>
      <c r="AY1843" s="172" t="s">
        <v>201</v>
      </c>
    </row>
    <row r="1844" spans="1:65" s="16" customFormat="1" ht="11.25">
      <c r="B1844" s="201"/>
      <c r="D1844" s="164" t="s">
        <v>207</v>
      </c>
      <c r="E1844" s="202" t="s">
        <v>304</v>
      </c>
      <c r="F1844" s="203" t="s">
        <v>658</v>
      </c>
      <c r="H1844" s="204">
        <v>20.3</v>
      </c>
      <c r="I1844" s="205"/>
      <c r="L1844" s="201"/>
      <c r="M1844" s="206"/>
      <c r="N1844" s="207"/>
      <c r="O1844" s="207"/>
      <c r="P1844" s="207"/>
      <c r="Q1844" s="207"/>
      <c r="R1844" s="207"/>
      <c r="S1844" s="207"/>
      <c r="T1844" s="208"/>
      <c r="AT1844" s="202" t="s">
        <v>207</v>
      </c>
      <c r="AU1844" s="202" t="s">
        <v>84</v>
      </c>
      <c r="AV1844" s="16" t="s">
        <v>97</v>
      </c>
      <c r="AW1844" s="16" t="s">
        <v>32</v>
      </c>
      <c r="AX1844" s="16" t="s">
        <v>76</v>
      </c>
      <c r="AY1844" s="202" t="s">
        <v>201</v>
      </c>
    </row>
    <row r="1845" spans="1:65" s="15" customFormat="1" ht="11.25">
      <c r="B1845" s="179"/>
      <c r="D1845" s="164" t="s">
        <v>207</v>
      </c>
      <c r="E1845" s="180" t="s">
        <v>1</v>
      </c>
      <c r="F1845" s="181" t="s">
        <v>211</v>
      </c>
      <c r="H1845" s="182">
        <v>20.3</v>
      </c>
      <c r="I1845" s="183"/>
      <c r="L1845" s="179"/>
      <c r="M1845" s="184"/>
      <c r="N1845" s="185"/>
      <c r="O1845" s="185"/>
      <c r="P1845" s="185"/>
      <c r="Q1845" s="185"/>
      <c r="R1845" s="185"/>
      <c r="S1845" s="185"/>
      <c r="T1845" s="186"/>
      <c r="AT1845" s="180" t="s">
        <v>207</v>
      </c>
      <c r="AU1845" s="180" t="s">
        <v>84</v>
      </c>
      <c r="AV1845" s="15" t="s">
        <v>126</v>
      </c>
      <c r="AW1845" s="15" t="s">
        <v>32</v>
      </c>
      <c r="AX1845" s="15" t="s">
        <v>82</v>
      </c>
      <c r="AY1845" s="180" t="s">
        <v>201</v>
      </c>
    </row>
    <row r="1846" spans="1:65" s="2" customFormat="1" ht="16.5" customHeight="1">
      <c r="A1846" s="33"/>
      <c r="B1846" s="149"/>
      <c r="C1846" s="187" t="s">
        <v>1604</v>
      </c>
      <c r="D1846" s="187" t="s">
        <v>212</v>
      </c>
      <c r="E1846" s="188" t="s">
        <v>1605</v>
      </c>
      <c r="F1846" s="189" t="s">
        <v>1592</v>
      </c>
      <c r="G1846" s="190" t="s">
        <v>405</v>
      </c>
      <c r="H1846" s="191">
        <v>22.33</v>
      </c>
      <c r="I1846" s="192"/>
      <c r="J1846" s="193">
        <f>ROUND(I1846*H1846,2)</f>
        <v>0</v>
      </c>
      <c r="K1846" s="189" t="s">
        <v>1</v>
      </c>
      <c r="L1846" s="194"/>
      <c r="M1846" s="195" t="s">
        <v>1</v>
      </c>
      <c r="N1846" s="196" t="s">
        <v>41</v>
      </c>
      <c r="O1846" s="59"/>
      <c r="P1846" s="159">
        <f>O1846*H1846</f>
        <v>0</v>
      </c>
      <c r="Q1846" s="159">
        <v>1.7999999999999999E-2</v>
      </c>
      <c r="R1846" s="159">
        <f>Q1846*H1846</f>
        <v>0.40193999999999996</v>
      </c>
      <c r="S1846" s="159">
        <v>0</v>
      </c>
      <c r="T1846" s="160">
        <f>S1846*H1846</f>
        <v>0</v>
      </c>
      <c r="U1846" s="33"/>
      <c r="V1846" s="33"/>
      <c r="W1846" s="33"/>
      <c r="X1846" s="33"/>
      <c r="Y1846" s="33"/>
      <c r="Z1846" s="33"/>
      <c r="AA1846" s="33"/>
      <c r="AB1846" s="33"/>
      <c r="AC1846" s="33"/>
      <c r="AD1846" s="33"/>
      <c r="AE1846" s="33"/>
      <c r="AR1846" s="161" t="s">
        <v>297</v>
      </c>
      <c r="AT1846" s="161" t="s">
        <v>212</v>
      </c>
      <c r="AU1846" s="161" t="s">
        <v>84</v>
      </c>
      <c r="AY1846" s="18" t="s">
        <v>201</v>
      </c>
      <c r="BE1846" s="162">
        <f>IF(N1846="základní",J1846,0)</f>
        <v>0</v>
      </c>
      <c r="BF1846" s="162">
        <f>IF(N1846="snížená",J1846,0)</f>
        <v>0</v>
      </c>
      <c r="BG1846" s="162">
        <f>IF(N1846="zákl. přenesená",J1846,0)</f>
        <v>0</v>
      </c>
      <c r="BH1846" s="162">
        <f>IF(N1846="sníž. přenesená",J1846,0)</f>
        <v>0</v>
      </c>
      <c r="BI1846" s="162">
        <f>IF(N1846="nulová",J1846,0)</f>
        <v>0</v>
      </c>
      <c r="BJ1846" s="18" t="s">
        <v>82</v>
      </c>
      <c r="BK1846" s="162">
        <f>ROUND(I1846*H1846,2)</f>
        <v>0</v>
      </c>
      <c r="BL1846" s="18" t="s">
        <v>250</v>
      </c>
      <c r="BM1846" s="161" t="s">
        <v>1606</v>
      </c>
    </row>
    <row r="1847" spans="1:65" s="14" customFormat="1" ht="11.25">
      <c r="B1847" s="171"/>
      <c r="D1847" s="164" t="s">
        <v>207</v>
      </c>
      <c r="E1847" s="172" t="s">
        <v>1</v>
      </c>
      <c r="F1847" s="173" t="s">
        <v>1600</v>
      </c>
      <c r="H1847" s="174">
        <v>1.9</v>
      </c>
      <c r="I1847" s="175"/>
      <c r="L1847" s="171"/>
      <c r="M1847" s="176"/>
      <c r="N1847" s="177"/>
      <c r="O1847" s="177"/>
      <c r="P1847" s="177"/>
      <c r="Q1847" s="177"/>
      <c r="R1847" s="177"/>
      <c r="S1847" s="177"/>
      <c r="T1847" s="178"/>
      <c r="AT1847" s="172" t="s">
        <v>207</v>
      </c>
      <c r="AU1847" s="172" t="s">
        <v>84</v>
      </c>
      <c r="AV1847" s="14" t="s">
        <v>84</v>
      </c>
      <c r="AW1847" s="14" t="s">
        <v>32</v>
      </c>
      <c r="AX1847" s="14" t="s">
        <v>76</v>
      </c>
      <c r="AY1847" s="172" t="s">
        <v>201</v>
      </c>
    </row>
    <row r="1848" spans="1:65" s="14" customFormat="1" ht="11.25">
      <c r="B1848" s="171"/>
      <c r="D1848" s="164" t="s">
        <v>207</v>
      </c>
      <c r="E1848" s="172" t="s">
        <v>1</v>
      </c>
      <c r="F1848" s="173" t="s">
        <v>1601</v>
      </c>
      <c r="H1848" s="174">
        <v>3.4</v>
      </c>
      <c r="I1848" s="175"/>
      <c r="L1848" s="171"/>
      <c r="M1848" s="176"/>
      <c r="N1848" s="177"/>
      <c r="O1848" s="177"/>
      <c r="P1848" s="177"/>
      <c r="Q1848" s="177"/>
      <c r="R1848" s="177"/>
      <c r="S1848" s="177"/>
      <c r="T1848" s="178"/>
      <c r="AT1848" s="172" t="s">
        <v>207</v>
      </c>
      <c r="AU1848" s="172" t="s">
        <v>84</v>
      </c>
      <c r="AV1848" s="14" t="s">
        <v>84</v>
      </c>
      <c r="AW1848" s="14" t="s">
        <v>32</v>
      </c>
      <c r="AX1848" s="14" t="s">
        <v>76</v>
      </c>
      <c r="AY1848" s="172" t="s">
        <v>201</v>
      </c>
    </row>
    <row r="1849" spans="1:65" s="14" customFormat="1" ht="11.25">
      <c r="B1849" s="171"/>
      <c r="D1849" s="164" t="s">
        <v>207</v>
      </c>
      <c r="E1849" s="172" t="s">
        <v>1</v>
      </c>
      <c r="F1849" s="173" t="s">
        <v>1602</v>
      </c>
      <c r="H1849" s="174">
        <v>1.7</v>
      </c>
      <c r="I1849" s="175"/>
      <c r="L1849" s="171"/>
      <c r="M1849" s="176"/>
      <c r="N1849" s="177"/>
      <c r="O1849" s="177"/>
      <c r="P1849" s="177"/>
      <c r="Q1849" s="177"/>
      <c r="R1849" s="177"/>
      <c r="S1849" s="177"/>
      <c r="T1849" s="178"/>
      <c r="AT1849" s="172" t="s">
        <v>207</v>
      </c>
      <c r="AU1849" s="172" t="s">
        <v>84</v>
      </c>
      <c r="AV1849" s="14" t="s">
        <v>84</v>
      </c>
      <c r="AW1849" s="14" t="s">
        <v>32</v>
      </c>
      <c r="AX1849" s="14" t="s">
        <v>76</v>
      </c>
      <c r="AY1849" s="172" t="s">
        <v>201</v>
      </c>
    </row>
    <row r="1850" spans="1:65" s="14" customFormat="1" ht="11.25">
      <c r="B1850" s="171"/>
      <c r="D1850" s="164" t="s">
        <v>207</v>
      </c>
      <c r="E1850" s="172" t="s">
        <v>1</v>
      </c>
      <c r="F1850" s="173" t="s">
        <v>1603</v>
      </c>
      <c r="H1850" s="174">
        <v>13.3</v>
      </c>
      <c r="I1850" s="175"/>
      <c r="L1850" s="171"/>
      <c r="M1850" s="176"/>
      <c r="N1850" s="177"/>
      <c r="O1850" s="177"/>
      <c r="P1850" s="177"/>
      <c r="Q1850" s="177"/>
      <c r="R1850" s="177"/>
      <c r="S1850" s="177"/>
      <c r="T1850" s="178"/>
      <c r="AT1850" s="172" t="s">
        <v>207</v>
      </c>
      <c r="AU1850" s="172" t="s">
        <v>84</v>
      </c>
      <c r="AV1850" s="14" t="s">
        <v>84</v>
      </c>
      <c r="AW1850" s="14" t="s">
        <v>32</v>
      </c>
      <c r="AX1850" s="14" t="s">
        <v>76</v>
      </c>
      <c r="AY1850" s="172" t="s">
        <v>201</v>
      </c>
    </row>
    <row r="1851" spans="1:65" s="15" customFormat="1" ht="11.25">
      <c r="B1851" s="179"/>
      <c r="D1851" s="164" t="s">
        <v>207</v>
      </c>
      <c r="E1851" s="180" t="s">
        <v>1</v>
      </c>
      <c r="F1851" s="181" t="s">
        <v>211</v>
      </c>
      <c r="H1851" s="182">
        <v>20.3</v>
      </c>
      <c r="I1851" s="183"/>
      <c r="L1851" s="179"/>
      <c r="M1851" s="184"/>
      <c r="N1851" s="185"/>
      <c r="O1851" s="185"/>
      <c r="P1851" s="185"/>
      <c r="Q1851" s="185"/>
      <c r="R1851" s="185"/>
      <c r="S1851" s="185"/>
      <c r="T1851" s="186"/>
      <c r="AT1851" s="180" t="s">
        <v>207</v>
      </c>
      <c r="AU1851" s="180" t="s">
        <v>84</v>
      </c>
      <c r="AV1851" s="15" t="s">
        <v>126</v>
      </c>
      <c r="AW1851" s="15" t="s">
        <v>32</v>
      </c>
      <c r="AX1851" s="15" t="s">
        <v>82</v>
      </c>
      <c r="AY1851" s="180" t="s">
        <v>201</v>
      </c>
    </row>
    <row r="1852" spans="1:65" s="14" customFormat="1" ht="11.25">
      <c r="B1852" s="171"/>
      <c r="D1852" s="164" t="s">
        <v>207</v>
      </c>
      <c r="F1852" s="173" t="s">
        <v>1607</v>
      </c>
      <c r="H1852" s="174">
        <v>22.33</v>
      </c>
      <c r="I1852" s="175"/>
      <c r="L1852" s="171"/>
      <c r="M1852" s="176"/>
      <c r="N1852" s="177"/>
      <c r="O1852" s="177"/>
      <c r="P1852" s="177"/>
      <c r="Q1852" s="177"/>
      <c r="R1852" s="177"/>
      <c r="S1852" s="177"/>
      <c r="T1852" s="178"/>
      <c r="AT1852" s="172" t="s">
        <v>207</v>
      </c>
      <c r="AU1852" s="172" t="s">
        <v>84</v>
      </c>
      <c r="AV1852" s="14" t="s">
        <v>84</v>
      </c>
      <c r="AW1852" s="14" t="s">
        <v>3</v>
      </c>
      <c r="AX1852" s="14" t="s">
        <v>82</v>
      </c>
      <c r="AY1852" s="172" t="s">
        <v>201</v>
      </c>
    </row>
    <row r="1853" spans="1:65" s="2" customFormat="1" ht="16.5" customHeight="1">
      <c r="A1853" s="33"/>
      <c r="B1853" s="149"/>
      <c r="C1853" s="150" t="s">
        <v>1608</v>
      </c>
      <c r="D1853" s="150" t="s">
        <v>203</v>
      </c>
      <c r="E1853" s="151" t="s">
        <v>1609</v>
      </c>
      <c r="F1853" s="152" t="s">
        <v>1610</v>
      </c>
      <c r="G1853" s="153" t="s">
        <v>405</v>
      </c>
      <c r="H1853" s="154">
        <v>20.3</v>
      </c>
      <c r="I1853" s="155"/>
      <c r="J1853" s="156">
        <f>ROUND(I1853*H1853,2)</f>
        <v>0</v>
      </c>
      <c r="K1853" s="152" t="s">
        <v>335</v>
      </c>
      <c r="L1853" s="34"/>
      <c r="M1853" s="157" t="s">
        <v>1</v>
      </c>
      <c r="N1853" s="158" t="s">
        <v>41</v>
      </c>
      <c r="O1853" s="59"/>
      <c r="P1853" s="159">
        <f>O1853*H1853</f>
        <v>0</v>
      </c>
      <c r="Q1853" s="159">
        <v>1.5E-3</v>
      </c>
      <c r="R1853" s="159">
        <f>Q1853*H1853</f>
        <v>3.0450000000000001E-2</v>
      </c>
      <c r="S1853" s="159">
        <v>0</v>
      </c>
      <c r="T1853" s="160">
        <f>S1853*H1853</f>
        <v>0</v>
      </c>
      <c r="U1853" s="33"/>
      <c r="V1853" s="33"/>
      <c r="W1853" s="33"/>
      <c r="X1853" s="33"/>
      <c r="Y1853" s="33"/>
      <c r="Z1853" s="33"/>
      <c r="AA1853" s="33"/>
      <c r="AB1853" s="33"/>
      <c r="AC1853" s="33"/>
      <c r="AD1853" s="33"/>
      <c r="AE1853" s="33"/>
      <c r="AR1853" s="161" t="s">
        <v>250</v>
      </c>
      <c r="AT1853" s="161" t="s">
        <v>203</v>
      </c>
      <c r="AU1853" s="161" t="s">
        <v>84</v>
      </c>
      <c r="AY1853" s="18" t="s">
        <v>201</v>
      </c>
      <c r="BE1853" s="162">
        <f>IF(N1853="základní",J1853,0)</f>
        <v>0</v>
      </c>
      <c r="BF1853" s="162">
        <f>IF(N1853="snížená",J1853,0)</f>
        <v>0</v>
      </c>
      <c r="BG1853" s="162">
        <f>IF(N1853="zákl. přenesená",J1853,0)</f>
        <v>0</v>
      </c>
      <c r="BH1853" s="162">
        <f>IF(N1853="sníž. přenesená",J1853,0)</f>
        <v>0</v>
      </c>
      <c r="BI1853" s="162">
        <f>IF(N1853="nulová",J1853,0)</f>
        <v>0</v>
      </c>
      <c r="BJ1853" s="18" t="s">
        <v>82</v>
      </c>
      <c r="BK1853" s="162">
        <f>ROUND(I1853*H1853,2)</f>
        <v>0</v>
      </c>
      <c r="BL1853" s="18" t="s">
        <v>250</v>
      </c>
      <c r="BM1853" s="161" t="s">
        <v>1611</v>
      </c>
    </row>
    <row r="1854" spans="1:65" s="14" customFormat="1" ht="11.25">
      <c r="B1854" s="171"/>
      <c r="D1854" s="164" t="s">
        <v>207</v>
      </c>
      <c r="E1854" s="172" t="s">
        <v>1</v>
      </c>
      <c r="F1854" s="173" t="s">
        <v>1600</v>
      </c>
      <c r="H1854" s="174">
        <v>1.9</v>
      </c>
      <c r="I1854" s="175"/>
      <c r="L1854" s="171"/>
      <c r="M1854" s="176"/>
      <c r="N1854" s="177"/>
      <c r="O1854" s="177"/>
      <c r="P1854" s="177"/>
      <c r="Q1854" s="177"/>
      <c r="R1854" s="177"/>
      <c r="S1854" s="177"/>
      <c r="T1854" s="178"/>
      <c r="AT1854" s="172" t="s">
        <v>207</v>
      </c>
      <c r="AU1854" s="172" t="s">
        <v>84</v>
      </c>
      <c r="AV1854" s="14" t="s">
        <v>84</v>
      </c>
      <c r="AW1854" s="14" t="s">
        <v>32</v>
      </c>
      <c r="AX1854" s="14" t="s">
        <v>76</v>
      </c>
      <c r="AY1854" s="172" t="s">
        <v>201</v>
      </c>
    </row>
    <row r="1855" spans="1:65" s="14" customFormat="1" ht="11.25">
      <c r="B1855" s="171"/>
      <c r="D1855" s="164" t="s">
        <v>207</v>
      </c>
      <c r="E1855" s="172" t="s">
        <v>1</v>
      </c>
      <c r="F1855" s="173" t="s">
        <v>1601</v>
      </c>
      <c r="H1855" s="174">
        <v>3.4</v>
      </c>
      <c r="I1855" s="175"/>
      <c r="L1855" s="171"/>
      <c r="M1855" s="176"/>
      <c r="N1855" s="177"/>
      <c r="O1855" s="177"/>
      <c r="P1855" s="177"/>
      <c r="Q1855" s="177"/>
      <c r="R1855" s="177"/>
      <c r="S1855" s="177"/>
      <c r="T1855" s="178"/>
      <c r="AT1855" s="172" t="s">
        <v>207</v>
      </c>
      <c r="AU1855" s="172" t="s">
        <v>84</v>
      </c>
      <c r="AV1855" s="14" t="s">
        <v>84</v>
      </c>
      <c r="AW1855" s="14" t="s">
        <v>32</v>
      </c>
      <c r="AX1855" s="14" t="s">
        <v>76</v>
      </c>
      <c r="AY1855" s="172" t="s">
        <v>201</v>
      </c>
    </row>
    <row r="1856" spans="1:65" s="14" customFormat="1" ht="11.25">
      <c r="B1856" s="171"/>
      <c r="D1856" s="164" t="s">
        <v>207</v>
      </c>
      <c r="E1856" s="172" t="s">
        <v>1</v>
      </c>
      <c r="F1856" s="173" t="s">
        <v>1602</v>
      </c>
      <c r="H1856" s="174">
        <v>1.7</v>
      </c>
      <c r="I1856" s="175"/>
      <c r="L1856" s="171"/>
      <c r="M1856" s="176"/>
      <c r="N1856" s="177"/>
      <c r="O1856" s="177"/>
      <c r="P1856" s="177"/>
      <c r="Q1856" s="177"/>
      <c r="R1856" s="177"/>
      <c r="S1856" s="177"/>
      <c r="T1856" s="178"/>
      <c r="AT1856" s="172" t="s">
        <v>207</v>
      </c>
      <c r="AU1856" s="172" t="s">
        <v>84</v>
      </c>
      <c r="AV1856" s="14" t="s">
        <v>84</v>
      </c>
      <c r="AW1856" s="14" t="s">
        <v>32</v>
      </c>
      <c r="AX1856" s="14" t="s">
        <v>76</v>
      </c>
      <c r="AY1856" s="172" t="s">
        <v>201</v>
      </c>
    </row>
    <row r="1857" spans="1:65" s="14" customFormat="1" ht="11.25">
      <c r="B1857" s="171"/>
      <c r="D1857" s="164" t="s">
        <v>207</v>
      </c>
      <c r="E1857" s="172" t="s">
        <v>1</v>
      </c>
      <c r="F1857" s="173" t="s">
        <v>1603</v>
      </c>
      <c r="H1857" s="174">
        <v>13.3</v>
      </c>
      <c r="I1857" s="175"/>
      <c r="L1857" s="171"/>
      <c r="M1857" s="176"/>
      <c r="N1857" s="177"/>
      <c r="O1857" s="177"/>
      <c r="P1857" s="177"/>
      <c r="Q1857" s="177"/>
      <c r="R1857" s="177"/>
      <c r="S1857" s="177"/>
      <c r="T1857" s="178"/>
      <c r="AT1857" s="172" t="s">
        <v>207</v>
      </c>
      <c r="AU1857" s="172" t="s">
        <v>84</v>
      </c>
      <c r="AV1857" s="14" t="s">
        <v>84</v>
      </c>
      <c r="AW1857" s="14" t="s">
        <v>32</v>
      </c>
      <c r="AX1857" s="14" t="s">
        <v>76</v>
      </c>
      <c r="AY1857" s="172" t="s">
        <v>201</v>
      </c>
    </row>
    <row r="1858" spans="1:65" s="15" customFormat="1" ht="11.25">
      <c r="B1858" s="179"/>
      <c r="D1858" s="164" t="s">
        <v>207</v>
      </c>
      <c r="E1858" s="180" t="s">
        <v>1</v>
      </c>
      <c r="F1858" s="181" t="s">
        <v>211</v>
      </c>
      <c r="H1858" s="182">
        <v>20.3</v>
      </c>
      <c r="I1858" s="183"/>
      <c r="L1858" s="179"/>
      <c r="M1858" s="184"/>
      <c r="N1858" s="185"/>
      <c r="O1858" s="185"/>
      <c r="P1858" s="185"/>
      <c r="Q1858" s="185"/>
      <c r="R1858" s="185"/>
      <c r="S1858" s="185"/>
      <c r="T1858" s="186"/>
      <c r="AT1858" s="180" t="s">
        <v>207</v>
      </c>
      <c r="AU1858" s="180" t="s">
        <v>84</v>
      </c>
      <c r="AV1858" s="15" t="s">
        <v>126</v>
      </c>
      <c r="AW1858" s="15" t="s">
        <v>32</v>
      </c>
      <c r="AX1858" s="15" t="s">
        <v>82</v>
      </c>
      <c r="AY1858" s="180" t="s">
        <v>201</v>
      </c>
    </row>
    <row r="1859" spans="1:65" s="2" customFormat="1" ht="16.5" customHeight="1">
      <c r="A1859" s="33"/>
      <c r="B1859" s="149"/>
      <c r="C1859" s="150" t="s">
        <v>1612</v>
      </c>
      <c r="D1859" s="150" t="s">
        <v>203</v>
      </c>
      <c r="E1859" s="151" t="s">
        <v>1613</v>
      </c>
      <c r="F1859" s="152" t="s">
        <v>1614</v>
      </c>
      <c r="G1859" s="153" t="s">
        <v>215</v>
      </c>
      <c r="H1859" s="154">
        <v>0.67600000000000005</v>
      </c>
      <c r="I1859" s="155"/>
      <c r="J1859" s="156">
        <f>ROUND(I1859*H1859,2)</f>
        <v>0</v>
      </c>
      <c r="K1859" s="152" t="s">
        <v>335</v>
      </c>
      <c r="L1859" s="34"/>
      <c r="M1859" s="157" t="s">
        <v>1</v>
      </c>
      <c r="N1859" s="158" t="s">
        <v>41</v>
      </c>
      <c r="O1859" s="59"/>
      <c r="P1859" s="159">
        <f>O1859*H1859</f>
        <v>0</v>
      </c>
      <c r="Q1859" s="159">
        <v>0</v>
      </c>
      <c r="R1859" s="159">
        <f>Q1859*H1859</f>
        <v>0</v>
      </c>
      <c r="S1859" s="159">
        <v>0</v>
      </c>
      <c r="T1859" s="160">
        <f>S1859*H1859</f>
        <v>0</v>
      </c>
      <c r="U1859" s="33"/>
      <c r="V1859" s="33"/>
      <c r="W1859" s="33"/>
      <c r="X1859" s="33"/>
      <c r="Y1859" s="33"/>
      <c r="Z1859" s="33"/>
      <c r="AA1859" s="33"/>
      <c r="AB1859" s="33"/>
      <c r="AC1859" s="33"/>
      <c r="AD1859" s="33"/>
      <c r="AE1859" s="33"/>
      <c r="AR1859" s="161" t="s">
        <v>250</v>
      </c>
      <c r="AT1859" s="161" t="s">
        <v>203</v>
      </c>
      <c r="AU1859" s="161" t="s">
        <v>84</v>
      </c>
      <c r="AY1859" s="18" t="s">
        <v>201</v>
      </c>
      <c r="BE1859" s="162">
        <f>IF(N1859="základní",J1859,0)</f>
        <v>0</v>
      </c>
      <c r="BF1859" s="162">
        <f>IF(N1859="snížená",J1859,0)</f>
        <v>0</v>
      </c>
      <c r="BG1859" s="162">
        <f>IF(N1859="zákl. přenesená",J1859,0)</f>
        <v>0</v>
      </c>
      <c r="BH1859" s="162">
        <f>IF(N1859="sníž. přenesená",J1859,0)</f>
        <v>0</v>
      </c>
      <c r="BI1859" s="162">
        <f>IF(N1859="nulová",J1859,0)</f>
        <v>0</v>
      </c>
      <c r="BJ1859" s="18" t="s">
        <v>82</v>
      </c>
      <c r="BK1859" s="162">
        <f>ROUND(I1859*H1859,2)</f>
        <v>0</v>
      </c>
      <c r="BL1859" s="18" t="s">
        <v>250</v>
      </c>
      <c r="BM1859" s="161" t="s">
        <v>1615</v>
      </c>
    </row>
    <row r="1860" spans="1:65" s="12" customFormat="1" ht="22.9" customHeight="1">
      <c r="B1860" s="136"/>
      <c r="D1860" s="137" t="s">
        <v>75</v>
      </c>
      <c r="E1860" s="147" t="s">
        <v>1616</v>
      </c>
      <c r="F1860" s="147" t="s">
        <v>1617</v>
      </c>
      <c r="I1860" s="139"/>
      <c r="J1860" s="148">
        <f>BK1860</f>
        <v>0</v>
      </c>
      <c r="L1860" s="136"/>
      <c r="M1860" s="141"/>
      <c r="N1860" s="142"/>
      <c r="O1860" s="142"/>
      <c r="P1860" s="143">
        <f>SUM(P1861:P1867)</f>
        <v>0</v>
      </c>
      <c r="Q1860" s="142"/>
      <c r="R1860" s="143">
        <f>SUM(R1861:R1867)</f>
        <v>0</v>
      </c>
      <c r="S1860" s="142"/>
      <c r="T1860" s="144">
        <f>SUM(T1861:T1867)</f>
        <v>0</v>
      </c>
      <c r="AR1860" s="137" t="s">
        <v>84</v>
      </c>
      <c r="AT1860" s="145" t="s">
        <v>75</v>
      </c>
      <c r="AU1860" s="145" t="s">
        <v>82</v>
      </c>
      <c r="AY1860" s="137" t="s">
        <v>201</v>
      </c>
      <c r="BK1860" s="146">
        <f>SUM(BK1861:BK1867)</f>
        <v>0</v>
      </c>
    </row>
    <row r="1861" spans="1:65" s="2" customFormat="1" ht="16.5" customHeight="1">
      <c r="A1861" s="33"/>
      <c r="B1861" s="149"/>
      <c r="C1861" s="150" t="s">
        <v>1618</v>
      </c>
      <c r="D1861" s="150" t="s">
        <v>203</v>
      </c>
      <c r="E1861" s="151" t="s">
        <v>1619</v>
      </c>
      <c r="F1861" s="152" t="s">
        <v>1620</v>
      </c>
      <c r="G1861" s="153" t="s">
        <v>405</v>
      </c>
      <c r="H1861" s="154">
        <v>108.4</v>
      </c>
      <c r="I1861" s="155"/>
      <c r="J1861" s="156">
        <f>ROUND(I1861*H1861,2)</f>
        <v>0</v>
      </c>
      <c r="K1861" s="152" t="s">
        <v>1</v>
      </c>
      <c r="L1861" s="34"/>
      <c r="M1861" s="157" t="s">
        <v>1</v>
      </c>
      <c r="N1861" s="158" t="s">
        <v>41</v>
      </c>
      <c r="O1861" s="59"/>
      <c r="P1861" s="159">
        <f>O1861*H1861</f>
        <v>0</v>
      </c>
      <c r="Q1861" s="159">
        <v>0</v>
      </c>
      <c r="R1861" s="159">
        <f>Q1861*H1861</f>
        <v>0</v>
      </c>
      <c r="S1861" s="159">
        <v>0</v>
      </c>
      <c r="T1861" s="160">
        <f>S1861*H1861</f>
        <v>0</v>
      </c>
      <c r="U1861" s="33"/>
      <c r="V1861" s="33"/>
      <c r="W1861" s="33"/>
      <c r="X1861" s="33"/>
      <c r="Y1861" s="33"/>
      <c r="Z1861" s="33"/>
      <c r="AA1861" s="33"/>
      <c r="AB1861" s="33"/>
      <c r="AC1861" s="33"/>
      <c r="AD1861" s="33"/>
      <c r="AE1861" s="33"/>
      <c r="AR1861" s="161" t="s">
        <v>250</v>
      </c>
      <c r="AT1861" s="161" t="s">
        <v>203</v>
      </c>
      <c r="AU1861" s="161" t="s">
        <v>84</v>
      </c>
      <c r="AY1861" s="18" t="s">
        <v>201</v>
      </c>
      <c r="BE1861" s="162">
        <f>IF(N1861="základní",J1861,0)</f>
        <v>0</v>
      </c>
      <c r="BF1861" s="162">
        <f>IF(N1861="snížená",J1861,0)</f>
        <v>0</v>
      </c>
      <c r="BG1861" s="162">
        <f>IF(N1861="zákl. přenesená",J1861,0)</f>
        <v>0</v>
      </c>
      <c r="BH1861" s="162">
        <f>IF(N1861="sníž. přenesená",J1861,0)</f>
        <v>0</v>
      </c>
      <c r="BI1861" s="162">
        <f>IF(N1861="nulová",J1861,0)</f>
        <v>0</v>
      </c>
      <c r="BJ1861" s="18" t="s">
        <v>82</v>
      </c>
      <c r="BK1861" s="162">
        <f>ROUND(I1861*H1861,2)</f>
        <v>0</v>
      </c>
      <c r="BL1861" s="18" t="s">
        <v>250</v>
      </c>
      <c r="BM1861" s="161" t="s">
        <v>1621</v>
      </c>
    </row>
    <row r="1862" spans="1:65" s="13" customFormat="1" ht="11.25">
      <c r="B1862" s="163"/>
      <c r="D1862" s="164" t="s">
        <v>207</v>
      </c>
      <c r="E1862" s="165" t="s">
        <v>1</v>
      </c>
      <c r="F1862" s="166" t="s">
        <v>1622</v>
      </c>
      <c r="H1862" s="165" t="s">
        <v>1</v>
      </c>
      <c r="I1862" s="167"/>
      <c r="L1862" s="163"/>
      <c r="M1862" s="168"/>
      <c r="N1862" s="169"/>
      <c r="O1862" s="169"/>
      <c r="P1862" s="169"/>
      <c r="Q1862" s="169"/>
      <c r="R1862" s="169"/>
      <c r="S1862" s="169"/>
      <c r="T1862" s="170"/>
      <c r="AT1862" s="165" t="s">
        <v>207</v>
      </c>
      <c r="AU1862" s="165" t="s">
        <v>84</v>
      </c>
      <c r="AV1862" s="13" t="s">
        <v>82</v>
      </c>
      <c r="AW1862" s="13" t="s">
        <v>32</v>
      </c>
      <c r="AX1862" s="13" t="s">
        <v>76</v>
      </c>
      <c r="AY1862" s="165" t="s">
        <v>201</v>
      </c>
    </row>
    <row r="1863" spans="1:65" s="14" customFormat="1" ht="11.25">
      <c r="B1863" s="171"/>
      <c r="D1863" s="164" t="s">
        <v>207</v>
      </c>
      <c r="E1863" s="172" t="s">
        <v>1</v>
      </c>
      <c r="F1863" s="173" t="s">
        <v>1623</v>
      </c>
      <c r="H1863" s="174">
        <v>16.7</v>
      </c>
      <c r="I1863" s="175"/>
      <c r="L1863" s="171"/>
      <c r="M1863" s="176"/>
      <c r="N1863" s="177"/>
      <c r="O1863" s="177"/>
      <c r="P1863" s="177"/>
      <c r="Q1863" s="177"/>
      <c r="R1863" s="177"/>
      <c r="S1863" s="177"/>
      <c r="T1863" s="178"/>
      <c r="AT1863" s="172" t="s">
        <v>207</v>
      </c>
      <c r="AU1863" s="172" t="s">
        <v>84</v>
      </c>
      <c r="AV1863" s="14" t="s">
        <v>84</v>
      </c>
      <c r="AW1863" s="14" t="s">
        <v>32</v>
      </c>
      <c r="AX1863" s="14" t="s">
        <v>76</v>
      </c>
      <c r="AY1863" s="172" t="s">
        <v>201</v>
      </c>
    </row>
    <row r="1864" spans="1:65" s="14" customFormat="1" ht="11.25">
      <c r="B1864" s="171"/>
      <c r="D1864" s="164" t="s">
        <v>207</v>
      </c>
      <c r="E1864" s="172" t="s">
        <v>1</v>
      </c>
      <c r="F1864" s="173" t="s">
        <v>1624</v>
      </c>
      <c r="H1864" s="174">
        <v>91.7</v>
      </c>
      <c r="I1864" s="175"/>
      <c r="L1864" s="171"/>
      <c r="M1864" s="176"/>
      <c r="N1864" s="177"/>
      <c r="O1864" s="177"/>
      <c r="P1864" s="177"/>
      <c r="Q1864" s="177"/>
      <c r="R1864" s="177"/>
      <c r="S1864" s="177"/>
      <c r="T1864" s="178"/>
      <c r="AT1864" s="172" t="s">
        <v>207</v>
      </c>
      <c r="AU1864" s="172" t="s">
        <v>84</v>
      </c>
      <c r="AV1864" s="14" t="s">
        <v>84</v>
      </c>
      <c r="AW1864" s="14" t="s">
        <v>32</v>
      </c>
      <c r="AX1864" s="14" t="s">
        <v>76</v>
      </c>
      <c r="AY1864" s="172" t="s">
        <v>201</v>
      </c>
    </row>
    <row r="1865" spans="1:65" s="16" customFormat="1" ht="11.25">
      <c r="B1865" s="201"/>
      <c r="D1865" s="164" t="s">
        <v>207</v>
      </c>
      <c r="E1865" s="202" t="s">
        <v>302</v>
      </c>
      <c r="F1865" s="203" t="s">
        <v>658</v>
      </c>
      <c r="H1865" s="204">
        <v>108.4</v>
      </c>
      <c r="I1865" s="205"/>
      <c r="L1865" s="201"/>
      <c r="M1865" s="206"/>
      <c r="N1865" s="207"/>
      <c r="O1865" s="207"/>
      <c r="P1865" s="207"/>
      <c r="Q1865" s="207"/>
      <c r="R1865" s="207"/>
      <c r="S1865" s="207"/>
      <c r="T1865" s="208"/>
      <c r="AT1865" s="202" t="s">
        <v>207</v>
      </c>
      <c r="AU1865" s="202" t="s">
        <v>84</v>
      </c>
      <c r="AV1865" s="16" t="s">
        <v>97</v>
      </c>
      <c r="AW1865" s="16" t="s">
        <v>32</v>
      </c>
      <c r="AX1865" s="16" t="s">
        <v>82</v>
      </c>
      <c r="AY1865" s="202" t="s">
        <v>201</v>
      </c>
    </row>
    <row r="1866" spans="1:65" s="2" customFormat="1" ht="16.5" customHeight="1">
      <c r="A1866" s="33"/>
      <c r="B1866" s="149"/>
      <c r="C1866" s="187" t="s">
        <v>1625</v>
      </c>
      <c r="D1866" s="187" t="s">
        <v>212</v>
      </c>
      <c r="E1866" s="188" t="s">
        <v>1626</v>
      </c>
      <c r="F1866" s="189" t="s">
        <v>1627</v>
      </c>
      <c r="G1866" s="190" t="s">
        <v>405</v>
      </c>
      <c r="H1866" s="191">
        <v>117.072</v>
      </c>
      <c r="I1866" s="192"/>
      <c r="J1866" s="193">
        <f>ROUND(I1866*H1866,2)</f>
        <v>0</v>
      </c>
      <c r="K1866" s="189" t="s">
        <v>1</v>
      </c>
      <c r="L1866" s="194"/>
      <c r="M1866" s="195" t="s">
        <v>1</v>
      </c>
      <c r="N1866" s="196" t="s">
        <v>41</v>
      </c>
      <c r="O1866" s="59"/>
      <c r="P1866" s="159">
        <f>O1866*H1866</f>
        <v>0</v>
      </c>
      <c r="Q1866" s="159">
        <v>0</v>
      </c>
      <c r="R1866" s="159">
        <f>Q1866*H1866</f>
        <v>0</v>
      </c>
      <c r="S1866" s="159">
        <v>0</v>
      </c>
      <c r="T1866" s="160">
        <f>S1866*H1866</f>
        <v>0</v>
      </c>
      <c r="U1866" s="33"/>
      <c r="V1866" s="33"/>
      <c r="W1866" s="33"/>
      <c r="X1866" s="33"/>
      <c r="Y1866" s="33"/>
      <c r="Z1866" s="33"/>
      <c r="AA1866" s="33"/>
      <c r="AB1866" s="33"/>
      <c r="AC1866" s="33"/>
      <c r="AD1866" s="33"/>
      <c r="AE1866" s="33"/>
      <c r="AR1866" s="161" t="s">
        <v>297</v>
      </c>
      <c r="AT1866" s="161" t="s">
        <v>212</v>
      </c>
      <c r="AU1866" s="161" t="s">
        <v>84</v>
      </c>
      <c r="AY1866" s="18" t="s">
        <v>201</v>
      </c>
      <c r="BE1866" s="162">
        <f>IF(N1866="základní",J1866,0)</f>
        <v>0</v>
      </c>
      <c r="BF1866" s="162">
        <f>IF(N1866="snížená",J1866,0)</f>
        <v>0</v>
      </c>
      <c r="BG1866" s="162">
        <f>IF(N1866="zákl. přenesená",J1866,0)</f>
        <v>0</v>
      </c>
      <c r="BH1866" s="162">
        <f>IF(N1866="sníž. přenesená",J1866,0)</f>
        <v>0</v>
      </c>
      <c r="BI1866" s="162">
        <f>IF(N1866="nulová",J1866,0)</f>
        <v>0</v>
      </c>
      <c r="BJ1866" s="18" t="s">
        <v>82</v>
      </c>
      <c r="BK1866" s="162">
        <f>ROUND(I1866*H1866,2)</f>
        <v>0</v>
      </c>
      <c r="BL1866" s="18" t="s">
        <v>250</v>
      </c>
      <c r="BM1866" s="161" t="s">
        <v>1628</v>
      </c>
    </row>
    <row r="1867" spans="1:65" s="14" customFormat="1" ht="11.25">
      <c r="B1867" s="171"/>
      <c r="D1867" s="164" t="s">
        <v>207</v>
      </c>
      <c r="F1867" s="173" t="s">
        <v>1629</v>
      </c>
      <c r="H1867" s="174">
        <v>117.072</v>
      </c>
      <c r="I1867" s="175"/>
      <c r="L1867" s="171"/>
      <c r="M1867" s="176"/>
      <c r="N1867" s="177"/>
      <c r="O1867" s="177"/>
      <c r="P1867" s="177"/>
      <c r="Q1867" s="177"/>
      <c r="R1867" s="177"/>
      <c r="S1867" s="177"/>
      <c r="T1867" s="178"/>
      <c r="AT1867" s="172" t="s">
        <v>207</v>
      </c>
      <c r="AU1867" s="172" t="s">
        <v>84</v>
      </c>
      <c r="AV1867" s="14" t="s">
        <v>84</v>
      </c>
      <c r="AW1867" s="14" t="s">
        <v>3</v>
      </c>
      <c r="AX1867" s="14" t="s">
        <v>82</v>
      </c>
      <c r="AY1867" s="172" t="s">
        <v>201</v>
      </c>
    </row>
    <row r="1868" spans="1:65" s="12" customFormat="1" ht="22.9" customHeight="1">
      <c r="B1868" s="136"/>
      <c r="D1868" s="137" t="s">
        <v>75</v>
      </c>
      <c r="E1868" s="147" t="s">
        <v>1630</v>
      </c>
      <c r="F1868" s="147" t="s">
        <v>1631</v>
      </c>
      <c r="I1868" s="139"/>
      <c r="J1868" s="148">
        <f>BK1868</f>
        <v>0</v>
      </c>
      <c r="L1868" s="136"/>
      <c r="M1868" s="141"/>
      <c r="N1868" s="142"/>
      <c r="O1868" s="142"/>
      <c r="P1868" s="143">
        <f>SUM(P1869:P1877)</f>
        <v>0</v>
      </c>
      <c r="Q1868" s="142"/>
      <c r="R1868" s="143">
        <f>SUM(R1869:R1877)</f>
        <v>5.5375000000000001E-2</v>
      </c>
      <c r="S1868" s="142"/>
      <c r="T1868" s="144">
        <f>SUM(T1869:T1877)</f>
        <v>0</v>
      </c>
      <c r="AR1868" s="137" t="s">
        <v>84</v>
      </c>
      <c r="AT1868" s="145" t="s">
        <v>75</v>
      </c>
      <c r="AU1868" s="145" t="s">
        <v>82</v>
      </c>
      <c r="AY1868" s="137" t="s">
        <v>201</v>
      </c>
      <c r="BK1868" s="146">
        <f>SUM(BK1869:BK1877)</f>
        <v>0</v>
      </c>
    </row>
    <row r="1869" spans="1:65" s="2" customFormat="1" ht="16.5" customHeight="1">
      <c r="A1869" s="33"/>
      <c r="B1869" s="149"/>
      <c r="C1869" s="150" t="s">
        <v>1632</v>
      </c>
      <c r="D1869" s="150" t="s">
        <v>203</v>
      </c>
      <c r="E1869" s="151" t="s">
        <v>1633</v>
      </c>
      <c r="F1869" s="152" t="s">
        <v>1634</v>
      </c>
      <c r="G1869" s="153" t="s">
        <v>405</v>
      </c>
      <c r="H1869" s="154">
        <v>44.3</v>
      </c>
      <c r="I1869" s="155"/>
      <c r="J1869" s="156">
        <f>ROUND(I1869*H1869,2)</f>
        <v>0</v>
      </c>
      <c r="K1869" s="152" t="s">
        <v>335</v>
      </c>
      <c r="L1869" s="34"/>
      <c r="M1869" s="157" t="s">
        <v>1</v>
      </c>
      <c r="N1869" s="158" t="s">
        <v>41</v>
      </c>
      <c r="O1869" s="59"/>
      <c r="P1869" s="159">
        <f>O1869*H1869</f>
        <v>0</v>
      </c>
      <c r="Q1869" s="159">
        <v>1.25E-3</v>
      </c>
      <c r="R1869" s="159">
        <f>Q1869*H1869</f>
        <v>5.5375000000000001E-2</v>
      </c>
      <c r="S1869" s="159">
        <v>0</v>
      </c>
      <c r="T1869" s="160">
        <f>S1869*H1869</f>
        <v>0</v>
      </c>
      <c r="U1869" s="33"/>
      <c r="V1869" s="33"/>
      <c r="W1869" s="33"/>
      <c r="X1869" s="33"/>
      <c r="Y1869" s="33"/>
      <c r="Z1869" s="33"/>
      <c r="AA1869" s="33"/>
      <c r="AB1869" s="33"/>
      <c r="AC1869" s="33"/>
      <c r="AD1869" s="33"/>
      <c r="AE1869" s="33"/>
      <c r="AR1869" s="161" t="s">
        <v>250</v>
      </c>
      <c r="AT1869" s="161" t="s">
        <v>203</v>
      </c>
      <c r="AU1869" s="161" t="s">
        <v>84</v>
      </c>
      <c r="AY1869" s="18" t="s">
        <v>201</v>
      </c>
      <c r="BE1869" s="162">
        <f>IF(N1869="základní",J1869,0)</f>
        <v>0</v>
      </c>
      <c r="BF1869" s="162">
        <f>IF(N1869="snížená",J1869,0)</f>
        <v>0</v>
      </c>
      <c r="BG1869" s="162">
        <f>IF(N1869="zákl. přenesená",J1869,0)</f>
        <v>0</v>
      </c>
      <c r="BH1869" s="162">
        <f>IF(N1869="sníž. přenesená",J1869,0)</f>
        <v>0</v>
      </c>
      <c r="BI1869" s="162">
        <f>IF(N1869="nulová",J1869,0)</f>
        <v>0</v>
      </c>
      <c r="BJ1869" s="18" t="s">
        <v>82</v>
      </c>
      <c r="BK1869" s="162">
        <f>ROUND(I1869*H1869,2)</f>
        <v>0</v>
      </c>
      <c r="BL1869" s="18" t="s">
        <v>250</v>
      </c>
      <c r="BM1869" s="161" t="s">
        <v>1635</v>
      </c>
    </row>
    <row r="1870" spans="1:65" s="13" customFormat="1" ht="11.25">
      <c r="B1870" s="163"/>
      <c r="D1870" s="164" t="s">
        <v>207</v>
      </c>
      <c r="E1870" s="165" t="s">
        <v>1</v>
      </c>
      <c r="F1870" s="166" t="s">
        <v>1636</v>
      </c>
      <c r="H1870" s="165" t="s">
        <v>1</v>
      </c>
      <c r="I1870" s="167"/>
      <c r="L1870" s="163"/>
      <c r="M1870" s="168"/>
      <c r="N1870" s="169"/>
      <c r="O1870" s="169"/>
      <c r="P1870" s="169"/>
      <c r="Q1870" s="169"/>
      <c r="R1870" s="169"/>
      <c r="S1870" s="169"/>
      <c r="T1870" s="170"/>
      <c r="AT1870" s="165" t="s">
        <v>207</v>
      </c>
      <c r="AU1870" s="165" t="s">
        <v>84</v>
      </c>
      <c r="AV1870" s="13" t="s">
        <v>82</v>
      </c>
      <c r="AW1870" s="13" t="s">
        <v>32</v>
      </c>
      <c r="AX1870" s="13" t="s">
        <v>76</v>
      </c>
      <c r="AY1870" s="165" t="s">
        <v>201</v>
      </c>
    </row>
    <row r="1871" spans="1:65" s="14" customFormat="1" ht="11.25">
      <c r="B1871" s="171"/>
      <c r="D1871" s="164" t="s">
        <v>207</v>
      </c>
      <c r="E1871" s="172" t="s">
        <v>1</v>
      </c>
      <c r="F1871" s="173" t="s">
        <v>1637</v>
      </c>
      <c r="H1871" s="174">
        <v>2.6</v>
      </c>
      <c r="I1871" s="175"/>
      <c r="L1871" s="171"/>
      <c r="M1871" s="176"/>
      <c r="N1871" s="177"/>
      <c r="O1871" s="177"/>
      <c r="P1871" s="177"/>
      <c r="Q1871" s="177"/>
      <c r="R1871" s="177"/>
      <c r="S1871" s="177"/>
      <c r="T1871" s="178"/>
      <c r="AT1871" s="172" t="s">
        <v>207</v>
      </c>
      <c r="AU1871" s="172" t="s">
        <v>84</v>
      </c>
      <c r="AV1871" s="14" t="s">
        <v>84</v>
      </c>
      <c r="AW1871" s="14" t="s">
        <v>32</v>
      </c>
      <c r="AX1871" s="14" t="s">
        <v>76</v>
      </c>
      <c r="AY1871" s="172" t="s">
        <v>201</v>
      </c>
    </row>
    <row r="1872" spans="1:65" s="14" customFormat="1" ht="11.25">
      <c r="B1872" s="171"/>
      <c r="D1872" s="164" t="s">
        <v>207</v>
      </c>
      <c r="E1872" s="172" t="s">
        <v>1</v>
      </c>
      <c r="F1872" s="173" t="s">
        <v>1638</v>
      </c>
      <c r="H1872" s="174">
        <v>5.2</v>
      </c>
      <c r="I1872" s="175"/>
      <c r="L1872" s="171"/>
      <c r="M1872" s="176"/>
      <c r="N1872" s="177"/>
      <c r="O1872" s="177"/>
      <c r="P1872" s="177"/>
      <c r="Q1872" s="177"/>
      <c r="R1872" s="177"/>
      <c r="S1872" s="177"/>
      <c r="T1872" s="178"/>
      <c r="AT1872" s="172" t="s">
        <v>207</v>
      </c>
      <c r="AU1872" s="172" t="s">
        <v>84</v>
      </c>
      <c r="AV1872" s="14" t="s">
        <v>84</v>
      </c>
      <c r="AW1872" s="14" t="s">
        <v>32</v>
      </c>
      <c r="AX1872" s="14" t="s">
        <v>76</v>
      </c>
      <c r="AY1872" s="172" t="s">
        <v>201</v>
      </c>
    </row>
    <row r="1873" spans="1:65" s="14" customFormat="1" ht="11.25">
      <c r="B1873" s="171"/>
      <c r="D1873" s="164" t="s">
        <v>207</v>
      </c>
      <c r="E1873" s="172" t="s">
        <v>1</v>
      </c>
      <c r="F1873" s="173" t="s">
        <v>1639</v>
      </c>
      <c r="H1873" s="174">
        <v>31.3</v>
      </c>
      <c r="I1873" s="175"/>
      <c r="L1873" s="171"/>
      <c r="M1873" s="176"/>
      <c r="N1873" s="177"/>
      <c r="O1873" s="177"/>
      <c r="P1873" s="177"/>
      <c r="Q1873" s="177"/>
      <c r="R1873" s="177"/>
      <c r="S1873" s="177"/>
      <c r="T1873" s="178"/>
      <c r="AT1873" s="172" t="s">
        <v>207</v>
      </c>
      <c r="AU1873" s="172" t="s">
        <v>84</v>
      </c>
      <c r="AV1873" s="14" t="s">
        <v>84</v>
      </c>
      <c r="AW1873" s="14" t="s">
        <v>32</v>
      </c>
      <c r="AX1873" s="14" t="s">
        <v>76</v>
      </c>
      <c r="AY1873" s="172" t="s">
        <v>201</v>
      </c>
    </row>
    <row r="1874" spans="1:65" s="14" customFormat="1" ht="11.25">
      <c r="B1874" s="171"/>
      <c r="D1874" s="164" t="s">
        <v>207</v>
      </c>
      <c r="E1874" s="172" t="s">
        <v>1</v>
      </c>
      <c r="F1874" s="173" t="s">
        <v>1640</v>
      </c>
      <c r="H1874" s="174">
        <v>2.2999999999999998</v>
      </c>
      <c r="I1874" s="175"/>
      <c r="L1874" s="171"/>
      <c r="M1874" s="176"/>
      <c r="N1874" s="177"/>
      <c r="O1874" s="177"/>
      <c r="P1874" s="177"/>
      <c r="Q1874" s="177"/>
      <c r="R1874" s="177"/>
      <c r="S1874" s="177"/>
      <c r="T1874" s="178"/>
      <c r="AT1874" s="172" t="s">
        <v>207</v>
      </c>
      <c r="AU1874" s="172" t="s">
        <v>84</v>
      </c>
      <c r="AV1874" s="14" t="s">
        <v>84</v>
      </c>
      <c r="AW1874" s="14" t="s">
        <v>32</v>
      </c>
      <c r="AX1874" s="14" t="s">
        <v>76</v>
      </c>
      <c r="AY1874" s="172" t="s">
        <v>201</v>
      </c>
    </row>
    <row r="1875" spans="1:65" s="14" customFormat="1" ht="11.25">
      <c r="B1875" s="171"/>
      <c r="D1875" s="164" t="s">
        <v>207</v>
      </c>
      <c r="E1875" s="172" t="s">
        <v>1</v>
      </c>
      <c r="F1875" s="173" t="s">
        <v>1641</v>
      </c>
      <c r="H1875" s="174">
        <v>2.9</v>
      </c>
      <c r="I1875" s="175"/>
      <c r="L1875" s="171"/>
      <c r="M1875" s="176"/>
      <c r="N1875" s="177"/>
      <c r="O1875" s="177"/>
      <c r="P1875" s="177"/>
      <c r="Q1875" s="177"/>
      <c r="R1875" s="177"/>
      <c r="S1875" s="177"/>
      <c r="T1875" s="178"/>
      <c r="AT1875" s="172" t="s">
        <v>207</v>
      </c>
      <c r="AU1875" s="172" t="s">
        <v>84</v>
      </c>
      <c r="AV1875" s="14" t="s">
        <v>84</v>
      </c>
      <c r="AW1875" s="14" t="s">
        <v>32</v>
      </c>
      <c r="AX1875" s="14" t="s">
        <v>76</v>
      </c>
      <c r="AY1875" s="172" t="s">
        <v>201</v>
      </c>
    </row>
    <row r="1876" spans="1:65" s="16" customFormat="1" ht="11.25">
      <c r="B1876" s="201"/>
      <c r="D1876" s="164" t="s">
        <v>207</v>
      </c>
      <c r="E1876" s="202" t="s">
        <v>300</v>
      </c>
      <c r="F1876" s="203" t="s">
        <v>658</v>
      </c>
      <c r="H1876" s="204">
        <v>44.3</v>
      </c>
      <c r="I1876" s="205"/>
      <c r="L1876" s="201"/>
      <c r="M1876" s="206"/>
      <c r="N1876" s="207"/>
      <c r="O1876" s="207"/>
      <c r="P1876" s="207"/>
      <c r="Q1876" s="207"/>
      <c r="R1876" s="207"/>
      <c r="S1876" s="207"/>
      <c r="T1876" s="208"/>
      <c r="AT1876" s="202" t="s">
        <v>207</v>
      </c>
      <c r="AU1876" s="202" t="s">
        <v>84</v>
      </c>
      <c r="AV1876" s="16" t="s">
        <v>97</v>
      </c>
      <c r="AW1876" s="16" t="s">
        <v>32</v>
      </c>
      <c r="AX1876" s="16" t="s">
        <v>82</v>
      </c>
      <c r="AY1876" s="202" t="s">
        <v>201</v>
      </c>
    </row>
    <row r="1877" spans="1:65" s="2" customFormat="1" ht="16.5" customHeight="1">
      <c r="A1877" s="33"/>
      <c r="B1877" s="149"/>
      <c r="C1877" s="150" t="s">
        <v>1642</v>
      </c>
      <c r="D1877" s="150" t="s">
        <v>203</v>
      </c>
      <c r="E1877" s="151" t="s">
        <v>1643</v>
      </c>
      <c r="F1877" s="152" t="s">
        <v>1644</v>
      </c>
      <c r="G1877" s="153" t="s">
        <v>215</v>
      </c>
      <c r="H1877" s="154">
        <v>5.5E-2</v>
      </c>
      <c r="I1877" s="155"/>
      <c r="J1877" s="156">
        <f>ROUND(I1877*H1877,2)</f>
        <v>0</v>
      </c>
      <c r="K1877" s="152" t="s">
        <v>335</v>
      </c>
      <c r="L1877" s="34"/>
      <c r="M1877" s="157" t="s">
        <v>1</v>
      </c>
      <c r="N1877" s="158" t="s">
        <v>41</v>
      </c>
      <c r="O1877" s="59"/>
      <c r="P1877" s="159">
        <f>O1877*H1877</f>
        <v>0</v>
      </c>
      <c r="Q1877" s="159">
        <v>0</v>
      </c>
      <c r="R1877" s="159">
        <f>Q1877*H1877</f>
        <v>0</v>
      </c>
      <c r="S1877" s="159">
        <v>0</v>
      </c>
      <c r="T1877" s="160">
        <f>S1877*H1877</f>
        <v>0</v>
      </c>
      <c r="U1877" s="33"/>
      <c r="V1877" s="33"/>
      <c r="W1877" s="33"/>
      <c r="X1877" s="33"/>
      <c r="Y1877" s="33"/>
      <c r="Z1877" s="33"/>
      <c r="AA1877" s="33"/>
      <c r="AB1877" s="33"/>
      <c r="AC1877" s="33"/>
      <c r="AD1877" s="33"/>
      <c r="AE1877" s="33"/>
      <c r="AR1877" s="161" t="s">
        <v>250</v>
      </c>
      <c r="AT1877" s="161" t="s">
        <v>203</v>
      </c>
      <c r="AU1877" s="161" t="s">
        <v>84</v>
      </c>
      <c r="AY1877" s="18" t="s">
        <v>201</v>
      </c>
      <c r="BE1877" s="162">
        <f>IF(N1877="základní",J1877,0)</f>
        <v>0</v>
      </c>
      <c r="BF1877" s="162">
        <f>IF(N1877="snížená",J1877,0)</f>
        <v>0</v>
      </c>
      <c r="BG1877" s="162">
        <f>IF(N1877="zákl. přenesená",J1877,0)</f>
        <v>0</v>
      </c>
      <c r="BH1877" s="162">
        <f>IF(N1877="sníž. přenesená",J1877,0)</f>
        <v>0</v>
      </c>
      <c r="BI1877" s="162">
        <f>IF(N1877="nulová",J1877,0)</f>
        <v>0</v>
      </c>
      <c r="BJ1877" s="18" t="s">
        <v>82</v>
      </c>
      <c r="BK1877" s="162">
        <f>ROUND(I1877*H1877,2)</f>
        <v>0</v>
      </c>
      <c r="BL1877" s="18" t="s">
        <v>250</v>
      </c>
      <c r="BM1877" s="161" t="s">
        <v>1645</v>
      </c>
    </row>
    <row r="1878" spans="1:65" s="12" customFormat="1" ht="22.9" customHeight="1">
      <c r="B1878" s="136"/>
      <c r="D1878" s="137" t="s">
        <v>75</v>
      </c>
      <c r="E1878" s="147" t="s">
        <v>1646</v>
      </c>
      <c r="F1878" s="147" t="s">
        <v>1647</v>
      </c>
      <c r="I1878" s="139"/>
      <c r="J1878" s="148">
        <f>BK1878</f>
        <v>0</v>
      </c>
      <c r="L1878" s="136"/>
      <c r="M1878" s="141"/>
      <c r="N1878" s="142"/>
      <c r="O1878" s="142"/>
      <c r="P1878" s="143">
        <f>SUM(P1879:P1943)</f>
        <v>0</v>
      </c>
      <c r="Q1878" s="142"/>
      <c r="R1878" s="143">
        <f>SUM(R1879:R1943)</f>
        <v>1.01292099</v>
      </c>
      <c r="S1878" s="142"/>
      <c r="T1878" s="144">
        <f>SUM(T1879:T1943)</f>
        <v>0</v>
      </c>
      <c r="AR1878" s="137" t="s">
        <v>84</v>
      </c>
      <c r="AT1878" s="145" t="s">
        <v>75</v>
      </c>
      <c r="AU1878" s="145" t="s">
        <v>82</v>
      </c>
      <c r="AY1878" s="137" t="s">
        <v>201</v>
      </c>
      <c r="BK1878" s="146">
        <f>SUM(BK1879:BK1943)</f>
        <v>0</v>
      </c>
    </row>
    <row r="1879" spans="1:65" s="2" customFormat="1" ht="16.5" customHeight="1">
      <c r="A1879" s="33"/>
      <c r="B1879" s="149"/>
      <c r="C1879" s="150" t="s">
        <v>1648</v>
      </c>
      <c r="D1879" s="150" t="s">
        <v>203</v>
      </c>
      <c r="E1879" s="151" t="s">
        <v>1649</v>
      </c>
      <c r="F1879" s="152" t="s">
        <v>1650</v>
      </c>
      <c r="G1879" s="153" t="s">
        <v>405</v>
      </c>
      <c r="H1879" s="154">
        <v>52.295000000000002</v>
      </c>
      <c r="I1879" s="155"/>
      <c r="J1879" s="156">
        <f>ROUND(I1879*H1879,2)</f>
        <v>0</v>
      </c>
      <c r="K1879" s="152" t="s">
        <v>335</v>
      </c>
      <c r="L1879" s="34"/>
      <c r="M1879" s="157" t="s">
        <v>1</v>
      </c>
      <c r="N1879" s="158" t="s">
        <v>41</v>
      </c>
      <c r="O1879" s="59"/>
      <c r="P1879" s="159">
        <f>O1879*H1879</f>
        <v>0</v>
      </c>
      <c r="Q1879" s="159">
        <v>1.5E-3</v>
      </c>
      <c r="R1879" s="159">
        <f>Q1879*H1879</f>
        <v>7.8442499999999998E-2</v>
      </c>
      <c r="S1879" s="159">
        <v>0</v>
      </c>
      <c r="T1879" s="160">
        <f>S1879*H1879</f>
        <v>0</v>
      </c>
      <c r="U1879" s="33"/>
      <c r="V1879" s="33"/>
      <c r="W1879" s="33"/>
      <c r="X1879" s="33"/>
      <c r="Y1879" s="33"/>
      <c r="Z1879" s="33"/>
      <c r="AA1879" s="33"/>
      <c r="AB1879" s="33"/>
      <c r="AC1879" s="33"/>
      <c r="AD1879" s="33"/>
      <c r="AE1879" s="33"/>
      <c r="AR1879" s="161" t="s">
        <v>250</v>
      </c>
      <c r="AT1879" s="161" t="s">
        <v>203</v>
      </c>
      <c r="AU1879" s="161" t="s">
        <v>84</v>
      </c>
      <c r="AY1879" s="18" t="s">
        <v>201</v>
      </c>
      <c r="BE1879" s="162">
        <f>IF(N1879="základní",J1879,0)</f>
        <v>0</v>
      </c>
      <c r="BF1879" s="162">
        <f>IF(N1879="snížená",J1879,0)</f>
        <v>0</v>
      </c>
      <c r="BG1879" s="162">
        <f>IF(N1879="zákl. přenesená",J1879,0)</f>
        <v>0</v>
      </c>
      <c r="BH1879" s="162">
        <f>IF(N1879="sníž. přenesená",J1879,0)</f>
        <v>0</v>
      </c>
      <c r="BI1879" s="162">
        <f>IF(N1879="nulová",J1879,0)</f>
        <v>0</v>
      </c>
      <c r="BJ1879" s="18" t="s">
        <v>82</v>
      </c>
      <c r="BK1879" s="162">
        <f>ROUND(I1879*H1879,2)</f>
        <v>0</v>
      </c>
      <c r="BL1879" s="18" t="s">
        <v>250</v>
      </c>
      <c r="BM1879" s="161" t="s">
        <v>1651</v>
      </c>
    </row>
    <row r="1880" spans="1:65" s="13" customFormat="1" ht="11.25">
      <c r="B1880" s="163"/>
      <c r="D1880" s="164" t="s">
        <v>207</v>
      </c>
      <c r="E1880" s="165" t="s">
        <v>1</v>
      </c>
      <c r="F1880" s="166" t="s">
        <v>1499</v>
      </c>
      <c r="H1880" s="165" t="s">
        <v>1</v>
      </c>
      <c r="I1880" s="167"/>
      <c r="L1880" s="163"/>
      <c r="M1880" s="168"/>
      <c r="N1880" s="169"/>
      <c r="O1880" s="169"/>
      <c r="P1880" s="169"/>
      <c r="Q1880" s="169"/>
      <c r="R1880" s="169"/>
      <c r="S1880" s="169"/>
      <c r="T1880" s="170"/>
      <c r="AT1880" s="165" t="s">
        <v>207</v>
      </c>
      <c r="AU1880" s="165" t="s">
        <v>84</v>
      </c>
      <c r="AV1880" s="13" t="s">
        <v>82</v>
      </c>
      <c r="AW1880" s="13" t="s">
        <v>32</v>
      </c>
      <c r="AX1880" s="13" t="s">
        <v>76</v>
      </c>
      <c r="AY1880" s="165" t="s">
        <v>201</v>
      </c>
    </row>
    <row r="1881" spans="1:65" s="14" customFormat="1" ht="11.25">
      <c r="B1881" s="171"/>
      <c r="D1881" s="164" t="s">
        <v>207</v>
      </c>
      <c r="E1881" s="172" t="s">
        <v>1</v>
      </c>
      <c r="F1881" s="173" t="s">
        <v>1652</v>
      </c>
      <c r="H1881" s="174">
        <v>13.38</v>
      </c>
      <c r="I1881" s="175"/>
      <c r="L1881" s="171"/>
      <c r="M1881" s="176"/>
      <c r="N1881" s="177"/>
      <c r="O1881" s="177"/>
      <c r="P1881" s="177"/>
      <c r="Q1881" s="177"/>
      <c r="R1881" s="177"/>
      <c r="S1881" s="177"/>
      <c r="T1881" s="178"/>
      <c r="AT1881" s="172" t="s">
        <v>207</v>
      </c>
      <c r="AU1881" s="172" t="s">
        <v>84</v>
      </c>
      <c r="AV1881" s="14" t="s">
        <v>84</v>
      </c>
      <c r="AW1881" s="14" t="s">
        <v>32</v>
      </c>
      <c r="AX1881" s="14" t="s">
        <v>76</v>
      </c>
      <c r="AY1881" s="172" t="s">
        <v>201</v>
      </c>
    </row>
    <row r="1882" spans="1:65" s="13" customFormat="1" ht="11.25">
      <c r="B1882" s="163"/>
      <c r="D1882" s="164" t="s">
        <v>207</v>
      </c>
      <c r="E1882" s="165" t="s">
        <v>1</v>
      </c>
      <c r="F1882" s="166" t="s">
        <v>1501</v>
      </c>
      <c r="H1882" s="165" t="s">
        <v>1</v>
      </c>
      <c r="I1882" s="167"/>
      <c r="L1882" s="163"/>
      <c r="M1882" s="168"/>
      <c r="N1882" s="169"/>
      <c r="O1882" s="169"/>
      <c r="P1882" s="169"/>
      <c r="Q1882" s="169"/>
      <c r="R1882" s="169"/>
      <c r="S1882" s="169"/>
      <c r="T1882" s="170"/>
      <c r="AT1882" s="165" t="s">
        <v>207</v>
      </c>
      <c r="AU1882" s="165" t="s">
        <v>84</v>
      </c>
      <c r="AV1882" s="13" t="s">
        <v>82</v>
      </c>
      <c r="AW1882" s="13" t="s">
        <v>32</v>
      </c>
      <c r="AX1882" s="13" t="s">
        <v>76</v>
      </c>
      <c r="AY1882" s="165" t="s">
        <v>201</v>
      </c>
    </row>
    <row r="1883" spans="1:65" s="14" customFormat="1" ht="11.25">
      <c r="B1883" s="171"/>
      <c r="D1883" s="164" t="s">
        <v>207</v>
      </c>
      <c r="E1883" s="172" t="s">
        <v>1</v>
      </c>
      <c r="F1883" s="173" t="s">
        <v>1653</v>
      </c>
      <c r="H1883" s="174">
        <v>11.888</v>
      </c>
      <c r="I1883" s="175"/>
      <c r="L1883" s="171"/>
      <c r="M1883" s="176"/>
      <c r="N1883" s="177"/>
      <c r="O1883" s="177"/>
      <c r="P1883" s="177"/>
      <c r="Q1883" s="177"/>
      <c r="R1883" s="177"/>
      <c r="S1883" s="177"/>
      <c r="T1883" s="178"/>
      <c r="AT1883" s="172" t="s">
        <v>207</v>
      </c>
      <c r="AU1883" s="172" t="s">
        <v>84</v>
      </c>
      <c r="AV1883" s="14" t="s">
        <v>84</v>
      </c>
      <c r="AW1883" s="14" t="s">
        <v>32</v>
      </c>
      <c r="AX1883" s="14" t="s">
        <v>76</v>
      </c>
      <c r="AY1883" s="172" t="s">
        <v>201</v>
      </c>
    </row>
    <row r="1884" spans="1:65" s="13" customFormat="1" ht="11.25">
      <c r="B1884" s="163"/>
      <c r="D1884" s="164" t="s">
        <v>207</v>
      </c>
      <c r="E1884" s="165" t="s">
        <v>1</v>
      </c>
      <c r="F1884" s="166" t="s">
        <v>1503</v>
      </c>
      <c r="H1884" s="165" t="s">
        <v>1</v>
      </c>
      <c r="I1884" s="167"/>
      <c r="L1884" s="163"/>
      <c r="M1884" s="168"/>
      <c r="N1884" s="169"/>
      <c r="O1884" s="169"/>
      <c r="P1884" s="169"/>
      <c r="Q1884" s="169"/>
      <c r="R1884" s="169"/>
      <c r="S1884" s="169"/>
      <c r="T1884" s="170"/>
      <c r="AT1884" s="165" t="s">
        <v>207</v>
      </c>
      <c r="AU1884" s="165" t="s">
        <v>84</v>
      </c>
      <c r="AV1884" s="13" t="s">
        <v>82</v>
      </c>
      <c r="AW1884" s="13" t="s">
        <v>32</v>
      </c>
      <c r="AX1884" s="13" t="s">
        <v>76</v>
      </c>
      <c r="AY1884" s="165" t="s">
        <v>201</v>
      </c>
    </row>
    <row r="1885" spans="1:65" s="14" customFormat="1" ht="11.25">
      <c r="B1885" s="171"/>
      <c r="D1885" s="164" t="s">
        <v>207</v>
      </c>
      <c r="E1885" s="172" t="s">
        <v>1</v>
      </c>
      <c r="F1885" s="173" t="s">
        <v>1654</v>
      </c>
      <c r="H1885" s="174">
        <v>8.36</v>
      </c>
      <c r="I1885" s="175"/>
      <c r="L1885" s="171"/>
      <c r="M1885" s="176"/>
      <c r="N1885" s="177"/>
      <c r="O1885" s="177"/>
      <c r="P1885" s="177"/>
      <c r="Q1885" s="177"/>
      <c r="R1885" s="177"/>
      <c r="S1885" s="177"/>
      <c r="T1885" s="178"/>
      <c r="AT1885" s="172" t="s">
        <v>207</v>
      </c>
      <c r="AU1885" s="172" t="s">
        <v>84</v>
      </c>
      <c r="AV1885" s="14" t="s">
        <v>84</v>
      </c>
      <c r="AW1885" s="14" t="s">
        <v>32</v>
      </c>
      <c r="AX1885" s="14" t="s">
        <v>76</v>
      </c>
      <c r="AY1885" s="172" t="s">
        <v>201</v>
      </c>
    </row>
    <row r="1886" spans="1:65" s="14" customFormat="1" ht="11.25">
      <c r="B1886" s="171"/>
      <c r="D1886" s="164" t="s">
        <v>207</v>
      </c>
      <c r="E1886" s="172" t="s">
        <v>1</v>
      </c>
      <c r="F1886" s="173" t="s">
        <v>1655</v>
      </c>
      <c r="H1886" s="174">
        <v>-0.99</v>
      </c>
      <c r="I1886" s="175"/>
      <c r="L1886" s="171"/>
      <c r="M1886" s="176"/>
      <c r="N1886" s="177"/>
      <c r="O1886" s="177"/>
      <c r="P1886" s="177"/>
      <c r="Q1886" s="177"/>
      <c r="R1886" s="177"/>
      <c r="S1886" s="177"/>
      <c r="T1886" s="178"/>
      <c r="AT1886" s="172" t="s">
        <v>207</v>
      </c>
      <c r="AU1886" s="172" t="s">
        <v>84</v>
      </c>
      <c r="AV1886" s="14" t="s">
        <v>84</v>
      </c>
      <c r="AW1886" s="14" t="s">
        <v>32</v>
      </c>
      <c r="AX1886" s="14" t="s">
        <v>76</v>
      </c>
      <c r="AY1886" s="172" t="s">
        <v>201</v>
      </c>
    </row>
    <row r="1887" spans="1:65" s="13" customFormat="1" ht="11.25">
      <c r="B1887" s="163"/>
      <c r="D1887" s="164" t="s">
        <v>207</v>
      </c>
      <c r="E1887" s="165" t="s">
        <v>1</v>
      </c>
      <c r="F1887" s="166" t="s">
        <v>1505</v>
      </c>
      <c r="H1887" s="165" t="s">
        <v>1</v>
      </c>
      <c r="I1887" s="167"/>
      <c r="L1887" s="163"/>
      <c r="M1887" s="168"/>
      <c r="N1887" s="169"/>
      <c r="O1887" s="169"/>
      <c r="P1887" s="169"/>
      <c r="Q1887" s="169"/>
      <c r="R1887" s="169"/>
      <c r="S1887" s="169"/>
      <c r="T1887" s="170"/>
      <c r="AT1887" s="165" t="s">
        <v>207</v>
      </c>
      <c r="AU1887" s="165" t="s">
        <v>84</v>
      </c>
      <c r="AV1887" s="13" t="s">
        <v>82</v>
      </c>
      <c r="AW1887" s="13" t="s">
        <v>32</v>
      </c>
      <c r="AX1887" s="13" t="s">
        <v>76</v>
      </c>
      <c r="AY1887" s="165" t="s">
        <v>201</v>
      </c>
    </row>
    <row r="1888" spans="1:65" s="14" customFormat="1" ht="11.25">
      <c r="B1888" s="171"/>
      <c r="D1888" s="164" t="s">
        <v>207</v>
      </c>
      <c r="E1888" s="172" t="s">
        <v>1</v>
      </c>
      <c r="F1888" s="173" t="s">
        <v>1656</v>
      </c>
      <c r="H1888" s="174">
        <v>6.71</v>
      </c>
      <c r="I1888" s="175"/>
      <c r="L1888" s="171"/>
      <c r="M1888" s="176"/>
      <c r="N1888" s="177"/>
      <c r="O1888" s="177"/>
      <c r="P1888" s="177"/>
      <c r="Q1888" s="177"/>
      <c r="R1888" s="177"/>
      <c r="S1888" s="177"/>
      <c r="T1888" s="178"/>
      <c r="AT1888" s="172" t="s">
        <v>207</v>
      </c>
      <c r="AU1888" s="172" t="s">
        <v>84</v>
      </c>
      <c r="AV1888" s="14" t="s">
        <v>84</v>
      </c>
      <c r="AW1888" s="14" t="s">
        <v>32</v>
      </c>
      <c r="AX1888" s="14" t="s">
        <v>76</v>
      </c>
      <c r="AY1888" s="172" t="s">
        <v>201</v>
      </c>
    </row>
    <row r="1889" spans="1:65" s="14" customFormat="1" ht="11.25">
      <c r="B1889" s="171"/>
      <c r="D1889" s="164" t="s">
        <v>207</v>
      </c>
      <c r="E1889" s="172" t="s">
        <v>1</v>
      </c>
      <c r="F1889" s="173" t="s">
        <v>1657</v>
      </c>
      <c r="H1889" s="174">
        <v>-0.88</v>
      </c>
      <c r="I1889" s="175"/>
      <c r="L1889" s="171"/>
      <c r="M1889" s="176"/>
      <c r="N1889" s="177"/>
      <c r="O1889" s="177"/>
      <c r="P1889" s="177"/>
      <c r="Q1889" s="177"/>
      <c r="R1889" s="177"/>
      <c r="S1889" s="177"/>
      <c r="T1889" s="178"/>
      <c r="AT1889" s="172" t="s">
        <v>207</v>
      </c>
      <c r="AU1889" s="172" t="s">
        <v>84</v>
      </c>
      <c r="AV1889" s="14" t="s">
        <v>84</v>
      </c>
      <c r="AW1889" s="14" t="s">
        <v>32</v>
      </c>
      <c r="AX1889" s="14" t="s">
        <v>76</v>
      </c>
      <c r="AY1889" s="172" t="s">
        <v>201</v>
      </c>
    </row>
    <row r="1890" spans="1:65" s="13" customFormat="1" ht="11.25">
      <c r="B1890" s="163"/>
      <c r="D1890" s="164" t="s">
        <v>207</v>
      </c>
      <c r="E1890" s="165" t="s">
        <v>1</v>
      </c>
      <c r="F1890" s="166" t="s">
        <v>1507</v>
      </c>
      <c r="H1890" s="165" t="s">
        <v>1</v>
      </c>
      <c r="I1890" s="167"/>
      <c r="L1890" s="163"/>
      <c r="M1890" s="168"/>
      <c r="N1890" s="169"/>
      <c r="O1890" s="169"/>
      <c r="P1890" s="169"/>
      <c r="Q1890" s="169"/>
      <c r="R1890" s="169"/>
      <c r="S1890" s="169"/>
      <c r="T1890" s="170"/>
      <c r="AT1890" s="165" t="s">
        <v>207</v>
      </c>
      <c r="AU1890" s="165" t="s">
        <v>84</v>
      </c>
      <c r="AV1890" s="13" t="s">
        <v>82</v>
      </c>
      <c r="AW1890" s="13" t="s">
        <v>32</v>
      </c>
      <c r="AX1890" s="13" t="s">
        <v>76</v>
      </c>
      <c r="AY1890" s="165" t="s">
        <v>201</v>
      </c>
    </row>
    <row r="1891" spans="1:65" s="14" customFormat="1" ht="11.25">
      <c r="B1891" s="171"/>
      <c r="D1891" s="164" t="s">
        <v>207</v>
      </c>
      <c r="E1891" s="172" t="s">
        <v>1</v>
      </c>
      <c r="F1891" s="173" t="s">
        <v>1658</v>
      </c>
      <c r="H1891" s="174">
        <v>8.6129999999999995</v>
      </c>
      <c r="I1891" s="175"/>
      <c r="L1891" s="171"/>
      <c r="M1891" s="176"/>
      <c r="N1891" s="177"/>
      <c r="O1891" s="177"/>
      <c r="P1891" s="177"/>
      <c r="Q1891" s="177"/>
      <c r="R1891" s="177"/>
      <c r="S1891" s="177"/>
      <c r="T1891" s="178"/>
      <c r="AT1891" s="172" t="s">
        <v>207</v>
      </c>
      <c r="AU1891" s="172" t="s">
        <v>84</v>
      </c>
      <c r="AV1891" s="14" t="s">
        <v>84</v>
      </c>
      <c r="AW1891" s="14" t="s">
        <v>32</v>
      </c>
      <c r="AX1891" s="14" t="s">
        <v>76</v>
      </c>
      <c r="AY1891" s="172" t="s">
        <v>201</v>
      </c>
    </row>
    <row r="1892" spans="1:65" s="14" customFormat="1" ht="11.25">
      <c r="B1892" s="171"/>
      <c r="D1892" s="164" t="s">
        <v>207</v>
      </c>
      <c r="E1892" s="172" t="s">
        <v>1</v>
      </c>
      <c r="F1892" s="173" t="s">
        <v>1655</v>
      </c>
      <c r="H1892" s="174">
        <v>-0.99</v>
      </c>
      <c r="I1892" s="175"/>
      <c r="L1892" s="171"/>
      <c r="M1892" s="176"/>
      <c r="N1892" s="177"/>
      <c r="O1892" s="177"/>
      <c r="P1892" s="177"/>
      <c r="Q1892" s="177"/>
      <c r="R1892" s="177"/>
      <c r="S1892" s="177"/>
      <c r="T1892" s="178"/>
      <c r="AT1892" s="172" t="s">
        <v>207</v>
      </c>
      <c r="AU1892" s="172" t="s">
        <v>84</v>
      </c>
      <c r="AV1892" s="14" t="s">
        <v>84</v>
      </c>
      <c r="AW1892" s="14" t="s">
        <v>32</v>
      </c>
      <c r="AX1892" s="14" t="s">
        <v>76</v>
      </c>
      <c r="AY1892" s="172" t="s">
        <v>201</v>
      </c>
    </row>
    <row r="1893" spans="1:65" s="13" customFormat="1" ht="11.25">
      <c r="B1893" s="163"/>
      <c r="D1893" s="164" t="s">
        <v>207</v>
      </c>
      <c r="E1893" s="165" t="s">
        <v>1</v>
      </c>
      <c r="F1893" s="166" t="s">
        <v>1508</v>
      </c>
      <c r="H1893" s="165" t="s">
        <v>1</v>
      </c>
      <c r="I1893" s="167"/>
      <c r="L1893" s="163"/>
      <c r="M1893" s="168"/>
      <c r="N1893" s="169"/>
      <c r="O1893" s="169"/>
      <c r="P1893" s="169"/>
      <c r="Q1893" s="169"/>
      <c r="R1893" s="169"/>
      <c r="S1893" s="169"/>
      <c r="T1893" s="170"/>
      <c r="AT1893" s="165" t="s">
        <v>207</v>
      </c>
      <c r="AU1893" s="165" t="s">
        <v>84</v>
      </c>
      <c r="AV1893" s="13" t="s">
        <v>82</v>
      </c>
      <c r="AW1893" s="13" t="s">
        <v>32</v>
      </c>
      <c r="AX1893" s="13" t="s">
        <v>76</v>
      </c>
      <c r="AY1893" s="165" t="s">
        <v>201</v>
      </c>
    </row>
    <row r="1894" spans="1:65" s="14" customFormat="1" ht="11.25">
      <c r="B1894" s="171"/>
      <c r="D1894" s="164" t="s">
        <v>207</v>
      </c>
      <c r="E1894" s="172" t="s">
        <v>1</v>
      </c>
      <c r="F1894" s="173" t="s">
        <v>1659</v>
      </c>
      <c r="H1894" s="174">
        <v>6.9740000000000002</v>
      </c>
      <c r="I1894" s="175"/>
      <c r="L1894" s="171"/>
      <c r="M1894" s="176"/>
      <c r="N1894" s="177"/>
      <c r="O1894" s="177"/>
      <c r="P1894" s="177"/>
      <c r="Q1894" s="177"/>
      <c r="R1894" s="177"/>
      <c r="S1894" s="177"/>
      <c r="T1894" s="178"/>
      <c r="AT1894" s="172" t="s">
        <v>207</v>
      </c>
      <c r="AU1894" s="172" t="s">
        <v>84</v>
      </c>
      <c r="AV1894" s="14" t="s">
        <v>84</v>
      </c>
      <c r="AW1894" s="14" t="s">
        <v>32</v>
      </c>
      <c r="AX1894" s="14" t="s">
        <v>76</v>
      </c>
      <c r="AY1894" s="172" t="s">
        <v>201</v>
      </c>
    </row>
    <row r="1895" spans="1:65" s="14" customFormat="1" ht="11.25">
      <c r="B1895" s="171"/>
      <c r="D1895" s="164" t="s">
        <v>207</v>
      </c>
      <c r="E1895" s="172" t="s">
        <v>1</v>
      </c>
      <c r="F1895" s="173" t="s">
        <v>1660</v>
      </c>
      <c r="H1895" s="174">
        <v>-0.77</v>
      </c>
      <c r="I1895" s="175"/>
      <c r="L1895" s="171"/>
      <c r="M1895" s="176"/>
      <c r="N1895" s="177"/>
      <c r="O1895" s="177"/>
      <c r="P1895" s="177"/>
      <c r="Q1895" s="177"/>
      <c r="R1895" s="177"/>
      <c r="S1895" s="177"/>
      <c r="T1895" s="178"/>
      <c r="AT1895" s="172" t="s">
        <v>207</v>
      </c>
      <c r="AU1895" s="172" t="s">
        <v>84</v>
      </c>
      <c r="AV1895" s="14" t="s">
        <v>84</v>
      </c>
      <c r="AW1895" s="14" t="s">
        <v>32</v>
      </c>
      <c r="AX1895" s="14" t="s">
        <v>76</v>
      </c>
      <c r="AY1895" s="172" t="s">
        <v>201</v>
      </c>
    </row>
    <row r="1896" spans="1:65" s="15" customFormat="1" ht="11.25">
      <c r="B1896" s="179"/>
      <c r="D1896" s="164" t="s">
        <v>207</v>
      </c>
      <c r="E1896" s="180" t="s">
        <v>1</v>
      </c>
      <c r="F1896" s="181" t="s">
        <v>211</v>
      </c>
      <c r="H1896" s="182">
        <v>52.295000000000002</v>
      </c>
      <c r="I1896" s="183"/>
      <c r="L1896" s="179"/>
      <c r="M1896" s="184"/>
      <c r="N1896" s="185"/>
      <c r="O1896" s="185"/>
      <c r="P1896" s="185"/>
      <c r="Q1896" s="185"/>
      <c r="R1896" s="185"/>
      <c r="S1896" s="185"/>
      <c r="T1896" s="186"/>
      <c r="AT1896" s="180" t="s">
        <v>207</v>
      </c>
      <c r="AU1896" s="180" t="s">
        <v>84</v>
      </c>
      <c r="AV1896" s="15" t="s">
        <v>126</v>
      </c>
      <c r="AW1896" s="15" t="s">
        <v>32</v>
      </c>
      <c r="AX1896" s="15" t="s">
        <v>82</v>
      </c>
      <c r="AY1896" s="180" t="s">
        <v>201</v>
      </c>
    </row>
    <row r="1897" spans="1:65" s="2" customFormat="1" ht="21.75" customHeight="1">
      <c r="A1897" s="33"/>
      <c r="B1897" s="149"/>
      <c r="C1897" s="150" t="s">
        <v>1661</v>
      </c>
      <c r="D1897" s="150" t="s">
        <v>203</v>
      </c>
      <c r="E1897" s="151" t="s">
        <v>1662</v>
      </c>
      <c r="F1897" s="152" t="s">
        <v>1663</v>
      </c>
      <c r="G1897" s="153" t="s">
        <v>405</v>
      </c>
      <c r="H1897" s="154">
        <v>52.295000000000002</v>
      </c>
      <c r="I1897" s="155"/>
      <c r="J1897" s="156">
        <f>ROUND(I1897*H1897,2)</f>
        <v>0</v>
      </c>
      <c r="K1897" s="152" t="s">
        <v>335</v>
      </c>
      <c r="L1897" s="34"/>
      <c r="M1897" s="157" t="s">
        <v>1</v>
      </c>
      <c r="N1897" s="158" t="s">
        <v>41</v>
      </c>
      <c r="O1897" s="59"/>
      <c r="P1897" s="159">
        <f>O1897*H1897</f>
        <v>0</v>
      </c>
      <c r="Q1897" s="159">
        <v>5.9500000000000004E-3</v>
      </c>
      <c r="R1897" s="159">
        <f>Q1897*H1897</f>
        <v>0.31115525000000005</v>
      </c>
      <c r="S1897" s="159">
        <v>0</v>
      </c>
      <c r="T1897" s="160">
        <f>S1897*H1897</f>
        <v>0</v>
      </c>
      <c r="U1897" s="33"/>
      <c r="V1897" s="33"/>
      <c r="W1897" s="33"/>
      <c r="X1897" s="33"/>
      <c r="Y1897" s="33"/>
      <c r="Z1897" s="33"/>
      <c r="AA1897" s="33"/>
      <c r="AB1897" s="33"/>
      <c r="AC1897" s="33"/>
      <c r="AD1897" s="33"/>
      <c r="AE1897" s="33"/>
      <c r="AR1897" s="161" t="s">
        <v>250</v>
      </c>
      <c r="AT1897" s="161" t="s">
        <v>203</v>
      </c>
      <c r="AU1897" s="161" t="s">
        <v>84</v>
      </c>
      <c r="AY1897" s="18" t="s">
        <v>201</v>
      </c>
      <c r="BE1897" s="162">
        <f>IF(N1897="základní",J1897,0)</f>
        <v>0</v>
      </c>
      <c r="BF1897" s="162">
        <f>IF(N1897="snížená",J1897,0)</f>
        <v>0</v>
      </c>
      <c r="BG1897" s="162">
        <f>IF(N1897="zákl. přenesená",J1897,0)</f>
        <v>0</v>
      </c>
      <c r="BH1897" s="162">
        <f>IF(N1897="sníž. přenesená",J1897,0)</f>
        <v>0</v>
      </c>
      <c r="BI1897" s="162">
        <f>IF(N1897="nulová",J1897,0)</f>
        <v>0</v>
      </c>
      <c r="BJ1897" s="18" t="s">
        <v>82</v>
      </c>
      <c r="BK1897" s="162">
        <f>ROUND(I1897*H1897,2)</f>
        <v>0</v>
      </c>
      <c r="BL1897" s="18" t="s">
        <v>250</v>
      </c>
      <c r="BM1897" s="161" t="s">
        <v>1664</v>
      </c>
    </row>
    <row r="1898" spans="1:65" s="13" customFormat="1" ht="11.25">
      <c r="B1898" s="163"/>
      <c r="D1898" s="164" t="s">
        <v>207</v>
      </c>
      <c r="E1898" s="165" t="s">
        <v>1</v>
      </c>
      <c r="F1898" s="166" t="s">
        <v>1499</v>
      </c>
      <c r="H1898" s="165" t="s">
        <v>1</v>
      </c>
      <c r="I1898" s="167"/>
      <c r="L1898" s="163"/>
      <c r="M1898" s="168"/>
      <c r="N1898" s="169"/>
      <c r="O1898" s="169"/>
      <c r="P1898" s="169"/>
      <c r="Q1898" s="169"/>
      <c r="R1898" s="169"/>
      <c r="S1898" s="169"/>
      <c r="T1898" s="170"/>
      <c r="AT1898" s="165" t="s">
        <v>207</v>
      </c>
      <c r="AU1898" s="165" t="s">
        <v>84</v>
      </c>
      <c r="AV1898" s="13" t="s">
        <v>82</v>
      </c>
      <c r="AW1898" s="13" t="s">
        <v>32</v>
      </c>
      <c r="AX1898" s="13" t="s">
        <v>76</v>
      </c>
      <c r="AY1898" s="165" t="s">
        <v>201</v>
      </c>
    </row>
    <row r="1899" spans="1:65" s="14" customFormat="1" ht="11.25">
      <c r="B1899" s="171"/>
      <c r="D1899" s="164" t="s">
        <v>207</v>
      </c>
      <c r="E1899" s="172" t="s">
        <v>1</v>
      </c>
      <c r="F1899" s="173" t="s">
        <v>1652</v>
      </c>
      <c r="H1899" s="174">
        <v>13.38</v>
      </c>
      <c r="I1899" s="175"/>
      <c r="L1899" s="171"/>
      <c r="M1899" s="176"/>
      <c r="N1899" s="177"/>
      <c r="O1899" s="177"/>
      <c r="P1899" s="177"/>
      <c r="Q1899" s="177"/>
      <c r="R1899" s="177"/>
      <c r="S1899" s="177"/>
      <c r="T1899" s="178"/>
      <c r="AT1899" s="172" t="s">
        <v>207</v>
      </c>
      <c r="AU1899" s="172" t="s">
        <v>84</v>
      </c>
      <c r="AV1899" s="14" t="s">
        <v>84</v>
      </c>
      <c r="AW1899" s="14" t="s">
        <v>32</v>
      </c>
      <c r="AX1899" s="14" t="s">
        <v>76</v>
      </c>
      <c r="AY1899" s="172" t="s">
        <v>201</v>
      </c>
    </row>
    <row r="1900" spans="1:65" s="13" customFormat="1" ht="11.25">
      <c r="B1900" s="163"/>
      <c r="D1900" s="164" t="s">
        <v>207</v>
      </c>
      <c r="E1900" s="165" t="s">
        <v>1</v>
      </c>
      <c r="F1900" s="166" t="s">
        <v>1501</v>
      </c>
      <c r="H1900" s="165" t="s">
        <v>1</v>
      </c>
      <c r="I1900" s="167"/>
      <c r="L1900" s="163"/>
      <c r="M1900" s="168"/>
      <c r="N1900" s="169"/>
      <c r="O1900" s="169"/>
      <c r="P1900" s="169"/>
      <c r="Q1900" s="169"/>
      <c r="R1900" s="169"/>
      <c r="S1900" s="169"/>
      <c r="T1900" s="170"/>
      <c r="AT1900" s="165" t="s">
        <v>207</v>
      </c>
      <c r="AU1900" s="165" t="s">
        <v>84</v>
      </c>
      <c r="AV1900" s="13" t="s">
        <v>82</v>
      </c>
      <c r="AW1900" s="13" t="s">
        <v>32</v>
      </c>
      <c r="AX1900" s="13" t="s">
        <v>76</v>
      </c>
      <c r="AY1900" s="165" t="s">
        <v>201</v>
      </c>
    </row>
    <row r="1901" spans="1:65" s="14" customFormat="1" ht="11.25">
      <c r="B1901" s="171"/>
      <c r="D1901" s="164" t="s">
        <v>207</v>
      </c>
      <c r="E1901" s="172" t="s">
        <v>1</v>
      </c>
      <c r="F1901" s="173" t="s">
        <v>1653</v>
      </c>
      <c r="H1901" s="174">
        <v>11.888</v>
      </c>
      <c r="I1901" s="175"/>
      <c r="L1901" s="171"/>
      <c r="M1901" s="176"/>
      <c r="N1901" s="177"/>
      <c r="O1901" s="177"/>
      <c r="P1901" s="177"/>
      <c r="Q1901" s="177"/>
      <c r="R1901" s="177"/>
      <c r="S1901" s="177"/>
      <c r="T1901" s="178"/>
      <c r="AT1901" s="172" t="s">
        <v>207</v>
      </c>
      <c r="AU1901" s="172" t="s">
        <v>84</v>
      </c>
      <c r="AV1901" s="14" t="s">
        <v>84</v>
      </c>
      <c r="AW1901" s="14" t="s">
        <v>32</v>
      </c>
      <c r="AX1901" s="14" t="s">
        <v>76</v>
      </c>
      <c r="AY1901" s="172" t="s">
        <v>201</v>
      </c>
    </row>
    <row r="1902" spans="1:65" s="13" customFormat="1" ht="11.25">
      <c r="B1902" s="163"/>
      <c r="D1902" s="164" t="s">
        <v>207</v>
      </c>
      <c r="E1902" s="165" t="s">
        <v>1</v>
      </c>
      <c r="F1902" s="166" t="s">
        <v>1503</v>
      </c>
      <c r="H1902" s="165" t="s">
        <v>1</v>
      </c>
      <c r="I1902" s="167"/>
      <c r="L1902" s="163"/>
      <c r="M1902" s="168"/>
      <c r="N1902" s="169"/>
      <c r="O1902" s="169"/>
      <c r="P1902" s="169"/>
      <c r="Q1902" s="169"/>
      <c r="R1902" s="169"/>
      <c r="S1902" s="169"/>
      <c r="T1902" s="170"/>
      <c r="AT1902" s="165" t="s">
        <v>207</v>
      </c>
      <c r="AU1902" s="165" t="s">
        <v>84</v>
      </c>
      <c r="AV1902" s="13" t="s">
        <v>82</v>
      </c>
      <c r="AW1902" s="13" t="s">
        <v>32</v>
      </c>
      <c r="AX1902" s="13" t="s">
        <v>76</v>
      </c>
      <c r="AY1902" s="165" t="s">
        <v>201</v>
      </c>
    </row>
    <row r="1903" spans="1:65" s="14" customFormat="1" ht="11.25">
      <c r="B1903" s="171"/>
      <c r="D1903" s="164" t="s">
        <v>207</v>
      </c>
      <c r="E1903" s="172" t="s">
        <v>1</v>
      </c>
      <c r="F1903" s="173" t="s">
        <v>1654</v>
      </c>
      <c r="H1903" s="174">
        <v>8.36</v>
      </c>
      <c r="I1903" s="175"/>
      <c r="L1903" s="171"/>
      <c r="M1903" s="176"/>
      <c r="N1903" s="177"/>
      <c r="O1903" s="177"/>
      <c r="P1903" s="177"/>
      <c r="Q1903" s="177"/>
      <c r="R1903" s="177"/>
      <c r="S1903" s="177"/>
      <c r="T1903" s="178"/>
      <c r="AT1903" s="172" t="s">
        <v>207</v>
      </c>
      <c r="AU1903" s="172" t="s">
        <v>84</v>
      </c>
      <c r="AV1903" s="14" t="s">
        <v>84</v>
      </c>
      <c r="AW1903" s="14" t="s">
        <v>32</v>
      </c>
      <c r="AX1903" s="14" t="s">
        <v>76</v>
      </c>
      <c r="AY1903" s="172" t="s">
        <v>201</v>
      </c>
    </row>
    <row r="1904" spans="1:65" s="14" customFormat="1" ht="11.25">
      <c r="B1904" s="171"/>
      <c r="D1904" s="164" t="s">
        <v>207</v>
      </c>
      <c r="E1904" s="172" t="s">
        <v>1</v>
      </c>
      <c r="F1904" s="173" t="s">
        <v>1655</v>
      </c>
      <c r="H1904" s="174">
        <v>-0.99</v>
      </c>
      <c r="I1904" s="175"/>
      <c r="L1904" s="171"/>
      <c r="M1904" s="176"/>
      <c r="N1904" s="177"/>
      <c r="O1904" s="177"/>
      <c r="P1904" s="177"/>
      <c r="Q1904" s="177"/>
      <c r="R1904" s="177"/>
      <c r="S1904" s="177"/>
      <c r="T1904" s="178"/>
      <c r="AT1904" s="172" t="s">
        <v>207</v>
      </c>
      <c r="AU1904" s="172" t="s">
        <v>84</v>
      </c>
      <c r="AV1904" s="14" t="s">
        <v>84</v>
      </c>
      <c r="AW1904" s="14" t="s">
        <v>32</v>
      </c>
      <c r="AX1904" s="14" t="s">
        <v>76</v>
      </c>
      <c r="AY1904" s="172" t="s">
        <v>201</v>
      </c>
    </row>
    <row r="1905" spans="1:65" s="13" customFormat="1" ht="11.25">
      <c r="B1905" s="163"/>
      <c r="D1905" s="164" t="s">
        <v>207</v>
      </c>
      <c r="E1905" s="165" t="s">
        <v>1</v>
      </c>
      <c r="F1905" s="166" t="s">
        <v>1505</v>
      </c>
      <c r="H1905" s="165" t="s">
        <v>1</v>
      </c>
      <c r="I1905" s="167"/>
      <c r="L1905" s="163"/>
      <c r="M1905" s="168"/>
      <c r="N1905" s="169"/>
      <c r="O1905" s="169"/>
      <c r="P1905" s="169"/>
      <c r="Q1905" s="169"/>
      <c r="R1905" s="169"/>
      <c r="S1905" s="169"/>
      <c r="T1905" s="170"/>
      <c r="AT1905" s="165" t="s">
        <v>207</v>
      </c>
      <c r="AU1905" s="165" t="s">
        <v>84</v>
      </c>
      <c r="AV1905" s="13" t="s">
        <v>82</v>
      </c>
      <c r="AW1905" s="13" t="s">
        <v>32</v>
      </c>
      <c r="AX1905" s="13" t="s">
        <v>76</v>
      </c>
      <c r="AY1905" s="165" t="s">
        <v>201</v>
      </c>
    </row>
    <row r="1906" spans="1:65" s="14" customFormat="1" ht="11.25">
      <c r="B1906" s="171"/>
      <c r="D1906" s="164" t="s">
        <v>207</v>
      </c>
      <c r="E1906" s="172" t="s">
        <v>1</v>
      </c>
      <c r="F1906" s="173" t="s">
        <v>1656</v>
      </c>
      <c r="H1906" s="174">
        <v>6.71</v>
      </c>
      <c r="I1906" s="175"/>
      <c r="L1906" s="171"/>
      <c r="M1906" s="176"/>
      <c r="N1906" s="177"/>
      <c r="O1906" s="177"/>
      <c r="P1906" s="177"/>
      <c r="Q1906" s="177"/>
      <c r="R1906" s="177"/>
      <c r="S1906" s="177"/>
      <c r="T1906" s="178"/>
      <c r="AT1906" s="172" t="s">
        <v>207</v>
      </c>
      <c r="AU1906" s="172" t="s">
        <v>84</v>
      </c>
      <c r="AV1906" s="14" t="s">
        <v>84</v>
      </c>
      <c r="AW1906" s="14" t="s">
        <v>32</v>
      </c>
      <c r="AX1906" s="14" t="s">
        <v>76</v>
      </c>
      <c r="AY1906" s="172" t="s">
        <v>201</v>
      </c>
    </row>
    <row r="1907" spans="1:65" s="14" customFormat="1" ht="11.25">
      <c r="B1907" s="171"/>
      <c r="D1907" s="164" t="s">
        <v>207</v>
      </c>
      <c r="E1907" s="172" t="s">
        <v>1</v>
      </c>
      <c r="F1907" s="173" t="s">
        <v>1657</v>
      </c>
      <c r="H1907" s="174">
        <v>-0.88</v>
      </c>
      <c r="I1907" s="175"/>
      <c r="L1907" s="171"/>
      <c r="M1907" s="176"/>
      <c r="N1907" s="177"/>
      <c r="O1907" s="177"/>
      <c r="P1907" s="177"/>
      <c r="Q1907" s="177"/>
      <c r="R1907" s="177"/>
      <c r="S1907" s="177"/>
      <c r="T1907" s="178"/>
      <c r="AT1907" s="172" t="s">
        <v>207</v>
      </c>
      <c r="AU1907" s="172" t="s">
        <v>84</v>
      </c>
      <c r="AV1907" s="14" t="s">
        <v>84</v>
      </c>
      <c r="AW1907" s="14" t="s">
        <v>32</v>
      </c>
      <c r="AX1907" s="14" t="s">
        <v>76</v>
      </c>
      <c r="AY1907" s="172" t="s">
        <v>201</v>
      </c>
    </row>
    <row r="1908" spans="1:65" s="13" customFormat="1" ht="11.25">
      <c r="B1908" s="163"/>
      <c r="D1908" s="164" t="s">
        <v>207</v>
      </c>
      <c r="E1908" s="165" t="s">
        <v>1</v>
      </c>
      <c r="F1908" s="166" t="s">
        <v>1507</v>
      </c>
      <c r="H1908" s="165" t="s">
        <v>1</v>
      </c>
      <c r="I1908" s="167"/>
      <c r="L1908" s="163"/>
      <c r="M1908" s="168"/>
      <c r="N1908" s="169"/>
      <c r="O1908" s="169"/>
      <c r="P1908" s="169"/>
      <c r="Q1908" s="169"/>
      <c r="R1908" s="169"/>
      <c r="S1908" s="169"/>
      <c r="T1908" s="170"/>
      <c r="AT1908" s="165" t="s">
        <v>207</v>
      </c>
      <c r="AU1908" s="165" t="s">
        <v>84</v>
      </c>
      <c r="AV1908" s="13" t="s">
        <v>82</v>
      </c>
      <c r="AW1908" s="13" t="s">
        <v>32</v>
      </c>
      <c r="AX1908" s="13" t="s">
        <v>76</v>
      </c>
      <c r="AY1908" s="165" t="s">
        <v>201</v>
      </c>
    </row>
    <row r="1909" spans="1:65" s="14" customFormat="1" ht="11.25">
      <c r="B1909" s="171"/>
      <c r="D1909" s="164" t="s">
        <v>207</v>
      </c>
      <c r="E1909" s="172" t="s">
        <v>1</v>
      </c>
      <c r="F1909" s="173" t="s">
        <v>1658</v>
      </c>
      <c r="H1909" s="174">
        <v>8.6129999999999995</v>
      </c>
      <c r="I1909" s="175"/>
      <c r="L1909" s="171"/>
      <c r="M1909" s="176"/>
      <c r="N1909" s="177"/>
      <c r="O1909" s="177"/>
      <c r="P1909" s="177"/>
      <c r="Q1909" s="177"/>
      <c r="R1909" s="177"/>
      <c r="S1909" s="177"/>
      <c r="T1909" s="178"/>
      <c r="AT1909" s="172" t="s">
        <v>207</v>
      </c>
      <c r="AU1909" s="172" t="s">
        <v>84</v>
      </c>
      <c r="AV1909" s="14" t="s">
        <v>84</v>
      </c>
      <c r="AW1909" s="14" t="s">
        <v>32</v>
      </c>
      <c r="AX1909" s="14" t="s">
        <v>76</v>
      </c>
      <c r="AY1909" s="172" t="s">
        <v>201</v>
      </c>
    </row>
    <row r="1910" spans="1:65" s="14" customFormat="1" ht="11.25">
      <c r="B1910" s="171"/>
      <c r="D1910" s="164" t="s">
        <v>207</v>
      </c>
      <c r="E1910" s="172" t="s">
        <v>1</v>
      </c>
      <c r="F1910" s="173" t="s">
        <v>1655</v>
      </c>
      <c r="H1910" s="174">
        <v>-0.99</v>
      </c>
      <c r="I1910" s="175"/>
      <c r="L1910" s="171"/>
      <c r="M1910" s="176"/>
      <c r="N1910" s="177"/>
      <c r="O1910" s="177"/>
      <c r="P1910" s="177"/>
      <c r="Q1910" s="177"/>
      <c r="R1910" s="177"/>
      <c r="S1910" s="177"/>
      <c r="T1910" s="178"/>
      <c r="AT1910" s="172" t="s">
        <v>207</v>
      </c>
      <c r="AU1910" s="172" t="s">
        <v>84</v>
      </c>
      <c r="AV1910" s="14" t="s">
        <v>84</v>
      </c>
      <c r="AW1910" s="14" t="s">
        <v>32</v>
      </c>
      <c r="AX1910" s="14" t="s">
        <v>76</v>
      </c>
      <c r="AY1910" s="172" t="s">
        <v>201</v>
      </c>
    </row>
    <row r="1911" spans="1:65" s="13" customFormat="1" ht="11.25">
      <c r="B1911" s="163"/>
      <c r="D1911" s="164" t="s">
        <v>207</v>
      </c>
      <c r="E1911" s="165" t="s">
        <v>1</v>
      </c>
      <c r="F1911" s="166" t="s">
        <v>1508</v>
      </c>
      <c r="H1911" s="165" t="s">
        <v>1</v>
      </c>
      <c r="I1911" s="167"/>
      <c r="L1911" s="163"/>
      <c r="M1911" s="168"/>
      <c r="N1911" s="169"/>
      <c r="O1911" s="169"/>
      <c r="P1911" s="169"/>
      <c r="Q1911" s="169"/>
      <c r="R1911" s="169"/>
      <c r="S1911" s="169"/>
      <c r="T1911" s="170"/>
      <c r="AT1911" s="165" t="s">
        <v>207</v>
      </c>
      <c r="AU1911" s="165" t="s">
        <v>84</v>
      </c>
      <c r="AV1911" s="13" t="s">
        <v>82</v>
      </c>
      <c r="AW1911" s="13" t="s">
        <v>32</v>
      </c>
      <c r="AX1911" s="13" t="s">
        <v>76</v>
      </c>
      <c r="AY1911" s="165" t="s">
        <v>201</v>
      </c>
    </row>
    <row r="1912" spans="1:65" s="14" customFormat="1" ht="11.25">
      <c r="B1912" s="171"/>
      <c r="D1912" s="164" t="s">
        <v>207</v>
      </c>
      <c r="E1912" s="172" t="s">
        <v>1</v>
      </c>
      <c r="F1912" s="173" t="s">
        <v>1659</v>
      </c>
      <c r="H1912" s="174">
        <v>6.9740000000000002</v>
      </c>
      <c r="I1912" s="175"/>
      <c r="L1912" s="171"/>
      <c r="M1912" s="176"/>
      <c r="N1912" s="177"/>
      <c r="O1912" s="177"/>
      <c r="P1912" s="177"/>
      <c r="Q1912" s="177"/>
      <c r="R1912" s="177"/>
      <c r="S1912" s="177"/>
      <c r="T1912" s="178"/>
      <c r="AT1912" s="172" t="s">
        <v>207</v>
      </c>
      <c r="AU1912" s="172" t="s">
        <v>84</v>
      </c>
      <c r="AV1912" s="14" t="s">
        <v>84</v>
      </c>
      <c r="AW1912" s="14" t="s">
        <v>32</v>
      </c>
      <c r="AX1912" s="14" t="s">
        <v>76</v>
      </c>
      <c r="AY1912" s="172" t="s">
        <v>201</v>
      </c>
    </row>
    <row r="1913" spans="1:65" s="14" customFormat="1" ht="11.25">
      <c r="B1913" s="171"/>
      <c r="D1913" s="164" t="s">
        <v>207</v>
      </c>
      <c r="E1913" s="172" t="s">
        <v>1</v>
      </c>
      <c r="F1913" s="173" t="s">
        <v>1660</v>
      </c>
      <c r="H1913" s="174">
        <v>-0.77</v>
      </c>
      <c r="I1913" s="175"/>
      <c r="L1913" s="171"/>
      <c r="M1913" s="176"/>
      <c r="N1913" s="177"/>
      <c r="O1913" s="177"/>
      <c r="P1913" s="177"/>
      <c r="Q1913" s="177"/>
      <c r="R1913" s="177"/>
      <c r="S1913" s="177"/>
      <c r="T1913" s="178"/>
      <c r="AT1913" s="172" t="s">
        <v>207</v>
      </c>
      <c r="AU1913" s="172" t="s">
        <v>84</v>
      </c>
      <c r="AV1913" s="14" t="s">
        <v>84</v>
      </c>
      <c r="AW1913" s="14" t="s">
        <v>32</v>
      </c>
      <c r="AX1913" s="14" t="s">
        <v>76</v>
      </c>
      <c r="AY1913" s="172" t="s">
        <v>201</v>
      </c>
    </row>
    <row r="1914" spans="1:65" s="15" customFormat="1" ht="11.25">
      <c r="B1914" s="179"/>
      <c r="D1914" s="164" t="s">
        <v>207</v>
      </c>
      <c r="E1914" s="180" t="s">
        <v>1</v>
      </c>
      <c r="F1914" s="181" t="s">
        <v>211</v>
      </c>
      <c r="H1914" s="182">
        <v>52.295000000000002</v>
      </c>
      <c r="I1914" s="183"/>
      <c r="L1914" s="179"/>
      <c r="M1914" s="184"/>
      <c r="N1914" s="185"/>
      <c r="O1914" s="185"/>
      <c r="P1914" s="185"/>
      <c r="Q1914" s="185"/>
      <c r="R1914" s="185"/>
      <c r="S1914" s="185"/>
      <c r="T1914" s="186"/>
      <c r="AT1914" s="180" t="s">
        <v>207</v>
      </c>
      <c r="AU1914" s="180" t="s">
        <v>84</v>
      </c>
      <c r="AV1914" s="15" t="s">
        <v>126</v>
      </c>
      <c r="AW1914" s="15" t="s">
        <v>32</v>
      </c>
      <c r="AX1914" s="15" t="s">
        <v>82</v>
      </c>
      <c r="AY1914" s="180" t="s">
        <v>201</v>
      </c>
    </row>
    <row r="1915" spans="1:65" s="2" customFormat="1" ht="16.5" customHeight="1">
      <c r="A1915" s="33"/>
      <c r="B1915" s="149"/>
      <c r="C1915" s="187" t="s">
        <v>1665</v>
      </c>
      <c r="D1915" s="187" t="s">
        <v>212</v>
      </c>
      <c r="E1915" s="188" t="s">
        <v>1666</v>
      </c>
      <c r="F1915" s="189" t="s">
        <v>1667</v>
      </c>
      <c r="G1915" s="190" t="s">
        <v>405</v>
      </c>
      <c r="H1915" s="191">
        <v>57.524999999999999</v>
      </c>
      <c r="I1915" s="192"/>
      <c r="J1915" s="193">
        <f>ROUND(I1915*H1915,2)</f>
        <v>0</v>
      </c>
      <c r="K1915" s="189" t="s">
        <v>1</v>
      </c>
      <c r="L1915" s="194"/>
      <c r="M1915" s="195" t="s">
        <v>1</v>
      </c>
      <c r="N1915" s="196" t="s">
        <v>41</v>
      </c>
      <c r="O1915" s="59"/>
      <c r="P1915" s="159">
        <f>O1915*H1915</f>
        <v>0</v>
      </c>
      <c r="Q1915" s="159">
        <v>0.01</v>
      </c>
      <c r="R1915" s="159">
        <f>Q1915*H1915</f>
        <v>0.57525000000000004</v>
      </c>
      <c r="S1915" s="159">
        <v>0</v>
      </c>
      <c r="T1915" s="160">
        <f>S1915*H1915</f>
        <v>0</v>
      </c>
      <c r="U1915" s="33"/>
      <c r="V1915" s="33"/>
      <c r="W1915" s="33"/>
      <c r="X1915" s="33"/>
      <c r="Y1915" s="33"/>
      <c r="Z1915" s="33"/>
      <c r="AA1915" s="33"/>
      <c r="AB1915" s="33"/>
      <c r="AC1915" s="33"/>
      <c r="AD1915" s="33"/>
      <c r="AE1915" s="33"/>
      <c r="AR1915" s="161" t="s">
        <v>297</v>
      </c>
      <c r="AT1915" s="161" t="s">
        <v>212</v>
      </c>
      <c r="AU1915" s="161" t="s">
        <v>84</v>
      </c>
      <c r="AY1915" s="18" t="s">
        <v>201</v>
      </c>
      <c r="BE1915" s="162">
        <f>IF(N1915="základní",J1915,0)</f>
        <v>0</v>
      </c>
      <c r="BF1915" s="162">
        <f>IF(N1915="snížená",J1915,0)</f>
        <v>0</v>
      </c>
      <c r="BG1915" s="162">
        <f>IF(N1915="zákl. přenesená",J1915,0)</f>
        <v>0</v>
      </c>
      <c r="BH1915" s="162">
        <f>IF(N1915="sníž. přenesená",J1915,0)</f>
        <v>0</v>
      </c>
      <c r="BI1915" s="162">
        <f>IF(N1915="nulová",J1915,0)</f>
        <v>0</v>
      </c>
      <c r="BJ1915" s="18" t="s">
        <v>82</v>
      </c>
      <c r="BK1915" s="162">
        <f>ROUND(I1915*H1915,2)</f>
        <v>0</v>
      </c>
      <c r="BL1915" s="18" t="s">
        <v>250</v>
      </c>
      <c r="BM1915" s="161" t="s">
        <v>1668</v>
      </c>
    </row>
    <row r="1916" spans="1:65" s="14" customFormat="1" ht="11.25">
      <c r="B1916" s="171"/>
      <c r="D1916" s="164" t="s">
        <v>207</v>
      </c>
      <c r="F1916" s="173" t="s">
        <v>1669</v>
      </c>
      <c r="H1916" s="174">
        <v>57.524999999999999</v>
      </c>
      <c r="I1916" s="175"/>
      <c r="L1916" s="171"/>
      <c r="M1916" s="176"/>
      <c r="N1916" s="177"/>
      <c r="O1916" s="177"/>
      <c r="P1916" s="177"/>
      <c r="Q1916" s="177"/>
      <c r="R1916" s="177"/>
      <c r="S1916" s="177"/>
      <c r="T1916" s="178"/>
      <c r="AT1916" s="172" t="s">
        <v>207</v>
      </c>
      <c r="AU1916" s="172" t="s">
        <v>84</v>
      </c>
      <c r="AV1916" s="14" t="s">
        <v>84</v>
      </c>
      <c r="AW1916" s="14" t="s">
        <v>3</v>
      </c>
      <c r="AX1916" s="14" t="s">
        <v>82</v>
      </c>
      <c r="AY1916" s="172" t="s">
        <v>201</v>
      </c>
    </row>
    <row r="1917" spans="1:65" s="2" customFormat="1" ht="16.5" customHeight="1">
      <c r="A1917" s="33"/>
      <c r="B1917" s="149"/>
      <c r="C1917" s="150" t="s">
        <v>1670</v>
      </c>
      <c r="D1917" s="150" t="s">
        <v>203</v>
      </c>
      <c r="E1917" s="151" t="s">
        <v>1671</v>
      </c>
      <c r="F1917" s="152" t="s">
        <v>1672</v>
      </c>
      <c r="G1917" s="153" t="s">
        <v>405</v>
      </c>
      <c r="H1917" s="154">
        <v>4.32</v>
      </c>
      <c r="I1917" s="155"/>
      <c r="J1917" s="156">
        <f>ROUND(I1917*H1917,2)</f>
        <v>0</v>
      </c>
      <c r="K1917" s="152" t="s">
        <v>335</v>
      </c>
      <c r="L1917" s="34"/>
      <c r="M1917" s="157" t="s">
        <v>1</v>
      </c>
      <c r="N1917" s="158" t="s">
        <v>41</v>
      </c>
      <c r="O1917" s="59"/>
      <c r="P1917" s="159">
        <f>O1917*H1917</f>
        <v>0</v>
      </c>
      <c r="Q1917" s="159">
        <v>1.31E-3</v>
      </c>
      <c r="R1917" s="159">
        <f>Q1917*H1917</f>
        <v>5.6592000000000005E-3</v>
      </c>
      <c r="S1917" s="159">
        <v>0</v>
      </c>
      <c r="T1917" s="160">
        <f>S1917*H1917</f>
        <v>0</v>
      </c>
      <c r="U1917" s="33"/>
      <c r="V1917" s="33"/>
      <c r="W1917" s="33"/>
      <c r="X1917" s="33"/>
      <c r="Y1917" s="33"/>
      <c r="Z1917" s="33"/>
      <c r="AA1917" s="33"/>
      <c r="AB1917" s="33"/>
      <c r="AC1917" s="33"/>
      <c r="AD1917" s="33"/>
      <c r="AE1917" s="33"/>
      <c r="AR1917" s="161" t="s">
        <v>250</v>
      </c>
      <c r="AT1917" s="161" t="s">
        <v>203</v>
      </c>
      <c r="AU1917" s="161" t="s">
        <v>84</v>
      </c>
      <c r="AY1917" s="18" t="s">
        <v>201</v>
      </c>
      <c r="BE1917" s="162">
        <f>IF(N1917="základní",J1917,0)</f>
        <v>0</v>
      </c>
      <c r="BF1917" s="162">
        <f>IF(N1917="snížená",J1917,0)</f>
        <v>0</v>
      </c>
      <c r="BG1917" s="162">
        <f>IF(N1917="zákl. přenesená",J1917,0)</f>
        <v>0</v>
      </c>
      <c r="BH1917" s="162">
        <f>IF(N1917="sníž. přenesená",J1917,0)</f>
        <v>0</v>
      </c>
      <c r="BI1917" s="162">
        <f>IF(N1917="nulová",J1917,0)</f>
        <v>0</v>
      </c>
      <c r="BJ1917" s="18" t="s">
        <v>82</v>
      </c>
      <c r="BK1917" s="162">
        <f>ROUND(I1917*H1917,2)</f>
        <v>0</v>
      </c>
      <c r="BL1917" s="18" t="s">
        <v>250</v>
      </c>
      <c r="BM1917" s="161" t="s">
        <v>1673</v>
      </c>
    </row>
    <row r="1918" spans="1:65" s="13" customFormat="1" ht="11.25">
      <c r="B1918" s="163"/>
      <c r="D1918" s="164" t="s">
        <v>207</v>
      </c>
      <c r="E1918" s="165" t="s">
        <v>1</v>
      </c>
      <c r="F1918" s="166" t="s">
        <v>1499</v>
      </c>
      <c r="H1918" s="165" t="s">
        <v>1</v>
      </c>
      <c r="I1918" s="167"/>
      <c r="L1918" s="163"/>
      <c r="M1918" s="168"/>
      <c r="N1918" s="169"/>
      <c r="O1918" s="169"/>
      <c r="P1918" s="169"/>
      <c r="Q1918" s="169"/>
      <c r="R1918" s="169"/>
      <c r="S1918" s="169"/>
      <c r="T1918" s="170"/>
      <c r="AT1918" s="165" t="s">
        <v>207</v>
      </c>
      <c r="AU1918" s="165" t="s">
        <v>84</v>
      </c>
      <c r="AV1918" s="13" t="s">
        <v>82</v>
      </c>
      <c r="AW1918" s="13" t="s">
        <v>32</v>
      </c>
      <c r="AX1918" s="13" t="s">
        <v>76</v>
      </c>
      <c r="AY1918" s="165" t="s">
        <v>201</v>
      </c>
    </row>
    <row r="1919" spans="1:65" s="14" customFormat="1" ht="11.25">
      <c r="B1919" s="171"/>
      <c r="D1919" s="164" t="s">
        <v>207</v>
      </c>
      <c r="E1919" s="172" t="s">
        <v>1</v>
      </c>
      <c r="F1919" s="173" t="s">
        <v>1674</v>
      </c>
      <c r="H1919" s="174">
        <v>2.16</v>
      </c>
      <c r="I1919" s="175"/>
      <c r="L1919" s="171"/>
      <c r="M1919" s="176"/>
      <c r="N1919" s="177"/>
      <c r="O1919" s="177"/>
      <c r="P1919" s="177"/>
      <c r="Q1919" s="177"/>
      <c r="R1919" s="177"/>
      <c r="S1919" s="177"/>
      <c r="T1919" s="178"/>
      <c r="AT1919" s="172" t="s">
        <v>207</v>
      </c>
      <c r="AU1919" s="172" t="s">
        <v>84</v>
      </c>
      <c r="AV1919" s="14" t="s">
        <v>84</v>
      </c>
      <c r="AW1919" s="14" t="s">
        <v>32</v>
      </c>
      <c r="AX1919" s="14" t="s">
        <v>76</v>
      </c>
      <c r="AY1919" s="172" t="s">
        <v>201</v>
      </c>
    </row>
    <row r="1920" spans="1:65" s="13" customFormat="1" ht="11.25">
      <c r="B1920" s="163"/>
      <c r="D1920" s="164" t="s">
        <v>207</v>
      </c>
      <c r="E1920" s="165" t="s">
        <v>1</v>
      </c>
      <c r="F1920" s="166" t="s">
        <v>1501</v>
      </c>
      <c r="H1920" s="165" t="s">
        <v>1</v>
      </c>
      <c r="I1920" s="167"/>
      <c r="L1920" s="163"/>
      <c r="M1920" s="168"/>
      <c r="N1920" s="169"/>
      <c r="O1920" s="169"/>
      <c r="P1920" s="169"/>
      <c r="Q1920" s="169"/>
      <c r="R1920" s="169"/>
      <c r="S1920" s="169"/>
      <c r="T1920" s="170"/>
      <c r="AT1920" s="165" t="s">
        <v>207</v>
      </c>
      <c r="AU1920" s="165" t="s">
        <v>84</v>
      </c>
      <c r="AV1920" s="13" t="s">
        <v>82</v>
      </c>
      <c r="AW1920" s="13" t="s">
        <v>32</v>
      </c>
      <c r="AX1920" s="13" t="s">
        <v>76</v>
      </c>
      <c r="AY1920" s="165" t="s">
        <v>201</v>
      </c>
    </row>
    <row r="1921" spans="1:65" s="14" customFormat="1" ht="11.25">
      <c r="B1921" s="171"/>
      <c r="D1921" s="164" t="s">
        <v>207</v>
      </c>
      <c r="E1921" s="172" t="s">
        <v>1</v>
      </c>
      <c r="F1921" s="173" t="s">
        <v>1674</v>
      </c>
      <c r="H1921" s="174">
        <v>2.16</v>
      </c>
      <c r="I1921" s="175"/>
      <c r="L1921" s="171"/>
      <c r="M1921" s="176"/>
      <c r="N1921" s="177"/>
      <c r="O1921" s="177"/>
      <c r="P1921" s="177"/>
      <c r="Q1921" s="177"/>
      <c r="R1921" s="177"/>
      <c r="S1921" s="177"/>
      <c r="T1921" s="178"/>
      <c r="AT1921" s="172" t="s">
        <v>207</v>
      </c>
      <c r="AU1921" s="172" t="s">
        <v>84</v>
      </c>
      <c r="AV1921" s="14" t="s">
        <v>84</v>
      </c>
      <c r="AW1921" s="14" t="s">
        <v>32</v>
      </c>
      <c r="AX1921" s="14" t="s">
        <v>76</v>
      </c>
      <c r="AY1921" s="172" t="s">
        <v>201</v>
      </c>
    </row>
    <row r="1922" spans="1:65" s="15" customFormat="1" ht="11.25">
      <c r="B1922" s="179"/>
      <c r="D1922" s="164" t="s">
        <v>207</v>
      </c>
      <c r="E1922" s="180" t="s">
        <v>1</v>
      </c>
      <c r="F1922" s="181" t="s">
        <v>211</v>
      </c>
      <c r="H1922" s="182">
        <v>4.32</v>
      </c>
      <c r="I1922" s="183"/>
      <c r="L1922" s="179"/>
      <c r="M1922" s="184"/>
      <c r="N1922" s="185"/>
      <c r="O1922" s="185"/>
      <c r="P1922" s="185"/>
      <c r="Q1922" s="185"/>
      <c r="R1922" s="185"/>
      <c r="S1922" s="185"/>
      <c r="T1922" s="186"/>
      <c r="AT1922" s="180" t="s">
        <v>207</v>
      </c>
      <c r="AU1922" s="180" t="s">
        <v>84</v>
      </c>
      <c r="AV1922" s="15" t="s">
        <v>126</v>
      </c>
      <c r="AW1922" s="15" t="s">
        <v>32</v>
      </c>
      <c r="AX1922" s="15" t="s">
        <v>82</v>
      </c>
      <c r="AY1922" s="180" t="s">
        <v>201</v>
      </c>
    </row>
    <row r="1923" spans="1:65" s="2" customFormat="1" ht="16.5" customHeight="1">
      <c r="A1923" s="33"/>
      <c r="B1923" s="149"/>
      <c r="C1923" s="187" t="s">
        <v>1675</v>
      </c>
      <c r="D1923" s="187" t="s">
        <v>212</v>
      </c>
      <c r="E1923" s="188" t="s">
        <v>1676</v>
      </c>
      <c r="F1923" s="189" t="s">
        <v>1677</v>
      </c>
      <c r="G1923" s="190" t="s">
        <v>405</v>
      </c>
      <c r="H1923" s="191">
        <v>4.7519999999999998</v>
      </c>
      <c r="I1923" s="192"/>
      <c r="J1923" s="193">
        <f>ROUND(I1923*H1923,2)</f>
        <v>0</v>
      </c>
      <c r="K1923" s="189" t="s">
        <v>335</v>
      </c>
      <c r="L1923" s="194"/>
      <c r="M1923" s="195" t="s">
        <v>1</v>
      </c>
      <c r="N1923" s="196" t="s">
        <v>41</v>
      </c>
      <c r="O1923" s="59"/>
      <c r="P1923" s="159">
        <f>O1923*H1923</f>
        <v>0</v>
      </c>
      <c r="Q1923" s="159">
        <v>7.4999999999999997E-3</v>
      </c>
      <c r="R1923" s="159">
        <f>Q1923*H1923</f>
        <v>3.5639999999999998E-2</v>
      </c>
      <c r="S1923" s="159">
        <v>0</v>
      </c>
      <c r="T1923" s="160">
        <f>S1923*H1923</f>
        <v>0</v>
      </c>
      <c r="U1923" s="33"/>
      <c r="V1923" s="33"/>
      <c r="W1923" s="33"/>
      <c r="X1923" s="33"/>
      <c r="Y1923" s="33"/>
      <c r="Z1923" s="33"/>
      <c r="AA1923" s="33"/>
      <c r="AB1923" s="33"/>
      <c r="AC1923" s="33"/>
      <c r="AD1923" s="33"/>
      <c r="AE1923" s="33"/>
      <c r="AR1923" s="161" t="s">
        <v>297</v>
      </c>
      <c r="AT1923" s="161" t="s">
        <v>212</v>
      </c>
      <c r="AU1923" s="161" t="s">
        <v>84</v>
      </c>
      <c r="AY1923" s="18" t="s">
        <v>201</v>
      </c>
      <c r="BE1923" s="162">
        <f>IF(N1923="základní",J1923,0)</f>
        <v>0</v>
      </c>
      <c r="BF1923" s="162">
        <f>IF(N1923="snížená",J1923,0)</f>
        <v>0</v>
      </c>
      <c r="BG1923" s="162">
        <f>IF(N1923="zákl. přenesená",J1923,0)</f>
        <v>0</v>
      </c>
      <c r="BH1923" s="162">
        <f>IF(N1923="sníž. přenesená",J1923,0)</f>
        <v>0</v>
      </c>
      <c r="BI1923" s="162">
        <f>IF(N1923="nulová",J1923,0)</f>
        <v>0</v>
      </c>
      <c r="BJ1923" s="18" t="s">
        <v>82</v>
      </c>
      <c r="BK1923" s="162">
        <f>ROUND(I1923*H1923,2)</f>
        <v>0</v>
      </c>
      <c r="BL1923" s="18" t="s">
        <v>250</v>
      </c>
      <c r="BM1923" s="161" t="s">
        <v>1678</v>
      </c>
    </row>
    <row r="1924" spans="1:65" s="14" customFormat="1" ht="11.25">
      <c r="B1924" s="171"/>
      <c r="D1924" s="164" t="s">
        <v>207</v>
      </c>
      <c r="F1924" s="173" t="s">
        <v>1679</v>
      </c>
      <c r="H1924" s="174">
        <v>4.7519999999999998</v>
      </c>
      <c r="I1924" s="175"/>
      <c r="L1924" s="171"/>
      <c r="M1924" s="176"/>
      <c r="N1924" s="177"/>
      <c r="O1924" s="177"/>
      <c r="P1924" s="177"/>
      <c r="Q1924" s="177"/>
      <c r="R1924" s="177"/>
      <c r="S1924" s="177"/>
      <c r="T1924" s="178"/>
      <c r="AT1924" s="172" t="s">
        <v>207</v>
      </c>
      <c r="AU1924" s="172" t="s">
        <v>84</v>
      </c>
      <c r="AV1924" s="14" t="s">
        <v>84</v>
      </c>
      <c r="AW1924" s="14" t="s">
        <v>3</v>
      </c>
      <c r="AX1924" s="14" t="s">
        <v>82</v>
      </c>
      <c r="AY1924" s="172" t="s">
        <v>201</v>
      </c>
    </row>
    <row r="1925" spans="1:65" s="2" customFormat="1" ht="16.5" customHeight="1">
      <c r="A1925" s="33"/>
      <c r="B1925" s="149"/>
      <c r="C1925" s="150" t="s">
        <v>1680</v>
      </c>
      <c r="D1925" s="150" t="s">
        <v>203</v>
      </c>
      <c r="E1925" s="151" t="s">
        <v>1681</v>
      </c>
      <c r="F1925" s="152" t="s">
        <v>1682</v>
      </c>
      <c r="G1925" s="153" t="s">
        <v>556</v>
      </c>
      <c r="H1925" s="154">
        <v>2.0569999999999999</v>
      </c>
      <c r="I1925" s="155"/>
      <c r="J1925" s="156">
        <f>ROUND(I1925*H1925,2)</f>
        <v>0</v>
      </c>
      <c r="K1925" s="152" t="s">
        <v>1</v>
      </c>
      <c r="L1925" s="34"/>
      <c r="M1925" s="157" t="s">
        <v>1</v>
      </c>
      <c r="N1925" s="158" t="s">
        <v>41</v>
      </c>
      <c r="O1925" s="59"/>
      <c r="P1925" s="159">
        <f>O1925*H1925</f>
        <v>0</v>
      </c>
      <c r="Q1925" s="159">
        <v>5.1999999999999995E-4</v>
      </c>
      <c r="R1925" s="159">
        <f>Q1925*H1925</f>
        <v>1.06964E-3</v>
      </c>
      <c r="S1925" s="159">
        <v>0</v>
      </c>
      <c r="T1925" s="160">
        <f>S1925*H1925</f>
        <v>0</v>
      </c>
      <c r="U1925" s="33"/>
      <c r="V1925" s="33"/>
      <c r="W1925" s="33"/>
      <c r="X1925" s="33"/>
      <c r="Y1925" s="33"/>
      <c r="Z1925" s="33"/>
      <c r="AA1925" s="33"/>
      <c r="AB1925" s="33"/>
      <c r="AC1925" s="33"/>
      <c r="AD1925" s="33"/>
      <c r="AE1925" s="33"/>
      <c r="AR1925" s="161" t="s">
        <v>250</v>
      </c>
      <c r="AT1925" s="161" t="s">
        <v>203</v>
      </c>
      <c r="AU1925" s="161" t="s">
        <v>84</v>
      </c>
      <c r="AY1925" s="18" t="s">
        <v>201</v>
      </c>
      <c r="BE1925" s="162">
        <f>IF(N1925="základní",J1925,0)</f>
        <v>0</v>
      </c>
      <c r="BF1925" s="162">
        <f>IF(N1925="snížená",J1925,0)</f>
        <v>0</v>
      </c>
      <c r="BG1925" s="162">
        <f>IF(N1925="zákl. přenesená",J1925,0)</f>
        <v>0</v>
      </c>
      <c r="BH1925" s="162">
        <f>IF(N1925="sníž. přenesená",J1925,0)</f>
        <v>0</v>
      </c>
      <c r="BI1925" s="162">
        <f>IF(N1925="nulová",J1925,0)</f>
        <v>0</v>
      </c>
      <c r="BJ1925" s="18" t="s">
        <v>82</v>
      </c>
      <c r="BK1925" s="162">
        <f>ROUND(I1925*H1925,2)</f>
        <v>0</v>
      </c>
      <c r="BL1925" s="18" t="s">
        <v>250</v>
      </c>
      <c r="BM1925" s="161" t="s">
        <v>1683</v>
      </c>
    </row>
    <row r="1926" spans="1:65" s="13" customFormat="1" ht="11.25">
      <c r="B1926" s="163"/>
      <c r="D1926" s="164" t="s">
        <v>207</v>
      </c>
      <c r="E1926" s="165" t="s">
        <v>1</v>
      </c>
      <c r="F1926" s="166" t="s">
        <v>1499</v>
      </c>
      <c r="H1926" s="165" t="s">
        <v>1</v>
      </c>
      <c r="I1926" s="167"/>
      <c r="L1926" s="163"/>
      <c r="M1926" s="168"/>
      <c r="N1926" s="169"/>
      <c r="O1926" s="169"/>
      <c r="P1926" s="169"/>
      <c r="Q1926" s="169"/>
      <c r="R1926" s="169"/>
      <c r="S1926" s="169"/>
      <c r="T1926" s="170"/>
      <c r="AT1926" s="165" t="s">
        <v>207</v>
      </c>
      <c r="AU1926" s="165" t="s">
        <v>84</v>
      </c>
      <c r="AV1926" s="13" t="s">
        <v>82</v>
      </c>
      <c r="AW1926" s="13" t="s">
        <v>32</v>
      </c>
      <c r="AX1926" s="13" t="s">
        <v>76</v>
      </c>
      <c r="AY1926" s="165" t="s">
        <v>201</v>
      </c>
    </row>
    <row r="1927" spans="1:65" s="14" customFormat="1" ht="11.25">
      <c r="B1927" s="171"/>
      <c r="D1927" s="164" t="s">
        <v>207</v>
      </c>
      <c r="E1927" s="172" t="s">
        <v>1</v>
      </c>
      <c r="F1927" s="173" t="s">
        <v>1684</v>
      </c>
      <c r="H1927" s="174">
        <v>2.0569999999999999</v>
      </c>
      <c r="I1927" s="175"/>
      <c r="L1927" s="171"/>
      <c r="M1927" s="176"/>
      <c r="N1927" s="177"/>
      <c r="O1927" s="177"/>
      <c r="P1927" s="177"/>
      <c r="Q1927" s="177"/>
      <c r="R1927" s="177"/>
      <c r="S1927" s="177"/>
      <c r="T1927" s="178"/>
      <c r="AT1927" s="172" t="s">
        <v>207</v>
      </c>
      <c r="AU1927" s="172" t="s">
        <v>84</v>
      </c>
      <c r="AV1927" s="14" t="s">
        <v>84</v>
      </c>
      <c r="AW1927" s="14" t="s">
        <v>32</v>
      </c>
      <c r="AX1927" s="14" t="s">
        <v>76</v>
      </c>
      <c r="AY1927" s="172" t="s">
        <v>201</v>
      </c>
    </row>
    <row r="1928" spans="1:65" s="15" customFormat="1" ht="11.25">
      <c r="B1928" s="179"/>
      <c r="D1928" s="164" t="s">
        <v>207</v>
      </c>
      <c r="E1928" s="180" t="s">
        <v>1</v>
      </c>
      <c r="F1928" s="181" t="s">
        <v>211</v>
      </c>
      <c r="H1928" s="182">
        <v>2.0569999999999999</v>
      </c>
      <c r="I1928" s="183"/>
      <c r="L1928" s="179"/>
      <c r="M1928" s="184"/>
      <c r="N1928" s="185"/>
      <c r="O1928" s="185"/>
      <c r="P1928" s="185"/>
      <c r="Q1928" s="185"/>
      <c r="R1928" s="185"/>
      <c r="S1928" s="185"/>
      <c r="T1928" s="186"/>
      <c r="AT1928" s="180" t="s">
        <v>207</v>
      </c>
      <c r="AU1928" s="180" t="s">
        <v>84</v>
      </c>
      <c r="AV1928" s="15" t="s">
        <v>126</v>
      </c>
      <c r="AW1928" s="15" t="s">
        <v>32</v>
      </c>
      <c r="AX1928" s="15" t="s">
        <v>82</v>
      </c>
      <c r="AY1928" s="180" t="s">
        <v>201</v>
      </c>
    </row>
    <row r="1929" spans="1:65" s="2" customFormat="1" ht="21.75" customHeight="1">
      <c r="A1929" s="33"/>
      <c r="B1929" s="149"/>
      <c r="C1929" s="150" t="s">
        <v>1685</v>
      </c>
      <c r="D1929" s="150" t="s">
        <v>203</v>
      </c>
      <c r="E1929" s="151" t="s">
        <v>1686</v>
      </c>
      <c r="F1929" s="152" t="s">
        <v>1687</v>
      </c>
      <c r="G1929" s="153" t="s">
        <v>556</v>
      </c>
      <c r="H1929" s="154">
        <v>10.97</v>
      </c>
      <c r="I1929" s="155"/>
      <c r="J1929" s="156">
        <f>ROUND(I1929*H1929,2)</f>
        <v>0</v>
      </c>
      <c r="K1929" s="152" t="s">
        <v>1</v>
      </c>
      <c r="L1929" s="34"/>
      <c r="M1929" s="157" t="s">
        <v>1</v>
      </c>
      <c r="N1929" s="158" t="s">
        <v>41</v>
      </c>
      <c r="O1929" s="59"/>
      <c r="P1929" s="159">
        <f>O1929*H1929</f>
        <v>0</v>
      </c>
      <c r="Q1929" s="159">
        <v>5.1999999999999995E-4</v>
      </c>
      <c r="R1929" s="159">
        <f>Q1929*H1929</f>
        <v>5.7044000000000001E-3</v>
      </c>
      <c r="S1929" s="159">
        <v>0</v>
      </c>
      <c r="T1929" s="160">
        <f>S1929*H1929</f>
        <v>0</v>
      </c>
      <c r="U1929" s="33"/>
      <c r="V1929" s="33"/>
      <c r="W1929" s="33"/>
      <c r="X1929" s="33"/>
      <c r="Y1929" s="33"/>
      <c r="Z1929" s="33"/>
      <c r="AA1929" s="33"/>
      <c r="AB1929" s="33"/>
      <c r="AC1929" s="33"/>
      <c r="AD1929" s="33"/>
      <c r="AE1929" s="33"/>
      <c r="AR1929" s="161" t="s">
        <v>250</v>
      </c>
      <c r="AT1929" s="161" t="s">
        <v>203</v>
      </c>
      <c r="AU1929" s="161" t="s">
        <v>84</v>
      </c>
      <c r="AY1929" s="18" t="s">
        <v>201</v>
      </c>
      <c r="BE1929" s="162">
        <f>IF(N1929="základní",J1929,0)</f>
        <v>0</v>
      </c>
      <c r="BF1929" s="162">
        <f>IF(N1929="snížená",J1929,0)</f>
        <v>0</v>
      </c>
      <c r="BG1929" s="162">
        <f>IF(N1929="zákl. přenesená",J1929,0)</f>
        <v>0</v>
      </c>
      <c r="BH1929" s="162">
        <f>IF(N1929="sníž. přenesená",J1929,0)</f>
        <v>0</v>
      </c>
      <c r="BI1929" s="162">
        <f>IF(N1929="nulová",J1929,0)</f>
        <v>0</v>
      </c>
      <c r="BJ1929" s="18" t="s">
        <v>82</v>
      </c>
      <c r="BK1929" s="162">
        <f>ROUND(I1929*H1929,2)</f>
        <v>0</v>
      </c>
      <c r="BL1929" s="18" t="s">
        <v>250</v>
      </c>
      <c r="BM1929" s="161" t="s">
        <v>1688</v>
      </c>
    </row>
    <row r="1930" spans="1:65" s="13" customFormat="1" ht="11.25">
      <c r="B1930" s="163"/>
      <c r="D1930" s="164" t="s">
        <v>207</v>
      </c>
      <c r="E1930" s="165" t="s">
        <v>1</v>
      </c>
      <c r="F1930" s="166" t="s">
        <v>1499</v>
      </c>
      <c r="H1930" s="165" t="s">
        <v>1</v>
      </c>
      <c r="I1930" s="167"/>
      <c r="L1930" s="163"/>
      <c r="M1930" s="168"/>
      <c r="N1930" s="169"/>
      <c r="O1930" s="169"/>
      <c r="P1930" s="169"/>
      <c r="Q1930" s="169"/>
      <c r="R1930" s="169"/>
      <c r="S1930" s="169"/>
      <c r="T1930" s="170"/>
      <c r="AT1930" s="165" t="s">
        <v>207</v>
      </c>
      <c r="AU1930" s="165" t="s">
        <v>84</v>
      </c>
      <c r="AV1930" s="13" t="s">
        <v>82</v>
      </c>
      <c r="AW1930" s="13" t="s">
        <v>32</v>
      </c>
      <c r="AX1930" s="13" t="s">
        <v>76</v>
      </c>
      <c r="AY1930" s="165" t="s">
        <v>201</v>
      </c>
    </row>
    <row r="1931" spans="1:65" s="14" customFormat="1" ht="11.25">
      <c r="B1931" s="171"/>
      <c r="D1931" s="164" t="s">
        <v>207</v>
      </c>
      <c r="E1931" s="172" t="s">
        <v>1</v>
      </c>
      <c r="F1931" s="173" t="s">
        <v>1684</v>
      </c>
      <c r="H1931" s="174">
        <v>2.0569999999999999</v>
      </c>
      <c r="I1931" s="175"/>
      <c r="L1931" s="171"/>
      <c r="M1931" s="176"/>
      <c r="N1931" s="177"/>
      <c r="O1931" s="177"/>
      <c r="P1931" s="177"/>
      <c r="Q1931" s="177"/>
      <c r="R1931" s="177"/>
      <c r="S1931" s="177"/>
      <c r="T1931" s="178"/>
      <c r="AT1931" s="172" t="s">
        <v>207</v>
      </c>
      <c r="AU1931" s="172" t="s">
        <v>84</v>
      </c>
      <c r="AV1931" s="14" t="s">
        <v>84</v>
      </c>
      <c r="AW1931" s="14" t="s">
        <v>32</v>
      </c>
      <c r="AX1931" s="14" t="s">
        <v>76</v>
      </c>
      <c r="AY1931" s="172" t="s">
        <v>201</v>
      </c>
    </row>
    <row r="1932" spans="1:65" s="13" customFormat="1" ht="11.25">
      <c r="B1932" s="163"/>
      <c r="D1932" s="164" t="s">
        <v>207</v>
      </c>
      <c r="E1932" s="165" t="s">
        <v>1</v>
      </c>
      <c r="F1932" s="166" t="s">
        <v>1501</v>
      </c>
      <c r="H1932" s="165" t="s">
        <v>1</v>
      </c>
      <c r="I1932" s="167"/>
      <c r="L1932" s="163"/>
      <c r="M1932" s="168"/>
      <c r="N1932" s="169"/>
      <c r="O1932" s="169"/>
      <c r="P1932" s="169"/>
      <c r="Q1932" s="169"/>
      <c r="R1932" s="169"/>
      <c r="S1932" s="169"/>
      <c r="T1932" s="170"/>
      <c r="AT1932" s="165" t="s">
        <v>207</v>
      </c>
      <c r="AU1932" s="165" t="s">
        <v>84</v>
      </c>
      <c r="AV1932" s="13" t="s">
        <v>82</v>
      </c>
      <c r="AW1932" s="13" t="s">
        <v>32</v>
      </c>
      <c r="AX1932" s="13" t="s">
        <v>76</v>
      </c>
      <c r="AY1932" s="165" t="s">
        <v>201</v>
      </c>
    </row>
    <row r="1933" spans="1:65" s="14" customFormat="1" ht="11.25">
      <c r="B1933" s="171"/>
      <c r="D1933" s="164" t="s">
        <v>207</v>
      </c>
      <c r="E1933" s="172" t="s">
        <v>1</v>
      </c>
      <c r="F1933" s="173" t="s">
        <v>1689</v>
      </c>
      <c r="H1933" s="174">
        <v>3.008</v>
      </c>
      <c r="I1933" s="175"/>
      <c r="L1933" s="171"/>
      <c r="M1933" s="176"/>
      <c r="N1933" s="177"/>
      <c r="O1933" s="177"/>
      <c r="P1933" s="177"/>
      <c r="Q1933" s="177"/>
      <c r="R1933" s="177"/>
      <c r="S1933" s="177"/>
      <c r="T1933" s="178"/>
      <c r="AT1933" s="172" t="s">
        <v>207</v>
      </c>
      <c r="AU1933" s="172" t="s">
        <v>84</v>
      </c>
      <c r="AV1933" s="14" t="s">
        <v>84</v>
      </c>
      <c r="AW1933" s="14" t="s">
        <v>32</v>
      </c>
      <c r="AX1933" s="14" t="s">
        <v>76</v>
      </c>
      <c r="AY1933" s="172" t="s">
        <v>201</v>
      </c>
    </row>
    <row r="1934" spans="1:65" s="13" customFormat="1" ht="11.25">
      <c r="B1934" s="163"/>
      <c r="D1934" s="164" t="s">
        <v>207</v>
      </c>
      <c r="E1934" s="165" t="s">
        <v>1</v>
      </c>
      <c r="F1934" s="166" t="s">
        <v>1503</v>
      </c>
      <c r="H1934" s="165" t="s">
        <v>1</v>
      </c>
      <c r="I1934" s="167"/>
      <c r="L1934" s="163"/>
      <c r="M1934" s="168"/>
      <c r="N1934" s="169"/>
      <c r="O1934" s="169"/>
      <c r="P1934" s="169"/>
      <c r="Q1934" s="169"/>
      <c r="R1934" s="169"/>
      <c r="S1934" s="169"/>
      <c r="T1934" s="170"/>
      <c r="AT1934" s="165" t="s">
        <v>207</v>
      </c>
      <c r="AU1934" s="165" t="s">
        <v>84</v>
      </c>
      <c r="AV1934" s="13" t="s">
        <v>82</v>
      </c>
      <c r="AW1934" s="13" t="s">
        <v>32</v>
      </c>
      <c r="AX1934" s="13" t="s">
        <v>76</v>
      </c>
      <c r="AY1934" s="165" t="s">
        <v>201</v>
      </c>
    </row>
    <row r="1935" spans="1:65" s="14" customFormat="1" ht="11.25">
      <c r="B1935" s="171"/>
      <c r="D1935" s="164" t="s">
        <v>207</v>
      </c>
      <c r="E1935" s="172" t="s">
        <v>1</v>
      </c>
      <c r="F1935" s="173" t="s">
        <v>1690</v>
      </c>
      <c r="H1935" s="174">
        <v>1.8</v>
      </c>
      <c r="I1935" s="175"/>
      <c r="L1935" s="171"/>
      <c r="M1935" s="176"/>
      <c r="N1935" s="177"/>
      <c r="O1935" s="177"/>
      <c r="P1935" s="177"/>
      <c r="Q1935" s="177"/>
      <c r="R1935" s="177"/>
      <c r="S1935" s="177"/>
      <c r="T1935" s="178"/>
      <c r="AT1935" s="172" t="s">
        <v>207</v>
      </c>
      <c r="AU1935" s="172" t="s">
        <v>84</v>
      </c>
      <c r="AV1935" s="14" t="s">
        <v>84</v>
      </c>
      <c r="AW1935" s="14" t="s">
        <v>32</v>
      </c>
      <c r="AX1935" s="14" t="s">
        <v>76</v>
      </c>
      <c r="AY1935" s="172" t="s">
        <v>201</v>
      </c>
    </row>
    <row r="1936" spans="1:65" s="13" customFormat="1" ht="11.25">
      <c r="B1936" s="163"/>
      <c r="D1936" s="164" t="s">
        <v>207</v>
      </c>
      <c r="E1936" s="165" t="s">
        <v>1</v>
      </c>
      <c r="F1936" s="166" t="s">
        <v>1505</v>
      </c>
      <c r="H1936" s="165" t="s">
        <v>1</v>
      </c>
      <c r="I1936" s="167"/>
      <c r="L1936" s="163"/>
      <c r="M1936" s="168"/>
      <c r="N1936" s="169"/>
      <c r="O1936" s="169"/>
      <c r="P1936" s="169"/>
      <c r="Q1936" s="169"/>
      <c r="R1936" s="169"/>
      <c r="S1936" s="169"/>
      <c r="T1936" s="170"/>
      <c r="AT1936" s="165" t="s">
        <v>207</v>
      </c>
      <c r="AU1936" s="165" t="s">
        <v>84</v>
      </c>
      <c r="AV1936" s="13" t="s">
        <v>82</v>
      </c>
      <c r="AW1936" s="13" t="s">
        <v>32</v>
      </c>
      <c r="AX1936" s="13" t="s">
        <v>76</v>
      </c>
      <c r="AY1936" s="165" t="s">
        <v>201</v>
      </c>
    </row>
    <row r="1937" spans="1:65" s="14" customFormat="1" ht="11.25">
      <c r="B1937" s="171"/>
      <c r="D1937" s="164" t="s">
        <v>207</v>
      </c>
      <c r="E1937" s="172" t="s">
        <v>1</v>
      </c>
      <c r="F1937" s="173" t="s">
        <v>1691</v>
      </c>
      <c r="H1937" s="174">
        <v>1.25</v>
      </c>
      <c r="I1937" s="175"/>
      <c r="L1937" s="171"/>
      <c r="M1937" s="176"/>
      <c r="N1937" s="177"/>
      <c r="O1937" s="177"/>
      <c r="P1937" s="177"/>
      <c r="Q1937" s="177"/>
      <c r="R1937" s="177"/>
      <c r="S1937" s="177"/>
      <c r="T1937" s="178"/>
      <c r="AT1937" s="172" t="s">
        <v>207</v>
      </c>
      <c r="AU1937" s="172" t="s">
        <v>84</v>
      </c>
      <c r="AV1937" s="14" t="s">
        <v>84</v>
      </c>
      <c r="AW1937" s="14" t="s">
        <v>32</v>
      </c>
      <c r="AX1937" s="14" t="s">
        <v>76</v>
      </c>
      <c r="AY1937" s="172" t="s">
        <v>201</v>
      </c>
    </row>
    <row r="1938" spans="1:65" s="13" customFormat="1" ht="11.25">
      <c r="B1938" s="163"/>
      <c r="D1938" s="164" t="s">
        <v>207</v>
      </c>
      <c r="E1938" s="165" t="s">
        <v>1</v>
      </c>
      <c r="F1938" s="166" t="s">
        <v>1507</v>
      </c>
      <c r="H1938" s="165" t="s">
        <v>1</v>
      </c>
      <c r="I1938" s="167"/>
      <c r="L1938" s="163"/>
      <c r="M1938" s="168"/>
      <c r="N1938" s="169"/>
      <c r="O1938" s="169"/>
      <c r="P1938" s="169"/>
      <c r="Q1938" s="169"/>
      <c r="R1938" s="169"/>
      <c r="S1938" s="169"/>
      <c r="T1938" s="170"/>
      <c r="AT1938" s="165" t="s">
        <v>207</v>
      </c>
      <c r="AU1938" s="165" t="s">
        <v>84</v>
      </c>
      <c r="AV1938" s="13" t="s">
        <v>82</v>
      </c>
      <c r="AW1938" s="13" t="s">
        <v>32</v>
      </c>
      <c r="AX1938" s="13" t="s">
        <v>76</v>
      </c>
      <c r="AY1938" s="165" t="s">
        <v>201</v>
      </c>
    </row>
    <row r="1939" spans="1:65" s="14" customFormat="1" ht="11.25">
      <c r="B1939" s="171"/>
      <c r="D1939" s="164" t="s">
        <v>207</v>
      </c>
      <c r="E1939" s="172" t="s">
        <v>1</v>
      </c>
      <c r="F1939" s="173" t="s">
        <v>1690</v>
      </c>
      <c r="H1939" s="174">
        <v>1.8</v>
      </c>
      <c r="I1939" s="175"/>
      <c r="L1939" s="171"/>
      <c r="M1939" s="176"/>
      <c r="N1939" s="177"/>
      <c r="O1939" s="177"/>
      <c r="P1939" s="177"/>
      <c r="Q1939" s="177"/>
      <c r="R1939" s="177"/>
      <c r="S1939" s="177"/>
      <c r="T1939" s="178"/>
      <c r="AT1939" s="172" t="s">
        <v>207</v>
      </c>
      <c r="AU1939" s="172" t="s">
        <v>84</v>
      </c>
      <c r="AV1939" s="14" t="s">
        <v>84</v>
      </c>
      <c r="AW1939" s="14" t="s">
        <v>32</v>
      </c>
      <c r="AX1939" s="14" t="s">
        <v>76</v>
      </c>
      <c r="AY1939" s="172" t="s">
        <v>201</v>
      </c>
    </row>
    <row r="1940" spans="1:65" s="13" customFormat="1" ht="11.25">
      <c r="B1940" s="163"/>
      <c r="D1940" s="164" t="s">
        <v>207</v>
      </c>
      <c r="E1940" s="165" t="s">
        <v>1</v>
      </c>
      <c r="F1940" s="166" t="s">
        <v>1508</v>
      </c>
      <c r="H1940" s="165" t="s">
        <v>1</v>
      </c>
      <c r="I1940" s="167"/>
      <c r="L1940" s="163"/>
      <c r="M1940" s="168"/>
      <c r="N1940" s="169"/>
      <c r="O1940" s="169"/>
      <c r="P1940" s="169"/>
      <c r="Q1940" s="169"/>
      <c r="R1940" s="169"/>
      <c r="S1940" s="169"/>
      <c r="T1940" s="170"/>
      <c r="AT1940" s="165" t="s">
        <v>207</v>
      </c>
      <c r="AU1940" s="165" t="s">
        <v>84</v>
      </c>
      <c r="AV1940" s="13" t="s">
        <v>82</v>
      </c>
      <c r="AW1940" s="13" t="s">
        <v>32</v>
      </c>
      <c r="AX1940" s="13" t="s">
        <v>76</v>
      </c>
      <c r="AY1940" s="165" t="s">
        <v>201</v>
      </c>
    </row>
    <row r="1941" spans="1:65" s="14" customFormat="1" ht="11.25">
      <c r="B1941" s="171"/>
      <c r="D1941" s="164" t="s">
        <v>207</v>
      </c>
      <c r="E1941" s="172" t="s">
        <v>1</v>
      </c>
      <c r="F1941" s="173" t="s">
        <v>1692</v>
      </c>
      <c r="H1941" s="174">
        <v>1.0549999999999999</v>
      </c>
      <c r="I1941" s="175"/>
      <c r="L1941" s="171"/>
      <c r="M1941" s="176"/>
      <c r="N1941" s="177"/>
      <c r="O1941" s="177"/>
      <c r="P1941" s="177"/>
      <c r="Q1941" s="177"/>
      <c r="R1941" s="177"/>
      <c r="S1941" s="177"/>
      <c r="T1941" s="178"/>
      <c r="AT1941" s="172" t="s">
        <v>207</v>
      </c>
      <c r="AU1941" s="172" t="s">
        <v>84</v>
      </c>
      <c r="AV1941" s="14" t="s">
        <v>84</v>
      </c>
      <c r="AW1941" s="14" t="s">
        <v>32</v>
      </c>
      <c r="AX1941" s="14" t="s">
        <v>76</v>
      </c>
      <c r="AY1941" s="172" t="s">
        <v>201</v>
      </c>
    </row>
    <row r="1942" spans="1:65" s="15" customFormat="1" ht="11.25">
      <c r="B1942" s="179"/>
      <c r="D1942" s="164" t="s">
        <v>207</v>
      </c>
      <c r="E1942" s="180" t="s">
        <v>1</v>
      </c>
      <c r="F1942" s="181" t="s">
        <v>211</v>
      </c>
      <c r="H1942" s="182">
        <v>10.97</v>
      </c>
      <c r="I1942" s="183"/>
      <c r="L1942" s="179"/>
      <c r="M1942" s="184"/>
      <c r="N1942" s="185"/>
      <c r="O1942" s="185"/>
      <c r="P1942" s="185"/>
      <c r="Q1942" s="185"/>
      <c r="R1942" s="185"/>
      <c r="S1942" s="185"/>
      <c r="T1942" s="186"/>
      <c r="AT1942" s="180" t="s">
        <v>207</v>
      </c>
      <c r="AU1942" s="180" t="s">
        <v>84</v>
      </c>
      <c r="AV1942" s="15" t="s">
        <v>126</v>
      </c>
      <c r="AW1942" s="15" t="s">
        <v>32</v>
      </c>
      <c r="AX1942" s="15" t="s">
        <v>82</v>
      </c>
      <c r="AY1942" s="180" t="s">
        <v>201</v>
      </c>
    </row>
    <row r="1943" spans="1:65" s="2" customFormat="1" ht="16.5" customHeight="1">
      <c r="A1943" s="33"/>
      <c r="B1943" s="149"/>
      <c r="C1943" s="150" t="s">
        <v>1693</v>
      </c>
      <c r="D1943" s="150" t="s">
        <v>203</v>
      </c>
      <c r="E1943" s="151" t="s">
        <v>1694</v>
      </c>
      <c r="F1943" s="152" t="s">
        <v>1695</v>
      </c>
      <c r="G1943" s="153" t="s">
        <v>215</v>
      </c>
      <c r="H1943" s="154">
        <v>1.0129999999999999</v>
      </c>
      <c r="I1943" s="155"/>
      <c r="J1943" s="156">
        <f>ROUND(I1943*H1943,2)</f>
        <v>0</v>
      </c>
      <c r="K1943" s="152" t="s">
        <v>335</v>
      </c>
      <c r="L1943" s="34"/>
      <c r="M1943" s="157" t="s">
        <v>1</v>
      </c>
      <c r="N1943" s="158" t="s">
        <v>41</v>
      </c>
      <c r="O1943" s="59"/>
      <c r="P1943" s="159">
        <f>O1943*H1943</f>
        <v>0</v>
      </c>
      <c r="Q1943" s="159">
        <v>0</v>
      </c>
      <c r="R1943" s="159">
        <f>Q1943*H1943</f>
        <v>0</v>
      </c>
      <c r="S1943" s="159">
        <v>0</v>
      </c>
      <c r="T1943" s="160">
        <f>S1943*H1943</f>
        <v>0</v>
      </c>
      <c r="U1943" s="33"/>
      <c r="V1943" s="33"/>
      <c r="W1943" s="33"/>
      <c r="X1943" s="33"/>
      <c r="Y1943" s="33"/>
      <c r="Z1943" s="33"/>
      <c r="AA1943" s="33"/>
      <c r="AB1943" s="33"/>
      <c r="AC1943" s="33"/>
      <c r="AD1943" s="33"/>
      <c r="AE1943" s="33"/>
      <c r="AR1943" s="161" t="s">
        <v>250</v>
      </c>
      <c r="AT1943" s="161" t="s">
        <v>203</v>
      </c>
      <c r="AU1943" s="161" t="s">
        <v>84</v>
      </c>
      <c r="AY1943" s="18" t="s">
        <v>201</v>
      </c>
      <c r="BE1943" s="162">
        <f>IF(N1943="základní",J1943,0)</f>
        <v>0</v>
      </c>
      <c r="BF1943" s="162">
        <f>IF(N1943="snížená",J1943,0)</f>
        <v>0</v>
      </c>
      <c r="BG1943" s="162">
        <f>IF(N1943="zákl. přenesená",J1943,0)</f>
        <v>0</v>
      </c>
      <c r="BH1943" s="162">
        <f>IF(N1943="sníž. přenesená",J1943,0)</f>
        <v>0</v>
      </c>
      <c r="BI1943" s="162">
        <f>IF(N1943="nulová",J1943,0)</f>
        <v>0</v>
      </c>
      <c r="BJ1943" s="18" t="s">
        <v>82</v>
      </c>
      <c r="BK1943" s="162">
        <f>ROUND(I1943*H1943,2)</f>
        <v>0</v>
      </c>
      <c r="BL1943" s="18" t="s">
        <v>250</v>
      </c>
      <c r="BM1943" s="161" t="s">
        <v>1696</v>
      </c>
    </row>
    <row r="1944" spans="1:65" s="12" customFormat="1" ht="22.9" customHeight="1">
      <c r="B1944" s="136"/>
      <c r="D1944" s="137" t="s">
        <v>75</v>
      </c>
      <c r="E1944" s="147" t="s">
        <v>1697</v>
      </c>
      <c r="F1944" s="147" t="s">
        <v>1698</v>
      </c>
      <c r="I1944" s="139"/>
      <c r="J1944" s="148">
        <f>BK1944</f>
        <v>0</v>
      </c>
      <c r="L1944" s="136"/>
      <c r="M1944" s="141"/>
      <c r="N1944" s="142"/>
      <c r="O1944" s="142"/>
      <c r="P1944" s="143">
        <f>SUM(P1945:P1960)</f>
        <v>0</v>
      </c>
      <c r="Q1944" s="142"/>
      <c r="R1944" s="143">
        <f>SUM(R1945:R1960)</f>
        <v>0.10849328</v>
      </c>
      <c r="S1944" s="142"/>
      <c r="T1944" s="144">
        <f>SUM(T1945:T1960)</f>
        <v>0</v>
      </c>
      <c r="AR1944" s="137" t="s">
        <v>84</v>
      </c>
      <c r="AT1944" s="145" t="s">
        <v>75</v>
      </c>
      <c r="AU1944" s="145" t="s">
        <v>82</v>
      </c>
      <c r="AY1944" s="137" t="s">
        <v>201</v>
      </c>
      <c r="BK1944" s="146">
        <f>SUM(BK1945:BK1960)</f>
        <v>0</v>
      </c>
    </row>
    <row r="1945" spans="1:65" s="2" customFormat="1" ht="16.5" customHeight="1">
      <c r="A1945" s="33"/>
      <c r="B1945" s="149"/>
      <c r="C1945" s="150" t="s">
        <v>1699</v>
      </c>
      <c r="D1945" s="150" t="s">
        <v>203</v>
      </c>
      <c r="E1945" s="151" t="s">
        <v>1700</v>
      </c>
      <c r="F1945" s="152" t="s">
        <v>1701</v>
      </c>
      <c r="G1945" s="153" t="s">
        <v>405</v>
      </c>
      <c r="H1945" s="154">
        <v>94.596999999999994</v>
      </c>
      <c r="I1945" s="155"/>
      <c r="J1945" s="156">
        <f>ROUND(I1945*H1945,2)</f>
        <v>0</v>
      </c>
      <c r="K1945" s="152" t="s">
        <v>1</v>
      </c>
      <c r="L1945" s="34"/>
      <c r="M1945" s="157" t="s">
        <v>1</v>
      </c>
      <c r="N1945" s="158" t="s">
        <v>41</v>
      </c>
      <c r="O1945" s="59"/>
      <c r="P1945" s="159">
        <f>O1945*H1945</f>
        <v>0</v>
      </c>
      <c r="Q1945" s="159">
        <v>4.2000000000000002E-4</v>
      </c>
      <c r="R1945" s="159">
        <f>Q1945*H1945</f>
        <v>3.9730740000000001E-2</v>
      </c>
      <c r="S1945" s="159">
        <v>0</v>
      </c>
      <c r="T1945" s="160">
        <f>S1945*H1945</f>
        <v>0</v>
      </c>
      <c r="U1945" s="33"/>
      <c r="V1945" s="33"/>
      <c r="W1945" s="33"/>
      <c r="X1945" s="33"/>
      <c r="Y1945" s="33"/>
      <c r="Z1945" s="33"/>
      <c r="AA1945" s="33"/>
      <c r="AB1945" s="33"/>
      <c r="AC1945" s="33"/>
      <c r="AD1945" s="33"/>
      <c r="AE1945" s="33"/>
      <c r="AR1945" s="161" t="s">
        <v>250</v>
      </c>
      <c r="AT1945" s="161" t="s">
        <v>203</v>
      </c>
      <c r="AU1945" s="161" t="s">
        <v>84</v>
      </c>
      <c r="AY1945" s="18" t="s">
        <v>201</v>
      </c>
      <c r="BE1945" s="162">
        <f>IF(N1945="základní",J1945,0)</f>
        <v>0</v>
      </c>
      <c r="BF1945" s="162">
        <f>IF(N1945="snížená",J1945,0)</f>
        <v>0</v>
      </c>
      <c r="BG1945" s="162">
        <f>IF(N1945="zákl. přenesená",J1945,0)</f>
        <v>0</v>
      </c>
      <c r="BH1945" s="162">
        <f>IF(N1945="sníž. přenesená",J1945,0)</f>
        <v>0</v>
      </c>
      <c r="BI1945" s="162">
        <f>IF(N1945="nulová",J1945,0)</f>
        <v>0</v>
      </c>
      <c r="BJ1945" s="18" t="s">
        <v>82</v>
      </c>
      <c r="BK1945" s="162">
        <f>ROUND(I1945*H1945,2)</f>
        <v>0</v>
      </c>
      <c r="BL1945" s="18" t="s">
        <v>250</v>
      </c>
      <c r="BM1945" s="161" t="s">
        <v>1702</v>
      </c>
    </row>
    <row r="1946" spans="1:65" s="13" customFormat="1" ht="11.25">
      <c r="B1946" s="163"/>
      <c r="D1946" s="164" t="s">
        <v>207</v>
      </c>
      <c r="E1946" s="165" t="s">
        <v>1</v>
      </c>
      <c r="F1946" s="166" t="s">
        <v>564</v>
      </c>
      <c r="H1946" s="165" t="s">
        <v>1</v>
      </c>
      <c r="I1946" s="167"/>
      <c r="L1946" s="163"/>
      <c r="M1946" s="168"/>
      <c r="N1946" s="169"/>
      <c r="O1946" s="169"/>
      <c r="P1946" s="169"/>
      <c r="Q1946" s="169"/>
      <c r="R1946" s="169"/>
      <c r="S1946" s="169"/>
      <c r="T1946" s="170"/>
      <c r="AT1946" s="165" t="s">
        <v>207</v>
      </c>
      <c r="AU1946" s="165" t="s">
        <v>84</v>
      </c>
      <c r="AV1946" s="13" t="s">
        <v>82</v>
      </c>
      <c r="AW1946" s="13" t="s">
        <v>32</v>
      </c>
      <c r="AX1946" s="13" t="s">
        <v>76</v>
      </c>
      <c r="AY1946" s="165" t="s">
        <v>201</v>
      </c>
    </row>
    <row r="1947" spans="1:65" s="14" customFormat="1" ht="11.25">
      <c r="B1947" s="171"/>
      <c r="D1947" s="164" t="s">
        <v>207</v>
      </c>
      <c r="E1947" s="172" t="s">
        <v>1</v>
      </c>
      <c r="F1947" s="173" t="s">
        <v>565</v>
      </c>
      <c r="H1947" s="174">
        <v>94.596999999999994</v>
      </c>
      <c r="I1947" s="175"/>
      <c r="L1947" s="171"/>
      <c r="M1947" s="176"/>
      <c r="N1947" s="177"/>
      <c r="O1947" s="177"/>
      <c r="P1947" s="177"/>
      <c r="Q1947" s="177"/>
      <c r="R1947" s="177"/>
      <c r="S1947" s="177"/>
      <c r="T1947" s="178"/>
      <c r="AT1947" s="172" t="s">
        <v>207</v>
      </c>
      <c r="AU1947" s="172" t="s">
        <v>84</v>
      </c>
      <c r="AV1947" s="14" t="s">
        <v>84</v>
      </c>
      <c r="AW1947" s="14" t="s">
        <v>32</v>
      </c>
      <c r="AX1947" s="14" t="s">
        <v>76</v>
      </c>
      <c r="AY1947" s="172" t="s">
        <v>201</v>
      </c>
    </row>
    <row r="1948" spans="1:65" s="15" customFormat="1" ht="11.25">
      <c r="B1948" s="179"/>
      <c r="D1948" s="164" t="s">
        <v>207</v>
      </c>
      <c r="E1948" s="180" t="s">
        <v>1</v>
      </c>
      <c r="F1948" s="181" t="s">
        <v>211</v>
      </c>
      <c r="H1948" s="182">
        <v>94.596999999999994</v>
      </c>
      <c r="I1948" s="183"/>
      <c r="L1948" s="179"/>
      <c r="M1948" s="184"/>
      <c r="N1948" s="185"/>
      <c r="O1948" s="185"/>
      <c r="P1948" s="185"/>
      <c r="Q1948" s="185"/>
      <c r="R1948" s="185"/>
      <c r="S1948" s="185"/>
      <c r="T1948" s="186"/>
      <c r="AT1948" s="180" t="s">
        <v>207</v>
      </c>
      <c r="AU1948" s="180" t="s">
        <v>84</v>
      </c>
      <c r="AV1948" s="15" t="s">
        <v>126</v>
      </c>
      <c r="AW1948" s="15" t="s">
        <v>32</v>
      </c>
      <c r="AX1948" s="15" t="s">
        <v>82</v>
      </c>
      <c r="AY1948" s="180" t="s">
        <v>201</v>
      </c>
    </row>
    <row r="1949" spans="1:65" s="2" customFormat="1" ht="16.5" customHeight="1">
      <c r="A1949" s="33"/>
      <c r="B1949" s="149"/>
      <c r="C1949" s="150" t="s">
        <v>1703</v>
      </c>
      <c r="D1949" s="150" t="s">
        <v>203</v>
      </c>
      <c r="E1949" s="151" t="s">
        <v>1704</v>
      </c>
      <c r="F1949" s="152" t="s">
        <v>1705</v>
      </c>
      <c r="G1949" s="153" t="s">
        <v>405</v>
      </c>
      <c r="H1949" s="154">
        <v>61.436999999999998</v>
      </c>
      <c r="I1949" s="155"/>
      <c r="J1949" s="156">
        <f>ROUND(I1949*H1949,2)</f>
        <v>0</v>
      </c>
      <c r="K1949" s="152" t="s">
        <v>1</v>
      </c>
      <c r="L1949" s="34"/>
      <c r="M1949" s="157" t="s">
        <v>1</v>
      </c>
      <c r="N1949" s="158" t="s">
        <v>41</v>
      </c>
      <c r="O1949" s="59"/>
      <c r="P1949" s="159">
        <f>O1949*H1949</f>
        <v>0</v>
      </c>
      <c r="Q1949" s="159">
        <v>4.2000000000000002E-4</v>
      </c>
      <c r="R1949" s="159">
        <f>Q1949*H1949</f>
        <v>2.580354E-2</v>
      </c>
      <c r="S1949" s="159">
        <v>0</v>
      </c>
      <c r="T1949" s="160">
        <f>S1949*H1949</f>
        <v>0</v>
      </c>
      <c r="U1949" s="33"/>
      <c r="V1949" s="33"/>
      <c r="W1949" s="33"/>
      <c r="X1949" s="33"/>
      <c r="Y1949" s="33"/>
      <c r="Z1949" s="33"/>
      <c r="AA1949" s="33"/>
      <c r="AB1949" s="33"/>
      <c r="AC1949" s="33"/>
      <c r="AD1949" s="33"/>
      <c r="AE1949" s="33"/>
      <c r="AR1949" s="161" t="s">
        <v>250</v>
      </c>
      <c r="AT1949" s="161" t="s">
        <v>203</v>
      </c>
      <c r="AU1949" s="161" t="s">
        <v>84</v>
      </c>
      <c r="AY1949" s="18" t="s">
        <v>201</v>
      </c>
      <c r="BE1949" s="162">
        <f>IF(N1949="základní",J1949,0)</f>
        <v>0</v>
      </c>
      <c r="BF1949" s="162">
        <f>IF(N1949="snížená",J1949,0)</f>
        <v>0</v>
      </c>
      <c r="BG1949" s="162">
        <f>IF(N1949="zákl. přenesená",J1949,0)</f>
        <v>0</v>
      </c>
      <c r="BH1949" s="162">
        <f>IF(N1949="sníž. přenesená",J1949,0)</f>
        <v>0</v>
      </c>
      <c r="BI1949" s="162">
        <f>IF(N1949="nulová",J1949,0)</f>
        <v>0</v>
      </c>
      <c r="BJ1949" s="18" t="s">
        <v>82</v>
      </c>
      <c r="BK1949" s="162">
        <f>ROUND(I1949*H1949,2)</f>
        <v>0</v>
      </c>
      <c r="BL1949" s="18" t="s">
        <v>250</v>
      </c>
      <c r="BM1949" s="161" t="s">
        <v>1706</v>
      </c>
    </row>
    <row r="1950" spans="1:65" s="13" customFormat="1" ht="11.25">
      <c r="B1950" s="163"/>
      <c r="D1950" s="164" t="s">
        <v>207</v>
      </c>
      <c r="E1950" s="165" t="s">
        <v>1</v>
      </c>
      <c r="F1950" s="166" t="s">
        <v>470</v>
      </c>
      <c r="H1950" s="165" t="s">
        <v>1</v>
      </c>
      <c r="I1950" s="167"/>
      <c r="L1950" s="163"/>
      <c r="M1950" s="168"/>
      <c r="N1950" s="169"/>
      <c r="O1950" s="169"/>
      <c r="P1950" s="169"/>
      <c r="Q1950" s="169"/>
      <c r="R1950" s="169"/>
      <c r="S1950" s="169"/>
      <c r="T1950" s="170"/>
      <c r="AT1950" s="165" t="s">
        <v>207</v>
      </c>
      <c r="AU1950" s="165" t="s">
        <v>84</v>
      </c>
      <c r="AV1950" s="13" t="s">
        <v>82</v>
      </c>
      <c r="AW1950" s="13" t="s">
        <v>32</v>
      </c>
      <c r="AX1950" s="13" t="s">
        <v>76</v>
      </c>
      <c r="AY1950" s="165" t="s">
        <v>201</v>
      </c>
    </row>
    <row r="1951" spans="1:65" s="14" customFormat="1" ht="11.25">
      <c r="B1951" s="171"/>
      <c r="D1951" s="164" t="s">
        <v>207</v>
      </c>
      <c r="E1951" s="172" t="s">
        <v>1</v>
      </c>
      <c r="F1951" s="173" t="s">
        <v>1707</v>
      </c>
      <c r="H1951" s="174">
        <v>18.648</v>
      </c>
      <c r="I1951" s="175"/>
      <c r="L1951" s="171"/>
      <c r="M1951" s="176"/>
      <c r="N1951" s="177"/>
      <c r="O1951" s="177"/>
      <c r="P1951" s="177"/>
      <c r="Q1951" s="177"/>
      <c r="R1951" s="177"/>
      <c r="S1951" s="177"/>
      <c r="T1951" s="178"/>
      <c r="AT1951" s="172" t="s">
        <v>207</v>
      </c>
      <c r="AU1951" s="172" t="s">
        <v>84</v>
      </c>
      <c r="AV1951" s="14" t="s">
        <v>84</v>
      </c>
      <c r="AW1951" s="14" t="s">
        <v>32</v>
      </c>
      <c r="AX1951" s="14" t="s">
        <v>76</v>
      </c>
      <c r="AY1951" s="172" t="s">
        <v>201</v>
      </c>
    </row>
    <row r="1952" spans="1:65" s="13" customFormat="1" ht="11.25">
      <c r="B1952" s="163"/>
      <c r="D1952" s="164" t="s">
        <v>207</v>
      </c>
      <c r="E1952" s="165" t="s">
        <v>1</v>
      </c>
      <c r="F1952" s="166" t="s">
        <v>574</v>
      </c>
      <c r="H1952" s="165" t="s">
        <v>1</v>
      </c>
      <c r="I1952" s="167"/>
      <c r="L1952" s="163"/>
      <c r="M1952" s="168"/>
      <c r="N1952" s="169"/>
      <c r="O1952" s="169"/>
      <c r="P1952" s="169"/>
      <c r="Q1952" s="169"/>
      <c r="R1952" s="169"/>
      <c r="S1952" s="169"/>
      <c r="T1952" s="170"/>
      <c r="AT1952" s="165" t="s">
        <v>207</v>
      </c>
      <c r="AU1952" s="165" t="s">
        <v>84</v>
      </c>
      <c r="AV1952" s="13" t="s">
        <v>82</v>
      </c>
      <c r="AW1952" s="13" t="s">
        <v>32</v>
      </c>
      <c r="AX1952" s="13" t="s">
        <v>76</v>
      </c>
      <c r="AY1952" s="165" t="s">
        <v>201</v>
      </c>
    </row>
    <row r="1953" spans="1:65" s="13" customFormat="1" ht="11.25">
      <c r="B1953" s="163"/>
      <c r="D1953" s="164" t="s">
        <v>207</v>
      </c>
      <c r="E1953" s="165" t="s">
        <v>1</v>
      </c>
      <c r="F1953" s="166" t="s">
        <v>476</v>
      </c>
      <c r="H1953" s="165" t="s">
        <v>1</v>
      </c>
      <c r="I1953" s="167"/>
      <c r="L1953" s="163"/>
      <c r="M1953" s="168"/>
      <c r="N1953" s="169"/>
      <c r="O1953" s="169"/>
      <c r="P1953" s="169"/>
      <c r="Q1953" s="169"/>
      <c r="R1953" s="169"/>
      <c r="S1953" s="169"/>
      <c r="T1953" s="170"/>
      <c r="AT1953" s="165" t="s">
        <v>207</v>
      </c>
      <c r="AU1953" s="165" t="s">
        <v>84</v>
      </c>
      <c r="AV1953" s="13" t="s">
        <v>82</v>
      </c>
      <c r="AW1953" s="13" t="s">
        <v>32</v>
      </c>
      <c r="AX1953" s="13" t="s">
        <v>76</v>
      </c>
      <c r="AY1953" s="165" t="s">
        <v>201</v>
      </c>
    </row>
    <row r="1954" spans="1:65" s="14" customFormat="1" ht="11.25">
      <c r="B1954" s="171"/>
      <c r="D1954" s="164" t="s">
        <v>207</v>
      </c>
      <c r="E1954" s="172" t="s">
        <v>1</v>
      </c>
      <c r="F1954" s="173" t="s">
        <v>575</v>
      </c>
      <c r="H1954" s="174">
        <v>16.413</v>
      </c>
      <c r="I1954" s="175"/>
      <c r="L1954" s="171"/>
      <c r="M1954" s="176"/>
      <c r="N1954" s="177"/>
      <c r="O1954" s="177"/>
      <c r="P1954" s="177"/>
      <c r="Q1954" s="177"/>
      <c r="R1954" s="177"/>
      <c r="S1954" s="177"/>
      <c r="T1954" s="178"/>
      <c r="AT1954" s="172" t="s">
        <v>207</v>
      </c>
      <c r="AU1954" s="172" t="s">
        <v>84</v>
      </c>
      <c r="AV1954" s="14" t="s">
        <v>84</v>
      </c>
      <c r="AW1954" s="14" t="s">
        <v>32</v>
      </c>
      <c r="AX1954" s="14" t="s">
        <v>76</v>
      </c>
      <c r="AY1954" s="172" t="s">
        <v>201</v>
      </c>
    </row>
    <row r="1955" spans="1:65" s="14" customFormat="1" ht="11.25">
      <c r="B1955" s="171"/>
      <c r="D1955" s="164" t="s">
        <v>207</v>
      </c>
      <c r="E1955" s="172" t="s">
        <v>1</v>
      </c>
      <c r="F1955" s="173" t="s">
        <v>576</v>
      </c>
      <c r="H1955" s="174">
        <v>-3.36</v>
      </c>
      <c r="I1955" s="175"/>
      <c r="L1955" s="171"/>
      <c r="M1955" s="176"/>
      <c r="N1955" s="177"/>
      <c r="O1955" s="177"/>
      <c r="P1955" s="177"/>
      <c r="Q1955" s="177"/>
      <c r="R1955" s="177"/>
      <c r="S1955" s="177"/>
      <c r="T1955" s="178"/>
      <c r="AT1955" s="172" t="s">
        <v>207</v>
      </c>
      <c r="AU1955" s="172" t="s">
        <v>84</v>
      </c>
      <c r="AV1955" s="14" t="s">
        <v>84</v>
      </c>
      <c r="AW1955" s="14" t="s">
        <v>32</v>
      </c>
      <c r="AX1955" s="14" t="s">
        <v>76</v>
      </c>
      <c r="AY1955" s="172" t="s">
        <v>201</v>
      </c>
    </row>
    <row r="1956" spans="1:65" s="13" customFormat="1" ht="11.25">
      <c r="B1956" s="163"/>
      <c r="D1956" s="164" t="s">
        <v>207</v>
      </c>
      <c r="E1956" s="165" t="s">
        <v>1</v>
      </c>
      <c r="F1956" s="166" t="s">
        <v>577</v>
      </c>
      <c r="H1956" s="165" t="s">
        <v>1</v>
      </c>
      <c r="I1956" s="167"/>
      <c r="L1956" s="163"/>
      <c r="M1956" s="168"/>
      <c r="N1956" s="169"/>
      <c r="O1956" s="169"/>
      <c r="P1956" s="169"/>
      <c r="Q1956" s="169"/>
      <c r="R1956" s="169"/>
      <c r="S1956" s="169"/>
      <c r="T1956" s="170"/>
      <c r="AT1956" s="165" t="s">
        <v>207</v>
      </c>
      <c r="AU1956" s="165" t="s">
        <v>84</v>
      </c>
      <c r="AV1956" s="13" t="s">
        <v>82</v>
      </c>
      <c r="AW1956" s="13" t="s">
        <v>32</v>
      </c>
      <c r="AX1956" s="13" t="s">
        <v>76</v>
      </c>
      <c r="AY1956" s="165" t="s">
        <v>201</v>
      </c>
    </row>
    <row r="1957" spans="1:65" s="14" customFormat="1" ht="11.25">
      <c r="B1957" s="171"/>
      <c r="D1957" s="164" t="s">
        <v>207</v>
      </c>
      <c r="E1957" s="172" t="s">
        <v>1</v>
      </c>
      <c r="F1957" s="173" t="s">
        <v>578</v>
      </c>
      <c r="H1957" s="174">
        <v>29.736000000000001</v>
      </c>
      <c r="I1957" s="175"/>
      <c r="L1957" s="171"/>
      <c r="M1957" s="176"/>
      <c r="N1957" s="177"/>
      <c r="O1957" s="177"/>
      <c r="P1957" s="177"/>
      <c r="Q1957" s="177"/>
      <c r="R1957" s="177"/>
      <c r="S1957" s="177"/>
      <c r="T1957" s="178"/>
      <c r="AT1957" s="172" t="s">
        <v>207</v>
      </c>
      <c r="AU1957" s="172" t="s">
        <v>84</v>
      </c>
      <c r="AV1957" s="14" t="s">
        <v>84</v>
      </c>
      <c r="AW1957" s="14" t="s">
        <v>32</v>
      </c>
      <c r="AX1957" s="14" t="s">
        <v>76</v>
      </c>
      <c r="AY1957" s="172" t="s">
        <v>201</v>
      </c>
    </row>
    <row r="1958" spans="1:65" s="15" customFormat="1" ht="11.25">
      <c r="B1958" s="179"/>
      <c r="D1958" s="164" t="s">
        <v>207</v>
      </c>
      <c r="E1958" s="180" t="s">
        <v>1</v>
      </c>
      <c r="F1958" s="181" t="s">
        <v>211</v>
      </c>
      <c r="H1958" s="182">
        <v>61.436999999999998</v>
      </c>
      <c r="I1958" s="183"/>
      <c r="L1958" s="179"/>
      <c r="M1958" s="184"/>
      <c r="N1958" s="185"/>
      <c r="O1958" s="185"/>
      <c r="P1958" s="185"/>
      <c r="Q1958" s="185"/>
      <c r="R1958" s="185"/>
      <c r="S1958" s="185"/>
      <c r="T1958" s="186"/>
      <c r="AT1958" s="180" t="s">
        <v>207</v>
      </c>
      <c r="AU1958" s="180" t="s">
        <v>84</v>
      </c>
      <c r="AV1958" s="15" t="s">
        <v>126</v>
      </c>
      <c r="AW1958" s="15" t="s">
        <v>32</v>
      </c>
      <c r="AX1958" s="15" t="s">
        <v>82</v>
      </c>
      <c r="AY1958" s="180" t="s">
        <v>201</v>
      </c>
    </row>
    <row r="1959" spans="1:65" s="2" customFormat="1" ht="16.5" customHeight="1">
      <c r="A1959" s="33"/>
      <c r="B1959" s="149"/>
      <c r="C1959" s="150" t="s">
        <v>1708</v>
      </c>
      <c r="D1959" s="150" t="s">
        <v>203</v>
      </c>
      <c r="E1959" s="151" t="s">
        <v>1709</v>
      </c>
      <c r="F1959" s="152" t="s">
        <v>1710</v>
      </c>
      <c r="G1959" s="153" t="s">
        <v>405</v>
      </c>
      <c r="H1959" s="154">
        <v>252.7</v>
      </c>
      <c r="I1959" s="155"/>
      <c r="J1959" s="156">
        <f>ROUND(I1959*H1959,2)</f>
        <v>0</v>
      </c>
      <c r="K1959" s="152" t="s">
        <v>1</v>
      </c>
      <c r="L1959" s="34"/>
      <c r="M1959" s="157" t="s">
        <v>1</v>
      </c>
      <c r="N1959" s="158" t="s">
        <v>41</v>
      </c>
      <c r="O1959" s="59"/>
      <c r="P1959" s="159">
        <f>O1959*H1959</f>
        <v>0</v>
      </c>
      <c r="Q1959" s="159">
        <v>1.7000000000000001E-4</v>
      </c>
      <c r="R1959" s="159">
        <f>Q1959*H1959</f>
        <v>4.2959000000000004E-2</v>
      </c>
      <c r="S1959" s="159">
        <v>0</v>
      </c>
      <c r="T1959" s="160">
        <f>S1959*H1959</f>
        <v>0</v>
      </c>
      <c r="U1959" s="33"/>
      <c r="V1959" s="33"/>
      <c r="W1959" s="33"/>
      <c r="X1959" s="33"/>
      <c r="Y1959" s="33"/>
      <c r="Z1959" s="33"/>
      <c r="AA1959" s="33"/>
      <c r="AB1959" s="33"/>
      <c r="AC1959" s="33"/>
      <c r="AD1959" s="33"/>
      <c r="AE1959" s="33"/>
      <c r="AR1959" s="161" t="s">
        <v>250</v>
      </c>
      <c r="AT1959" s="161" t="s">
        <v>203</v>
      </c>
      <c r="AU1959" s="161" t="s">
        <v>84</v>
      </c>
      <c r="AY1959" s="18" t="s">
        <v>201</v>
      </c>
      <c r="BE1959" s="162">
        <f>IF(N1959="základní",J1959,0)</f>
        <v>0</v>
      </c>
      <c r="BF1959" s="162">
        <f>IF(N1959="snížená",J1959,0)</f>
        <v>0</v>
      </c>
      <c r="BG1959" s="162">
        <f>IF(N1959="zákl. přenesená",J1959,0)</f>
        <v>0</v>
      </c>
      <c r="BH1959" s="162">
        <f>IF(N1959="sníž. přenesená",J1959,0)</f>
        <v>0</v>
      </c>
      <c r="BI1959" s="162">
        <f>IF(N1959="nulová",J1959,0)</f>
        <v>0</v>
      </c>
      <c r="BJ1959" s="18" t="s">
        <v>82</v>
      </c>
      <c r="BK1959" s="162">
        <f>ROUND(I1959*H1959,2)</f>
        <v>0</v>
      </c>
      <c r="BL1959" s="18" t="s">
        <v>250</v>
      </c>
      <c r="BM1959" s="161" t="s">
        <v>1711</v>
      </c>
    </row>
    <row r="1960" spans="1:65" s="14" customFormat="1" ht="11.25">
      <c r="B1960" s="171"/>
      <c r="D1960" s="164" t="s">
        <v>207</v>
      </c>
      <c r="E1960" s="172" t="s">
        <v>1</v>
      </c>
      <c r="F1960" s="173" t="s">
        <v>306</v>
      </c>
      <c r="H1960" s="174">
        <v>252.7</v>
      </c>
      <c r="I1960" s="175"/>
      <c r="L1960" s="171"/>
      <c r="M1960" s="176"/>
      <c r="N1960" s="177"/>
      <c r="O1960" s="177"/>
      <c r="P1960" s="177"/>
      <c r="Q1960" s="177"/>
      <c r="R1960" s="177"/>
      <c r="S1960" s="177"/>
      <c r="T1960" s="178"/>
      <c r="AT1960" s="172" t="s">
        <v>207</v>
      </c>
      <c r="AU1960" s="172" t="s">
        <v>84</v>
      </c>
      <c r="AV1960" s="14" t="s">
        <v>84</v>
      </c>
      <c r="AW1960" s="14" t="s">
        <v>32</v>
      </c>
      <c r="AX1960" s="14" t="s">
        <v>82</v>
      </c>
      <c r="AY1960" s="172" t="s">
        <v>201</v>
      </c>
    </row>
    <row r="1961" spans="1:65" s="12" customFormat="1" ht="22.9" customHeight="1">
      <c r="B1961" s="136"/>
      <c r="D1961" s="137" t="s">
        <v>75</v>
      </c>
      <c r="E1961" s="147" t="s">
        <v>1712</v>
      </c>
      <c r="F1961" s="147" t="s">
        <v>1713</v>
      </c>
      <c r="I1961" s="139"/>
      <c r="J1961" s="148">
        <f>BK1961</f>
        <v>0</v>
      </c>
      <c r="L1961" s="136"/>
      <c r="M1961" s="141"/>
      <c r="N1961" s="142"/>
      <c r="O1961" s="142"/>
      <c r="P1961" s="143">
        <f>SUM(P1962:P1974)</f>
        <v>0</v>
      </c>
      <c r="Q1961" s="142"/>
      <c r="R1961" s="143">
        <f>SUM(R1962:R1974)</f>
        <v>0.49305959999999993</v>
      </c>
      <c r="S1961" s="142"/>
      <c r="T1961" s="144">
        <f>SUM(T1962:T1974)</f>
        <v>0</v>
      </c>
      <c r="AR1961" s="137" t="s">
        <v>84</v>
      </c>
      <c r="AT1961" s="145" t="s">
        <v>75</v>
      </c>
      <c r="AU1961" s="145" t="s">
        <v>82</v>
      </c>
      <c r="AY1961" s="137" t="s">
        <v>201</v>
      </c>
      <c r="BK1961" s="146">
        <f>SUM(BK1962:BK1974)</f>
        <v>0</v>
      </c>
    </row>
    <row r="1962" spans="1:65" s="2" customFormat="1" ht="16.5" customHeight="1">
      <c r="A1962" s="33"/>
      <c r="B1962" s="149"/>
      <c r="C1962" s="150" t="s">
        <v>1714</v>
      </c>
      <c r="D1962" s="150" t="s">
        <v>203</v>
      </c>
      <c r="E1962" s="151" t="s">
        <v>1715</v>
      </c>
      <c r="F1962" s="152" t="s">
        <v>1716</v>
      </c>
      <c r="G1962" s="153" t="s">
        <v>405</v>
      </c>
      <c r="H1962" s="154">
        <v>1369.61</v>
      </c>
      <c r="I1962" s="155"/>
      <c r="J1962" s="156">
        <f>ROUND(I1962*H1962,2)</f>
        <v>0</v>
      </c>
      <c r="K1962" s="152" t="s">
        <v>335</v>
      </c>
      <c r="L1962" s="34"/>
      <c r="M1962" s="157" t="s">
        <v>1</v>
      </c>
      <c r="N1962" s="158" t="s">
        <v>41</v>
      </c>
      <c r="O1962" s="59"/>
      <c r="P1962" s="159">
        <f>O1962*H1962</f>
        <v>0</v>
      </c>
      <c r="Q1962" s="159">
        <v>2.1000000000000001E-4</v>
      </c>
      <c r="R1962" s="159">
        <f>Q1962*H1962</f>
        <v>0.28761809999999999</v>
      </c>
      <c r="S1962" s="159">
        <v>0</v>
      </c>
      <c r="T1962" s="160">
        <f>S1962*H1962</f>
        <v>0</v>
      </c>
      <c r="U1962" s="33"/>
      <c r="V1962" s="33"/>
      <c r="W1962" s="33"/>
      <c r="X1962" s="33"/>
      <c r="Y1962" s="33"/>
      <c r="Z1962" s="33"/>
      <c r="AA1962" s="33"/>
      <c r="AB1962" s="33"/>
      <c r="AC1962" s="33"/>
      <c r="AD1962" s="33"/>
      <c r="AE1962" s="33"/>
      <c r="AR1962" s="161" t="s">
        <v>250</v>
      </c>
      <c r="AT1962" s="161" t="s">
        <v>203</v>
      </c>
      <c r="AU1962" s="161" t="s">
        <v>84</v>
      </c>
      <c r="AY1962" s="18" t="s">
        <v>201</v>
      </c>
      <c r="BE1962" s="162">
        <f>IF(N1962="základní",J1962,0)</f>
        <v>0</v>
      </c>
      <c r="BF1962" s="162">
        <f>IF(N1962="snížená",J1962,0)</f>
        <v>0</v>
      </c>
      <c r="BG1962" s="162">
        <f>IF(N1962="zákl. přenesená",J1962,0)</f>
        <v>0</v>
      </c>
      <c r="BH1962" s="162">
        <f>IF(N1962="sníž. přenesená",J1962,0)</f>
        <v>0</v>
      </c>
      <c r="BI1962" s="162">
        <f>IF(N1962="nulová",J1962,0)</f>
        <v>0</v>
      </c>
      <c r="BJ1962" s="18" t="s">
        <v>82</v>
      </c>
      <c r="BK1962" s="162">
        <f>ROUND(I1962*H1962,2)</f>
        <v>0</v>
      </c>
      <c r="BL1962" s="18" t="s">
        <v>250</v>
      </c>
      <c r="BM1962" s="161" t="s">
        <v>1717</v>
      </c>
    </row>
    <row r="1963" spans="1:65" s="2" customFormat="1" ht="21.75" customHeight="1">
      <c r="A1963" s="33"/>
      <c r="B1963" s="149"/>
      <c r="C1963" s="150" t="s">
        <v>1718</v>
      </c>
      <c r="D1963" s="150" t="s">
        <v>203</v>
      </c>
      <c r="E1963" s="151" t="s">
        <v>1719</v>
      </c>
      <c r="F1963" s="152" t="s">
        <v>1720</v>
      </c>
      <c r="G1963" s="153" t="s">
        <v>405</v>
      </c>
      <c r="H1963" s="154">
        <v>1369.61</v>
      </c>
      <c r="I1963" s="155"/>
      <c r="J1963" s="156">
        <f>ROUND(I1963*H1963,2)</f>
        <v>0</v>
      </c>
      <c r="K1963" s="152" t="s">
        <v>335</v>
      </c>
      <c r="L1963" s="34"/>
      <c r="M1963" s="157" t="s">
        <v>1</v>
      </c>
      <c r="N1963" s="158" t="s">
        <v>41</v>
      </c>
      <c r="O1963" s="59"/>
      <c r="P1963" s="159">
        <f>O1963*H1963</f>
        <v>0</v>
      </c>
      <c r="Q1963" s="159">
        <v>1.4999999999999999E-4</v>
      </c>
      <c r="R1963" s="159">
        <f>Q1963*H1963</f>
        <v>0.20544149999999997</v>
      </c>
      <c r="S1963" s="159">
        <v>0</v>
      </c>
      <c r="T1963" s="160">
        <f>S1963*H1963</f>
        <v>0</v>
      </c>
      <c r="U1963" s="33"/>
      <c r="V1963" s="33"/>
      <c r="W1963" s="33"/>
      <c r="X1963" s="33"/>
      <c r="Y1963" s="33"/>
      <c r="Z1963" s="33"/>
      <c r="AA1963" s="33"/>
      <c r="AB1963" s="33"/>
      <c r="AC1963" s="33"/>
      <c r="AD1963" s="33"/>
      <c r="AE1963" s="33"/>
      <c r="AR1963" s="161" t="s">
        <v>250</v>
      </c>
      <c r="AT1963" s="161" t="s">
        <v>203</v>
      </c>
      <c r="AU1963" s="161" t="s">
        <v>84</v>
      </c>
      <c r="AY1963" s="18" t="s">
        <v>201</v>
      </c>
      <c r="BE1963" s="162">
        <f>IF(N1963="základní",J1963,0)</f>
        <v>0</v>
      </c>
      <c r="BF1963" s="162">
        <f>IF(N1963="snížená",J1963,0)</f>
        <v>0</v>
      </c>
      <c r="BG1963" s="162">
        <f>IF(N1963="zákl. přenesená",J1963,0)</f>
        <v>0</v>
      </c>
      <c r="BH1963" s="162">
        <f>IF(N1963="sníž. přenesená",J1963,0)</f>
        <v>0</v>
      </c>
      <c r="BI1963" s="162">
        <f>IF(N1963="nulová",J1963,0)</f>
        <v>0</v>
      </c>
      <c r="BJ1963" s="18" t="s">
        <v>82</v>
      </c>
      <c r="BK1963" s="162">
        <f>ROUND(I1963*H1963,2)</f>
        <v>0</v>
      </c>
      <c r="BL1963" s="18" t="s">
        <v>250</v>
      </c>
      <c r="BM1963" s="161" t="s">
        <v>1721</v>
      </c>
    </row>
    <row r="1964" spans="1:65" s="13" customFormat="1" ht="11.25">
      <c r="B1964" s="163"/>
      <c r="D1964" s="164" t="s">
        <v>207</v>
      </c>
      <c r="E1964" s="165" t="s">
        <v>1</v>
      </c>
      <c r="F1964" s="166" t="s">
        <v>1722</v>
      </c>
      <c r="H1964" s="165" t="s">
        <v>1</v>
      </c>
      <c r="I1964" s="167"/>
      <c r="L1964" s="163"/>
      <c r="M1964" s="168"/>
      <c r="N1964" s="169"/>
      <c r="O1964" s="169"/>
      <c r="P1964" s="169"/>
      <c r="Q1964" s="169"/>
      <c r="R1964" s="169"/>
      <c r="S1964" s="169"/>
      <c r="T1964" s="170"/>
      <c r="AT1964" s="165" t="s">
        <v>207</v>
      </c>
      <c r="AU1964" s="165" t="s">
        <v>84</v>
      </c>
      <c r="AV1964" s="13" t="s">
        <v>82</v>
      </c>
      <c r="AW1964" s="13" t="s">
        <v>32</v>
      </c>
      <c r="AX1964" s="13" t="s">
        <v>76</v>
      </c>
      <c r="AY1964" s="165" t="s">
        <v>201</v>
      </c>
    </row>
    <row r="1965" spans="1:65" s="14" customFormat="1" ht="11.25">
      <c r="B1965" s="171"/>
      <c r="D1965" s="164" t="s">
        <v>207</v>
      </c>
      <c r="E1965" s="172" t="s">
        <v>1</v>
      </c>
      <c r="F1965" s="173" t="s">
        <v>1723</v>
      </c>
      <c r="H1965" s="174">
        <v>76.853999999999999</v>
      </c>
      <c r="I1965" s="175"/>
      <c r="L1965" s="171"/>
      <c r="M1965" s="176"/>
      <c r="N1965" s="177"/>
      <c r="O1965" s="177"/>
      <c r="P1965" s="177"/>
      <c r="Q1965" s="177"/>
      <c r="R1965" s="177"/>
      <c r="S1965" s="177"/>
      <c r="T1965" s="178"/>
      <c r="AT1965" s="172" t="s">
        <v>207</v>
      </c>
      <c r="AU1965" s="172" t="s">
        <v>84</v>
      </c>
      <c r="AV1965" s="14" t="s">
        <v>84</v>
      </c>
      <c r="AW1965" s="14" t="s">
        <v>32</v>
      </c>
      <c r="AX1965" s="14" t="s">
        <v>76</v>
      </c>
      <c r="AY1965" s="172" t="s">
        <v>201</v>
      </c>
    </row>
    <row r="1966" spans="1:65" s="14" customFormat="1" ht="11.25">
      <c r="B1966" s="171"/>
      <c r="D1966" s="164" t="s">
        <v>207</v>
      </c>
      <c r="E1966" s="172" t="s">
        <v>1</v>
      </c>
      <c r="F1966" s="173" t="s">
        <v>1724</v>
      </c>
      <c r="H1966" s="174">
        <v>264.964</v>
      </c>
      <c r="I1966" s="175"/>
      <c r="L1966" s="171"/>
      <c r="M1966" s="176"/>
      <c r="N1966" s="177"/>
      <c r="O1966" s="177"/>
      <c r="P1966" s="177"/>
      <c r="Q1966" s="177"/>
      <c r="R1966" s="177"/>
      <c r="S1966" s="177"/>
      <c r="T1966" s="178"/>
      <c r="AT1966" s="172" t="s">
        <v>207</v>
      </c>
      <c r="AU1966" s="172" t="s">
        <v>84</v>
      </c>
      <c r="AV1966" s="14" t="s">
        <v>84</v>
      </c>
      <c r="AW1966" s="14" t="s">
        <v>32</v>
      </c>
      <c r="AX1966" s="14" t="s">
        <v>76</v>
      </c>
      <c r="AY1966" s="172" t="s">
        <v>201</v>
      </c>
    </row>
    <row r="1967" spans="1:65" s="14" customFormat="1" ht="11.25">
      <c r="B1967" s="171"/>
      <c r="D1967" s="164" t="s">
        <v>207</v>
      </c>
      <c r="E1967" s="172" t="s">
        <v>1</v>
      </c>
      <c r="F1967" s="173" t="s">
        <v>1725</v>
      </c>
      <c r="H1967" s="174">
        <v>83.111999999999995</v>
      </c>
      <c r="I1967" s="175"/>
      <c r="L1967" s="171"/>
      <c r="M1967" s="176"/>
      <c r="N1967" s="177"/>
      <c r="O1967" s="177"/>
      <c r="P1967" s="177"/>
      <c r="Q1967" s="177"/>
      <c r="R1967" s="177"/>
      <c r="S1967" s="177"/>
      <c r="T1967" s="178"/>
      <c r="AT1967" s="172" t="s">
        <v>207</v>
      </c>
      <c r="AU1967" s="172" t="s">
        <v>84</v>
      </c>
      <c r="AV1967" s="14" t="s">
        <v>84</v>
      </c>
      <c r="AW1967" s="14" t="s">
        <v>32</v>
      </c>
      <c r="AX1967" s="14" t="s">
        <v>76</v>
      </c>
      <c r="AY1967" s="172" t="s">
        <v>201</v>
      </c>
    </row>
    <row r="1968" spans="1:65" s="14" customFormat="1" ht="11.25">
      <c r="B1968" s="171"/>
      <c r="D1968" s="164" t="s">
        <v>207</v>
      </c>
      <c r="E1968" s="172" t="s">
        <v>1</v>
      </c>
      <c r="F1968" s="173" t="s">
        <v>1726</v>
      </c>
      <c r="H1968" s="174">
        <v>215.70099999999999</v>
      </c>
      <c r="I1968" s="175"/>
      <c r="L1968" s="171"/>
      <c r="M1968" s="176"/>
      <c r="N1968" s="177"/>
      <c r="O1968" s="177"/>
      <c r="P1968" s="177"/>
      <c r="Q1968" s="177"/>
      <c r="R1968" s="177"/>
      <c r="S1968" s="177"/>
      <c r="T1968" s="178"/>
      <c r="AT1968" s="172" t="s">
        <v>207</v>
      </c>
      <c r="AU1968" s="172" t="s">
        <v>84</v>
      </c>
      <c r="AV1968" s="14" t="s">
        <v>84</v>
      </c>
      <c r="AW1968" s="14" t="s">
        <v>32</v>
      </c>
      <c r="AX1968" s="14" t="s">
        <v>76</v>
      </c>
      <c r="AY1968" s="172" t="s">
        <v>201</v>
      </c>
    </row>
    <row r="1969" spans="1:51" s="14" customFormat="1" ht="11.25">
      <c r="B1969" s="171"/>
      <c r="D1969" s="164" t="s">
        <v>207</v>
      </c>
      <c r="E1969" s="172" t="s">
        <v>1</v>
      </c>
      <c r="F1969" s="173" t="s">
        <v>1727</v>
      </c>
      <c r="H1969" s="174">
        <v>391.8</v>
      </c>
      <c r="I1969" s="175"/>
      <c r="L1969" s="171"/>
      <c r="M1969" s="176"/>
      <c r="N1969" s="177"/>
      <c r="O1969" s="177"/>
      <c r="P1969" s="177"/>
      <c r="Q1969" s="177"/>
      <c r="R1969" s="177"/>
      <c r="S1969" s="177"/>
      <c r="T1969" s="178"/>
      <c r="AT1969" s="172" t="s">
        <v>207</v>
      </c>
      <c r="AU1969" s="172" t="s">
        <v>84</v>
      </c>
      <c r="AV1969" s="14" t="s">
        <v>84</v>
      </c>
      <c r="AW1969" s="14" t="s">
        <v>32</v>
      </c>
      <c r="AX1969" s="14" t="s">
        <v>76</v>
      </c>
      <c r="AY1969" s="172" t="s">
        <v>201</v>
      </c>
    </row>
    <row r="1970" spans="1:51" s="14" customFormat="1" ht="11.25">
      <c r="B1970" s="171"/>
      <c r="D1970" s="164" t="s">
        <v>207</v>
      </c>
      <c r="E1970" s="172" t="s">
        <v>1</v>
      </c>
      <c r="F1970" s="173" t="s">
        <v>1728</v>
      </c>
      <c r="H1970" s="174">
        <v>174.179</v>
      </c>
      <c r="I1970" s="175"/>
      <c r="L1970" s="171"/>
      <c r="M1970" s="176"/>
      <c r="N1970" s="177"/>
      <c r="O1970" s="177"/>
      <c r="P1970" s="177"/>
      <c r="Q1970" s="177"/>
      <c r="R1970" s="177"/>
      <c r="S1970" s="177"/>
      <c r="T1970" s="178"/>
      <c r="AT1970" s="172" t="s">
        <v>207</v>
      </c>
      <c r="AU1970" s="172" t="s">
        <v>84</v>
      </c>
      <c r="AV1970" s="14" t="s">
        <v>84</v>
      </c>
      <c r="AW1970" s="14" t="s">
        <v>32</v>
      </c>
      <c r="AX1970" s="14" t="s">
        <v>76</v>
      </c>
      <c r="AY1970" s="172" t="s">
        <v>201</v>
      </c>
    </row>
    <row r="1971" spans="1:51" s="14" customFormat="1" ht="11.25">
      <c r="B1971" s="171"/>
      <c r="D1971" s="164" t="s">
        <v>207</v>
      </c>
      <c r="E1971" s="172" t="s">
        <v>1</v>
      </c>
      <c r="F1971" s="173" t="s">
        <v>1729</v>
      </c>
      <c r="H1971" s="174">
        <v>59.29</v>
      </c>
      <c r="I1971" s="175"/>
      <c r="L1971" s="171"/>
      <c r="M1971" s="176"/>
      <c r="N1971" s="177"/>
      <c r="O1971" s="177"/>
      <c r="P1971" s="177"/>
      <c r="Q1971" s="177"/>
      <c r="R1971" s="177"/>
      <c r="S1971" s="177"/>
      <c r="T1971" s="178"/>
      <c r="AT1971" s="172" t="s">
        <v>207</v>
      </c>
      <c r="AU1971" s="172" t="s">
        <v>84</v>
      </c>
      <c r="AV1971" s="14" t="s">
        <v>84</v>
      </c>
      <c r="AW1971" s="14" t="s">
        <v>32</v>
      </c>
      <c r="AX1971" s="14" t="s">
        <v>76</v>
      </c>
      <c r="AY1971" s="172" t="s">
        <v>201</v>
      </c>
    </row>
    <row r="1972" spans="1:51" s="13" customFormat="1" ht="11.25">
      <c r="B1972" s="163"/>
      <c r="D1972" s="164" t="s">
        <v>207</v>
      </c>
      <c r="E1972" s="165" t="s">
        <v>1</v>
      </c>
      <c r="F1972" s="166" t="s">
        <v>1730</v>
      </c>
      <c r="H1972" s="165" t="s">
        <v>1</v>
      </c>
      <c r="I1972" s="167"/>
      <c r="L1972" s="163"/>
      <c r="M1972" s="168"/>
      <c r="N1972" s="169"/>
      <c r="O1972" s="169"/>
      <c r="P1972" s="169"/>
      <c r="Q1972" s="169"/>
      <c r="R1972" s="169"/>
      <c r="S1972" s="169"/>
      <c r="T1972" s="170"/>
      <c r="AT1972" s="165" t="s">
        <v>207</v>
      </c>
      <c r="AU1972" s="165" t="s">
        <v>84</v>
      </c>
      <c r="AV1972" s="13" t="s">
        <v>82</v>
      </c>
      <c r="AW1972" s="13" t="s">
        <v>32</v>
      </c>
      <c r="AX1972" s="13" t="s">
        <v>76</v>
      </c>
      <c r="AY1972" s="165" t="s">
        <v>201</v>
      </c>
    </row>
    <row r="1973" spans="1:51" s="14" customFormat="1" ht="11.25">
      <c r="B1973" s="171"/>
      <c r="D1973" s="164" t="s">
        <v>207</v>
      </c>
      <c r="E1973" s="172" t="s">
        <v>1</v>
      </c>
      <c r="F1973" s="173" t="s">
        <v>1731</v>
      </c>
      <c r="H1973" s="174">
        <v>103.71</v>
      </c>
      <c r="I1973" s="175"/>
      <c r="L1973" s="171"/>
      <c r="M1973" s="176"/>
      <c r="N1973" s="177"/>
      <c r="O1973" s="177"/>
      <c r="P1973" s="177"/>
      <c r="Q1973" s="177"/>
      <c r="R1973" s="177"/>
      <c r="S1973" s="177"/>
      <c r="T1973" s="178"/>
      <c r="AT1973" s="172" t="s">
        <v>207</v>
      </c>
      <c r="AU1973" s="172" t="s">
        <v>84</v>
      </c>
      <c r="AV1973" s="14" t="s">
        <v>84</v>
      </c>
      <c r="AW1973" s="14" t="s">
        <v>32</v>
      </c>
      <c r="AX1973" s="14" t="s">
        <v>76</v>
      </c>
      <c r="AY1973" s="172" t="s">
        <v>201</v>
      </c>
    </row>
    <row r="1974" spans="1:51" s="15" customFormat="1" ht="11.25">
      <c r="B1974" s="179"/>
      <c r="D1974" s="164" t="s">
        <v>207</v>
      </c>
      <c r="E1974" s="180" t="s">
        <v>1</v>
      </c>
      <c r="F1974" s="181" t="s">
        <v>211</v>
      </c>
      <c r="H1974" s="182">
        <v>1369.61</v>
      </c>
      <c r="I1974" s="183"/>
      <c r="L1974" s="179"/>
      <c r="M1974" s="197"/>
      <c r="N1974" s="198"/>
      <c r="O1974" s="198"/>
      <c r="P1974" s="198"/>
      <c r="Q1974" s="198"/>
      <c r="R1974" s="198"/>
      <c r="S1974" s="198"/>
      <c r="T1974" s="199"/>
      <c r="AT1974" s="180" t="s">
        <v>207</v>
      </c>
      <c r="AU1974" s="180" t="s">
        <v>84</v>
      </c>
      <c r="AV1974" s="15" t="s">
        <v>126</v>
      </c>
      <c r="AW1974" s="15" t="s">
        <v>32</v>
      </c>
      <c r="AX1974" s="15" t="s">
        <v>82</v>
      </c>
      <c r="AY1974" s="180" t="s">
        <v>201</v>
      </c>
    </row>
    <row r="1975" spans="1:51" s="2" customFormat="1" ht="6.95" customHeight="1">
      <c r="A1975" s="33"/>
      <c r="B1975" s="48"/>
      <c r="C1975" s="49"/>
      <c r="D1975" s="49"/>
      <c r="E1975" s="49"/>
      <c r="F1975" s="49"/>
      <c r="G1975" s="49"/>
      <c r="H1975" s="49"/>
      <c r="I1975" s="49"/>
      <c r="J1975" s="49"/>
      <c r="K1975" s="49"/>
      <c r="L1975" s="34"/>
      <c r="M1975" s="33"/>
      <c r="O1975" s="33"/>
      <c r="P1975" s="33"/>
      <c r="Q1975" s="33"/>
      <c r="R1975" s="33"/>
      <c r="S1975" s="33"/>
      <c r="T1975" s="33"/>
      <c r="U1975" s="33"/>
      <c r="V1975" s="33"/>
      <c r="W1975" s="33"/>
      <c r="X1975" s="33"/>
      <c r="Y1975" s="33"/>
      <c r="Z1975" s="33"/>
      <c r="AA1975" s="33"/>
      <c r="AB1975" s="33"/>
      <c r="AC1975" s="33"/>
      <c r="AD1975" s="33"/>
      <c r="AE1975" s="33"/>
    </row>
  </sheetData>
  <autoFilter ref="C140:K1974"/>
  <mergeCells count="12">
    <mergeCell ref="E133:H133"/>
    <mergeCell ref="L2:V2"/>
    <mergeCell ref="E85:H85"/>
    <mergeCell ref="E87:H87"/>
    <mergeCell ref="E89:H89"/>
    <mergeCell ref="E129:H129"/>
    <mergeCell ref="E131:H13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98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162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0" t="str">
        <f>'Rekapitulace stavby'!K6</f>
        <v>Technikův pavilon</v>
      </c>
      <c r="F7" s="271"/>
      <c r="G7" s="271"/>
      <c r="H7" s="271"/>
      <c r="L7" s="21"/>
    </row>
    <row r="8" spans="1:46" ht="12.75">
      <c r="B8" s="21"/>
      <c r="D8" s="28" t="s">
        <v>163</v>
      </c>
      <c r="L8" s="21"/>
    </row>
    <row r="9" spans="1:46" s="1" customFormat="1" ht="16.5" customHeight="1">
      <c r="B9" s="21"/>
      <c r="E9" s="270" t="s">
        <v>164</v>
      </c>
      <c r="F9" s="254"/>
      <c r="G9" s="254"/>
      <c r="H9" s="254"/>
      <c r="L9" s="21"/>
    </row>
    <row r="10" spans="1:46" s="1" customFormat="1" ht="12" customHeight="1">
      <c r="B10" s="21"/>
      <c r="D10" s="28" t="s">
        <v>165</v>
      </c>
      <c r="L10" s="21"/>
    </row>
    <row r="11" spans="1:46" s="2" customFormat="1" ht="16.5" customHeight="1">
      <c r="A11" s="33"/>
      <c r="B11" s="34"/>
      <c r="C11" s="33"/>
      <c r="D11" s="33"/>
      <c r="E11" s="274" t="s">
        <v>1732</v>
      </c>
      <c r="F11" s="272"/>
      <c r="G11" s="272"/>
      <c r="H11" s="272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1733</v>
      </c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33" t="s">
        <v>1734</v>
      </c>
      <c r="F13" s="272"/>
      <c r="G13" s="272"/>
      <c r="H13" s="272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1.25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28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20</v>
      </c>
      <c r="E16" s="33"/>
      <c r="F16" s="26" t="s">
        <v>167</v>
      </c>
      <c r="G16" s="33"/>
      <c r="H16" s="33"/>
      <c r="I16" s="28" t="s">
        <v>22</v>
      </c>
      <c r="J16" s="56" t="str">
        <f>'Rekapitulace stavby'!AN8</f>
        <v>21. 11. 2024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24</v>
      </c>
      <c r="E18" s="33"/>
      <c r="F18" s="33"/>
      <c r="G18" s="33"/>
      <c r="H18" s="33"/>
      <c r="I18" s="28" t="s">
        <v>25</v>
      </c>
      <c r="J18" s="26" t="str">
        <f>IF('Rekapitulace stavby'!AN10="","",'Rekapitulace stavby'!AN10)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tr">
        <f>IF('Rekapitulace stavby'!E11="","",'Rekapitulace stavby'!E11)</f>
        <v>Statutární město Liberec, nám.Dr.E.Beneše</v>
      </c>
      <c r="F19" s="33"/>
      <c r="G19" s="33"/>
      <c r="H19" s="33"/>
      <c r="I19" s="28" t="s">
        <v>27</v>
      </c>
      <c r="J19" s="26" t="str">
        <f>IF('Rekapitulace stavby'!AN11="","",'Rekapitulace stavby'!AN11)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28</v>
      </c>
      <c r="E21" s="33"/>
      <c r="F21" s="33"/>
      <c r="G21" s="33"/>
      <c r="H21" s="33"/>
      <c r="I21" s="28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73" t="str">
        <f>'Rekapitulace stavby'!E14</f>
        <v>Vyplň údaj</v>
      </c>
      <c r="F22" s="253"/>
      <c r="G22" s="253"/>
      <c r="H22" s="253"/>
      <c r="I22" s="28" t="s">
        <v>27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30</v>
      </c>
      <c r="E24" s="33"/>
      <c r="F24" s="33"/>
      <c r="G24" s="33"/>
      <c r="H24" s="33"/>
      <c r="I24" s="28" t="s">
        <v>25</v>
      </c>
      <c r="J24" s="26" t="str">
        <f>IF('Rekapitulace stavby'!AN16="","",'Rekapitulace stavby'!AN16)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tr">
        <f>IF('Rekapitulace stavby'!E17="","",'Rekapitulace stavby'!E17)</f>
        <v>Kancelář architektury města, nám.Dr.E.Beneše</v>
      </c>
      <c r="F25" s="33"/>
      <c r="G25" s="33"/>
      <c r="H25" s="33"/>
      <c r="I25" s="28" t="s">
        <v>27</v>
      </c>
      <c r="J25" s="26" t="str">
        <f>IF('Rekapitulace stavby'!AN17="","",'Rekapitulace stavby'!AN17)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33</v>
      </c>
      <c r="E27" s="33"/>
      <c r="F27" s="33"/>
      <c r="G27" s="33"/>
      <c r="H27" s="33"/>
      <c r="I27" s="28" t="s">
        <v>25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>PROPOS Liberec s.r.o.</v>
      </c>
      <c r="F28" s="33"/>
      <c r="G28" s="33"/>
      <c r="H28" s="33"/>
      <c r="I28" s="28" t="s">
        <v>27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35</v>
      </c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0"/>
      <c r="B31" s="101"/>
      <c r="C31" s="100"/>
      <c r="D31" s="100"/>
      <c r="E31" s="258" t="s">
        <v>1</v>
      </c>
      <c r="F31" s="258"/>
      <c r="G31" s="258"/>
      <c r="H31" s="258"/>
      <c r="I31" s="100"/>
      <c r="J31" s="100"/>
      <c r="K31" s="100"/>
      <c r="L31" s="102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2" customFormat="1" ht="6.95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3" t="s">
        <v>36</v>
      </c>
      <c r="E34" s="33"/>
      <c r="F34" s="33"/>
      <c r="G34" s="33"/>
      <c r="H34" s="33"/>
      <c r="I34" s="33"/>
      <c r="J34" s="72">
        <f>ROUND(J125,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67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3"/>
      <c r="F36" s="37" t="s">
        <v>38</v>
      </c>
      <c r="G36" s="33"/>
      <c r="H36" s="33"/>
      <c r="I36" s="37" t="s">
        <v>37</v>
      </c>
      <c r="J36" s="37" t="s">
        <v>39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4"/>
      <c r="C37" s="33"/>
      <c r="D37" s="104" t="s">
        <v>40</v>
      </c>
      <c r="E37" s="28" t="s">
        <v>41</v>
      </c>
      <c r="F37" s="105">
        <f>ROUND((SUM(BE125:BE142)),  2)</f>
        <v>0</v>
      </c>
      <c r="G37" s="33"/>
      <c r="H37" s="33"/>
      <c r="I37" s="106">
        <v>0.21</v>
      </c>
      <c r="J37" s="105">
        <f>ROUND(((SUM(BE125:BE142))*I37),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28" t="s">
        <v>42</v>
      </c>
      <c r="F38" s="105">
        <f>ROUND((SUM(BF125:BF142)),  2)</f>
        <v>0</v>
      </c>
      <c r="G38" s="33"/>
      <c r="H38" s="33"/>
      <c r="I38" s="106">
        <v>0.12</v>
      </c>
      <c r="J38" s="105">
        <f>ROUND(((SUM(BF125:BF142))*I38),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43</v>
      </c>
      <c r="F39" s="105">
        <f>ROUND((SUM(BG125:BG142)),  2)</f>
        <v>0</v>
      </c>
      <c r="G39" s="33"/>
      <c r="H39" s="33"/>
      <c r="I39" s="106">
        <v>0.21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44</v>
      </c>
      <c r="F40" s="105">
        <f>ROUND((SUM(BH125:BH142)),  2)</f>
        <v>0</v>
      </c>
      <c r="G40" s="33"/>
      <c r="H40" s="33"/>
      <c r="I40" s="106">
        <v>0.12</v>
      </c>
      <c r="J40" s="105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28" t="s">
        <v>45</v>
      </c>
      <c r="F41" s="105">
        <f>ROUND((SUM(BI125:BI142)),  2)</f>
        <v>0</v>
      </c>
      <c r="G41" s="33"/>
      <c r="H41" s="33"/>
      <c r="I41" s="106">
        <v>0</v>
      </c>
      <c r="J41" s="105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07"/>
      <c r="D43" s="108" t="s">
        <v>46</v>
      </c>
      <c r="E43" s="61"/>
      <c r="F43" s="61"/>
      <c r="G43" s="109" t="s">
        <v>47</v>
      </c>
      <c r="H43" s="110" t="s">
        <v>48</v>
      </c>
      <c r="I43" s="61"/>
      <c r="J43" s="111">
        <f>SUM(J34:J41)</f>
        <v>0</v>
      </c>
      <c r="K43" s="112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0" t="str">
        <f>E7</f>
        <v>Technikův pavilon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163</v>
      </c>
      <c r="L86" s="21"/>
    </row>
    <row r="87" spans="1:31" s="1" customFormat="1" ht="16.5" customHeight="1">
      <c r="B87" s="21"/>
      <c r="E87" s="270" t="s">
        <v>164</v>
      </c>
      <c r="F87" s="254"/>
      <c r="G87" s="254"/>
      <c r="H87" s="254"/>
      <c r="L87" s="21"/>
    </row>
    <row r="88" spans="1:31" s="1" customFormat="1" ht="12" customHeight="1">
      <c r="B88" s="21"/>
      <c r="C88" s="28" t="s">
        <v>165</v>
      </c>
      <c r="L88" s="21"/>
    </row>
    <row r="89" spans="1:31" s="2" customFormat="1" ht="16.5" customHeight="1">
      <c r="A89" s="33"/>
      <c r="B89" s="34"/>
      <c r="C89" s="33"/>
      <c r="D89" s="33"/>
      <c r="E89" s="274" t="s">
        <v>1732</v>
      </c>
      <c r="F89" s="272"/>
      <c r="G89" s="272"/>
      <c r="H89" s="272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1733</v>
      </c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33" t="str">
        <f>E13</f>
        <v>01 - Vnitřní otvory</v>
      </c>
      <c r="F91" s="272"/>
      <c r="G91" s="272"/>
      <c r="H91" s="272"/>
      <c r="I91" s="3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20</v>
      </c>
      <c r="D93" s="33"/>
      <c r="E93" s="33"/>
      <c r="F93" s="26" t="str">
        <f>F16</f>
        <v xml:space="preserve"> </v>
      </c>
      <c r="G93" s="33"/>
      <c r="H93" s="33"/>
      <c r="I93" s="28" t="s">
        <v>22</v>
      </c>
      <c r="J93" s="56" t="str">
        <f>IF(J16="","",J16)</f>
        <v>21. 11. 2024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40.15" customHeight="1">
      <c r="A95" s="33"/>
      <c r="B95" s="34"/>
      <c r="C95" s="28" t="s">
        <v>24</v>
      </c>
      <c r="D95" s="33"/>
      <c r="E95" s="33"/>
      <c r="F95" s="26" t="str">
        <f>E19</f>
        <v>Statutární město Liberec, nám.Dr.E.Beneše</v>
      </c>
      <c r="G95" s="33"/>
      <c r="H95" s="33"/>
      <c r="I95" s="28" t="s">
        <v>30</v>
      </c>
      <c r="J95" s="31" t="str">
        <f>E25</f>
        <v>Kancelář architektury města, nám.Dr.E.Beneše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5.7" customHeight="1">
      <c r="A96" s="33"/>
      <c r="B96" s="34"/>
      <c r="C96" s="28" t="s">
        <v>28</v>
      </c>
      <c r="D96" s="33"/>
      <c r="E96" s="33"/>
      <c r="F96" s="26" t="str">
        <f>IF(E22="","",E22)</f>
        <v>Vyplň údaj</v>
      </c>
      <c r="G96" s="33"/>
      <c r="H96" s="33"/>
      <c r="I96" s="28" t="s">
        <v>33</v>
      </c>
      <c r="J96" s="31" t="str">
        <f>E28</f>
        <v>PROPOS Liberec s.r.o.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15" t="s">
        <v>169</v>
      </c>
      <c r="D98" s="107"/>
      <c r="E98" s="107"/>
      <c r="F98" s="107"/>
      <c r="G98" s="107"/>
      <c r="H98" s="107"/>
      <c r="I98" s="107"/>
      <c r="J98" s="116" t="s">
        <v>170</v>
      </c>
      <c r="K98" s="107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17" t="s">
        <v>171</v>
      </c>
      <c r="D100" s="33"/>
      <c r="E100" s="33"/>
      <c r="F100" s="33"/>
      <c r="G100" s="33"/>
      <c r="H100" s="33"/>
      <c r="I100" s="33"/>
      <c r="J100" s="72">
        <f>J125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172</v>
      </c>
    </row>
    <row r="101" spans="1:47" s="9" customFormat="1" ht="24.95" customHeight="1">
      <c r="B101" s="118"/>
      <c r="D101" s="119" t="s">
        <v>1735</v>
      </c>
      <c r="E101" s="120"/>
      <c r="F101" s="120"/>
      <c r="G101" s="120"/>
      <c r="H101" s="120"/>
      <c r="I101" s="120"/>
      <c r="J101" s="121">
        <f>J126</f>
        <v>0</v>
      </c>
      <c r="L101" s="118"/>
    </row>
    <row r="102" spans="1:47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47" s="2" customFormat="1" ht="6.95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47" s="2" customFormat="1" ht="6.95" customHeight="1">
      <c r="A107" s="33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24.95" customHeight="1">
      <c r="A108" s="33"/>
      <c r="B108" s="34"/>
      <c r="C108" s="22" t="s">
        <v>186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2" customHeight="1">
      <c r="A110" s="33"/>
      <c r="B110" s="34"/>
      <c r="C110" s="28" t="s">
        <v>16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6.5" customHeight="1">
      <c r="A111" s="33"/>
      <c r="B111" s="34"/>
      <c r="C111" s="33"/>
      <c r="D111" s="33"/>
      <c r="E111" s="270" t="str">
        <f>E7</f>
        <v>Technikův pavilon</v>
      </c>
      <c r="F111" s="271"/>
      <c r="G111" s="271"/>
      <c r="H111" s="271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1" customFormat="1" ht="12" customHeight="1">
      <c r="B112" s="21"/>
      <c r="C112" s="28" t="s">
        <v>163</v>
      </c>
      <c r="L112" s="21"/>
    </row>
    <row r="113" spans="1:65" s="1" customFormat="1" ht="16.5" customHeight="1">
      <c r="B113" s="21"/>
      <c r="E113" s="270" t="s">
        <v>164</v>
      </c>
      <c r="F113" s="254"/>
      <c r="G113" s="254"/>
      <c r="H113" s="254"/>
      <c r="L113" s="21"/>
    </row>
    <row r="114" spans="1:65" s="1" customFormat="1" ht="12" customHeight="1">
      <c r="B114" s="21"/>
      <c r="C114" s="28" t="s">
        <v>165</v>
      </c>
      <c r="L114" s="21"/>
    </row>
    <row r="115" spans="1:65" s="2" customFormat="1" ht="16.5" customHeight="1">
      <c r="A115" s="33"/>
      <c r="B115" s="34"/>
      <c r="C115" s="33"/>
      <c r="D115" s="33"/>
      <c r="E115" s="274" t="s">
        <v>1732</v>
      </c>
      <c r="F115" s="272"/>
      <c r="G115" s="272"/>
      <c r="H115" s="272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1733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33" t="str">
        <f>E13</f>
        <v>01 - Vnitřní otvory</v>
      </c>
      <c r="F117" s="272"/>
      <c r="G117" s="272"/>
      <c r="H117" s="272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3"/>
      <c r="E119" s="33"/>
      <c r="F119" s="26" t="str">
        <f>F16</f>
        <v xml:space="preserve"> </v>
      </c>
      <c r="G119" s="33"/>
      <c r="H119" s="33"/>
      <c r="I119" s="28" t="s">
        <v>22</v>
      </c>
      <c r="J119" s="56" t="str">
        <f>IF(J16="","",J16)</f>
        <v>21. 11. 2024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40.15" customHeight="1">
      <c r="A121" s="33"/>
      <c r="B121" s="34"/>
      <c r="C121" s="28" t="s">
        <v>24</v>
      </c>
      <c r="D121" s="33"/>
      <c r="E121" s="33"/>
      <c r="F121" s="26" t="str">
        <f>E19</f>
        <v>Statutární město Liberec, nám.Dr.E.Beneše</v>
      </c>
      <c r="G121" s="33"/>
      <c r="H121" s="33"/>
      <c r="I121" s="28" t="s">
        <v>30</v>
      </c>
      <c r="J121" s="31" t="str">
        <f>E25</f>
        <v>Kancelář architektury města, nám.Dr.E.Beneše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25.7" customHeight="1">
      <c r="A122" s="33"/>
      <c r="B122" s="34"/>
      <c r="C122" s="28" t="s">
        <v>28</v>
      </c>
      <c r="D122" s="33"/>
      <c r="E122" s="33"/>
      <c r="F122" s="26" t="str">
        <f>IF(E22="","",E22)</f>
        <v>Vyplň údaj</v>
      </c>
      <c r="G122" s="33"/>
      <c r="H122" s="33"/>
      <c r="I122" s="28" t="s">
        <v>33</v>
      </c>
      <c r="J122" s="31" t="str">
        <f>E28</f>
        <v>PROPOS Liberec s.r.o.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6"/>
      <c r="B124" s="127"/>
      <c r="C124" s="128" t="s">
        <v>187</v>
      </c>
      <c r="D124" s="129" t="s">
        <v>61</v>
      </c>
      <c r="E124" s="129" t="s">
        <v>57</v>
      </c>
      <c r="F124" s="129" t="s">
        <v>58</v>
      </c>
      <c r="G124" s="129" t="s">
        <v>188</v>
      </c>
      <c r="H124" s="129" t="s">
        <v>189</v>
      </c>
      <c r="I124" s="129" t="s">
        <v>190</v>
      </c>
      <c r="J124" s="129" t="s">
        <v>170</v>
      </c>
      <c r="K124" s="130" t="s">
        <v>191</v>
      </c>
      <c r="L124" s="131"/>
      <c r="M124" s="63" t="s">
        <v>1</v>
      </c>
      <c r="N124" s="64" t="s">
        <v>40</v>
      </c>
      <c r="O124" s="64" t="s">
        <v>192</v>
      </c>
      <c r="P124" s="64" t="s">
        <v>193</v>
      </c>
      <c r="Q124" s="64" t="s">
        <v>194</v>
      </c>
      <c r="R124" s="64" t="s">
        <v>195</v>
      </c>
      <c r="S124" s="64" t="s">
        <v>196</v>
      </c>
      <c r="T124" s="65" t="s">
        <v>197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65" s="2" customFormat="1" ht="22.9" customHeight="1">
      <c r="A125" s="33"/>
      <c r="B125" s="34"/>
      <c r="C125" s="70" t="s">
        <v>198</v>
      </c>
      <c r="D125" s="33"/>
      <c r="E125" s="33"/>
      <c r="F125" s="33"/>
      <c r="G125" s="33"/>
      <c r="H125" s="33"/>
      <c r="I125" s="33"/>
      <c r="J125" s="132">
        <f>BK125</f>
        <v>0</v>
      </c>
      <c r="K125" s="33"/>
      <c r="L125" s="34"/>
      <c r="M125" s="66"/>
      <c r="N125" s="57"/>
      <c r="O125" s="67"/>
      <c r="P125" s="133">
        <f>P126</f>
        <v>0</v>
      </c>
      <c r="Q125" s="67"/>
      <c r="R125" s="133">
        <f>R126</f>
        <v>0</v>
      </c>
      <c r="S125" s="67"/>
      <c r="T125" s="134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75</v>
      </c>
      <c r="AU125" s="18" t="s">
        <v>172</v>
      </c>
      <c r="BK125" s="135">
        <f>BK126</f>
        <v>0</v>
      </c>
    </row>
    <row r="126" spans="1:65" s="12" customFormat="1" ht="25.9" customHeight="1">
      <c r="B126" s="136"/>
      <c r="D126" s="137" t="s">
        <v>75</v>
      </c>
      <c r="E126" s="138" t="s">
        <v>1736</v>
      </c>
      <c r="F126" s="138" t="s">
        <v>1737</v>
      </c>
      <c r="I126" s="139"/>
      <c r="J126" s="140">
        <f>BK126</f>
        <v>0</v>
      </c>
      <c r="L126" s="136"/>
      <c r="M126" s="141"/>
      <c r="N126" s="142"/>
      <c r="O126" s="142"/>
      <c r="P126" s="143">
        <f>SUM(P127:P142)</f>
        <v>0</v>
      </c>
      <c r="Q126" s="142"/>
      <c r="R126" s="143">
        <f>SUM(R127:R142)</f>
        <v>0</v>
      </c>
      <c r="S126" s="142"/>
      <c r="T126" s="144">
        <f>SUM(T127:T142)</f>
        <v>0</v>
      </c>
      <c r="AR126" s="137" t="s">
        <v>82</v>
      </c>
      <c r="AT126" s="145" t="s">
        <v>75</v>
      </c>
      <c r="AU126" s="145" t="s">
        <v>76</v>
      </c>
      <c r="AY126" s="137" t="s">
        <v>201</v>
      </c>
      <c r="BK126" s="146">
        <f>SUM(BK127:BK142)</f>
        <v>0</v>
      </c>
    </row>
    <row r="127" spans="1:65" s="2" customFormat="1" ht="21.75" customHeight="1">
      <c r="A127" s="33"/>
      <c r="B127" s="149"/>
      <c r="C127" s="150" t="s">
        <v>82</v>
      </c>
      <c r="D127" s="150" t="s">
        <v>203</v>
      </c>
      <c r="E127" s="151" t="s">
        <v>1738</v>
      </c>
      <c r="F127" s="152" t="s">
        <v>1739</v>
      </c>
      <c r="G127" s="153" t="s">
        <v>721</v>
      </c>
      <c r="H127" s="154">
        <v>1</v>
      </c>
      <c r="I127" s="155"/>
      <c r="J127" s="156">
        <f t="shared" ref="J127:J142" si="0">ROUND(I127*H127,2)</f>
        <v>0</v>
      </c>
      <c r="K127" s="152" t="s">
        <v>1</v>
      </c>
      <c r="L127" s="34"/>
      <c r="M127" s="157" t="s">
        <v>1</v>
      </c>
      <c r="N127" s="158" t="s">
        <v>41</v>
      </c>
      <c r="O127" s="59"/>
      <c r="P127" s="159">
        <f t="shared" ref="P127:P142" si="1">O127*H127</f>
        <v>0</v>
      </c>
      <c r="Q127" s="159">
        <v>0</v>
      </c>
      <c r="R127" s="159">
        <f t="shared" ref="R127:R142" si="2">Q127*H127</f>
        <v>0</v>
      </c>
      <c r="S127" s="159">
        <v>0</v>
      </c>
      <c r="T127" s="160">
        <f t="shared" ref="T127:T142" si="3"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1" t="s">
        <v>126</v>
      </c>
      <c r="AT127" s="161" t="s">
        <v>203</v>
      </c>
      <c r="AU127" s="161" t="s">
        <v>82</v>
      </c>
      <c r="AY127" s="18" t="s">
        <v>201</v>
      </c>
      <c r="BE127" s="162">
        <f t="shared" ref="BE127:BE142" si="4">IF(N127="základní",J127,0)</f>
        <v>0</v>
      </c>
      <c r="BF127" s="162">
        <f t="shared" ref="BF127:BF142" si="5">IF(N127="snížená",J127,0)</f>
        <v>0</v>
      </c>
      <c r="BG127" s="162">
        <f t="shared" ref="BG127:BG142" si="6">IF(N127="zákl. přenesená",J127,0)</f>
        <v>0</v>
      </c>
      <c r="BH127" s="162">
        <f t="shared" ref="BH127:BH142" si="7">IF(N127="sníž. přenesená",J127,0)</f>
        <v>0</v>
      </c>
      <c r="BI127" s="162">
        <f t="shared" ref="BI127:BI142" si="8">IF(N127="nulová",J127,0)</f>
        <v>0</v>
      </c>
      <c r="BJ127" s="18" t="s">
        <v>82</v>
      </c>
      <c r="BK127" s="162">
        <f t="shared" ref="BK127:BK142" si="9">ROUND(I127*H127,2)</f>
        <v>0</v>
      </c>
      <c r="BL127" s="18" t="s">
        <v>126</v>
      </c>
      <c r="BM127" s="161" t="s">
        <v>84</v>
      </c>
    </row>
    <row r="128" spans="1:65" s="2" customFormat="1" ht="21.75" customHeight="1">
      <c r="A128" s="33"/>
      <c r="B128" s="149"/>
      <c r="C128" s="150" t="s">
        <v>84</v>
      </c>
      <c r="D128" s="150" t="s">
        <v>203</v>
      </c>
      <c r="E128" s="151" t="s">
        <v>1740</v>
      </c>
      <c r="F128" s="152" t="s">
        <v>1741</v>
      </c>
      <c r="G128" s="153" t="s">
        <v>721</v>
      </c>
      <c r="H128" s="154">
        <v>2</v>
      </c>
      <c r="I128" s="155"/>
      <c r="J128" s="156">
        <f t="shared" si="0"/>
        <v>0</v>
      </c>
      <c r="K128" s="152" t="s">
        <v>1</v>
      </c>
      <c r="L128" s="34"/>
      <c r="M128" s="157" t="s">
        <v>1</v>
      </c>
      <c r="N128" s="158" t="s">
        <v>41</v>
      </c>
      <c r="O128" s="59"/>
      <c r="P128" s="159">
        <f t="shared" si="1"/>
        <v>0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126</v>
      </c>
      <c r="AT128" s="161" t="s">
        <v>203</v>
      </c>
      <c r="AU128" s="161" t="s">
        <v>82</v>
      </c>
      <c r="AY128" s="18" t="s">
        <v>201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8" t="s">
        <v>82</v>
      </c>
      <c r="BK128" s="162">
        <f t="shared" si="9"/>
        <v>0</v>
      </c>
      <c r="BL128" s="18" t="s">
        <v>126</v>
      </c>
      <c r="BM128" s="161" t="s">
        <v>126</v>
      </c>
    </row>
    <row r="129" spans="1:65" s="2" customFormat="1" ht="21.75" customHeight="1">
      <c r="A129" s="33"/>
      <c r="B129" s="149"/>
      <c r="C129" s="150" t="s">
        <v>97</v>
      </c>
      <c r="D129" s="150" t="s">
        <v>203</v>
      </c>
      <c r="E129" s="151" t="s">
        <v>1742</v>
      </c>
      <c r="F129" s="152" t="s">
        <v>1743</v>
      </c>
      <c r="G129" s="153" t="s">
        <v>721</v>
      </c>
      <c r="H129" s="154">
        <v>1</v>
      </c>
      <c r="I129" s="155"/>
      <c r="J129" s="156">
        <f t="shared" si="0"/>
        <v>0</v>
      </c>
      <c r="K129" s="152" t="s">
        <v>1</v>
      </c>
      <c r="L129" s="34"/>
      <c r="M129" s="157" t="s">
        <v>1</v>
      </c>
      <c r="N129" s="158" t="s">
        <v>41</v>
      </c>
      <c r="O129" s="59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126</v>
      </c>
      <c r="AT129" s="161" t="s">
        <v>203</v>
      </c>
      <c r="AU129" s="161" t="s">
        <v>82</v>
      </c>
      <c r="AY129" s="18" t="s">
        <v>201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8" t="s">
        <v>82</v>
      </c>
      <c r="BK129" s="162">
        <f t="shared" si="9"/>
        <v>0</v>
      </c>
      <c r="BL129" s="18" t="s">
        <v>126</v>
      </c>
      <c r="BM129" s="161" t="s">
        <v>222</v>
      </c>
    </row>
    <row r="130" spans="1:65" s="2" customFormat="1" ht="21.75" customHeight="1">
      <c r="A130" s="33"/>
      <c r="B130" s="149"/>
      <c r="C130" s="150" t="s">
        <v>126</v>
      </c>
      <c r="D130" s="150" t="s">
        <v>203</v>
      </c>
      <c r="E130" s="151" t="s">
        <v>1744</v>
      </c>
      <c r="F130" s="152" t="s">
        <v>1745</v>
      </c>
      <c r="G130" s="153" t="s">
        <v>721</v>
      </c>
      <c r="H130" s="154">
        <v>1</v>
      </c>
      <c r="I130" s="155"/>
      <c r="J130" s="156">
        <f t="shared" si="0"/>
        <v>0</v>
      </c>
      <c r="K130" s="152" t="s">
        <v>1</v>
      </c>
      <c r="L130" s="34"/>
      <c r="M130" s="157" t="s">
        <v>1</v>
      </c>
      <c r="N130" s="158" t="s">
        <v>41</v>
      </c>
      <c r="O130" s="59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126</v>
      </c>
      <c r="AT130" s="161" t="s">
        <v>203</v>
      </c>
      <c r="AU130" s="161" t="s">
        <v>82</v>
      </c>
      <c r="AY130" s="18" t="s">
        <v>201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8" t="s">
        <v>82</v>
      </c>
      <c r="BK130" s="162">
        <f t="shared" si="9"/>
        <v>0</v>
      </c>
      <c r="BL130" s="18" t="s">
        <v>126</v>
      </c>
      <c r="BM130" s="161" t="s">
        <v>216</v>
      </c>
    </row>
    <row r="131" spans="1:65" s="2" customFormat="1" ht="21.75" customHeight="1">
      <c r="A131" s="33"/>
      <c r="B131" s="149"/>
      <c r="C131" s="150" t="s">
        <v>229</v>
      </c>
      <c r="D131" s="150" t="s">
        <v>203</v>
      </c>
      <c r="E131" s="151" t="s">
        <v>1746</v>
      </c>
      <c r="F131" s="152" t="s">
        <v>1747</v>
      </c>
      <c r="G131" s="153" t="s">
        <v>721</v>
      </c>
      <c r="H131" s="154">
        <v>1</v>
      </c>
      <c r="I131" s="155"/>
      <c r="J131" s="156">
        <f t="shared" si="0"/>
        <v>0</v>
      </c>
      <c r="K131" s="152" t="s">
        <v>1</v>
      </c>
      <c r="L131" s="34"/>
      <c r="M131" s="157" t="s">
        <v>1</v>
      </c>
      <c r="N131" s="158" t="s">
        <v>41</v>
      </c>
      <c r="O131" s="59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126</v>
      </c>
      <c r="AT131" s="161" t="s">
        <v>203</v>
      </c>
      <c r="AU131" s="161" t="s">
        <v>82</v>
      </c>
      <c r="AY131" s="18" t="s">
        <v>201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8" t="s">
        <v>82</v>
      </c>
      <c r="BK131" s="162">
        <f t="shared" si="9"/>
        <v>0</v>
      </c>
      <c r="BL131" s="18" t="s">
        <v>126</v>
      </c>
      <c r="BM131" s="161" t="s">
        <v>233</v>
      </c>
    </row>
    <row r="132" spans="1:65" s="2" customFormat="1" ht="21.75" customHeight="1">
      <c r="A132" s="33"/>
      <c r="B132" s="149"/>
      <c r="C132" s="150" t="s">
        <v>222</v>
      </c>
      <c r="D132" s="150" t="s">
        <v>203</v>
      </c>
      <c r="E132" s="151" t="s">
        <v>1748</v>
      </c>
      <c r="F132" s="152" t="s">
        <v>1749</v>
      </c>
      <c r="G132" s="153" t="s">
        <v>721</v>
      </c>
      <c r="H132" s="154">
        <v>1</v>
      </c>
      <c r="I132" s="155"/>
      <c r="J132" s="156">
        <f t="shared" si="0"/>
        <v>0</v>
      </c>
      <c r="K132" s="152" t="s">
        <v>1</v>
      </c>
      <c r="L132" s="34"/>
      <c r="M132" s="157" t="s">
        <v>1</v>
      </c>
      <c r="N132" s="158" t="s">
        <v>41</v>
      </c>
      <c r="O132" s="59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126</v>
      </c>
      <c r="AT132" s="161" t="s">
        <v>203</v>
      </c>
      <c r="AU132" s="161" t="s">
        <v>82</v>
      </c>
      <c r="AY132" s="18" t="s">
        <v>201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8" t="s">
        <v>82</v>
      </c>
      <c r="BK132" s="162">
        <f t="shared" si="9"/>
        <v>0</v>
      </c>
      <c r="BL132" s="18" t="s">
        <v>126</v>
      </c>
      <c r="BM132" s="161" t="s">
        <v>8</v>
      </c>
    </row>
    <row r="133" spans="1:65" s="2" customFormat="1" ht="21.75" customHeight="1">
      <c r="A133" s="33"/>
      <c r="B133" s="149"/>
      <c r="C133" s="150" t="s">
        <v>244</v>
      </c>
      <c r="D133" s="150" t="s">
        <v>203</v>
      </c>
      <c r="E133" s="151" t="s">
        <v>1750</v>
      </c>
      <c r="F133" s="152" t="s">
        <v>1751</v>
      </c>
      <c r="G133" s="153" t="s">
        <v>721</v>
      </c>
      <c r="H133" s="154">
        <v>1</v>
      </c>
      <c r="I133" s="155"/>
      <c r="J133" s="156">
        <f t="shared" si="0"/>
        <v>0</v>
      </c>
      <c r="K133" s="152" t="s">
        <v>1</v>
      </c>
      <c r="L133" s="34"/>
      <c r="M133" s="157" t="s">
        <v>1</v>
      </c>
      <c r="N133" s="158" t="s">
        <v>41</v>
      </c>
      <c r="O133" s="59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126</v>
      </c>
      <c r="AT133" s="161" t="s">
        <v>203</v>
      </c>
      <c r="AU133" s="161" t="s">
        <v>82</v>
      </c>
      <c r="AY133" s="18" t="s">
        <v>201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8" t="s">
        <v>82</v>
      </c>
      <c r="BK133" s="162">
        <f t="shared" si="9"/>
        <v>0</v>
      </c>
      <c r="BL133" s="18" t="s">
        <v>126</v>
      </c>
      <c r="BM133" s="161" t="s">
        <v>247</v>
      </c>
    </row>
    <row r="134" spans="1:65" s="2" customFormat="1" ht="21.75" customHeight="1">
      <c r="A134" s="33"/>
      <c r="B134" s="149"/>
      <c r="C134" s="150" t="s">
        <v>216</v>
      </c>
      <c r="D134" s="150" t="s">
        <v>203</v>
      </c>
      <c r="E134" s="151" t="s">
        <v>1752</v>
      </c>
      <c r="F134" s="152" t="s">
        <v>1753</v>
      </c>
      <c r="G134" s="153" t="s">
        <v>721</v>
      </c>
      <c r="H134" s="154">
        <v>1</v>
      </c>
      <c r="I134" s="155"/>
      <c r="J134" s="156">
        <f t="shared" si="0"/>
        <v>0</v>
      </c>
      <c r="K134" s="152" t="s">
        <v>1</v>
      </c>
      <c r="L134" s="34"/>
      <c r="M134" s="157" t="s">
        <v>1</v>
      </c>
      <c r="N134" s="158" t="s">
        <v>41</v>
      </c>
      <c r="O134" s="59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126</v>
      </c>
      <c r="AT134" s="161" t="s">
        <v>203</v>
      </c>
      <c r="AU134" s="161" t="s">
        <v>82</v>
      </c>
      <c r="AY134" s="18" t="s">
        <v>201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8" t="s">
        <v>82</v>
      </c>
      <c r="BK134" s="162">
        <f t="shared" si="9"/>
        <v>0</v>
      </c>
      <c r="BL134" s="18" t="s">
        <v>126</v>
      </c>
      <c r="BM134" s="161" t="s">
        <v>250</v>
      </c>
    </row>
    <row r="135" spans="1:65" s="2" customFormat="1" ht="21.75" customHeight="1">
      <c r="A135" s="33"/>
      <c r="B135" s="149"/>
      <c r="C135" s="150" t="s">
        <v>227</v>
      </c>
      <c r="D135" s="150" t="s">
        <v>203</v>
      </c>
      <c r="E135" s="151" t="s">
        <v>1754</v>
      </c>
      <c r="F135" s="152" t="s">
        <v>1755</v>
      </c>
      <c r="G135" s="153" t="s">
        <v>721</v>
      </c>
      <c r="H135" s="154">
        <v>2</v>
      </c>
      <c r="I135" s="155"/>
      <c r="J135" s="156">
        <f t="shared" si="0"/>
        <v>0</v>
      </c>
      <c r="K135" s="152" t="s">
        <v>1</v>
      </c>
      <c r="L135" s="34"/>
      <c r="M135" s="157" t="s">
        <v>1</v>
      </c>
      <c r="N135" s="158" t="s">
        <v>41</v>
      </c>
      <c r="O135" s="59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126</v>
      </c>
      <c r="AT135" s="161" t="s">
        <v>203</v>
      </c>
      <c r="AU135" s="161" t="s">
        <v>82</v>
      </c>
      <c r="AY135" s="18" t="s">
        <v>201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8" t="s">
        <v>82</v>
      </c>
      <c r="BK135" s="162">
        <f t="shared" si="9"/>
        <v>0</v>
      </c>
      <c r="BL135" s="18" t="s">
        <v>126</v>
      </c>
      <c r="BM135" s="161" t="s">
        <v>254</v>
      </c>
    </row>
    <row r="136" spans="1:65" s="2" customFormat="1" ht="21.75" customHeight="1">
      <c r="A136" s="33"/>
      <c r="B136" s="149"/>
      <c r="C136" s="150" t="s">
        <v>233</v>
      </c>
      <c r="D136" s="150" t="s">
        <v>203</v>
      </c>
      <c r="E136" s="151" t="s">
        <v>1756</v>
      </c>
      <c r="F136" s="152" t="s">
        <v>1757</v>
      </c>
      <c r="G136" s="153" t="s">
        <v>721</v>
      </c>
      <c r="H136" s="154">
        <v>1</v>
      </c>
      <c r="I136" s="155"/>
      <c r="J136" s="156">
        <f t="shared" si="0"/>
        <v>0</v>
      </c>
      <c r="K136" s="152" t="s">
        <v>1</v>
      </c>
      <c r="L136" s="34"/>
      <c r="M136" s="157" t="s">
        <v>1</v>
      </c>
      <c r="N136" s="158" t="s">
        <v>41</v>
      </c>
      <c r="O136" s="59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126</v>
      </c>
      <c r="AT136" s="161" t="s">
        <v>203</v>
      </c>
      <c r="AU136" s="161" t="s">
        <v>82</v>
      </c>
      <c r="AY136" s="18" t="s">
        <v>201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8" t="s">
        <v>82</v>
      </c>
      <c r="BK136" s="162">
        <f t="shared" si="9"/>
        <v>0</v>
      </c>
      <c r="BL136" s="18" t="s">
        <v>126</v>
      </c>
      <c r="BM136" s="161" t="s">
        <v>258</v>
      </c>
    </row>
    <row r="137" spans="1:65" s="2" customFormat="1" ht="21.75" customHeight="1">
      <c r="A137" s="33"/>
      <c r="B137" s="149"/>
      <c r="C137" s="150" t="s">
        <v>264</v>
      </c>
      <c r="D137" s="150" t="s">
        <v>203</v>
      </c>
      <c r="E137" s="151" t="s">
        <v>1758</v>
      </c>
      <c r="F137" s="152" t="s">
        <v>1759</v>
      </c>
      <c r="G137" s="153" t="s">
        <v>721</v>
      </c>
      <c r="H137" s="154">
        <v>2</v>
      </c>
      <c r="I137" s="155"/>
      <c r="J137" s="156">
        <f t="shared" si="0"/>
        <v>0</v>
      </c>
      <c r="K137" s="152" t="s">
        <v>1</v>
      </c>
      <c r="L137" s="34"/>
      <c r="M137" s="157" t="s">
        <v>1</v>
      </c>
      <c r="N137" s="158" t="s">
        <v>41</v>
      </c>
      <c r="O137" s="59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126</v>
      </c>
      <c r="AT137" s="161" t="s">
        <v>203</v>
      </c>
      <c r="AU137" s="161" t="s">
        <v>82</v>
      </c>
      <c r="AY137" s="18" t="s">
        <v>201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8" t="s">
        <v>82</v>
      </c>
      <c r="BK137" s="162">
        <f t="shared" si="9"/>
        <v>0</v>
      </c>
      <c r="BL137" s="18" t="s">
        <v>126</v>
      </c>
      <c r="BM137" s="161" t="s">
        <v>267</v>
      </c>
    </row>
    <row r="138" spans="1:65" s="2" customFormat="1" ht="21.75" customHeight="1">
      <c r="A138" s="33"/>
      <c r="B138" s="149"/>
      <c r="C138" s="150" t="s">
        <v>8</v>
      </c>
      <c r="D138" s="150" t="s">
        <v>203</v>
      </c>
      <c r="E138" s="151" t="s">
        <v>1760</v>
      </c>
      <c r="F138" s="152" t="s">
        <v>1761</v>
      </c>
      <c r="G138" s="153" t="s">
        <v>721</v>
      </c>
      <c r="H138" s="154">
        <v>5</v>
      </c>
      <c r="I138" s="155"/>
      <c r="J138" s="156">
        <f t="shared" si="0"/>
        <v>0</v>
      </c>
      <c r="K138" s="152" t="s">
        <v>1</v>
      </c>
      <c r="L138" s="34"/>
      <c r="M138" s="157" t="s">
        <v>1</v>
      </c>
      <c r="N138" s="158" t="s">
        <v>41</v>
      </c>
      <c r="O138" s="59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126</v>
      </c>
      <c r="AT138" s="161" t="s">
        <v>203</v>
      </c>
      <c r="AU138" s="161" t="s">
        <v>82</v>
      </c>
      <c r="AY138" s="18" t="s">
        <v>201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8" t="s">
        <v>82</v>
      </c>
      <c r="BK138" s="162">
        <f t="shared" si="9"/>
        <v>0</v>
      </c>
      <c r="BL138" s="18" t="s">
        <v>126</v>
      </c>
      <c r="BM138" s="161" t="s">
        <v>273</v>
      </c>
    </row>
    <row r="139" spans="1:65" s="2" customFormat="1" ht="21.75" customHeight="1">
      <c r="A139" s="33"/>
      <c r="B139" s="149"/>
      <c r="C139" s="150" t="s">
        <v>277</v>
      </c>
      <c r="D139" s="150" t="s">
        <v>203</v>
      </c>
      <c r="E139" s="151" t="s">
        <v>1762</v>
      </c>
      <c r="F139" s="152" t="s">
        <v>1763</v>
      </c>
      <c r="G139" s="153" t="s">
        <v>721</v>
      </c>
      <c r="H139" s="154">
        <v>1</v>
      </c>
      <c r="I139" s="155"/>
      <c r="J139" s="156">
        <f t="shared" si="0"/>
        <v>0</v>
      </c>
      <c r="K139" s="152" t="s">
        <v>1</v>
      </c>
      <c r="L139" s="34"/>
      <c r="M139" s="157" t="s">
        <v>1</v>
      </c>
      <c r="N139" s="158" t="s">
        <v>41</v>
      </c>
      <c r="O139" s="59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126</v>
      </c>
      <c r="AT139" s="161" t="s">
        <v>203</v>
      </c>
      <c r="AU139" s="161" t="s">
        <v>82</v>
      </c>
      <c r="AY139" s="18" t="s">
        <v>201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8" t="s">
        <v>82</v>
      </c>
      <c r="BK139" s="162">
        <f t="shared" si="9"/>
        <v>0</v>
      </c>
      <c r="BL139" s="18" t="s">
        <v>126</v>
      </c>
      <c r="BM139" s="161" t="s">
        <v>279</v>
      </c>
    </row>
    <row r="140" spans="1:65" s="2" customFormat="1" ht="16.5" customHeight="1">
      <c r="A140" s="33"/>
      <c r="B140" s="149"/>
      <c r="C140" s="150" t="s">
        <v>247</v>
      </c>
      <c r="D140" s="150" t="s">
        <v>203</v>
      </c>
      <c r="E140" s="151" t="s">
        <v>1764</v>
      </c>
      <c r="F140" s="152" t="s">
        <v>1765</v>
      </c>
      <c r="G140" s="153" t="s">
        <v>721</v>
      </c>
      <c r="H140" s="154">
        <v>2</v>
      </c>
      <c r="I140" s="155"/>
      <c r="J140" s="156">
        <f t="shared" si="0"/>
        <v>0</v>
      </c>
      <c r="K140" s="152" t="s">
        <v>1</v>
      </c>
      <c r="L140" s="34"/>
      <c r="M140" s="157" t="s">
        <v>1</v>
      </c>
      <c r="N140" s="158" t="s">
        <v>41</v>
      </c>
      <c r="O140" s="59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126</v>
      </c>
      <c r="AT140" s="161" t="s">
        <v>203</v>
      </c>
      <c r="AU140" s="161" t="s">
        <v>82</v>
      </c>
      <c r="AY140" s="18" t="s">
        <v>201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8" t="s">
        <v>82</v>
      </c>
      <c r="BK140" s="162">
        <f t="shared" si="9"/>
        <v>0</v>
      </c>
      <c r="BL140" s="18" t="s">
        <v>126</v>
      </c>
      <c r="BM140" s="161" t="s">
        <v>286</v>
      </c>
    </row>
    <row r="141" spans="1:65" s="2" customFormat="1" ht="21.75" customHeight="1">
      <c r="A141" s="33"/>
      <c r="B141" s="149"/>
      <c r="C141" s="150" t="s">
        <v>290</v>
      </c>
      <c r="D141" s="150" t="s">
        <v>203</v>
      </c>
      <c r="E141" s="151" t="s">
        <v>1766</v>
      </c>
      <c r="F141" s="152" t="s">
        <v>1767</v>
      </c>
      <c r="G141" s="153" t="s">
        <v>721</v>
      </c>
      <c r="H141" s="154">
        <v>1</v>
      </c>
      <c r="I141" s="155"/>
      <c r="J141" s="156">
        <f t="shared" si="0"/>
        <v>0</v>
      </c>
      <c r="K141" s="152" t="s">
        <v>1</v>
      </c>
      <c r="L141" s="34"/>
      <c r="M141" s="157" t="s">
        <v>1</v>
      </c>
      <c r="N141" s="158" t="s">
        <v>41</v>
      </c>
      <c r="O141" s="59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126</v>
      </c>
      <c r="AT141" s="161" t="s">
        <v>203</v>
      </c>
      <c r="AU141" s="161" t="s">
        <v>82</v>
      </c>
      <c r="AY141" s="18" t="s">
        <v>201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8" t="s">
        <v>82</v>
      </c>
      <c r="BK141" s="162">
        <f t="shared" si="9"/>
        <v>0</v>
      </c>
      <c r="BL141" s="18" t="s">
        <v>126</v>
      </c>
      <c r="BM141" s="161" t="s">
        <v>292</v>
      </c>
    </row>
    <row r="142" spans="1:65" s="2" customFormat="1" ht="21.75" customHeight="1">
      <c r="A142" s="33"/>
      <c r="B142" s="149"/>
      <c r="C142" s="150" t="s">
        <v>250</v>
      </c>
      <c r="D142" s="150" t="s">
        <v>203</v>
      </c>
      <c r="E142" s="151" t="s">
        <v>1768</v>
      </c>
      <c r="F142" s="152" t="s">
        <v>1769</v>
      </c>
      <c r="G142" s="153" t="s">
        <v>721</v>
      </c>
      <c r="H142" s="154">
        <v>1</v>
      </c>
      <c r="I142" s="155"/>
      <c r="J142" s="156">
        <f t="shared" si="0"/>
        <v>0</v>
      </c>
      <c r="K142" s="152" t="s">
        <v>1</v>
      </c>
      <c r="L142" s="34"/>
      <c r="M142" s="209" t="s">
        <v>1</v>
      </c>
      <c r="N142" s="210" t="s">
        <v>41</v>
      </c>
      <c r="O142" s="211"/>
      <c r="P142" s="212">
        <f t="shared" si="1"/>
        <v>0</v>
      </c>
      <c r="Q142" s="212">
        <v>0</v>
      </c>
      <c r="R142" s="212">
        <f t="shared" si="2"/>
        <v>0</v>
      </c>
      <c r="S142" s="212">
        <v>0</v>
      </c>
      <c r="T142" s="213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126</v>
      </c>
      <c r="AT142" s="161" t="s">
        <v>203</v>
      </c>
      <c r="AU142" s="161" t="s">
        <v>82</v>
      </c>
      <c r="AY142" s="18" t="s">
        <v>201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8" t="s">
        <v>82</v>
      </c>
      <c r="BK142" s="162">
        <f t="shared" si="9"/>
        <v>0</v>
      </c>
      <c r="BL142" s="18" t="s">
        <v>126</v>
      </c>
      <c r="BM142" s="161" t="s">
        <v>297</v>
      </c>
    </row>
    <row r="143" spans="1:65" s="2" customFormat="1" ht="6.95" customHeight="1">
      <c r="A143" s="33"/>
      <c r="B143" s="48"/>
      <c r="C143" s="49"/>
      <c r="D143" s="49"/>
      <c r="E143" s="49"/>
      <c r="F143" s="49"/>
      <c r="G143" s="49"/>
      <c r="H143" s="49"/>
      <c r="I143" s="49"/>
      <c r="J143" s="49"/>
      <c r="K143" s="49"/>
      <c r="L143" s="34"/>
      <c r="M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</sheetData>
  <autoFilter ref="C124:K142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100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162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0" t="str">
        <f>'Rekapitulace stavby'!K6</f>
        <v>Technikův pavilon</v>
      </c>
      <c r="F7" s="271"/>
      <c r="G7" s="271"/>
      <c r="H7" s="271"/>
      <c r="L7" s="21"/>
    </row>
    <row r="8" spans="1:46" ht="12.75">
      <c r="B8" s="21"/>
      <c r="D8" s="28" t="s">
        <v>163</v>
      </c>
      <c r="L8" s="21"/>
    </row>
    <row r="9" spans="1:46" s="1" customFormat="1" ht="16.5" customHeight="1">
      <c r="B9" s="21"/>
      <c r="E9" s="270" t="s">
        <v>164</v>
      </c>
      <c r="F9" s="254"/>
      <c r="G9" s="254"/>
      <c r="H9" s="254"/>
      <c r="L9" s="21"/>
    </row>
    <row r="10" spans="1:46" s="1" customFormat="1" ht="12" customHeight="1">
      <c r="B10" s="21"/>
      <c r="D10" s="28" t="s">
        <v>165</v>
      </c>
      <c r="L10" s="21"/>
    </row>
    <row r="11" spans="1:46" s="2" customFormat="1" ht="16.5" customHeight="1">
      <c r="A11" s="33"/>
      <c r="B11" s="34"/>
      <c r="C11" s="33"/>
      <c r="D11" s="33"/>
      <c r="E11" s="274" t="s">
        <v>1732</v>
      </c>
      <c r="F11" s="272"/>
      <c r="G11" s="272"/>
      <c r="H11" s="272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1733</v>
      </c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33" t="s">
        <v>1770</v>
      </c>
      <c r="F13" s="272"/>
      <c r="G13" s="272"/>
      <c r="H13" s="272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1.25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28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20</v>
      </c>
      <c r="E16" s="33"/>
      <c r="F16" s="26" t="s">
        <v>167</v>
      </c>
      <c r="G16" s="33"/>
      <c r="H16" s="33"/>
      <c r="I16" s="28" t="s">
        <v>22</v>
      </c>
      <c r="J16" s="56" t="str">
        <f>'Rekapitulace stavby'!AN8</f>
        <v>21. 11. 2024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24</v>
      </c>
      <c r="E18" s="33"/>
      <c r="F18" s="33"/>
      <c r="G18" s="33"/>
      <c r="H18" s="33"/>
      <c r="I18" s="28" t="s">
        <v>25</v>
      </c>
      <c r="J18" s="26" t="str">
        <f>IF('Rekapitulace stavby'!AN10="","",'Rekapitulace stavby'!AN10)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tr">
        <f>IF('Rekapitulace stavby'!E11="","",'Rekapitulace stavby'!E11)</f>
        <v>Statutární město Liberec, nám.Dr.E.Beneše</v>
      </c>
      <c r="F19" s="33"/>
      <c r="G19" s="33"/>
      <c r="H19" s="33"/>
      <c r="I19" s="28" t="s">
        <v>27</v>
      </c>
      <c r="J19" s="26" t="str">
        <f>IF('Rekapitulace stavby'!AN11="","",'Rekapitulace stavby'!AN11)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28</v>
      </c>
      <c r="E21" s="33"/>
      <c r="F21" s="33"/>
      <c r="G21" s="33"/>
      <c r="H21" s="33"/>
      <c r="I21" s="28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73" t="str">
        <f>'Rekapitulace stavby'!E14</f>
        <v>Vyplň údaj</v>
      </c>
      <c r="F22" s="253"/>
      <c r="G22" s="253"/>
      <c r="H22" s="253"/>
      <c r="I22" s="28" t="s">
        <v>27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30</v>
      </c>
      <c r="E24" s="33"/>
      <c r="F24" s="33"/>
      <c r="G24" s="33"/>
      <c r="H24" s="33"/>
      <c r="I24" s="28" t="s">
        <v>25</v>
      </c>
      <c r="J24" s="26" t="str">
        <f>IF('Rekapitulace stavby'!AN16="","",'Rekapitulace stavby'!AN16)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tr">
        <f>IF('Rekapitulace stavby'!E17="","",'Rekapitulace stavby'!E17)</f>
        <v>Kancelář architektury města, nám.Dr.E.Beneše</v>
      </c>
      <c r="F25" s="33"/>
      <c r="G25" s="33"/>
      <c r="H25" s="33"/>
      <c r="I25" s="28" t="s">
        <v>27</v>
      </c>
      <c r="J25" s="26" t="str">
        <f>IF('Rekapitulace stavby'!AN17="","",'Rekapitulace stavby'!AN17)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33</v>
      </c>
      <c r="E27" s="33"/>
      <c r="F27" s="33"/>
      <c r="G27" s="33"/>
      <c r="H27" s="33"/>
      <c r="I27" s="28" t="s">
        <v>25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>PROPOS Liberec s.r.o.</v>
      </c>
      <c r="F28" s="33"/>
      <c r="G28" s="33"/>
      <c r="H28" s="33"/>
      <c r="I28" s="28" t="s">
        <v>27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35</v>
      </c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0"/>
      <c r="B31" s="101"/>
      <c r="C31" s="100"/>
      <c r="D31" s="100"/>
      <c r="E31" s="258" t="s">
        <v>1</v>
      </c>
      <c r="F31" s="258"/>
      <c r="G31" s="258"/>
      <c r="H31" s="258"/>
      <c r="I31" s="100"/>
      <c r="J31" s="100"/>
      <c r="K31" s="100"/>
      <c r="L31" s="102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2" customFormat="1" ht="6.95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3" t="s">
        <v>36</v>
      </c>
      <c r="E34" s="33"/>
      <c r="F34" s="33"/>
      <c r="G34" s="33"/>
      <c r="H34" s="33"/>
      <c r="I34" s="33"/>
      <c r="J34" s="72">
        <f>ROUND(J125,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67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3"/>
      <c r="F36" s="37" t="s">
        <v>38</v>
      </c>
      <c r="G36" s="33"/>
      <c r="H36" s="33"/>
      <c r="I36" s="37" t="s">
        <v>37</v>
      </c>
      <c r="J36" s="37" t="s">
        <v>39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4"/>
      <c r="C37" s="33"/>
      <c r="D37" s="104" t="s">
        <v>40</v>
      </c>
      <c r="E37" s="28" t="s">
        <v>41</v>
      </c>
      <c r="F37" s="105">
        <f>ROUND((SUM(BE125:BE143)),  2)</f>
        <v>0</v>
      </c>
      <c r="G37" s="33"/>
      <c r="H37" s="33"/>
      <c r="I37" s="106">
        <v>0.21</v>
      </c>
      <c r="J37" s="105">
        <f>ROUND(((SUM(BE125:BE143))*I37),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28" t="s">
        <v>42</v>
      </c>
      <c r="F38" s="105">
        <f>ROUND((SUM(BF125:BF143)),  2)</f>
        <v>0</v>
      </c>
      <c r="G38" s="33"/>
      <c r="H38" s="33"/>
      <c r="I38" s="106">
        <v>0.12</v>
      </c>
      <c r="J38" s="105">
        <f>ROUND(((SUM(BF125:BF143))*I38),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43</v>
      </c>
      <c r="F39" s="105">
        <f>ROUND((SUM(BG125:BG143)),  2)</f>
        <v>0</v>
      </c>
      <c r="G39" s="33"/>
      <c r="H39" s="33"/>
      <c r="I39" s="106">
        <v>0.21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44</v>
      </c>
      <c r="F40" s="105">
        <f>ROUND((SUM(BH125:BH143)),  2)</f>
        <v>0</v>
      </c>
      <c r="G40" s="33"/>
      <c r="H40" s="33"/>
      <c r="I40" s="106">
        <v>0.12</v>
      </c>
      <c r="J40" s="105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28" t="s">
        <v>45</v>
      </c>
      <c r="F41" s="105">
        <f>ROUND((SUM(BI125:BI143)),  2)</f>
        <v>0</v>
      </c>
      <c r="G41" s="33"/>
      <c r="H41" s="33"/>
      <c r="I41" s="106">
        <v>0</v>
      </c>
      <c r="J41" s="105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07"/>
      <c r="D43" s="108" t="s">
        <v>46</v>
      </c>
      <c r="E43" s="61"/>
      <c r="F43" s="61"/>
      <c r="G43" s="109" t="s">
        <v>47</v>
      </c>
      <c r="H43" s="110" t="s">
        <v>48</v>
      </c>
      <c r="I43" s="61"/>
      <c r="J43" s="111">
        <f>SUM(J34:J41)</f>
        <v>0</v>
      </c>
      <c r="K43" s="112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0" t="str">
        <f>E7</f>
        <v>Technikův pavilon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163</v>
      </c>
      <c r="L86" s="21"/>
    </row>
    <row r="87" spans="1:31" s="1" customFormat="1" ht="16.5" customHeight="1">
      <c r="B87" s="21"/>
      <c r="E87" s="270" t="s">
        <v>164</v>
      </c>
      <c r="F87" s="254"/>
      <c r="G87" s="254"/>
      <c r="H87" s="254"/>
      <c r="L87" s="21"/>
    </row>
    <row r="88" spans="1:31" s="1" customFormat="1" ht="12" customHeight="1">
      <c r="B88" s="21"/>
      <c r="C88" s="28" t="s">
        <v>165</v>
      </c>
      <c r="L88" s="21"/>
    </row>
    <row r="89" spans="1:31" s="2" customFormat="1" ht="16.5" customHeight="1">
      <c r="A89" s="33"/>
      <c r="B89" s="34"/>
      <c r="C89" s="33"/>
      <c r="D89" s="33"/>
      <c r="E89" s="274" t="s">
        <v>1732</v>
      </c>
      <c r="F89" s="272"/>
      <c r="G89" s="272"/>
      <c r="H89" s="272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1733</v>
      </c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33" t="str">
        <f>E13</f>
        <v>02 - Vnější otvory</v>
      </c>
      <c r="F91" s="272"/>
      <c r="G91" s="272"/>
      <c r="H91" s="272"/>
      <c r="I91" s="3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20</v>
      </c>
      <c r="D93" s="33"/>
      <c r="E93" s="33"/>
      <c r="F93" s="26" t="str">
        <f>F16</f>
        <v xml:space="preserve"> </v>
      </c>
      <c r="G93" s="33"/>
      <c r="H93" s="33"/>
      <c r="I93" s="28" t="s">
        <v>22</v>
      </c>
      <c r="J93" s="56" t="str">
        <f>IF(J16="","",J16)</f>
        <v>21. 11. 2024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40.15" customHeight="1">
      <c r="A95" s="33"/>
      <c r="B95" s="34"/>
      <c r="C95" s="28" t="s">
        <v>24</v>
      </c>
      <c r="D95" s="33"/>
      <c r="E95" s="33"/>
      <c r="F95" s="26" t="str">
        <f>E19</f>
        <v>Statutární město Liberec, nám.Dr.E.Beneše</v>
      </c>
      <c r="G95" s="33"/>
      <c r="H95" s="33"/>
      <c r="I95" s="28" t="s">
        <v>30</v>
      </c>
      <c r="J95" s="31" t="str">
        <f>E25</f>
        <v>Kancelář architektury města, nám.Dr.E.Beneše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5.7" customHeight="1">
      <c r="A96" s="33"/>
      <c r="B96" s="34"/>
      <c r="C96" s="28" t="s">
        <v>28</v>
      </c>
      <c r="D96" s="33"/>
      <c r="E96" s="33"/>
      <c r="F96" s="26" t="str">
        <f>IF(E22="","",E22)</f>
        <v>Vyplň údaj</v>
      </c>
      <c r="G96" s="33"/>
      <c r="H96" s="33"/>
      <c r="I96" s="28" t="s">
        <v>33</v>
      </c>
      <c r="J96" s="31" t="str">
        <f>E28</f>
        <v>PROPOS Liberec s.r.o.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15" t="s">
        <v>169</v>
      </c>
      <c r="D98" s="107"/>
      <c r="E98" s="107"/>
      <c r="F98" s="107"/>
      <c r="G98" s="107"/>
      <c r="H98" s="107"/>
      <c r="I98" s="107"/>
      <c r="J98" s="116" t="s">
        <v>170</v>
      </c>
      <c r="K98" s="107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17" t="s">
        <v>171</v>
      </c>
      <c r="D100" s="33"/>
      <c r="E100" s="33"/>
      <c r="F100" s="33"/>
      <c r="G100" s="33"/>
      <c r="H100" s="33"/>
      <c r="I100" s="33"/>
      <c r="J100" s="72">
        <f>J125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172</v>
      </c>
    </row>
    <row r="101" spans="1:47" s="9" customFormat="1" ht="24.95" customHeight="1">
      <c r="B101" s="118"/>
      <c r="D101" s="119" t="s">
        <v>1771</v>
      </c>
      <c r="E101" s="120"/>
      <c r="F101" s="120"/>
      <c r="G101" s="120"/>
      <c r="H101" s="120"/>
      <c r="I101" s="120"/>
      <c r="J101" s="121">
        <f>J126</f>
        <v>0</v>
      </c>
      <c r="L101" s="118"/>
    </row>
    <row r="102" spans="1:47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47" s="2" customFormat="1" ht="6.95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47" s="2" customFormat="1" ht="6.95" customHeight="1">
      <c r="A107" s="33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24.95" customHeight="1">
      <c r="A108" s="33"/>
      <c r="B108" s="34"/>
      <c r="C108" s="22" t="s">
        <v>186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2" customHeight="1">
      <c r="A110" s="33"/>
      <c r="B110" s="34"/>
      <c r="C110" s="28" t="s">
        <v>16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6.5" customHeight="1">
      <c r="A111" s="33"/>
      <c r="B111" s="34"/>
      <c r="C111" s="33"/>
      <c r="D111" s="33"/>
      <c r="E111" s="270" t="str">
        <f>E7</f>
        <v>Technikův pavilon</v>
      </c>
      <c r="F111" s="271"/>
      <c r="G111" s="271"/>
      <c r="H111" s="271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1" customFormat="1" ht="12" customHeight="1">
      <c r="B112" s="21"/>
      <c r="C112" s="28" t="s">
        <v>163</v>
      </c>
      <c r="L112" s="21"/>
    </row>
    <row r="113" spans="1:65" s="1" customFormat="1" ht="16.5" customHeight="1">
      <c r="B113" s="21"/>
      <c r="E113" s="270" t="s">
        <v>164</v>
      </c>
      <c r="F113" s="254"/>
      <c r="G113" s="254"/>
      <c r="H113" s="254"/>
      <c r="L113" s="21"/>
    </row>
    <row r="114" spans="1:65" s="1" customFormat="1" ht="12" customHeight="1">
      <c r="B114" s="21"/>
      <c r="C114" s="28" t="s">
        <v>165</v>
      </c>
      <c r="L114" s="21"/>
    </row>
    <row r="115" spans="1:65" s="2" customFormat="1" ht="16.5" customHeight="1">
      <c r="A115" s="33"/>
      <c r="B115" s="34"/>
      <c r="C115" s="33"/>
      <c r="D115" s="33"/>
      <c r="E115" s="274" t="s">
        <v>1732</v>
      </c>
      <c r="F115" s="272"/>
      <c r="G115" s="272"/>
      <c r="H115" s="272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1733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33" t="str">
        <f>E13</f>
        <v>02 - Vnější otvory</v>
      </c>
      <c r="F117" s="272"/>
      <c r="G117" s="272"/>
      <c r="H117" s="272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3"/>
      <c r="E119" s="33"/>
      <c r="F119" s="26" t="str">
        <f>F16</f>
        <v xml:space="preserve"> </v>
      </c>
      <c r="G119" s="33"/>
      <c r="H119" s="33"/>
      <c r="I119" s="28" t="s">
        <v>22</v>
      </c>
      <c r="J119" s="56" t="str">
        <f>IF(J16="","",J16)</f>
        <v>21. 11. 2024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40.15" customHeight="1">
      <c r="A121" s="33"/>
      <c r="B121" s="34"/>
      <c r="C121" s="28" t="s">
        <v>24</v>
      </c>
      <c r="D121" s="33"/>
      <c r="E121" s="33"/>
      <c r="F121" s="26" t="str">
        <f>E19</f>
        <v>Statutární město Liberec, nám.Dr.E.Beneše</v>
      </c>
      <c r="G121" s="33"/>
      <c r="H121" s="33"/>
      <c r="I121" s="28" t="s">
        <v>30</v>
      </c>
      <c r="J121" s="31" t="str">
        <f>E25</f>
        <v>Kancelář architektury města, nám.Dr.E.Beneše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25.7" customHeight="1">
      <c r="A122" s="33"/>
      <c r="B122" s="34"/>
      <c r="C122" s="28" t="s">
        <v>28</v>
      </c>
      <c r="D122" s="33"/>
      <c r="E122" s="33"/>
      <c r="F122" s="26" t="str">
        <f>IF(E22="","",E22)</f>
        <v>Vyplň údaj</v>
      </c>
      <c r="G122" s="33"/>
      <c r="H122" s="33"/>
      <c r="I122" s="28" t="s">
        <v>33</v>
      </c>
      <c r="J122" s="31" t="str">
        <f>E28</f>
        <v>PROPOS Liberec s.r.o.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6"/>
      <c r="B124" s="127"/>
      <c r="C124" s="128" t="s">
        <v>187</v>
      </c>
      <c r="D124" s="129" t="s">
        <v>61</v>
      </c>
      <c r="E124" s="129" t="s">
        <v>57</v>
      </c>
      <c r="F124" s="129" t="s">
        <v>58</v>
      </c>
      <c r="G124" s="129" t="s">
        <v>188</v>
      </c>
      <c r="H124" s="129" t="s">
        <v>189</v>
      </c>
      <c r="I124" s="129" t="s">
        <v>190</v>
      </c>
      <c r="J124" s="129" t="s">
        <v>170</v>
      </c>
      <c r="K124" s="130" t="s">
        <v>191</v>
      </c>
      <c r="L124" s="131"/>
      <c r="M124" s="63" t="s">
        <v>1</v>
      </c>
      <c r="N124" s="64" t="s">
        <v>40</v>
      </c>
      <c r="O124" s="64" t="s">
        <v>192</v>
      </c>
      <c r="P124" s="64" t="s">
        <v>193</v>
      </c>
      <c r="Q124" s="64" t="s">
        <v>194</v>
      </c>
      <c r="R124" s="64" t="s">
        <v>195</v>
      </c>
      <c r="S124" s="64" t="s">
        <v>196</v>
      </c>
      <c r="T124" s="65" t="s">
        <v>197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65" s="2" customFormat="1" ht="22.9" customHeight="1">
      <c r="A125" s="33"/>
      <c r="B125" s="34"/>
      <c r="C125" s="70" t="s">
        <v>198</v>
      </c>
      <c r="D125" s="33"/>
      <c r="E125" s="33"/>
      <c r="F125" s="33"/>
      <c r="G125" s="33"/>
      <c r="H125" s="33"/>
      <c r="I125" s="33"/>
      <c r="J125" s="132">
        <f>BK125</f>
        <v>0</v>
      </c>
      <c r="K125" s="33"/>
      <c r="L125" s="34"/>
      <c r="M125" s="66"/>
      <c r="N125" s="57"/>
      <c r="O125" s="67"/>
      <c r="P125" s="133">
        <f>P126</f>
        <v>0</v>
      </c>
      <c r="Q125" s="67"/>
      <c r="R125" s="133">
        <f>R126</f>
        <v>0</v>
      </c>
      <c r="S125" s="67"/>
      <c r="T125" s="134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75</v>
      </c>
      <c r="AU125" s="18" t="s">
        <v>172</v>
      </c>
      <c r="BK125" s="135">
        <f>BK126</f>
        <v>0</v>
      </c>
    </row>
    <row r="126" spans="1:65" s="12" customFormat="1" ht="25.9" customHeight="1">
      <c r="B126" s="136"/>
      <c r="D126" s="137" t="s">
        <v>75</v>
      </c>
      <c r="E126" s="138" t="s">
        <v>1736</v>
      </c>
      <c r="F126" s="138" t="s">
        <v>1772</v>
      </c>
      <c r="I126" s="139"/>
      <c r="J126" s="140">
        <f>BK126</f>
        <v>0</v>
      </c>
      <c r="L126" s="136"/>
      <c r="M126" s="141"/>
      <c r="N126" s="142"/>
      <c r="O126" s="142"/>
      <c r="P126" s="143">
        <f>SUM(P127:P143)</f>
        <v>0</v>
      </c>
      <c r="Q126" s="142"/>
      <c r="R126" s="143">
        <f>SUM(R127:R143)</f>
        <v>0</v>
      </c>
      <c r="S126" s="142"/>
      <c r="T126" s="144">
        <f>SUM(T127:T143)</f>
        <v>0</v>
      </c>
      <c r="AR126" s="137" t="s">
        <v>82</v>
      </c>
      <c r="AT126" s="145" t="s">
        <v>75</v>
      </c>
      <c r="AU126" s="145" t="s">
        <v>76</v>
      </c>
      <c r="AY126" s="137" t="s">
        <v>201</v>
      </c>
      <c r="BK126" s="146">
        <f>SUM(BK127:BK143)</f>
        <v>0</v>
      </c>
    </row>
    <row r="127" spans="1:65" s="2" customFormat="1" ht="16.5" customHeight="1">
      <c r="A127" s="33"/>
      <c r="B127" s="149"/>
      <c r="C127" s="150" t="s">
        <v>82</v>
      </c>
      <c r="D127" s="150" t="s">
        <v>203</v>
      </c>
      <c r="E127" s="151" t="s">
        <v>1773</v>
      </c>
      <c r="F127" s="152" t="s">
        <v>1774</v>
      </c>
      <c r="G127" s="153" t="s">
        <v>721</v>
      </c>
      <c r="H127" s="154">
        <v>1</v>
      </c>
      <c r="I127" s="155"/>
      <c r="J127" s="156">
        <f t="shared" ref="J127:J143" si="0">ROUND(I127*H127,2)</f>
        <v>0</v>
      </c>
      <c r="K127" s="152" t="s">
        <v>1</v>
      </c>
      <c r="L127" s="34"/>
      <c r="M127" s="157" t="s">
        <v>1</v>
      </c>
      <c r="N127" s="158" t="s">
        <v>41</v>
      </c>
      <c r="O127" s="59"/>
      <c r="P127" s="159">
        <f t="shared" ref="P127:P143" si="1">O127*H127</f>
        <v>0</v>
      </c>
      <c r="Q127" s="159">
        <v>0</v>
      </c>
      <c r="R127" s="159">
        <f t="shared" ref="R127:R143" si="2">Q127*H127</f>
        <v>0</v>
      </c>
      <c r="S127" s="159">
        <v>0</v>
      </c>
      <c r="T127" s="160">
        <f t="shared" ref="T127:T143" si="3"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1" t="s">
        <v>126</v>
      </c>
      <c r="AT127" s="161" t="s">
        <v>203</v>
      </c>
      <c r="AU127" s="161" t="s">
        <v>82</v>
      </c>
      <c r="AY127" s="18" t="s">
        <v>201</v>
      </c>
      <c r="BE127" s="162">
        <f t="shared" ref="BE127:BE143" si="4">IF(N127="základní",J127,0)</f>
        <v>0</v>
      </c>
      <c r="BF127" s="162">
        <f t="shared" ref="BF127:BF143" si="5">IF(N127="snížená",J127,0)</f>
        <v>0</v>
      </c>
      <c r="BG127" s="162">
        <f t="shared" ref="BG127:BG143" si="6">IF(N127="zákl. přenesená",J127,0)</f>
        <v>0</v>
      </c>
      <c r="BH127" s="162">
        <f t="shared" ref="BH127:BH143" si="7">IF(N127="sníž. přenesená",J127,0)</f>
        <v>0</v>
      </c>
      <c r="BI127" s="162">
        <f t="shared" ref="BI127:BI143" si="8">IF(N127="nulová",J127,0)</f>
        <v>0</v>
      </c>
      <c r="BJ127" s="18" t="s">
        <v>82</v>
      </c>
      <c r="BK127" s="162">
        <f t="shared" ref="BK127:BK143" si="9">ROUND(I127*H127,2)</f>
        <v>0</v>
      </c>
      <c r="BL127" s="18" t="s">
        <v>126</v>
      </c>
      <c r="BM127" s="161" t="s">
        <v>84</v>
      </c>
    </row>
    <row r="128" spans="1:65" s="2" customFormat="1" ht="16.5" customHeight="1">
      <c r="A128" s="33"/>
      <c r="B128" s="149"/>
      <c r="C128" s="150" t="s">
        <v>84</v>
      </c>
      <c r="D128" s="150" t="s">
        <v>203</v>
      </c>
      <c r="E128" s="151" t="s">
        <v>1775</v>
      </c>
      <c r="F128" s="152" t="s">
        <v>1776</v>
      </c>
      <c r="G128" s="153" t="s">
        <v>721</v>
      </c>
      <c r="H128" s="154">
        <v>2</v>
      </c>
      <c r="I128" s="155"/>
      <c r="J128" s="156">
        <f t="shared" si="0"/>
        <v>0</v>
      </c>
      <c r="K128" s="152" t="s">
        <v>1</v>
      </c>
      <c r="L128" s="34"/>
      <c r="M128" s="157" t="s">
        <v>1</v>
      </c>
      <c r="N128" s="158" t="s">
        <v>41</v>
      </c>
      <c r="O128" s="59"/>
      <c r="P128" s="159">
        <f t="shared" si="1"/>
        <v>0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126</v>
      </c>
      <c r="AT128" s="161" t="s">
        <v>203</v>
      </c>
      <c r="AU128" s="161" t="s">
        <v>82</v>
      </c>
      <c r="AY128" s="18" t="s">
        <v>201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8" t="s">
        <v>82</v>
      </c>
      <c r="BK128" s="162">
        <f t="shared" si="9"/>
        <v>0</v>
      </c>
      <c r="BL128" s="18" t="s">
        <v>126</v>
      </c>
      <c r="BM128" s="161" t="s">
        <v>126</v>
      </c>
    </row>
    <row r="129" spans="1:65" s="2" customFormat="1" ht="16.5" customHeight="1">
      <c r="A129" s="33"/>
      <c r="B129" s="149"/>
      <c r="C129" s="150" t="s">
        <v>97</v>
      </c>
      <c r="D129" s="150" t="s">
        <v>203</v>
      </c>
      <c r="E129" s="151" t="s">
        <v>1777</v>
      </c>
      <c r="F129" s="152" t="s">
        <v>1778</v>
      </c>
      <c r="G129" s="153" t="s">
        <v>721</v>
      </c>
      <c r="H129" s="154">
        <v>2</v>
      </c>
      <c r="I129" s="155"/>
      <c r="J129" s="156">
        <f t="shared" si="0"/>
        <v>0</v>
      </c>
      <c r="K129" s="152" t="s">
        <v>1</v>
      </c>
      <c r="L129" s="34"/>
      <c r="M129" s="157" t="s">
        <v>1</v>
      </c>
      <c r="N129" s="158" t="s">
        <v>41</v>
      </c>
      <c r="O129" s="59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126</v>
      </c>
      <c r="AT129" s="161" t="s">
        <v>203</v>
      </c>
      <c r="AU129" s="161" t="s">
        <v>82</v>
      </c>
      <c r="AY129" s="18" t="s">
        <v>201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8" t="s">
        <v>82</v>
      </c>
      <c r="BK129" s="162">
        <f t="shared" si="9"/>
        <v>0</v>
      </c>
      <c r="BL129" s="18" t="s">
        <v>126</v>
      </c>
      <c r="BM129" s="161" t="s">
        <v>222</v>
      </c>
    </row>
    <row r="130" spans="1:65" s="2" customFormat="1" ht="16.5" customHeight="1">
      <c r="A130" s="33"/>
      <c r="B130" s="149"/>
      <c r="C130" s="150" t="s">
        <v>126</v>
      </c>
      <c r="D130" s="150" t="s">
        <v>203</v>
      </c>
      <c r="E130" s="151" t="s">
        <v>1779</v>
      </c>
      <c r="F130" s="152" t="s">
        <v>1780</v>
      </c>
      <c r="G130" s="153" t="s">
        <v>721</v>
      </c>
      <c r="H130" s="154">
        <v>4</v>
      </c>
      <c r="I130" s="155"/>
      <c r="J130" s="156">
        <f t="shared" si="0"/>
        <v>0</v>
      </c>
      <c r="K130" s="152" t="s">
        <v>1</v>
      </c>
      <c r="L130" s="34"/>
      <c r="M130" s="157" t="s">
        <v>1</v>
      </c>
      <c r="N130" s="158" t="s">
        <v>41</v>
      </c>
      <c r="O130" s="59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126</v>
      </c>
      <c r="AT130" s="161" t="s">
        <v>203</v>
      </c>
      <c r="AU130" s="161" t="s">
        <v>82</v>
      </c>
      <c r="AY130" s="18" t="s">
        <v>201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8" t="s">
        <v>82</v>
      </c>
      <c r="BK130" s="162">
        <f t="shared" si="9"/>
        <v>0</v>
      </c>
      <c r="BL130" s="18" t="s">
        <v>126</v>
      </c>
      <c r="BM130" s="161" t="s">
        <v>216</v>
      </c>
    </row>
    <row r="131" spans="1:65" s="2" customFormat="1" ht="16.5" customHeight="1">
      <c r="A131" s="33"/>
      <c r="B131" s="149"/>
      <c r="C131" s="150" t="s">
        <v>229</v>
      </c>
      <c r="D131" s="150" t="s">
        <v>203</v>
      </c>
      <c r="E131" s="151" t="s">
        <v>1781</v>
      </c>
      <c r="F131" s="152" t="s">
        <v>1782</v>
      </c>
      <c r="G131" s="153" t="s">
        <v>721</v>
      </c>
      <c r="H131" s="154">
        <v>4</v>
      </c>
      <c r="I131" s="155"/>
      <c r="J131" s="156">
        <f t="shared" si="0"/>
        <v>0</v>
      </c>
      <c r="K131" s="152" t="s">
        <v>1</v>
      </c>
      <c r="L131" s="34"/>
      <c r="M131" s="157" t="s">
        <v>1</v>
      </c>
      <c r="N131" s="158" t="s">
        <v>41</v>
      </c>
      <c r="O131" s="59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126</v>
      </c>
      <c r="AT131" s="161" t="s">
        <v>203</v>
      </c>
      <c r="AU131" s="161" t="s">
        <v>82</v>
      </c>
      <c r="AY131" s="18" t="s">
        <v>201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8" t="s">
        <v>82</v>
      </c>
      <c r="BK131" s="162">
        <f t="shared" si="9"/>
        <v>0</v>
      </c>
      <c r="BL131" s="18" t="s">
        <v>126</v>
      </c>
      <c r="BM131" s="161" t="s">
        <v>233</v>
      </c>
    </row>
    <row r="132" spans="1:65" s="2" customFormat="1" ht="16.5" customHeight="1">
      <c r="A132" s="33"/>
      <c r="B132" s="149"/>
      <c r="C132" s="150" t="s">
        <v>222</v>
      </c>
      <c r="D132" s="150" t="s">
        <v>203</v>
      </c>
      <c r="E132" s="151" t="s">
        <v>1783</v>
      </c>
      <c r="F132" s="152" t="s">
        <v>1784</v>
      </c>
      <c r="G132" s="153" t="s">
        <v>721</v>
      </c>
      <c r="H132" s="154">
        <v>2</v>
      </c>
      <c r="I132" s="155"/>
      <c r="J132" s="156">
        <f t="shared" si="0"/>
        <v>0</v>
      </c>
      <c r="K132" s="152" t="s">
        <v>1</v>
      </c>
      <c r="L132" s="34"/>
      <c r="M132" s="157" t="s">
        <v>1</v>
      </c>
      <c r="N132" s="158" t="s">
        <v>41</v>
      </c>
      <c r="O132" s="59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126</v>
      </c>
      <c r="AT132" s="161" t="s">
        <v>203</v>
      </c>
      <c r="AU132" s="161" t="s">
        <v>82</v>
      </c>
      <c r="AY132" s="18" t="s">
        <v>201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8" t="s">
        <v>82</v>
      </c>
      <c r="BK132" s="162">
        <f t="shared" si="9"/>
        <v>0</v>
      </c>
      <c r="BL132" s="18" t="s">
        <v>126</v>
      </c>
      <c r="BM132" s="161" t="s">
        <v>8</v>
      </c>
    </row>
    <row r="133" spans="1:65" s="2" customFormat="1" ht="16.5" customHeight="1">
      <c r="A133" s="33"/>
      <c r="B133" s="149"/>
      <c r="C133" s="150" t="s">
        <v>244</v>
      </c>
      <c r="D133" s="150" t="s">
        <v>203</v>
      </c>
      <c r="E133" s="151" t="s">
        <v>1785</v>
      </c>
      <c r="F133" s="152" t="s">
        <v>1786</v>
      </c>
      <c r="G133" s="153" t="s">
        <v>721</v>
      </c>
      <c r="H133" s="154">
        <v>2</v>
      </c>
      <c r="I133" s="155"/>
      <c r="J133" s="156">
        <f t="shared" si="0"/>
        <v>0</v>
      </c>
      <c r="K133" s="152" t="s">
        <v>1</v>
      </c>
      <c r="L133" s="34"/>
      <c r="M133" s="157" t="s">
        <v>1</v>
      </c>
      <c r="N133" s="158" t="s">
        <v>41</v>
      </c>
      <c r="O133" s="59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126</v>
      </c>
      <c r="AT133" s="161" t="s">
        <v>203</v>
      </c>
      <c r="AU133" s="161" t="s">
        <v>82</v>
      </c>
      <c r="AY133" s="18" t="s">
        <v>201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8" t="s">
        <v>82</v>
      </c>
      <c r="BK133" s="162">
        <f t="shared" si="9"/>
        <v>0</v>
      </c>
      <c r="BL133" s="18" t="s">
        <v>126</v>
      </c>
      <c r="BM133" s="161" t="s">
        <v>247</v>
      </c>
    </row>
    <row r="134" spans="1:65" s="2" customFormat="1" ht="16.5" customHeight="1">
      <c r="A134" s="33"/>
      <c r="B134" s="149"/>
      <c r="C134" s="150" t="s">
        <v>216</v>
      </c>
      <c r="D134" s="150" t="s">
        <v>203</v>
      </c>
      <c r="E134" s="151" t="s">
        <v>1787</v>
      </c>
      <c r="F134" s="152" t="s">
        <v>1788</v>
      </c>
      <c r="G134" s="153" t="s">
        <v>721</v>
      </c>
      <c r="H134" s="154">
        <v>1</v>
      </c>
      <c r="I134" s="155"/>
      <c r="J134" s="156">
        <f t="shared" si="0"/>
        <v>0</v>
      </c>
      <c r="K134" s="152" t="s">
        <v>1</v>
      </c>
      <c r="L134" s="34"/>
      <c r="M134" s="157" t="s">
        <v>1</v>
      </c>
      <c r="N134" s="158" t="s">
        <v>41</v>
      </c>
      <c r="O134" s="59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126</v>
      </c>
      <c r="AT134" s="161" t="s">
        <v>203</v>
      </c>
      <c r="AU134" s="161" t="s">
        <v>82</v>
      </c>
      <c r="AY134" s="18" t="s">
        <v>201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8" t="s">
        <v>82</v>
      </c>
      <c r="BK134" s="162">
        <f t="shared" si="9"/>
        <v>0</v>
      </c>
      <c r="BL134" s="18" t="s">
        <v>126</v>
      </c>
      <c r="BM134" s="161" t="s">
        <v>250</v>
      </c>
    </row>
    <row r="135" spans="1:65" s="2" customFormat="1" ht="16.5" customHeight="1">
      <c r="A135" s="33"/>
      <c r="B135" s="149"/>
      <c r="C135" s="150" t="s">
        <v>227</v>
      </c>
      <c r="D135" s="150" t="s">
        <v>203</v>
      </c>
      <c r="E135" s="151" t="s">
        <v>1789</v>
      </c>
      <c r="F135" s="152" t="s">
        <v>1790</v>
      </c>
      <c r="G135" s="153" t="s">
        <v>721</v>
      </c>
      <c r="H135" s="154">
        <v>2</v>
      </c>
      <c r="I135" s="155"/>
      <c r="J135" s="156">
        <f t="shared" si="0"/>
        <v>0</v>
      </c>
      <c r="K135" s="152" t="s">
        <v>1</v>
      </c>
      <c r="L135" s="34"/>
      <c r="M135" s="157" t="s">
        <v>1</v>
      </c>
      <c r="N135" s="158" t="s">
        <v>41</v>
      </c>
      <c r="O135" s="59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126</v>
      </c>
      <c r="AT135" s="161" t="s">
        <v>203</v>
      </c>
      <c r="AU135" s="161" t="s">
        <v>82</v>
      </c>
      <c r="AY135" s="18" t="s">
        <v>201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8" t="s">
        <v>82</v>
      </c>
      <c r="BK135" s="162">
        <f t="shared" si="9"/>
        <v>0</v>
      </c>
      <c r="BL135" s="18" t="s">
        <v>126</v>
      </c>
      <c r="BM135" s="161" t="s">
        <v>254</v>
      </c>
    </row>
    <row r="136" spans="1:65" s="2" customFormat="1" ht="16.5" customHeight="1">
      <c r="A136" s="33"/>
      <c r="B136" s="149"/>
      <c r="C136" s="150" t="s">
        <v>233</v>
      </c>
      <c r="D136" s="150" t="s">
        <v>203</v>
      </c>
      <c r="E136" s="151" t="s">
        <v>1791</v>
      </c>
      <c r="F136" s="152" t="s">
        <v>1792</v>
      </c>
      <c r="G136" s="153" t="s">
        <v>721</v>
      </c>
      <c r="H136" s="154">
        <v>2</v>
      </c>
      <c r="I136" s="155"/>
      <c r="J136" s="156">
        <f t="shared" si="0"/>
        <v>0</v>
      </c>
      <c r="K136" s="152" t="s">
        <v>1</v>
      </c>
      <c r="L136" s="34"/>
      <c r="M136" s="157" t="s">
        <v>1</v>
      </c>
      <c r="N136" s="158" t="s">
        <v>41</v>
      </c>
      <c r="O136" s="59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126</v>
      </c>
      <c r="AT136" s="161" t="s">
        <v>203</v>
      </c>
      <c r="AU136" s="161" t="s">
        <v>82</v>
      </c>
      <c r="AY136" s="18" t="s">
        <v>201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8" t="s">
        <v>82</v>
      </c>
      <c r="BK136" s="162">
        <f t="shared" si="9"/>
        <v>0</v>
      </c>
      <c r="BL136" s="18" t="s">
        <v>126</v>
      </c>
      <c r="BM136" s="161" t="s">
        <v>258</v>
      </c>
    </row>
    <row r="137" spans="1:65" s="2" customFormat="1" ht="16.5" customHeight="1">
      <c r="A137" s="33"/>
      <c r="B137" s="149"/>
      <c r="C137" s="150" t="s">
        <v>264</v>
      </c>
      <c r="D137" s="150" t="s">
        <v>203</v>
      </c>
      <c r="E137" s="151" t="s">
        <v>1793</v>
      </c>
      <c r="F137" s="152" t="s">
        <v>1794</v>
      </c>
      <c r="G137" s="153" t="s">
        <v>721</v>
      </c>
      <c r="H137" s="154">
        <v>6</v>
      </c>
      <c r="I137" s="155"/>
      <c r="J137" s="156">
        <f t="shared" si="0"/>
        <v>0</v>
      </c>
      <c r="K137" s="152" t="s">
        <v>1</v>
      </c>
      <c r="L137" s="34"/>
      <c r="M137" s="157" t="s">
        <v>1</v>
      </c>
      <c r="N137" s="158" t="s">
        <v>41</v>
      </c>
      <c r="O137" s="59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126</v>
      </c>
      <c r="AT137" s="161" t="s">
        <v>203</v>
      </c>
      <c r="AU137" s="161" t="s">
        <v>82</v>
      </c>
      <c r="AY137" s="18" t="s">
        <v>201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8" t="s">
        <v>82</v>
      </c>
      <c r="BK137" s="162">
        <f t="shared" si="9"/>
        <v>0</v>
      </c>
      <c r="BL137" s="18" t="s">
        <v>126</v>
      </c>
      <c r="BM137" s="161" t="s">
        <v>267</v>
      </c>
    </row>
    <row r="138" spans="1:65" s="2" customFormat="1" ht="16.5" customHeight="1">
      <c r="A138" s="33"/>
      <c r="B138" s="149"/>
      <c r="C138" s="150" t="s">
        <v>8</v>
      </c>
      <c r="D138" s="150" t="s">
        <v>203</v>
      </c>
      <c r="E138" s="151" t="s">
        <v>1795</v>
      </c>
      <c r="F138" s="152" t="s">
        <v>1796</v>
      </c>
      <c r="G138" s="153" t="s">
        <v>721</v>
      </c>
      <c r="H138" s="154">
        <v>2</v>
      </c>
      <c r="I138" s="155"/>
      <c r="J138" s="156">
        <f t="shared" si="0"/>
        <v>0</v>
      </c>
      <c r="K138" s="152" t="s">
        <v>1</v>
      </c>
      <c r="L138" s="34"/>
      <c r="M138" s="157" t="s">
        <v>1</v>
      </c>
      <c r="N138" s="158" t="s">
        <v>41</v>
      </c>
      <c r="O138" s="59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126</v>
      </c>
      <c r="AT138" s="161" t="s">
        <v>203</v>
      </c>
      <c r="AU138" s="161" t="s">
        <v>82</v>
      </c>
      <c r="AY138" s="18" t="s">
        <v>201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8" t="s">
        <v>82</v>
      </c>
      <c r="BK138" s="162">
        <f t="shared" si="9"/>
        <v>0</v>
      </c>
      <c r="BL138" s="18" t="s">
        <v>126</v>
      </c>
      <c r="BM138" s="161" t="s">
        <v>273</v>
      </c>
    </row>
    <row r="139" spans="1:65" s="2" customFormat="1" ht="16.5" customHeight="1">
      <c r="A139" s="33"/>
      <c r="B139" s="149"/>
      <c r="C139" s="150" t="s">
        <v>277</v>
      </c>
      <c r="D139" s="150" t="s">
        <v>203</v>
      </c>
      <c r="E139" s="151" t="s">
        <v>1797</v>
      </c>
      <c r="F139" s="152" t="s">
        <v>1798</v>
      </c>
      <c r="G139" s="153" t="s">
        <v>721</v>
      </c>
      <c r="H139" s="154">
        <v>4</v>
      </c>
      <c r="I139" s="155"/>
      <c r="J139" s="156">
        <f t="shared" si="0"/>
        <v>0</v>
      </c>
      <c r="K139" s="152" t="s">
        <v>1</v>
      </c>
      <c r="L139" s="34"/>
      <c r="M139" s="157" t="s">
        <v>1</v>
      </c>
      <c r="N139" s="158" t="s">
        <v>41</v>
      </c>
      <c r="O139" s="59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126</v>
      </c>
      <c r="AT139" s="161" t="s">
        <v>203</v>
      </c>
      <c r="AU139" s="161" t="s">
        <v>82</v>
      </c>
      <c r="AY139" s="18" t="s">
        <v>201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8" t="s">
        <v>82</v>
      </c>
      <c r="BK139" s="162">
        <f t="shared" si="9"/>
        <v>0</v>
      </c>
      <c r="BL139" s="18" t="s">
        <v>126</v>
      </c>
      <c r="BM139" s="161" t="s">
        <v>279</v>
      </c>
    </row>
    <row r="140" spans="1:65" s="2" customFormat="1" ht="21.75" customHeight="1">
      <c r="A140" s="33"/>
      <c r="B140" s="149"/>
      <c r="C140" s="150" t="s">
        <v>247</v>
      </c>
      <c r="D140" s="150" t="s">
        <v>203</v>
      </c>
      <c r="E140" s="151" t="s">
        <v>1799</v>
      </c>
      <c r="F140" s="152" t="s">
        <v>1800</v>
      </c>
      <c r="G140" s="153" t="s">
        <v>721</v>
      </c>
      <c r="H140" s="154">
        <v>3</v>
      </c>
      <c r="I140" s="155"/>
      <c r="J140" s="156">
        <f t="shared" si="0"/>
        <v>0</v>
      </c>
      <c r="K140" s="152" t="s">
        <v>1</v>
      </c>
      <c r="L140" s="34"/>
      <c r="M140" s="157" t="s">
        <v>1</v>
      </c>
      <c r="N140" s="158" t="s">
        <v>41</v>
      </c>
      <c r="O140" s="59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126</v>
      </c>
      <c r="AT140" s="161" t="s">
        <v>203</v>
      </c>
      <c r="AU140" s="161" t="s">
        <v>82</v>
      </c>
      <c r="AY140" s="18" t="s">
        <v>201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8" t="s">
        <v>82</v>
      </c>
      <c r="BK140" s="162">
        <f t="shared" si="9"/>
        <v>0</v>
      </c>
      <c r="BL140" s="18" t="s">
        <v>126</v>
      </c>
      <c r="BM140" s="161" t="s">
        <v>286</v>
      </c>
    </row>
    <row r="141" spans="1:65" s="2" customFormat="1" ht="16.5" customHeight="1">
      <c r="A141" s="33"/>
      <c r="B141" s="149"/>
      <c r="C141" s="150" t="s">
        <v>290</v>
      </c>
      <c r="D141" s="150" t="s">
        <v>203</v>
      </c>
      <c r="E141" s="151" t="s">
        <v>1801</v>
      </c>
      <c r="F141" s="152" t="s">
        <v>1802</v>
      </c>
      <c r="G141" s="153" t="s">
        <v>721</v>
      </c>
      <c r="H141" s="154">
        <v>3</v>
      </c>
      <c r="I141" s="155"/>
      <c r="J141" s="156">
        <f t="shared" si="0"/>
        <v>0</v>
      </c>
      <c r="K141" s="152" t="s">
        <v>1</v>
      </c>
      <c r="L141" s="34"/>
      <c r="M141" s="157" t="s">
        <v>1</v>
      </c>
      <c r="N141" s="158" t="s">
        <v>41</v>
      </c>
      <c r="O141" s="59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126</v>
      </c>
      <c r="AT141" s="161" t="s">
        <v>203</v>
      </c>
      <c r="AU141" s="161" t="s">
        <v>82</v>
      </c>
      <c r="AY141" s="18" t="s">
        <v>201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8" t="s">
        <v>82</v>
      </c>
      <c r="BK141" s="162">
        <f t="shared" si="9"/>
        <v>0</v>
      </c>
      <c r="BL141" s="18" t="s">
        <v>126</v>
      </c>
      <c r="BM141" s="161" t="s">
        <v>292</v>
      </c>
    </row>
    <row r="142" spans="1:65" s="2" customFormat="1" ht="16.5" customHeight="1">
      <c r="A142" s="33"/>
      <c r="B142" s="149"/>
      <c r="C142" s="150" t="s">
        <v>250</v>
      </c>
      <c r="D142" s="150" t="s">
        <v>203</v>
      </c>
      <c r="E142" s="151" t="s">
        <v>1803</v>
      </c>
      <c r="F142" s="152" t="s">
        <v>1804</v>
      </c>
      <c r="G142" s="153" t="s">
        <v>221</v>
      </c>
      <c r="H142" s="154">
        <v>1</v>
      </c>
      <c r="I142" s="155"/>
      <c r="J142" s="156">
        <f t="shared" si="0"/>
        <v>0</v>
      </c>
      <c r="K142" s="152" t="s">
        <v>1</v>
      </c>
      <c r="L142" s="34"/>
      <c r="M142" s="157" t="s">
        <v>1</v>
      </c>
      <c r="N142" s="158" t="s">
        <v>41</v>
      </c>
      <c r="O142" s="59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126</v>
      </c>
      <c r="AT142" s="161" t="s">
        <v>203</v>
      </c>
      <c r="AU142" s="161" t="s">
        <v>82</v>
      </c>
      <c r="AY142" s="18" t="s">
        <v>201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8" t="s">
        <v>82</v>
      </c>
      <c r="BK142" s="162">
        <f t="shared" si="9"/>
        <v>0</v>
      </c>
      <c r="BL142" s="18" t="s">
        <v>126</v>
      </c>
      <c r="BM142" s="161" t="s">
        <v>1805</v>
      </c>
    </row>
    <row r="143" spans="1:65" s="2" customFormat="1" ht="16.5" customHeight="1">
      <c r="A143" s="33"/>
      <c r="B143" s="149"/>
      <c r="C143" s="150" t="s">
        <v>412</v>
      </c>
      <c r="D143" s="150" t="s">
        <v>203</v>
      </c>
      <c r="E143" s="151" t="s">
        <v>1806</v>
      </c>
      <c r="F143" s="152" t="s">
        <v>1807</v>
      </c>
      <c r="G143" s="153" t="s">
        <v>721</v>
      </c>
      <c r="H143" s="154">
        <v>7</v>
      </c>
      <c r="I143" s="155"/>
      <c r="J143" s="156">
        <f t="shared" si="0"/>
        <v>0</v>
      </c>
      <c r="K143" s="152" t="s">
        <v>1</v>
      </c>
      <c r="L143" s="34"/>
      <c r="M143" s="209" t="s">
        <v>1</v>
      </c>
      <c r="N143" s="210" t="s">
        <v>41</v>
      </c>
      <c r="O143" s="211"/>
      <c r="P143" s="212">
        <f t="shared" si="1"/>
        <v>0</v>
      </c>
      <c r="Q143" s="212">
        <v>0</v>
      </c>
      <c r="R143" s="212">
        <f t="shared" si="2"/>
        <v>0</v>
      </c>
      <c r="S143" s="212">
        <v>0</v>
      </c>
      <c r="T143" s="213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126</v>
      </c>
      <c r="AT143" s="161" t="s">
        <v>203</v>
      </c>
      <c r="AU143" s="161" t="s">
        <v>82</v>
      </c>
      <c r="AY143" s="18" t="s">
        <v>201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8" t="s">
        <v>82</v>
      </c>
      <c r="BK143" s="162">
        <f t="shared" si="9"/>
        <v>0</v>
      </c>
      <c r="BL143" s="18" t="s">
        <v>126</v>
      </c>
      <c r="BM143" s="161" t="s">
        <v>1808</v>
      </c>
    </row>
    <row r="144" spans="1:65" s="2" customFormat="1" ht="6.95" customHeight="1">
      <c r="A144" s="33"/>
      <c r="B144" s="48"/>
      <c r="C144" s="49"/>
      <c r="D144" s="49"/>
      <c r="E144" s="49"/>
      <c r="F144" s="49"/>
      <c r="G144" s="49"/>
      <c r="H144" s="49"/>
      <c r="I144" s="49"/>
      <c r="J144" s="49"/>
      <c r="K144" s="49"/>
      <c r="L144" s="34"/>
      <c r="M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</row>
  </sheetData>
  <autoFilter ref="C124:K143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103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162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0" t="str">
        <f>'Rekapitulace stavby'!K6</f>
        <v>Technikův pavilon</v>
      </c>
      <c r="F7" s="271"/>
      <c r="G7" s="271"/>
      <c r="H7" s="271"/>
      <c r="L7" s="21"/>
    </row>
    <row r="8" spans="1:46" ht="12.75">
      <c r="B8" s="21"/>
      <c r="D8" s="28" t="s">
        <v>163</v>
      </c>
      <c r="L8" s="21"/>
    </row>
    <row r="9" spans="1:46" s="1" customFormat="1" ht="16.5" customHeight="1">
      <c r="B9" s="21"/>
      <c r="E9" s="270" t="s">
        <v>164</v>
      </c>
      <c r="F9" s="254"/>
      <c r="G9" s="254"/>
      <c r="H9" s="254"/>
      <c r="L9" s="21"/>
    </row>
    <row r="10" spans="1:46" s="1" customFormat="1" ht="12" customHeight="1">
      <c r="B10" s="21"/>
      <c r="D10" s="28" t="s">
        <v>165</v>
      </c>
      <c r="L10" s="21"/>
    </row>
    <row r="11" spans="1:46" s="2" customFormat="1" ht="16.5" customHeight="1">
      <c r="A11" s="33"/>
      <c r="B11" s="34"/>
      <c r="C11" s="33"/>
      <c r="D11" s="33"/>
      <c r="E11" s="274" t="s">
        <v>1732</v>
      </c>
      <c r="F11" s="272"/>
      <c r="G11" s="272"/>
      <c r="H11" s="272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1733</v>
      </c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33" t="s">
        <v>1809</v>
      </c>
      <c r="F13" s="272"/>
      <c r="G13" s="272"/>
      <c r="H13" s="272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1.25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28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20</v>
      </c>
      <c r="E16" s="33"/>
      <c r="F16" s="26" t="s">
        <v>167</v>
      </c>
      <c r="G16" s="33"/>
      <c r="H16" s="33"/>
      <c r="I16" s="28" t="s">
        <v>22</v>
      </c>
      <c r="J16" s="56" t="str">
        <f>'Rekapitulace stavby'!AN8</f>
        <v>21. 11. 2024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24</v>
      </c>
      <c r="E18" s="33"/>
      <c r="F18" s="33"/>
      <c r="G18" s="33"/>
      <c r="H18" s="33"/>
      <c r="I18" s="28" t="s">
        <v>25</v>
      </c>
      <c r="J18" s="26" t="str">
        <f>IF('Rekapitulace stavby'!AN10="","",'Rekapitulace stavby'!AN10)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tr">
        <f>IF('Rekapitulace stavby'!E11="","",'Rekapitulace stavby'!E11)</f>
        <v>Statutární město Liberec, nám.Dr.E.Beneše</v>
      </c>
      <c r="F19" s="33"/>
      <c r="G19" s="33"/>
      <c r="H19" s="33"/>
      <c r="I19" s="28" t="s">
        <v>27</v>
      </c>
      <c r="J19" s="26" t="str">
        <f>IF('Rekapitulace stavby'!AN11="","",'Rekapitulace stavby'!AN11)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28</v>
      </c>
      <c r="E21" s="33"/>
      <c r="F21" s="33"/>
      <c r="G21" s="33"/>
      <c r="H21" s="33"/>
      <c r="I21" s="28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73" t="str">
        <f>'Rekapitulace stavby'!E14</f>
        <v>Vyplň údaj</v>
      </c>
      <c r="F22" s="253"/>
      <c r="G22" s="253"/>
      <c r="H22" s="253"/>
      <c r="I22" s="28" t="s">
        <v>27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30</v>
      </c>
      <c r="E24" s="33"/>
      <c r="F24" s="33"/>
      <c r="G24" s="33"/>
      <c r="H24" s="33"/>
      <c r="I24" s="28" t="s">
        <v>25</v>
      </c>
      <c r="J24" s="26" t="str">
        <f>IF('Rekapitulace stavby'!AN16="","",'Rekapitulace stavby'!AN16)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tr">
        <f>IF('Rekapitulace stavby'!E17="","",'Rekapitulace stavby'!E17)</f>
        <v>Kancelář architektury města, nám.Dr.E.Beneše</v>
      </c>
      <c r="F25" s="33"/>
      <c r="G25" s="33"/>
      <c r="H25" s="33"/>
      <c r="I25" s="28" t="s">
        <v>27</v>
      </c>
      <c r="J25" s="26" t="str">
        <f>IF('Rekapitulace stavby'!AN17="","",'Rekapitulace stavby'!AN17)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33</v>
      </c>
      <c r="E27" s="33"/>
      <c r="F27" s="33"/>
      <c r="G27" s="33"/>
      <c r="H27" s="33"/>
      <c r="I27" s="28" t="s">
        <v>25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>PROPOS Liberec s.r.o.</v>
      </c>
      <c r="F28" s="33"/>
      <c r="G28" s="33"/>
      <c r="H28" s="33"/>
      <c r="I28" s="28" t="s">
        <v>27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35</v>
      </c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0"/>
      <c r="B31" s="101"/>
      <c r="C31" s="100"/>
      <c r="D31" s="100"/>
      <c r="E31" s="258" t="s">
        <v>1</v>
      </c>
      <c r="F31" s="258"/>
      <c r="G31" s="258"/>
      <c r="H31" s="258"/>
      <c r="I31" s="100"/>
      <c r="J31" s="100"/>
      <c r="K31" s="100"/>
      <c r="L31" s="102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2" customFormat="1" ht="6.95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3" t="s">
        <v>36</v>
      </c>
      <c r="E34" s="33"/>
      <c r="F34" s="33"/>
      <c r="G34" s="33"/>
      <c r="H34" s="33"/>
      <c r="I34" s="33"/>
      <c r="J34" s="72">
        <f>ROUND(J125,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67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3"/>
      <c r="F36" s="37" t="s">
        <v>38</v>
      </c>
      <c r="G36" s="33"/>
      <c r="H36" s="33"/>
      <c r="I36" s="37" t="s">
        <v>37</v>
      </c>
      <c r="J36" s="37" t="s">
        <v>39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4"/>
      <c r="C37" s="33"/>
      <c r="D37" s="104" t="s">
        <v>40</v>
      </c>
      <c r="E37" s="28" t="s">
        <v>41</v>
      </c>
      <c r="F37" s="105">
        <f>ROUND((SUM(BE125:BE148)),  2)</f>
        <v>0</v>
      </c>
      <c r="G37" s="33"/>
      <c r="H37" s="33"/>
      <c r="I37" s="106">
        <v>0.21</v>
      </c>
      <c r="J37" s="105">
        <f>ROUND(((SUM(BE125:BE148))*I37),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28" t="s">
        <v>42</v>
      </c>
      <c r="F38" s="105">
        <f>ROUND((SUM(BF125:BF148)),  2)</f>
        <v>0</v>
      </c>
      <c r="G38" s="33"/>
      <c r="H38" s="33"/>
      <c r="I38" s="106">
        <v>0.12</v>
      </c>
      <c r="J38" s="105">
        <f>ROUND(((SUM(BF125:BF148))*I38),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43</v>
      </c>
      <c r="F39" s="105">
        <f>ROUND((SUM(BG125:BG148)),  2)</f>
        <v>0</v>
      </c>
      <c r="G39" s="33"/>
      <c r="H39" s="33"/>
      <c r="I39" s="106">
        <v>0.21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44</v>
      </c>
      <c r="F40" s="105">
        <f>ROUND((SUM(BH125:BH148)),  2)</f>
        <v>0</v>
      </c>
      <c r="G40" s="33"/>
      <c r="H40" s="33"/>
      <c r="I40" s="106">
        <v>0.12</v>
      </c>
      <c r="J40" s="105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28" t="s">
        <v>45</v>
      </c>
      <c r="F41" s="105">
        <f>ROUND((SUM(BI125:BI148)),  2)</f>
        <v>0</v>
      </c>
      <c r="G41" s="33"/>
      <c r="H41" s="33"/>
      <c r="I41" s="106">
        <v>0</v>
      </c>
      <c r="J41" s="105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07"/>
      <c r="D43" s="108" t="s">
        <v>46</v>
      </c>
      <c r="E43" s="61"/>
      <c r="F43" s="61"/>
      <c r="G43" s="109" t="s">
        <v>47</v>
      </c>
      <c r="H43" s="110" t="s">
        <v>48</v>
      </c>
      <c r="I43" s="61"/>
      <c r="J43" s="111">
        <f>SUM(J34:J41)</f>
        <v>0</v>
      </c>
      <c r="K43" s="112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0" t="str">
        <f>E7</f>
        <v>Technikův pavilon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163</v>
      </c>
      <c r="L86" s="21"/>
    </row>
    <row r="87" spans="1:31" s="1" customFormat="1" ht="16.5" customHeight="1">
      <c r="B87" s="21"/>
      <c r="E87" s="270" t="s">
        <v>164</v>
      </c>
      <c r="F87" s="254"/>
      <c r="G87" s="254"/>
      <c r="H87" s="254"/>
      <c r="L87" s="21"/>
    </row>
    <row r="88" spans="1:31" s="1" customFormat="1" ht="12" customHeight="1">
      <c r="B88" s="21"/>
      <c r="C88" s="28" t="s">
        <v>165</v>
      </c>
      <c r="L88" s="21"/>
    </row>
    <row r="89" spans="1:31" s="2" customFormat="1" ht="16.5" customHeight="1">
      <c r="A89" s="33"/>
      <c r="B89" s="34"/>
      <c r="C89" s="33"/>
      <c r="D89" s="33"/>
      <c r="E89" s="274" t="s">
        <v>1732</v>
      </c>
      <c r="F89" s="272"/>
      <c r="G89" s="272"/>
      <c r="H89" s="272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1733</v>
      </c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33" t="str">
        <f>E13</f>
        <v>03 - Truhlářské prvky</v>
      </c>
      <c r="F91" s="272"/>
      <c r="G91" s="272"/>
      <c r="H91" s="272"/>
      <c r="I91" s="3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20</v>
      </c>
      <c r="D93" s="33"/>
      <c r="E93" s="33"/>
      <c r="F93" s="26" t="str">
        <f>F16</f>
        <v xml:space="preserve"> </v>
      </c>
      <c r="G93" s="33"/>
      <c r="H93" s="33"/>
      <c r="I93" s="28" t="s">
        <v>22</v>
      </c>
      <c r="J93" s="56" t="str">
        <f>IF(J16="","",J16)</f>
        <v>21. 11. 2024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40.15" customHeight="1">
      <c r="A95" s="33"/>
      <c r="B95" s="34"/>
      <c r="C95" s="28" t="s">
        <v>24</v>
      </c>
      <c r="D95" s="33"/>
      <c r="E95" s="33"/>
      <c r="F95" s="26" t="str">
        <f>E19</f>
        <v>Statutární město Liberec, nám.Dr.E.Beneše</v>
      </c>
      <c r="G95" s="33"/>
      <c r="H95" s="33"/>
      <c r="I95" s="28" t="s">
        <v>30</v>
      </c>
      <c r="J95" s="31" t="str">
        <f>E25</f>
        <v>Kancelář architektury města, nám.Dr.E.Beneše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5.7" customHeight="1">
      <c r="A96" s="33"/>
      <c r="B96" s="34"/>
      <c r="C96" s="28" t="s">
        <v>28</v>
      </c>
      <c r="D96" s="33"/>
      <c r="E96" s="33"/>
      <c r="F96" s="26" t="str">
        <f>IF(E22="","",E22)</f>
        <v>Vyplň údaj</v>
      </c>
      <c r="G96" s="33"/>
      <c r="H96" s="33"/>
      <c r="I96" s="28" t="s">
        <v>33</v>
      </c>
      <c r="J96" s="31" t="str">
        <f>E28</f>
        <v>PROPOS Liberec s.r.o.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15" t="s">
        <v>169</v>
      </c>
      <c r="D98" s="107"/>
      <c r="E98" s="107"/>
      <c r="F98" s="107"/>
      <c r="G98" s="107"/>
      <c r="H98" s="107"/>
      <c r="I98" s="107"/>
      <c r="J98" s="116" t="s">
        <v>170</v>
      </c>
      <c r="K98" s="107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17" t="s">
        <v>171</v>
      </c>
      <c r="D100" s="33"/>
      <c r="E100" s="33"/>
      <c r="F100" s="33"/>
      <c r="G100" s="33"/>
      <c r="H100" s="33"/>
      <c r="I100" s="33"/>
      <c r="J100" s="72">
        <f>J125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172</v>
      </c>
    </row>
    <row r="101" spans="1:47" s="9" customFormat="1" ht="24.95" customHeight="1">
      <c r="B101" s="118"/>
      <c r="D101" s="119" t="s">
        <v>1810</v>
      </c>
      <c r="E101" s="120"/>
      <c r="F101" s="120"/>
      <c r="G101" s="120"/>
      <c r="H101" s="120"/>
      <c r="I101" s="120"/>
      <c r="J101" s="121">
        <f>J126</f>
        <v>0</v>
      </c>
      <c r="L101" s="118"/>
    </row>
    <row r="102" spans="1:47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47" s="2" customFormat="1" ht="6.95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47" s="2" customFormat="1" ht="6.95" customHeight="1">
      <c r="A107" s="33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24.95" customHeight="1">
      <c r="A108" s="33"/>
      <c r="B108" s="34"/>
      <c r="C108" s="22" t="s">
        <v>186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2" customHeight="1">
      <c r="A110" s="33"/>
      <c r="B110" s="34"/>
      <c r="C110" s="28" t="s">
        <v>16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6.5" customHeight="1">
      <c r="A111" s="33"/>
      <c r="B111" s="34"/>
      <c r="C111" s="33"/>
      <c r="D111" s="33"/>
      <c r="E111" s="270" t="str">
        <f>E7</f>
        <v>Technikův pavilon</v>
      </c>
      <c r="F111" s="271"/>
      <c r="G111" s="271"/>
      <c r="H111" s="271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1" customFormat="1" ht="12" customHeight="1">
      <c r="B112" s="21"/>
      <c r="C112" s="28" t="s">
        <v>163</v>
      </c>
      <c r="L112" s="21"/>
    </row>
    <row r="113" spans="1:65" s="1" customFormat="1" ht="16.5" customHeight="1">
      <c r="B113" s="21"/>
      <c r="E113" s="270" t="s">
        <v>164</v>
      </c>
      <c r="F113" s="254"/>
      <c r="G113" s="254"/>
      <c r="H113" s="254"/>
      <c r="L113" s="21"/>
    </row>
    <row r="114" spans="1:65" s="1" customFormat="1" ht="12" customHeight="1">
      <c r="B114" s="21"/>
      <c r="C114" s="28" t="s">
        <v>165</v>
      </c>
      <c r="L114" s="21"/>
    </row>
    <row r="115" spans="1:65" s="2" customFormat="1" ht="16.5" customHeight="1">
      <c r="A115" s="33"/>
      <c r="B115" s="34"/>
      <c r="C115" s="33"/>
      <c r="D115" s="33"/>
      <c r="E115" s="274" t="s">
        <v>1732</v>
      </c>
      <c r="F115" s="272"/>
      <c r="G115" s="272"/>
      <c r="H115" s="272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1733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33" t="str">
        <f>E13</f>
        <v>03 - Truhlářské prvky</v>
      </c>
      <c r="F117" s="272"/>
      <c r="G117" s="272"/>
      <c r="H117" s="272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3"/>
      <c r="E119" s="33"/>
      <c r="F119" s="26" t="str">
        <f>F16</f>
        <v xml:space="preserve"> </v>
      </c>
      <c r="G119" s="33"/>
      <c r="H119" s="33"/>
      <c r="I119" s="28" t="s">
        <v>22</v>
      </c>
      <c r="J119" s="56" t="str">
        <f>IF(J16="","",J16)</f>
        <v>21. 11. 2024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40.15" customHeight="1">
      <c r="A121" s="33"/>
      <c r="B121" s="34"/>
      <c r="C121" s="28" t="s">
        <v>24</v>
      </c>
      <c r="D121" s="33"/>
      <c r="E121" s="33"/>
      <c r="F121" s="26" t="str">
        <f>E19</f>
        <v>Statutární město Liberec, nám.Dr.E.Beneše</v>
      </c>
      <c r="G121" s="33"/>
      <c r="H121" s="33"/>
      <c r="I121" s="28" t="s">
        <v>30</v>
      </c>
      <c r="J121" s="31" t="str">
        <f>E25</f>
        <v>Kancelář architektury města, nám.Dr.E.Beneše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25.7" customHeight="1">
      <c r="A122" s="33"/>
      <c r="B122" s="34"/>
      <c r="C122" s="28" t="s">
        <v>28</v>
      </c>
      <c r="D122" s="33"/>
      <c r="E122" s="33"/>
      <c r="F122" s="26" t="str">
        <f>IF(E22="","",E22)</f>
        <v>Vyplň údaj</v>
      </c>
      <c r="G122" s="33"/>
      <c r="H122" s="33"/>
      <c r="I122" s="28" t="s">
        <v>33</v>
      </c>
      <c r="J122" s="31" t="str">
        <f>E28</f>
        <v>PROPOS Liberec s.r.o.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6"/>
      <c r="B124" s="127"/>
      <c r="C124" s="128" t="s">
        <v>187</v>
      </c>
      <c r="D124" s="129" t="s">
        <v>61</v>
      </c>
      <c r="E124" s="129" t="s">
        <v>57</v>
      </c>
      <c r="F124" s="129" t="s">
        <v>58</v>
      </c>
      <c r="G124" s="129" t="s">
        <v>188</v>
      </c>
      <c r="H124" s="129" t="s">
        <v>189</v>
      </c>
      <c r="I124" s="129" t="s">
        <v>190</v>
      </c>
      <c r="J124" s="129" t="s">
        <v>170</v>
      </c>
      <c r="K124" s="130" t="s">
        <v>191</v>
      </c>
      <c r="L124" s="131"/>
      <c r="M124" s="63" t="s">
        <v>1</v>
      </c>
      <c r="N124" s="64" t="s">
        <v>40</v>
      </c>
      <c r="O124" s="64" t="s">
        <v>192</v>
      </c>
      <c r="P124" s="64" t="s">
        <v>193</v>
      </c>
      <c r="Q124" s="64" t="s">
        <v>194</v>
      </c>
      <c r="R124" s="64" t="s">
        <v>195</v>
      </c>
      <c r="S124" s="64" t="s">
        <v>196</v>
      </c>
      <c r="T124" s="65" t="s">
        <v>197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65" s="2" customFormat="1" ht="22.9" customHeight="1">
      <c r="A125" s="33"/>
      <c r="B125" s="34"/>
      <c r="C125" s="70" t="s">
        <v>198</v>
      </c>
      <c r="D125" s="33"/>
      <c r="E125" s="33"/>
      <c r="F125" s="33"/>
      <c r="G125" s="33"/>
      <c r="H125" s="33"/>
      <c r="I125" s="33"/>
      <c r="J125" s="132">
        <f>BK125</f>
        <v>0</v>
      </c>
      <c r="K125" s="33"/>
      <c r="L125" s="34"/>
      <c r="M125" s="66"/>
      <c r="N125" s="57"/>
      <c r="O125" s="67"/>
      <c r="P125" s="133">
        <f>P126</f>
        <v>0</v>
      </c>
      <c r="Q125" s="67"/>
      <c r="R125" s="133">
        <f>R126</f>
        <v>0</v>
      </c>
      <c r="S125" s="67"/>
      <c r="T125" s="134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75</v>
      </c>
      <c r="AU125" s="18" t="s">
        <v>172</v>
      </c>
      <c r="BK125" s="135">
        <f>BK126</f>
        <v>0</v>
      </c>
    </row>
    <row r="126" spans="1:65" s="12" customFormat="1" ht="25.9" customHeight="1">
      <c r="B126" s="136"/>
      <c r="D126" s="137" t="s">
        <v>75</v>
      </c>
      <c r="E126" s="138" t="s">
        <v>1736</v>
      </c>
      <c r="F126" s="138" t="s">
        <v>1811</v>
      </c>
      <c r="I126" s="139"/>
      <c r="J126" s="140">
        <f>BK126</f>
        <v>0</v>
      </c>
      <c r="L126" s="136"/>
      <c r="M126" s="141"/>
      <c r="N126" s="142"/>
      <c r="O126" s="142"/>
      <c r="P126" s="143">
        <f>SUM(P127:P148)</f>
        <v>0</v>
      </c>
      <c r="Q126" s="142"/>
      <c r="R126" s="143">
        <f>SUM(R127:R148)</f>
        <v>0</v>
      </c>
      <c r="S126" s="142"/>
      <c r="T126" s="144">
        <f>SUM(T127:T148)</f>
        <v>0</v>
      </c>
      <c r="AR126" s="137" t="s">
        <v>82</v>
      </c>
      <c r="AT126" s="145" t="s">
        <v>75</v>
      </c>
      <c r="AU126" s="145" t="s">
        <v>76</v>
      </c>
      <c r="AY126" s="137" t="s">
        <v>201</v>
      </c>
      <c r="BK126" s="146">
        <f>SUM(BK127:BK148)</f>
        <v>0</v>
      </c>
    </row>
    <row r="127" spans="1:65" s="2" customFormat="1" ht="16.5" customHeight="1">
      <c r="A127" s="33"/>
      <c r="B127" s="149"/>
      <c r="C127" s="150" t="s">
        <v>82</v>
      </c>
      <c r="D127" s="150" t="s">
        <v>203</v>
      </c>
      <c r="E127" s="151" t="s">
        <v>1803</v>
      </c>
      <c r="F127" s="152" t="s">
        <v>1812</v>
      </c>
      <c r="G127" s="153" t="s">
        <v>721</v>
      </c>
      <c r="H127" s="154">
        <v>1</v>
      </c>
      <c r="I127" s="155"/>
      <c r="J127" s="156">
        <f t="shared" ref="J127:J148" si="0">ROUND(I127*H127,2)</f>
        <v>0</v>
      </c>
      <c r="K127" s="152" t="s">
        <v>1</v>
      </c>
      <c r="L127" s="34"/>
      <c r="M127" s="157" t="s">
        <v>1</v>
      </c>
      <c r="N127" s="158" t="s">
        <v>41</v>
      </c>
      <c r="O127" s="59"/>
      <c r="P127" s="159">
        <f t="shared" ref="P127:P148" si="1">O127*H127</f>
        <v>0</v>
      </c>
      <c r="Q127" s="159">
        <v>0</v>
      </c>
      <c r="R127" s="159">
        <f t="shared" ref="R127:R148" si="2">Q127*H127</f>
        <v>0</v>
      </c>
      <c r="S127" s="159">
        <v>0</v>
      </c>
      <c r="T127" s="160">
        <f t="shared" ref="T127:T148" si="3"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1" t="s">
        <v>126</v>
      </c>
      <c r="AT127" s="161" t="s">
        <v>203</v>
      </c>
      <c r="AU127" s="161" t="s">
        <v>82</v>
      </c>
      <c r="AY127" s="18" t="s">
        <v>201</v>
      </c>
      <c r="BE127" s="162">
        <f t="shared" ref="BE127:BE148" si="4">IF(N127="základní",J127,0)</f>
        <v>0</v>
      </c>
      <c r="BF127" s="162">
        <f t="shared" ref="BF127:BF148" si="5">IF(N127="snížená",J127,0)</f>
        <v>0</v>
      </c>
      <c r="BG127" s="162">
        <f t="shared" ref="BG127:BG148" si="6">IF(N127="zákl. přenesená",J127,0)</f>
        <v>0</v>
      </c>
      <c r="BH127" s="162">
        <f t="shared" ref="BH127:BH148" si="7">IF(N127="sníž. přenesená",J127,0)</f>
        <v>0</v>
      </c>
      <c r="BI127" s="162">
        <f t="shared" ref="BI127:BI148" si="8">IF(N127="nulová",J127,0)</f>
        <v>0</v>
      </c>
      <c r="BJ127" s="18" t="s">
        <v>82</v>
      </c>
      <c r="BK127" s="162">
        <f t="shared" ref="BK127:BK148" si="9">ROUND(I127*H127,2)</f>
        <v>0</v>
      </c>
      <c r="BL127" s="18" t="s">
        <v>126</v>
      </c>
      <c r="BM127" s="161" t="s">
        <v>84</v>
      </c>
    </row>
    <row r="128" spans="1:65" s="2" customFormat="1" ht="16.5" customHeight="1">
      <c r="A128" s="33"/>
      <c r="B128" s="149"/>
      <c r="C128" s="150" t="s">
        <v>84</v>
      </c>
      <c r="D128" s="150" t="s">
        <v>203</v>
      </c>
      <c r="E128" s="151" t="s">
        <v>1813</v>
      </c>
      <c r="F128" s="152" t="s">
        <v>1814</v>
      </c>
      <c r="G128" s="153" t="s">
        <v>721</v>
      </c>
      <c r="H128" s="154">
        <v>2</v>
      </c>
      <c r="I128" s="155"/>
      <c r="J128" s="156">
        <f t="shared" si="0"/>
        <v>0</v>
      </c>
      <c r="K128" s="152" t="s">
        <v>1</v>
      </c>
      <c r="L128" s="34"/>
      <c r="M128" s="157" t="s">
        <v>1</v>
      </c>
      <c r="N128" s="158" t="s">
        <v>41</v>
      </c>
      <c r="O128" s="59"/>
      <c r="P128" s="159">
        <f t="shared" si="1"/>
        <v>0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126</v>
      </c>
      <c r="AT128" s="161" t="s">
        <v>203</v>
      </c>
      <c r="AU128" s="161" t="s">
        <v>82</v>
      </c>
      <c r="AY128" s="18" t="s">
        <v>201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8" t="s">
        <v>82</v>
      </c>
      <c r="BK128" s="162">
        <f t="shared" si="9"/>
        <v>0</v>
      </c>
      <c r="BL128" s="18" t="s">
        <v>126</v>
      </c>
      <c r="BM128" s="161" t="s">
        <v>126</v>
      </c>
    </row>
    <row r="129" spans="1:65" s="2" customFormat="1" ht="16.5" customHeight="1">
      <c r="A129" s="33"/>
      <c r="B129" s="149"/>
      <c r="C129" s="150" t="s">
        <v>97</v>
      </c>
      <c r="D129" s="150" t="s">
        <v>203</v>
      </c>
      <c r="E129" s="151" t="s">
        <v>1815</v>
      </c>
      <c r="F129" s="152" t="s">
        <v>1816</v>
      </c>
      <c r="G129" s="153" t="s">
        <v>721</v>
      </c>
      <c r="H129" s="154">
        <v>1</v>
      </c>
      <c r="I129" s="155"/>
      <c r="J129" s="156">
        <f t="shared" si="0"/>
        <v>0</v>
      </c>
      <c r="K129" s="152" t="s">
        <v>1</v>
      </c>
      <c r="L129" s="34"/>
      <c r="M129" s="157" t="s">
        <v>1</v>
      </c>
      <c r="N129" s="158" t="s">
        <v>41</v>
      </c>
      <c r="O129" s="59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126</v>
      </c>
      <c r="AT129" s="161" t="s">
        <v>203</v>
      </c>
      <c r="AU129" s="161" t="s">
        <v>82</v>
      </c>
      <c r="AY129" s="18" t="s">
        <v>201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8" t="s">
        <v>82</v>
      </c>
      <c r="BK129" s="162">
        <f t="shared" si="9"/>
        <v>0</v>
      </c>
      <c r="BL129" s="18" t="s">
        <v>126</v>
      </c>
      <c r="BM129" s="161" t="s">
        <v>222</v>
      </c>
    </row>
    <row r="130" spans="1:65" s="2" customFormat="1" ht="16.5" customHeight="1">
      <c r="A130" s="33"/>
      <c r="B130" s="149"/>
      <c r="C130" s="150" t="s">
        <v>126</v>
      </c>
      <c r="D130" s="150" t="s">
        <v>203</v>
      </c>
      <c r="E130" s="151" t="s">
        <v>1817</v>
      </c>
      <c r="F130" s="152" t="s">
        <v>1818</v>
      </c>
      <c r="G130" s="153" t="s">
        <v>721</v>
      </c>
      <c r="H130" s="154">
        <v>1</v>
      </c>
      <c r="I130" s="155"/>
      <c r="J130" s="156">
        <f t="shared" si="0"/>
        <v>0</v>
      </c>
      <c r="K130" s="152" t="s">
        <v>1</v>
      </c>
      <c r="L130" s="34"/>
      <c r="M130" s="157" t="s">
        <v>1</v>
      </c>
      <c r="N130" s="158" t="s">
        <v>41</v>
      </c>
      <c r="O130" s="59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126</v>
      </c>
      <c r="AT130" s="161" t="s">
        <v>203</v>
      </c>
      <c r="AU130" s="161" t="s">
        <v>82</v>
      </c>
      <c r="AY130" s="18" t="s">
        <v>201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8" t="s">
        <v>82</v>
      </c>
      <c r="BK130" s="162">
        <f t="shared" si="9"/>
        <v>0</v>
      </c>
      <c r="BL130" s="18" t="s">
        <v>126</v>
      </c>
      <c r="BM130" s="161" t="s">
        <v>216</v>
      </c>
    </row>
    <row r="131" spans="1:65" s="2" customFormat="1" ht="16.5" customHeight="1">
      <c r="A131" s="33"/>
      <c r="B131" s="149"/>
      <c r="C131" s="150" t="s">
        <v>229</v>
      </c>
      <c r="D131" s="150" t="s">
        <v>203</v>
      </c>
      <c r="E131" s="151" t="s">
        <v>1819</v>
      </c>
      <c r="F131" s="152" t="s">
        <v>1820</v>
      </c>
      <c r="G131" s="153" t="s">
        <v>721</v>
      </c>
      <c r="H131" s="154">
        <v>1</v>
      </c>
      <c r="I131" s="155"/>
      <c r="J131" s="156">
        <f t="shared" si="0"/>
        <v>0</v>
      </c>
      <c r="K131" s="152" t="s">
        <v>1</v>
      </c>
      <c r="L131" s="34"/>
      <c r="M131" s="157" t="s">
        <v>1</v>
      </c>
      <c r="N131" s="158" t="s">
        <v>41</v>
      </c>
      <c r="O131" s="59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126</v>
      </c>
      <c r="AT131" s="161" t="s">
        <v>203</v>
      </c>
      <c r="AU131" s="161" t="s">
        <v>82</v>
      </c>
      <c r="AY131" s="18" t="s">
        <v>201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8" t="s">
        <v>82</v>
      </c>
      <c r="BK131" s="162">
        <f t="shared" si="9"/>
        <v>0</v>
      </c>
      <c r="BL131" s="18" t="s">
        <v>126</v>
      </c>
      <c r="BM131" s="161" t="s">
        <v>233</v>
      </c>
    </row>
    <row r="132" spans="1:65" s="2" customFormat="1" ht="16.5" customHeight="1">
      <c r="A132" s="33"/>
      <c r="B132" s="149"/>
      <c r="C132" s="150" t="s">
        <v>222</v>
      </c>
      <c r="D132" s="150" t="s">
        <v>203</v>
      </c>
      <c r="E132" s="151" t="s">
        <v>1821</v>
      </c>
      <c r="F132" s="152" t="s">
        <v>1822</v>
      </c>
      <c r="G132" s="153" t="s">
        <v>721</v>
      </c>
      <c r="H132" s="154">
        <v>1</v>
      </c>
      <c r="I132" s="155"/>
      <c r="J132" s="156">
        <f t="shared" si="0"/>
        <v>0</v>
      </c>
      <c r="K132" s="152" t="s">
        <v>1</v>
      </c>
      <c r="L132" s="34"/>
      <c r="M132" s="157" t="s">
        <v>1</v>
      </c>
      <c r="N132" s="158" t="s">
        <v>41</v>
      </c>
      <c r="O132" s="59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126</v>
      </c>
      <c r="AT132" s="161" t="s">
        <v>203</v>
      </c>
      <c r="AU132" s="161" t="s">
        <v>82</v>
      </c>
      <c r="AY132" s="18" t="s">
        <v>201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8" t="s">
        <v>82</v>
      </c>
      <c r="BK132" s="162">
        <f t="shared" si="9"/>
        <v>0</v>
      </c>
      <c r="BL132" s="18" t="s">
        <v>126</v>
      </c>
      <c r="BM132" s="161" t="s">
        <v>8</v>
      </c>
    </row>
    <row r="133" spans="1:65" s="2" customFormat="1" ht="16.5" customHeight="1">
      <c r="A133" s="33"/>
      <c r="B133" s="149"/>
      <c r="C133" s="150" t="s">
        <v>244</v>
      </c>
      <c r="D133" s="150" t="s">
        <v>203</v>
      </c>
      <c r="E133" s="151" t="s">
        <v>1823</v>
      </c>
      <c r="F133" s="152" t="s">
        <v>1824</v>
      </c>
      <c r="G133" s="153" t="s">
        <v>721</v>
      </c>
      <c r="H133" s="154">
        <v>2</v>
      </c>
      <c r="I133" s="155"/>
      <c r="J133" s="156">
        <f t="shared" si="0"/>
        <v>0</v>
      </c>
      <c r="K133" s="152" t="s">
        <v>1</v>
      </c>
      <c r="L133" s="34"/>
      <c r="M133" s="157" t="s">
        <v>1</v>
      </c>
      <c r="N133" s="158" t="s">
        <v>41</v>
      </c>
      <c r="O133" s="59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126</v>
      </c>
      <c r="AT133" s="161" t="s">
        <v>203</v>
      </c>
      <c r="AU133" s="161" t="s">
        <v>82</v>
      </c>
      <c r="AY133" s="18" t="s">
        <v>201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8" t="s">
        <v>82</v>
      </c>
      <c r="BK133" s="162">
        <f t="shared" si="9"/>
        <v>0</v>
      </c>
      <c r="BL133" s="18" t="s">
        <v>126</v>
      </c>
      <c r="BM133" s="161" t="s">
        <v>247</v>
      </c>
    </row>
    <row r="134" spans="1:65" s="2" customFormat="1" ht="16.5" customHeight="1">
      <c r="A134" s="33"/>
      <c r="B134" s="149"/>
      <c r="C134" s="150" t="s">
        <v>216</v>
      </c>
      <c r="D134" s="150" t="s">
        <v>203</v>
      </c>
      <c r="E134" s="151" t="s">
        <v>1825</v>
      </c>
      <c r="F134" s="152" t="s">
        <v>1826</v>
      </c>
      <c r="G134" s="153" t="s">
        <v>721</v>
      </c>
      <c r="H134" s="154">
        <v>4</v>
      </c>
      <c r="I134" s="155"/>
      <c r="J134" s="156">
        <f t="shared" si="0"/>
        <v>0</v>
      </c>
      <c r="K134" s="152" t="s">
        <v>1</v>
      </c>
      <c r="L134" s="34"/>
      <c r="M134" s="157" t="s">
        <v>1</v>
      </c>
      <c r="N134" s="158" t="s">
        <v>41</v>
      </c>
      <c r="O134" s="59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126</v>
      </c>
      <c r="AT134" s="161" t="s">
        <v>203</v>
      </c>
      <c r="AU134" s="161" t="s">
        <v>82</v>
      </c>
      <c r="AY134" s="18" t="s">
        <v>201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8" t="s">
        <v>82</v>
      </c>
      <c r="BK134" s="162">
        <f t="shared" si="9"/>
        <v>0</v>
      </c>
      <c r="BL134" s="18" t="s">
        <v>126</v>
      </c>
      <c r="BM134" s="161" t="s">
        <v>250</v>
      </c>
    </row>
    <row r="135" spans="1:65" s="2" customFormat="1" ht="16.5" customHeight="1">
      <c r="A135" s="33"/>
      <c r="B135" s="149"/>
      <c r="C135" s="150" t="s">
        <v>227</v>
      </c>
      <c r="D135" s="150" t="s">
        <v>203</v>
      </c>
      <c r="E135" s="151" t="s">
        <v>1827</v>
      </c>
      <c r="F135" s="152" t="s">
        <v>1828</v>
      </c>
      <c r="G135" s="153" t="s">
        <v>721</v>
      </c>
      <c r="H135" s="154">
        <v>1</v>
      </c>
      <c r="I135" s="155"/>
      <c r="J135" s="156">
        <f t="shared" si="0"/>
        <v>0</v>
      </c>
      <c r="K135" s="152" t="s">
        <v>1</v>
      </c>
      <c r="L135" s="34"/>
      <c r="M135" s="157" t="s">
        <v>1</v>
      </c>
      <c r="N135" s="158" t="s">
        <v>41</v>
      </c>
      <c r="O135" s="59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126</v>
      </c>
      <c r="AT135" s="161" t="s">
        <v>203</v>
      </c>
      <c r="AU135" s="161" t="s">
        <v>82</v>
      </c>
      <c r="AY135" s="18" t="s">
        <v>201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8" t="s">
        <v>82</v>
      </c>
      <c r="BK135" s="162">
        <f t="shared" si="9"/>
        <v>0</v>
      </c>
      <c r="BL135" s="18" t="s">
        <v>126</v>
      </c>
      <c r="BM135" s="161" t="s">
        <v>254</v>
      </c>
    </row>
    <row r="136" spans="1:65" s="2" customFormat="1" ht="16.5" customHeight="1">
      <c r="A136" s="33"/>
      <c r="B136" s="149"/>
      <c r="C136" s="150" t="s">
        <v>233</v>
      </c>
      <c r="D136" s="150" t="s">
        <v>203</v>
      </c>
      <c r="E136" s="151" t="s">
        <v>1829</v>
      </c>
      <c r="F136" s="152" t="s">
        <v>1830</v>
      </c>
      <c r="G136" s="153" t="s">
        <v>721</v>
      </c>
      <c r="H136" s="154">
        <v>1</v>
      </c>
      <c r="I136" s="155"/>
      <c r="J136" s="156">
        <f t="shared" si="0"/>
        <v>0</v>
      </c>
      <c r="K136" s="152" t="s">
        <v>1</v>
      </c>
      <c r="L136" s="34"/>
      <c r="M136" s="157" t="s">
        <v>1</v>
      </c>
      <c r="N136" s="158" t="s">
        <v>41</v>
      </c>
      <c r="O136" s="59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126</v>
      </c>
      <c r="AT136" s="161" t="s">
        <v>203</v>
      </c>
      <c r="AU136" s="161" t="s">
        <v>82</v>
      </c>
      <c r="AY136" s="18" t="s">
        <v>201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8" t="s">
        <v>82</v>
      </c>
      <c r="BK136" s="162">
        <f t="shared" si="9"/>
        <v>0</v>
      </c>
      <c r="BL136" s="18" t="s">
        <v>126</v>
      </c>
      <c r="BM136" s="161" t="s">
        <v>258</v>
      </c>
    </row>
    <row r="137" spans="1:65" s="2" customFormat="1" ht="16.5" customHeight="1">
      <c r="A137" s="33"/>
      <c r="B137" s="149"/>
      <c r="C137" s="150" t="s">
        <v>264</v>
      </c>
      <c r="D137" s="150" t="s">
        <v>203</v>
      </c>
      <c r="E137" s="151" t="s">
        <v>1831</v>
      </c>
      <c r="F137" s="152" t="s">
        <v>1832</v>
      </c>
      <c r="G137" s="153" t="s">
        <v>721</v>
      </c>
      <c r="H137" s="154">
        <v>6</v>
      </c>
      <c r="I137" s="155"/>
      <c r="J137" s="156">
        <f t="shared" si="0"/>
        <v>0</v>
      </c>
      <c r="K137" s="152" t="s">
        <v>1</v>
      </c>
      <c r="L137" s="34"/>
      <c r="M137" s="157" t="s">
        <v>1</v>
      </c>
      <c r="N137" s="158" t="s">
        <v>41</v>
      </c>
      <c r="O137" s="59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126</v>
      </c>
      <c r="AT137" s="161" t="s">
        <v>203</v>
      </c>
      <c r="AU137" s="161" t="s">
        <v>82</v>
      </c>
      <c r="AY137" s="18" t="s">
        <v>201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8" t="s">
        <v>82</v>
      </c>
      <c r="BK137" s="162">
        <f t="shared" si="9"/>
        <v>0</v>
      </c>
      <c r="BL137" s="18" t="s">
        <v>126</v>
      </c>
      <c r="BM137" s="161" t="s">
        <v>267</v>
      </c>
    </row>
    <row r="138" spans="1:65" s="2" customFormat="1" ht="16.5" customHeight="1">
      <c r="A138" s="33"/>
      <c r="B138" s="149"/>
      <c r="C138" s="150" t="s">
        <v>8</v>
      </c>
      <c r="D138" s="150" t="s">
        <v>203</v>
      </c>
      <c r="E138" s="151" t="s">
        <v>1833</v>
      </c>
      <c r="F138" s="152" t="s">
        <v>1834</v>
      </c>
      <c r="G138" s="153" t="s">
        <v>721</v>
      </c>
      <c r="H138" s="154">
        <v>4</v>
      </c>
      <c r="I138" s="155"/>
      <c r="J138" s="156">
        <f t="shared" si="0"/>
        <v>0</v>
      </c>
      <c r="K138" s="152" t="s">
        <v>1</v>
      </c>
      <c r="L138" s="34"/>
      <c r="M138" s="157" t="s">
        <v>1</v>
      </c>
      <c r="N138" s="158" t="s">
        <v>41</v>
      </c>
      <c r="O138" s="59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126</v>
      </c>
      <c r="AT138" s="161" t="s">
        <v>203</v>
      </c>
      <c r="AU138" s="161" t="s">
        <v>82</v>
      </c>
      <c r="AY138" s="18" t="s">
        <v>201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8" t="s">
        <v>82</v>
      </c>
      <c r="BK138" s="162">
        <f t="shared" si="9"/>
        <v>0</v>
      </c>
      <c r="BL138" s="18" t="s">
        <v>126</v>
      </c>
      <c r="BM138" s="161" t="s">
        <v>273</v>
      </c>
    </row>
    <row r="139" spans="1:65" s="2" customFormat="1" ht="16.5" customHeight="1">
      <c r="A139" s="33"/>
      <c r="B139" s="149"/>
      <c r="C139" s="150" t="s">
        <v>277</v>
      </c>
      <c r="D139" s="150" t="s">
        <v>203</v>
      </c>
      <c r="E139" s="151" t="s">
        <v>1835</v>
      </c>
      <c r="F139" s="152" t="s">
        <v>1836</v>
      </c>
      <c r="G139" s="153" t="s">
        <v>721</v>
      </c>
      <c r="H139" s="154">
        <v>2</v>
      </c>
      <c r="I139" s="155"/>
      <c r="J139" s="156">
        <f t="shared" si="0"/>
        <v>0</v>
      </c>
      <c r="K139" s="152" t="s">
        <v>1</v>
      </c>
      <c r="L139" s="34"/>
      <c r="M139" s="157" t="s">
        <v>1</v>
      </c>
      <c r="N139" s="158" t="s">
        <v>41</v>
      </c>
      <c r="O139" s="59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126</v>
      </c>
      <c r="AT139" s="161" t="s">
        <v>203</v>
      </c>
      <c r="AU139" s="161" t="s">
        <v>82</v>
      </c>
      <c r="AY139" s="18" t="s">
        <v>201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8" t="s">
        <v>82</v>
      </c>
      <c r="BK139" s="162">
        <f t="shared" si="9"/>
        <v>0</v>
      </c>
      <c r="BL139" s="18" t="s">
        <v>126</v>
      </c>
      <c r="BM139" s="161" t="s">
        <v>279</v>
      </c>
    </row>
    <row r="140" spans="1:65" s="2" customFormat="1" ht="16.5" customHeight="1">
      <c r="A140" s="33"/>
      <c r="B140" s="149"/>
      <c r="C140" s="150" t="s">
        <v>247</v>
      </c>
      <c r="D140" s="150" t="s">
        <v>203</v>
      </c>
      <c r="E140" s="151" t="s">
        <v>1837</v>
      </c>
      <c r="F140" s="152" t="s">
        <v>1838</v>
      </c>
      <c r="G140" s="153" t="s">
        <v>721</v>
      </c>
      <c r="H140" s="154">
        <v>5</v>
      </c>
      <c r="I140" s="155"/>
      <c r="J140" s="156">
        <f t="shared" si="0"/>
        <v>0</v>
      </c>
      <c r="K140" s="152" t="s">
        <v>1</v>
      </c>
      <c r="L140" s="34"/>
      <c r="M140" s="157" t="s">
        <v>1</v>
      </c>
      <c r="N140" s="158" t="s">
        <v>41</v>
      </c>
      <c r="O140" s="59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126</v>
      </c>
      <c r="AT140" s="161" t="s">
        <v>203</v>
      </c>
      <c r="AU140" s="161" t="s">
        <v>82</v>
      </c>
      <c r="AY140" s="18" t="s">
        <v>201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8" t="s">
        <v>82</v>
      </c>
      <c r="BK140" s="162">
        <f t="shared" si="9"/>
        <v>0</v>
      </c>
      <c r="BL140" s="18" t="s">
        <v>126</v>
      </c>
      <c r="BM140" s="161" t="s">
        <v>286</v>
      </c>
    </row>
    <row r="141" spans="1:65" s="2" customFormat="1" ht="16.5" customHeight="1">
      <c r="A141" s="33"/>
      <c r="B141" s="149"/>
      <c r="C141" s="150" t="s">
        <v>290</v>
      </c>
      <c r="D141" s="150" t="s">
        <v>203</v>
      </c>
      <c r="E141" s="151" t="s">
        <v>1839</v>
      </c>
      <c r="F141" s="152" t="s">
        <v>1840</v>
      </c>
      <c r="G141" s="153" t="s">
        <v>721</v>
      </c>
      <c r="H141" s="154">
        <v>1</v>
      </c>
      <c r="I141" s="155"/>
      <c r="J141" s="156">
        <f t="shared" si="0"/>
        <v>0</v>
      </c>
      <c r="K141" s="152" t="s">
        <v>1</v>
      </c>
      <c r="L141" s="34"/>
      <c r="M141" s="157" t="s">
        <v>1</v>
      </c>
      <c r="N141" s="158" t="s">
        <v>41</v>
      </c>
      <c r="O141" s="59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126</v>
      </c>
      <c r="AT141" s="161" t="s">
        <v>203</v>
      </c>
      <c r="AU141" s="161" t="s">
        <v>82</v>
      </c>
      <c r="AY141" s="18" t="s">
        <v>201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8" t="s">
        <v>82</v>
      </c>
      <c r="BK141" s="162">
        <f t="shared" si="9"/>
        <v>0</v>
      </c>
      <c r="BL141" s="18" t="s">
        <v>126</v>
      </c>
      <c r="BM141" s="161" t="s">
        <v>292</v>
      </c>
    </row>
    <row r="142" spans="1:65" s="2" customFormat="1" ht="16.5" customHeight="1">
      <c r="A142" s="33"/>
      <c r="B142" s="149"/>
      <c r="C142" s="150" t="s">
        <v>250</v>
      </c>
      <c r="D142" s="150" t="s">
        <v>203</v>
      </c>
      <c r="E142" s="151" t="s">
        <v>1841</v>
      </c>
      <c r="F142" s="152" t="s">
        <v>1842</v>
      </c>
      <c r="G142" s="153" t="s">
        <v>721</v>
      </c>
      <c r="H142" s="154">
        <v>6</v>
      </c>
      <c r="I142" s="155"/>
      <c r="J142" s="156">
        <f t="shared" si="0"/>
        <v>0</v>
      </c>
      <c r="K142" s="152" t="s">
        <v>1</v>
      </c>
      <c r="L142" s="34"/>
      <c r="M142" s="157" t="s">
        <v>1</v>
      </c>
      <c r="N142" s="158" t="s">
        <v>41</v>
      </c>
      <c r="O142" s="59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126</v>
      </c>
      <c r="AT142" s="161" t="s">
        <v>203</v>
      </c>
      <c r="AU142" s="161" t="s">
        <v>82</v>
      </c>
      <c r="AY142" s="18" t="s">
        <v>201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8" t="s">
        <v>82</v>
      </c>
      <c r="BK142" s="162">
        <f t="shared" si="9"/>
        <v>0</v>
      </c>
      <c r="BL142" s="18" t="s">
        <v>126</v>
      </c>
      <c r="BM142" s="161" t="s">
        <v>297</v>
      </c>
    </row>
    <row r="143" spans="1:65" s="2" customFormat="1" ht="16.5" customHeight="1">
      <c r="A143" s="33"/>
      <c r="B143" s="149"/>
      <c r="C143" s="150" t="s">
        <v>412</v>
      </c>
      <c r="D143" s="150" t="s">
        <v>203</v>
      </c>
      <c r="E143" s="151" t="s">
        <v>1843</v>
      </c>
      <c r="F143" s="152" t="s">
        <v>1844</v>
      </c>
      <c r="G143" s="153" t="s">
        <v>721</v>
      </c>
      <c r="H143" s="154">
        <v>2</v>
      </c>
      <c r="I143" s="155"/>
      <c r="J143" s="156">
        <f t="shared" si="0"/>
        <v>0</v>
      </c>
      <c r="K143" s="152" t="s">
        <v>1</v>
      </c>
      <c r="L143" s="34"/>
      <c r="M143" s="157" t="s">
        <v>1</v>
      </c>
      <c r="N143" s="158" t="s">
        <v>41</v>
      </c>
      <c r="O143" s="59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126</v>
      </c>
      <c r="AT143" s="161" t="s">
        <v>203</v>
      </c>
      <c r="AU143" s="161" t="s">
        <v>82</v>
      </c>
      <c r="AY143" s="18" t="s">
        <v>201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8" t="s">
        <v>82</v>
      </c>
      <c r="BK143" s="162">
        <f t="shared" si="9"/>
        <v>0</v>
      </c>
      <c r="BL143" s="18" t="s">
        <v>126</v>
      </c>
      <c r="BM143" s="161" t="s">
        <v>498</v>
      </c>
    </row>
    <row r="144" spans="1:65" s="2" customFormat="1" ht="16.5" customHeight="1">
      <c r="A144" s="33"/>
      <c r="B144" s="149"/>
      <c r="C144" s="150" t="s">
        <v>254</v>
      </c>
      <c r="D144" s="150" t="s">
        <v>203</v>
      </c>
      <c r="E144" s="151" t="s">
        <v>1845</v>
      </c>
      <c r="F144" s="152" t="s">
        <v>1846</v>
      </c>
      <c r="G144" s="153" t="s">
        <v>721</v>
      </c>
      <c r="H144" s="154">
        <v>4</v>
      </c>
      <c r="I144" s="155"/>
      <c r="J144" s="156">
        <f t="shared" si="0"/>
        <v>0</v>
      </c>
      <c r="K144" s="152" t="s">
        <v>1</v>
      </c>
      <c r="L144" s="34"/>
      <c r="M144" s="157" t="s">
        <v>1</v>
      </c>
      <c r="N144" s="158" t="s">
        <v>41</v>
      </c>
      <c r="O144" s="59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126</v>
      </c>
      <c r="AT144" s="161" t="s">
        <v>203</v>
      </c>
      <c r="AU144" s="161" t="s">
        <v>82</v>
      </c>
      <c r="AY144" s="18" t="s">
        <v>201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8" t="s">
        <v>82</v>
      </c>
      <c r="BK144" s="162">
        <f t="shared" si="9"/>
        <v>0</v>
      </c>
      <c r="BL144" s="18" t="s">
        <v>126</v>
      </c>
      <c r="BM144" s="161" t="s">
        <v>508</v>
      </c>
    </row>
    <row r="145" spans="1:65" s="2" customFormat="1" ht="16.5" customHeight="1">
      <c r="A145" s="33"/>
      <c r="B145" s="149"/>
      <c r="C145" s="150" t="s">
        <v>421</v>
      </c>
      <c r="D145" s="150" t="s">
        <v>203</v>
      </c>
      <c r="E145" s="151" t="s">
        <v>1847</v>
      </c>
      <c r="F145" s="152" t="s">
        <v>1848</v>
      </c>
      <c r="G145" s="153" t="s">
        <v>721</v>
      </c>
      <c r="H145" s="154">
        <v>5</v>
      </c>
      <c r="I145" s="155"/>
      <c r="J145" s="156">
        <f t="shared" si="0"/>
        <v>0</v>
      </c>
      <c r="K145" s="152" t="s">
        <v>1</v>
      </c>
      <c r="L145" s="34"/>
      <c r="M145" s="157" t="s">
        <v>1</v>
      </c>
      <c r="N145" s="158" t="s">
        <v>41</v>
      </c>
      <c r="O145" s="59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126</v>
      </c>
      <c r="AT145" s="161" t="s">
        <v>203</v>
      </c>
      <c r="AU145" s="161" t="s">
        <v>82</v>
      </c>
      <c r="AY145" s="18" t="s">
        <v>201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8" t="s">
        <v>82</v>
      </c>
      <c r="BK145" s="162">
        <f t="shared" si="9"/>
        <v>0</v>
      </c>
      <c r="BL145" s="18" t="s">
        <v>126</v>
      </c>
      <c r="BM145" s="161" t="s">
        <v>518</v>
      </c>
    </row>
    <row r="146" spans="1:65" s="2" customFormat="1" ht="16.5" customHeight="1">
      <c r="A146" s="33"/>
      <c r="B146" s="149"/>
      <c r="C146" s="150" t="s">
        <v>258</v>
      </c>
      <c r="D146" s="150" t="s">
        <v>203</v>
      </c>
      <c r="E146" s="151" t="s">
        <v>1849</v>
      </c>
      <c r="F146" s="152" t="s">
        <v>1850</v>
      </c>
      <c r="G146" s="153" t="s">
        <v>721</v>
      </c>
      <c r="H146" s="154">
        <v>5</v>
      </c>
      <c r="I146" s="155"/>
      <c r="J146" s="156">
        <f t="shared" si="0"/>
        <v>0</v>
      </c>
      <c r="K146" s="152" t="s">
        <v>1</v>
      </c>
      <c r="L146" s="34"/>
      <c r="M146" s="157" t="s">
        <v>1</v>
      </c>
      <c r="N146" s="158" t="s">
        <v>41</v>
      </c>
      <c r="O146" s="59"/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126</v>
      </c>
      <c r="AT146" s="161" t="s">
        <v>203</v>
      </c>
      <c r="AU146" s="161" t="s">
        <v>82</v>
      </c>
      <c r="AY146" s="18" t="s">
        <v>201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8" t="s">
        <v>82</v>
      </c>
      <c r="BK146" s="162">
        <f t="shared" si="9"/>
        <v>0</v>
      </c>
      <c r="BL146" s="18" t="s">
        <v>126</v>
      </c>
      <c r="BM146" s="161" t="s">
        <v>532</v>
      </c>
    </row>
    <row r="147" spans="1:65" s="2" customFormat="1" ht="16.5" customHeight="1">
      <c r="A147" s="33"/>
      <c r="B147" s="149"/>
      <c r="C147" s="150" t="s">
        <v>7</v>
      </c>
      <c r="D147" s="150" t="s">
        <v>203</v>
      </c>
      <c r="E147" s="151" t="s">
        <v>1851</v>
      </c>
      <c r="F147" s="152" t="s">
        <v>1852</v>
      </c>
      <c r="G147" s="153" t="s">
        <v>556</v>
      </c>
      <c r="H147" s="154">
        <v>166</v>
      </c>
      <c r="I147" s="155"/>
      <c r="J147" s="156">
        <f t="shared" si="0"/>
        <v>0</v>
      </c>
      <c r="K147" s="152" t="s">
        <v>1</v>
      </c>
      <c r="L147" s="34"/>
      <c r="M147" s="157" t="s">
        <v>1</v>
      </c>
      <c r="N147" s="158" t="s">
        <v>41</v>
      </c>
      <c r="O147" s="59"/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126</v>
      </c>
      <c r="AT147" s="161" t="s">
        <v>203</v>
      </c>
      <c r="AU147" s="161" t="s">
        <v>82</v>
      </c>
      <c r="AY147" s="18" t="s">
        <v>201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8" t="s">
        <v>82</v>
      </c>
      <c r="BK147" s="162">
        <f t="shared" si="9"/>
        <v>0</v>
      </c>
      <c r="BL147" s="18" t="s">
        <v>126</v>
      </c>
      <c r="BM147" s="161" t="s">
        <v>543</v>
      </c>
    </row>
    <row r="148" spans="1:65" s="2" customFormat="1" ht="16.5" customHeight="1">
      <c r="A148" s="33"/>
      <c r="B148" s="149"/>
      <c r="C148" s="150" t="s">
        <v>267</v>
      </c>
      <c r="D148" s="150" t="s">
        <v>203</v>
      </c>
      <c r="E148" s="151" t="s">
        <v>1853</v>
      </c>
      <c r="F148" s="152" t="s">
        <v>1854</v>
      </c>
      <c r="G148" s="153" t="s">
        <v>721</v>
      </c>
      <c r="H148" s="154">
        <v>1</v>
      </c>
      <c r="I148" s="155"/>
      <c r="J148" s="156">
        <f t="shared" si="0"/>
        <v>0</v>
      </c>
      <c r="K148" s="152" t="s">
        <v>1</v>
      </c>
      <c r="L148" s="34"/>
      <c r="M148" s="209" t="s">
        <v>1</v>
      </c>
      <c r="N148" s="210" t="s">
        <v>41</v>
      </c>
      <c r="O148" s="211"/>
      <c r="P148" s="212">
        <f t="shared" si="1"/>
        <v>0</v>
      </c>
      <c r="Q148" s="212">
        <v>0</v>
      </c>
      <c r="R148" s="212">
        <f t="shared" si="2"/>
        <v>0</v>
      </c>
      <c r="S148" s="212">
        <v>0</v>
      </c>
      <c r="T148" s="213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126</v>
      </c>
      <c r="AT148" s="161" t="s">
        <v>203</v>
      </c>
      <c r="AU148" s="161" t="s">
        <v>82</v>
      </c>
      <c r="AY148" s="18" t="s">
        <v>201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8" t="s">
        <v>82</v>
      </c>
      <c r="BK148" s="162">
        <f t="shared" si="9"/>
        <v>0</v>
      </c>
      <c r="BL148" s="18" t="s">
        <v>126</v>
      </c>
      <c r="BM148" s="161" t="s">
        <v>553</v>
      </c>
    </row>
    <row r="149" spans="1:65" s="2" customFormat="1" ht="6.95" customHeight="1">
      <c r="A149" s="33"/>
      <c r="B149" s="48"/>
      <c r="C149" s="49"/>
      <c r="D149" s="49"/>
      <c r="E149" s="49"/>
      <c r="F149" s="49"/>
      <c r="G149" s="49"/>
      <c r="H149" s="49"/>
      <c r="I149" s="49"/>
      <c r="J149" s="49"/>
      <c r="K149" s="49"/>
      <c r="L149" s="34"/>
      <c r="M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</row>
  </sheetData>
  <autoFilter ref="C124:K148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106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162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0" t="str">
        <f>'Rekapitulace stavby'!K6</f>
        <v>Technikův pavilon</v>
      </c>
      <c r="F7" s="271"/>
      <c r="G7" s="271"/>
      <c r="H7" s="271"/>
      <c r="L7" s="21"/>
    </row>
    <row r="8" spans="1:46" ht="12.75">
      <c r="B8" s="21"/>
      <c r="D8" s="28" t="s">
        <v>163</v>
      </c>
      <c r="L8" s="21"/>
    </row>
    <row r="9" spans="1:46" s="1" customFormat="1" ht="16.5" customHeight="1">
      <c r="B9" s="21"/>
      <c r="E9" s="270" t="s">
        <v>164</v>
      </c>
      <c r="F9" s="254"/>
      <c r="G9" s="254"/>
      <c r="H9" s="254"/>
      <c r="L9" s="21"/>
    </row>
    <row r="10" spans="1:46" s="1" customFormat="1" ht="12" customHeight="1">
      <c r="B10" s="21"/>
      <c r="D10" s="28" t="s">
        <v>165</v>
      </c>
      <c r="L10" s="21"/>
    </row>
    <row r="11" spans="1:46" s="2" customFormat="1" ht="16.5" customHeight="1">
      <c r="A11" s="33"/>
      <c r="B11" s="34"/>
      <c r="C11" s="33"/>
      <c r="D11" s="33"/>
      <c r="E11" s="274" t="s">
        <v>1732</v>
      </c>
      <c r="F11" s="272"/>
      <c r="G11" s="272"/>
      <c r="H11" s="272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1733</v>
      </c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33" t="s">
        <v>1855</v>
      </c>
      <c r="F13" s="272"/>
      <c r="G13" s="272"/>
      <c r="H13" s="272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1.25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28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20</v>
      </c>
      <c r="E16" s="33"/>
      <c r="F16" s="26" t="s">
        <v>167</v>
      </c>
      <c r="G16" s="33"/>
      <c r="H16" s="33"/>
      <c r="I16" s="28" t="s">
        <v>22</v>
      </c>
      <c r="J16" s="56" t="str">
        <f>'Rekapitulace stavby'!AN8</f>
        <v>21. 11. 2024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24</v>
      </c>
      <c r="E18" s="33"/>
      <c r="F18" s="33"/>
      <c r="G18" s="33"/>
      <c r="H18" s="33"/>
      <c r="I18" s="28" t="s">
        <v>25</v>
      </c>
      <c r="J18" s="26" t="str">
        <f>IF('Rekapitulace stavby'!AN10="","",'Rekapitulace stavby'!AN10)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tr">
        <f>IF('Rekapitulace stavby'!E11="","",'Rekapitulace stavby'!E11)</f>
        <v>Statutární město Liberec, nám.Dr.E.Beneše</v>
      </c>
      <c r="F19" s="33"/>
      <c r="G19" s="33"/>
      <c r="H19" s="33"/>
      <c r="I19" s="28" t="s">
        <v>27</v>
      </c>
      <c r="J19" s="26" t="str">
        <f>IF('Rekapitulace stavby'!AN11="","",'Rekapitulace stavby'!AN11)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28</v>
      </c>
      <c r="E21" s="33"/>
      <c r="F21" s="33"/>
      <c r="G21" s="33"/>
      <c r="H21" s="33"/>
      <c r="I21" s="28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73" t="str">
        <f>'Rekapitulace stavby'!E14</f>
        <v>Vyplň údaj</v>
      </c>
      <c r="F22" s="253"/>
      <c r="G22" s="253"/>
      <c r="H22" s="253"/>
      <c r="I22" s="28" t="s">
        <v>27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30</v>
      </c>
      <c r="E24" s="33"/>
      <c r="F24" s="33"/>
      <c r="G24" s="33"/>
      <c r="H24" s="33"/>
      <c r="I24" s="28" t="s">
        <v>25</v>
      </c>
      <c r="J24" s="26" t="str">
        <f>IF('Rekapitulace stavby'!AN16="","",'Rekapitulace stavby'!AN16)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tr">
        <f>IF('Rekapitulace stavby'!E17="","",'Rekapitulace stavby'!E17)</f>
        <v>Kancelář architektury města, nám.Dr.E.Beneše</v>
      </c>
      <c r="F25" s="33"/>
      <c r="G25" s="33"/>
      <c r="H25" s="33"/>
      <c r="I25" s="28" t="s">
        <v>27</v>
      </c>
      <c r="J25" s="26" t="str">
        <f>IF('Rekapitulace stavby'!AN17="","",'Rekapitulace stavby'!AN17)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33</v>
      </c>
      <c r="E27" s="33"/>
      <c r="F27" s="33"/>
      <c r="G27" s="33"/>
      <c r="H27" s="33"/>
      <c r="I27" s="28" t="s">
        <v>25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>PROPOS Liberec s.r.o.</v>
      </c>
      <c r="F28" s="33"/>
      <c r="G28" s="33"/>
      <c r="H28" s="33"/>
      <c r="I28" s="28" t="s">
        <v>27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35</v>
      </c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0"/>
      <c r="B31" s="101"/>
      <c r="C31" s="100"/>
      <c r="D31" s="100"/>
      <c r="E31" s="258" t="s">
        <v>1</v>
      </c>
      <c r="F31" s="258"/>
      <c r="G31" s="258"/>
      <c r="H31" s="258"/>
      <c r="I31" s="100"/>
      <c r="J31" s="100"/>
      <c r="K31" s="100"/>
      <c r="L31" s="102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2" customFormat="1" ht="6.95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3" t="s">
        <v>36</v>
      </c>
      <c r="E34" s="33"/>
      <c r="F34" s="33"/>
      <c r="G34" s="33"/>
      <c r="H34" s="33"/>
      <c r="I34" s="33"/>
      <c r="J34" s="72">
        <f>ROUND(J125,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67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3"/>
      <c r="F36" s="37" t="s">
        <v>38</v>
      </c>
      <c r="G36" s="33"/>
      <c r="H36" s="33"/>
      <c r="I36" s="37" t="s">
        <v>37</v>
      </c>
      <c r="J36" s="37" t="s">
        <v>39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4"/>
      <c r="C37" s="33"/>
      <c r="D37" s="104" t="s">
        <v>40</v>
      </c>
      <c r="E37" s="28" t="s">
        <v>41</v>
      </c>
      <c r="F37" s="105">
        <f>ROUND((SUM(BE125:BE145)),  2)</f>
        <v>0</v>
      </c>
      <c r="G37" s="33"/>
      <c r="H37" s="33"/>
      <c r="I37" s="106">
        <v>0.21</v>
      </c>
      <c r="J37" s="105">
        <f>ROUND(((SUM(BE125:BE145))*I37),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28" t="s">
        <v>42</v>
      </c>
      <c r="F38" s="105">
        <f>ROUND((SUM(BF125:BF145)),  2)</f>
        <v>0</v>
      </c>
      <c r="G38" s="33"/>
      <c r="H38" s="33"/>
      <c r="I38" s="106">
        <v>0.12</v>
      </c>
      <c r="J38" s="105">
        <f>ROUND(((SUM(BF125:BF145))*I38),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43</v>
      </c>
      <c r="F39" s="105">
        <f>ROUND((SUM(BG125:BG145)),  2)</f>
        <v>0</v>
      </c>
      <c r="G39" s="33"/>
      <c r="H39" s="33"/>
      <c r="I39" s="106">
        <v>0.21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44</v>
      </c>
      <c r="F40" s="105">
        <f>ROUND((SUM(BH125:BH145)),  2)</f>
        <v>0</v>
      </c>
      <c r="G40" s="33"/>
      <c r="H40" s="33"/>
      <c r="I40" s="106">
        <v>0.12</v>
      </c>
      <c r="J40" s="105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28" t="s">
        <v>45</v>
      </c>
      <c r="F41" s="105">
        <f>ROUND((SUM(BI125:BI145)),  2)</f>
        <v>0</v>
      </c>
      <c r="G41" s="33"/>
      <c r="H41" s="33"/>
      <c r="I41" s="106">
        <v>0</v>
      </c>
      <c r="J41" s="105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07"/>
      <c r="D43" s="108" t="s">
        <v>46</v>
      </c>
      <c r="E43" s="61"/>
      <c r="F43" s="61"/>
      <c r="G43" s="109" t="s">
        <v>47</v>
      </c>
      <c r="H43" s="110" t="s">
        <v>48</v>
      </c>
      <c r="I43" s="61"/>
      <c r="J43" s="111">
        <f>SUM(J34:J41)</f>
        <v>0</v>
      </c>
      <c r="K43" s="112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0" t="str">
        <f>E7</f>
        <v>Technikův pavilon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163</v>
      </c>
      <c r="L86" s="21"/>
    </row>
    <row r="87" spans="1:31" s="1" customFormat="1" ht="16.5" customHeight="1">
      <c r="B87" s="21"/>
      <c r="E87" s="270" t="s">
        <v>164</v>
      </c>
      <c r="F87" s="254"/>
      <c r="G87" s="254"/>
      <c r="H87" s="254"/>
      <c r="L87" s="21"/>
    </row>
    <row r="88" spans="1:31" s="1" customFormat="1" ht="12" customHeight="1">
      <c r="B88" s="21"/>
      <c r="C88" s="28" t="s">
        <v>165</v>
      </c>
      <c r="L88" s="21"/>
    </row>
    <row r="89" spans="1:31" s="2" customFormat="1" ht="16.5" customHeight="1">
      <c r="A89" s="33"/>
      <c r="B89" s="34"/>
      <c r="C89" s="33"/>
      <c r="D89" s="33"/>
      <c r="E89" s="274" t="s">
        <v>1732</v>
      </c>
      <c r="F89" s="272"/>
      <c r="G89" s="272"/>
      <c r="H89" s="272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1733</v>
      </c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33" t="str">
        <f>E13</f>
        <v>04 - Zámečnické prvky</v>
      </c>
      <c r="F91" s="272"/>
      <c r="G91" s="272"/>
      <c r="H91" s="272"/>
      <c r="I91" s="3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20</v>
      </c>
      <c r="D93" s="33"/>
      <c r="E93" s="33"/>
      <c r="F93" s="26" t="str">
        <f>F16</f>
        <v xml:space="preserve"> </v>
      </c>
      <c r="G93" s="33"/>
      <c r="H93" s="33"/>
      <c r="I93" s="28" t="s">
        <v>22</v>
      </c>
      <c r="J93" s="56" t="str">
        <f>IF(J16="","",J16)</f>
        <v>21. 11. 2024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40.15" customHeight="1">
      <c r="A95" s="33"/>
      <c r="B95" s="34"/>
      <c r="C95" s="28" t="s">
        <v>24</v>
      </c>
      <c r="D95" s="33"/>
      <c r="E95" s="33"/>
      <c r="F95" s="26" t="str">
        <f>E19</f>
        <v>Statutární město Liberec, nám.Dr.E.Beneše</v>
      </c>
      <c r="G95" s="33"/>
      <c r="H95" s="33"/>
      <c r="I95" s="28" t="s">
        <v>30</v>
      </c>
      <c r="J95" s="31" t="str">
        <f>E25</f>
        <v>Kancelář architektury města, nám.Dr.E.Beneše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5.7" customHeight="1">
      <c r="A96" s="33"/>
      <c r="B96" s="34"/>
      <c r="C96" s="28" t="s">
        <v>28</v>
      </c>
      <c r="D96" s="33"/>
      <c r="E96" s="33"/>
      <c r="F96" s="26" t="str">
        <f>IF(E22="","",E22)</f>
        <v>Vyplň údaj</v>
      </c>
      <c r="G96" s="33"/>
      <c r="H96" s="33"/>
      <c r="I96" s="28" t="s">
        <v>33</v>
      </c>
      <c r="J96" s="31" t="str">
        <f>E28</f>
        <v>PROPOS Liberec s.r.o.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15" t="s">
        <v>169</v>
      </c>
      <c r="D98" s="107"/>
      <c r="E98" s="107"/>
      <c r="F98" s="107"/>
      <c r="G98" s="107"/>
      <c r="H98" s="107"/>
      <c r="I98" s="107"/>
      <c r="J98" s="116" t="s">
        <v>170</v>
      </c>
      <c r="K98" s="107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17" t="s">
        <v>171</v>
      </c>
      <c r="D100" s="33"/>
      <c r="E100" s="33"/>
      <c r="F100" s="33"/>
      <c r="G100" s="33"/>
      <c r="H100" s="33"/>
      <c r="I100" s="33"/>
      <c r="J100" s="72">
        <f>J125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172</v>
      </c>
    </row>
    <row r="101" spans="1:47" s="9" customFormat="1" ht="24.95" customHeight="1">
      <c r="B101" s="118"/>
      <c r="D101" s="119" t="s">
        <v>1856</v>
      </c>
      <c r="E101" s="120"/>
      <c r="F101" s="120"/>
      <c r="G101" s="120"/>
      <c r="H101" s="120"/>
      <c r="I101" s="120"/>
      <c r="J101" s="121">
        <f>J126</f>
        <v>0</v>
      </c>
      <c r="L101" s="118"/>
    </row>
    <row r="102" spans="1:47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47" s="2" customFormat="1" ht="6.95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47" s="2" customFormat="1" ht="6.95" customHeight="1">
      <c r="A107" s="33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24.95" customHeight="1">
      <c r="A108" s="33"/>
      <c r="B108" s="34"/>
      <c r="C108" s="22" t="s">
        <v>186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2" customHeight="1">
      <c r="A110" s="33"/>
      <c r="B110" s="34"/>
      <c r="C110" s="28" t="s">
        <v>16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6.5" customHeight="1">
      <c r="A111" s="33"/>
      <c r="B111" s="34"/>
      <c r="C111" s="33"/>
      <c r="D111" s="33"/>
      <c r="E111" s="270" t="str">
        <f>E7</f>
        <v>Technikův pavilon</v>
      </c>
      <c r="F111" s="271"/>
      <c r="G111" s="271"/>
      <c r="H111" s="271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1" customFormat="1" ht="12" customHeight="1">
      <c r="B112" s="21"/>
      <c r="C112" s="28" t="s">
        <v>163</v>
      </c>
      <c r="L112" s="21"/>
    </row>
    <row r="113" spans="1:65" s="1" customFormat="1" ht="16.5" customHeight="1">
      <c r="B113" s="21"/>
      <c r="E113" s="270" t="s">
        <v>164</v>
      </c>
      <c r="F113" s="254"/>
      <c r="G113" s="254"/>
      <c r="H113" s="254"/>
      <c r="L113" s="21"/>
    </row>
    <row r="114" spans="1:65" s="1" customFormat="1" ht="12" customHeight="1">
      <c r="B114" s="21"/>
      <c r="C114" s="28" t="s">
        <v>165</v>
      </c>
      <c r="L114" s="21"/>
    </row>
    <row r="115" spans="1:65" s="2" customFormat="1" ht="16.5" customHeight="1">
      <c r="A115" s="33"/>
      <c r="B115" s="34"/>
      <c r="C115" s="33"/>
      <c r="D115" s="33"/>
      <c r="E115" s="274" t="s">
        <v>1732</v>
      </c>
      <c r="F115" s="272"/>
      <c r="G115" s="272"/>
      <c r="H115" s="272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1733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33" t="str">
        <f>E13</f>
        <v>04 - Zámečnické prvky</v>
      </c>
      <c r="F117" s="272"/>
      <c r="G117" s="272"/>
      <c r="H117" s="272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3"/>
      <c r="E119" s="33"/>
      <c r="F119" s="26" t="str">
        <f>F16</f>
        <v xml:space="preserve"> </v>
      </c>
      <c r="G119" s="33"/>
      <c r="H119" s="33"/>
      <c r="I119" s="28" t="s">
        <v>22</v>
      </c>
      <c r="J119" s="56" t="str">
        <f>IF(J16="","",J16)</f>
        <v>21. 11. 2024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40.15" customHeight="1">
      <c r="A121" s="33"/>
      <c r="B121" s="34"/>
      <c r="C121" s="28" t="s">
        <v>24</v>
      </c>
      <c r="D121" s="33"/>
      <c r="E121" s="33"/>
      <c r="F121" s="26" t="str">
        <f>E19</f>
        <v>Statutární město Liberec, nám.Dr.E.Beneše</v>
      </c>
      <c r="G121" s="33"/>
      <c r="H121" s="33"/>
      <c r="I121" s="28" t="s">
        <v>30</v>
      </c>
      <c r="J121" s="31" t="str">
        <f>E25</f>
        <v>Kancelář architektury města, nám.Dr.E.Beneše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25.7" customHeight="1">
      <c r="A122" s="33"/>
      <c r="B122" s="34"/>
      <c r="C122" s="28" t="s">
        <v>28</v>
      </c>
      <c r="D122" s="33"/>
      <c r="E122" s="33"/>
      <c r="F122" s="26" t="str">
        <f>IF(E22="","",E22)</f>
        <v>Vyplň údaj</v>
      </c>
      <c r="G122" s="33"/>
      <c r="H122" s="33"/>
      <c r="I122" s="28" t="s">
        <v>33</v>
      </c>
      <c r="J122" s="31" t="str">
        <f>E28</f>
        <v>PROPOS Liberec s.r.o.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6"/>
      <c r="B124" s="127"/>
      <c r="C124" s="128" t="s">
        <v>187</v>
      </c>
      <c r="D124" s="129" t="s">
        <v>61</v>
      </c>
      <c r="E124" s="129" t="s">
        <v>57</v>
      </c>
      <c r="F124" s="129" t="s">
        <v>58</v>
      </c>
      <c r="G124" s="129" t="s">
        <v>188</v>
      </c>
      <c r="H124" s="129" t="s">
        <v>189</v>
      </c>
      <c r="I124" s="129" t="s">
        <v>190</v>
      </c>
      <c r="J124" s="129" t="s">
        <v>170</v>
      </c>
      <c r="K124" s="130" t="s">
        <v>191</v>
      </c>
      <c r="L124" s="131"/>
      <c r="M124" s="63" t="s">
        <v>1</v>
      </c>
      <c r="N124" s="64" t="s">
        <v>40</v>
      </c>
      <c r="O124" s="64" t="s">
        <v>192</v>
      </c>
      <c r="P124" s="64" t="s">
        <v>193</v>
      </c>
      <c r="Q124" s="64" t="s">
        <v>194</v>
      </c>
      <c r="R124" s="64" t="s">
        <v>195</v>
      </c>
      <c r="S124" s="64" t="s">
        <v>196</v>
      </c>
      <c r="T124" s="65" t="s">
        <v>197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65" s="2" customFormat="1" ht="22.9" customHeight="1">
      <c r="A125" s="33"/>
      <c r="B125" s="34"/>
      <c r="C125" s="70" t="s">
        <v>198</v>
      </c>
      <c r="D125" s="33"/>
      <c r="E125" s="33"/>
      <c r="F125" s="33"/>
      <c r="G125" s="33"/>
      <c r="H125" s="33"/>
      <c r="I125" s="33"/>
      <c r="J125" s="132">
        <f>BK125</f>
        <v>0</v>
      </c>
      <c r="K125" s="33"/>
      <c r="L125" s="34"/>
      <c r="M125" s="66"/>
      <c r="N125" s="57"/>
      <c r="O125" s="67"/>
      <c r="P125" s="133">
        <f>P126</f>
        <v>0</v>
      </c>
      <c r="Q125" s="67"/>
      <c r="R125" s="133">
        <f>R126</f>
        <v>0</v>
      </c>
      <c r="S125" s="67"/>
      <c r="T125" s="134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75</v>
      </c>
      <c r="AU125" s="18" t="s">
        <v>172</v>
      </c>
      <c r="BK125" s="135">
        <f>BK126</f>
        <v>0</v>
      </c>
    </row>
    <row r="126" spans="1:65" s="12" customFormat="1" ht="25.9" customHeight="1">
      <c r="B126" s="136"/>
      <c r="D126" s="137" t="s">
        <v>75</v>
      </c>
      <c r="E126" s="138" t="s">
        <v>1736</v>
      </c>
      <c r="F126" s="138" t="s">
        <v>1857</v>
      </c>
      <c r="I126" s="139"/>
      <c r="J126" s="140">
        <f>BK126</f>
        <v>0</v>
      </c>
      <c r="L126" s="136"/>
      <c r="M126" s="141"/>
      <c r="N126" s="142"/>
      <c r="O126" s="142"/>
      <c r="P126" s="143">
        <f>SUM(P127:P145)</f>
        <v>0</v>
      </c>
      <c r="Q126" s="142"/>
      <c r="R126" s="143">
        <f>SUM(R127:R145)</f>
        <v>0</v>
      </c>
      <c r="S126" s="142"/>
      <c r="T126" s="144">
        <f>SUM(T127:T145)</f>
        <v>0</v>
      </c>
      <c r="AR126" s="137" t="s">
        <v>82</v>
      </c>
      <c r="AT126" s="145" t="s">
        <v>75</v>
      </c>
      <c r="AU126" s="145" t="s">
        <v>76</v>
      </c>
      <c r="AY126" s="137" t="s">
        <v>201</v>
      </c>
      <c r="BK126" s="146">
        <f>SUM(BK127:BK145)</f>
        <v>0</v>
      </c>
    </row>
    <row r="127" spans="1:65" s="2" customFormat="1" ht="16.5" customHeight="1">
      <c r="A127" s="33"/>
      <c r="B127" s="149"/>
      <c r="C127" s="150" t="s">
        <v>82</v>
      </c>
      <c r="D127" s="150" t="s">
        <v>203</v>
      </c>
      <c r="E127" s="151" t="s">
        <v>1858</v>
      </c>
      <c r="F127" s="152" t="s">
        <v>1859</v>
      </c>
      <c r="G127" s="153" t="s">
        <v>221</v>
      </c>
      <c r="H127" s="154">
        <v>1</v>
      </c>
      <c r="I127" s="155"/>
      <c r="J127" s="156">
        <f t="shared" ref="J127:J145" si="0">ROUND(I127*H127,2)</f>
        <v>0</v>
      </c>
      <c r="K127" s="152" t="s">
        <v>1</v>
      </c>
      <c r="L127" s="34"/>
      <c r="M127" s="157" t="s">
        <v>1</v>
      </c>
      <c r="N127" s="158" t="s">
        <v>41</v>
      </c>
      <c r="O127" s="59"/>
      <c r="P127" s="159">
        <f t="shared" ref="P127:P145" si="1">O127*H127</f>
        <v>0</v>
      </c>
      <c r="Q127" s="159">
        <v>0</v>
      </c>
      <c r="R127" s="159">
        <f t="shared" ref="R127:R145" si="2">Q127*H127</f>
        <v>0</v>
      </c>
      <c r="S127" s="159">
        <v>0</v>
      </c>
      <c r="T127" s="160">
        <f t="shared" ref="T127:T145" si="3"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1" t="s">
        <v>126</v>
      </c>
      <c r="AT127" s="161" t="s">
        <v>203</v>
      </c>
      <c r="AU127" s="161" t="s">
        <v>82</v>
      </c>
      <c r="AY127" s="18" t="s">
        <v>201</v>
      </c>
      <c r="BE127" s="162">
        <f t="shared" ref="BE127:BE145" si="4">IF(N127="základní",J127,0)</f>
        <v>0</v>
      </c>
      <c r="BF127" s="162">
        <f t="shared" ref="BF127:BF145" si="5">IF(N127="snížená",J127,0)</f>
        <v>0</v>
      </c>
      <c r="BG127" s="162">
        <f t="shared" ref="BG127:BG145" si="6">IF(N127="zákl. přenesená",J127,0)</f>
        <v>0</v>
      </c>
      <c r="BH127" s="162">
        <f t="shared" ref="BH127:BH145" si="7">IF(N127="sníž. přenesená",J127,0)</f>
        <v>0</v>
      </c>
      <c r="BI127" s="162">
        <f t="shared" ref="BI127:BI145" si="8">IF(N127="nulová",J127,0)</f>
        <v>0</v>
      </c>
      <c r="BJ127" s="18" t="s">
        <v>82</v>
      </c>
      <c r="BK127" s="162">
        <f t="shared" ref="BK127:BK145" si="9">ROUND(I127*H127,2)</f>
        <v>0</v>
      </c>
      <c r="BL127" s="18" t="s">
        <v>126</v>
      </c>
      <c r="BM127" s="161" t="s">
        <v>84</v>
      </c>
    </row>
    <row r="128" spans="1:65" s="2" customFormat="1" ht="16.5" customHeight="1">
      <c r="A128" s="33"/>
      <c r="B128" s="149"/>
      <c r="C128" s="150" t="s">
        <v>84</v>
      </c>
      <c r="D128" s="150" t="s">
        <v>203</v>
      </c>
      <c r="E128" s="151" t="s">
        <v>1860</v>
      </c>
      <c r="F128" s="152" t="s">
        <v>1861</v>
      </c>
      <c r="G128" s="153" t="s">
        <v>721</v>
      </c>
      <c r="H128" s="154">
        <v>8</v>
      </c>
      <c r="I128" s="155"/>
      <c r="J128" s="156">
        <f t="shared" si="0"/>
        <v>0</v>
      </c>
      <c r="K128" s="152" t="s">
        <v>1</v>
      </c>
      <c r="L128" s="34"/>
      <c r="M128" s="157" t="s">
        <v>1</v>
      </c>
      <c r="N128" s="158" t="s">
        <v>41</v>
      </c>
      <c r="O128" s="59"/>
      <c r="P128" s="159">
        <f t="shared" si="1"/>
        <v>0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126</v>
      </c>
      <c r="AT128" s="161" t="s">
        <v>203</v>
      </c>
      <c r="AU128" s="161" t="s">
        <v>82</v>
      </c>
      <c r="AY128" s="18" t="s">
        <v>201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8" t="s">
        <v>82</v>
      </c>
      <c r="BK128" s="162">
        <f t="shared" si="9"/>
        <v>0</v>
      </c>
      <c r="BL128" s="18" t="s">
        <v>126</v>
      </c>
      <c r="BM128" s="161" t="s">
        <v>126</v>
      </c>
    </row>
    <row r="129" spans="1:65" s="2" customFormat="1" ht="16.5" customHeight="1">
      <c r="A129" s="33"/>
      <c r="B129" s="149"/>
      <c r="C129" s="150" t="s">
        <v>97</v>
      </c>
      <c r="D129" s="150" t="s">
        <v>203</v>
      </c>
      <c r="E129" s="151" t="s">
        <v>1862</v>
      </c>
      <c r="F129" s="152" t="s">
        <v>1863</v>
      </c>
      <c r="G129" s="153" t="s">
        <v>721</v>
      </c>
      <c r="H129" s="154">
        <v>2</v>
      </c>
      <c r="I129" s="155"/>
      <c r="J129" s="156">
        <f t="shared" si="0"/>
        <v>0</v>
      </c>
      <c r="K129" s="152" t="s">
        <v>1</v>
      </c>
      <c r="L129" s="34"/>
      <c r="M129" s="157" t="s">
        <v>1</v>
      </c>
      <c r="N129" s="158" t="s">
        <v>41</v>
      </c>
      <c r="O129" s="59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126</v>
      </c>
      <c r="AT129" s="161" t="s">
        <v>203</v>
      </c>
      <c r="AU129" s="161" t="s">
        <v>82</v>
      </c>
      <c r="AY129" s="18" t="s">
        <v>201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8" t="s">
        <v>82</v>
      </c>
      <c r="BK129" s="162">
        <f t="shared" si="9"/>
        <v>0</v>
      </c>
      <c r="BL129" s="18" t="s">
        <v>126</v>
      </c>
      <c r="BM129" s="161" t="s">
        <v>222</v>
      </c>
    </row>
    <row r="130" spans="1:65" s="2" customFormat="1" ht="16.5" customHeight="1">
      <c r="A130" s="33"/>
      <c r="B130" s="149"/>
      <c r="C130" s="150" t="s">
        <v>126</v>
      </c>
      <c r="D130" s="150" t="s">
        <v>203</v>
      </c>
      <c r="E130" s="151" t="s">
        <v>1864</v>
      </c>
      <c r="F130" s="152" t="s">
        <v>1865</v>
      </c>
      <c r="G130" s="153" t="s">
        <v>721</v>
      </c>
      <c r="H130" s="154">
        <v>4</v>
      </c>
      <c r="I130" s="155"/>
      <c r="J130" s="156">
        <f t="shared" si="0"/>
        <v>0</v>
      </c>
      <c r="K130" s="152" t="s">
        <v>1</v>
      </c>
      <c r="L130" s="34"/>
      <c r="M130" s="157" t="s">
        <v>1</v>
      </c>
      <c r="N130" s="158" t="s">
        <v>41</v>
      </c>
      <c r="O130" s="59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126</v>
      </c>
      <c r="AT130" s="161" t="s">
        <v>203</v>
      </c>
      <c r="AU130" s="161" t="s">
        <v>82</v>
      </c>
      <c r="AY130" s="18" t="s">
        <v>201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8" t="s">
        <v>82</v>
      </c>
      <c r="BK130" s="162">
        <f t="shared" si="9"/>
        <v>0</v>
      </c>
      <c r="BL130" s="18" t="s">
        <v>126</v>
      </c>
      <c r="BM130" s="161" t="s">
        <v>216</v>
      </c>
    </row>
    <row r="131" spans="1:65" s="2" customFormat="1" ht="16.5" customHeight="1">
      <c r="A131" s="33"/>
      <c r="B131" s="149"/>
      <c r="C131" s="150" t="s">
        <v>229</v>
      </c>
      <c r="D131" s="150" t="s">
        <v>203</v>
      </c>
      <c r="E131" s="151" t="s">
        <v>1866</v>
      </c>
      <c r="F131" s="152" t="s">
        <v>1867</v>
      </c>
      <c r="G131" s="153" t="s">
        <v>721</v>
      </c>
      <c r="H131" s="154">
        <v>1</v>
      </c>
      <c r="I131" s="155"/>
      <c r="J131" s="156">
        <f t="shared" si="0"/>
        <v>0</v>
      </c>
      <c r="K131" s="152" t="s">
        <v>1</v>
      </c>
      <c r="L131" s="34"/>
      <c r="M131" s="157" t="s">
        <v>1</v>
      </c>
      <c r="N131" s="158" t="s">
        <v>41</v>
      </c>
      <c r="O131" s="59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126</v>
      </c>
      <c r="AT131" s="161" t="s">
        <v>203</v>
      </c>
      <c r="AU131" s="161" t="s">
        <v>82</v>
      </c>
      <c r="AY131" s="18" t="s">
        <v>201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8" t="s">
        <v>82</v>
      </c>
      <c r="BK131" s="162">
        <f t="shared" si="9"/>
        <v>0</v>
      </c>
      <c r="BL131" s="18" t="s">
        <v>126</v>
      </c>
      <c r="BM131" s="161" t="s">
        <v>233</v>
      </c>
    </row>
    <row r="132" spans="1:65" s="2" customFormat="1" ht="16.5" customHeight="1">
      <c r="A132" s="33"/>
      <c r="B132" s="149"/>
      <c r="C132" s="150" t="s">
        <v>222</v>
      </c>
      <c r="D132" s="150" t="s">
        <v>203</v>
      </c>
      <c r="E132" s="151" t="s">
        <v>1868</v>
      </c>
      <c r="F132" s="152" t="s">
        <v>1869</v>
      </c>
      <c r="G132" s="153" t="s">
        <v>721</v>
      </c>
      <c r="H132" s="154">
        <v>1</v>
      </c>
      <c r="I132" s="155"/>
      <c r="J132" s="156">
        <f t="shared" si="0"/>
        <v>0</v>
      </c>
      <c r="K132" s="152" t="s">
        <v>1</v>
      </c>
      <c r="L132" s="34"/>
      <c r="M132" s="157" t="s">
        <v>1</v>
      </c>
      <c r="N132" s="158" t="s">
        <v>41</v>
      </c>
      <c r="O132" s="59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126</v>
      </c>
      <c r="AT132" s="161" t="s">
        <v>203</v>
      </c>
      <c r="AU132" s="161" t="s">
        <v>82</v>
      </c>
      <c r="AY132" s="18" t="s">
        <v>201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8" t="s">
        <v>82</v>
      </c>
      <c r="BK132" s="162">
        <f t="shared" si="9"/>
        <v>0</v>
      </c>
      <c r="BL132" s="18" t="s">
        <v>126</v>
      </c>
      <c r="BM132" s="161" t="s">
        <v>8</v>
      </c>
    </row>
    <row r="133" spans="1:65" s="2" customFormat="1" ht="16.5" customHeight="1">
      <c r="A133" s="33"/>
      <c r="B133" s="149"/>
      <c r="C133" s="150" t="s">
        <v>244</v>
      </c>
      <c r="D133" s="150" t="s">
        <v>203</v>
      </c>
      <c r="E133" s="151" t="s">
        <v>1870</v>
      </c>
      <c r="F133" s="152" t="s">
        <v>1871</v>
      </c>
      <c r="G133" s="153" t="s">
        <v>221</v>
      </c>
      <c r="H133" s="154">
        <v>1</v>
      </c>
      <c r="I133" s="155"/>
      <c r="J133" s="156">
        <f t="shared" si="0"/>
        <v>0</v>
      </c>
      <c r="K133" s="152" t="s">
        <v>1</v>
      </c>
      <c r="L133" s="34"/>
      <c r="M133" s="157" t="s">
        <v>1</v>
      </c>
      <c r="N133" s="158" t="s">
        <v>41</v>
      </c>
      <c r="O133" s="59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126</v>
      </c>
      <c r="AT133" s="161" t="s">
        <v>203</v>
      </c>
      <c r="AU133" s="161" t="s">
        <v>82</v>
      </c>
      <c r="AY133" s="18" t="s">
        <v>201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8" t="s">
        <v>82</v>
      </c>
      <c r="BK133" s="162">
        <f t="shared" si="9"/>
        <v>0</v>
      </c>
      <c r="BL133" s="18" t="s">
        <v>126</v>
      </c>
      <c r="BM133" s="161" t="s">
        <v>247</v>
      </c>
    </row>
    <row r="134" spans="1:65" s="2" customFormat="1" ht="16.5" customHeight="1">
      <c r="A134" s="33"/>
      <c r="B134" s="149"/>
      <c r="C134" s="150" t="s">
        <v>216</v>
      </c>
      <c r="D134" s="150" t="s">
        <v>203</v>
      </c>
      <c r="E134" s="151" t="s">
        <v>1872</v>
      </c>
      <c r="F134" s="152" t="s">
        <v>1873</v>
      </c>
      <c r="G134" s="153" t="s">
        <v>221</v>
      </c>
      <c r="H134" s="154">
        <v>1</v>
      </c>
      <c r="I134" s="155"/>
      <c r="J134" s="156">
        <f t="shared" si="0"/>
        <v>0</v>
      </c>
      <c r="K134" s="152" t="s">
        <v>1</v>
      </c>
      <c r="L134" s="34"/>
      <c r="M134" s="157" t="s">
        <v>1</v>
      </c>
      <c r="N134" s="158" t="s">
        <v>41</v>
      </c>
      <c r="O134" s="59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126</v>
      </c>
      <c r="AT134" s="161" t="s">
        <v>203</v>
      </c>
      <c r="AU134" s="161" t="s">
        <v>82</v>
      </c>
      <c r="AY134" s="18" t="s">
        <v>201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8" t="s">
        <v>82</v>
      </c>
      <c r="BK134" s="162">
        <f t="shared" si="9"/>
        <v>0</v>
      </c>
      <c r="BL134" s="18" t="s">
        <v>126</v>
      </c>
      <c r="BM134" s="161" t="s">
        <v>250</v>
      </c>
    </row>
    <row r="135" spans="1:65" s="2" customFormat="1" ht="16.5" customHeight="1">
      <c r="A135" s="33"/>
      <c r="B135" s="149"/>
      <c r="C135" s="150" t="s">
        <v>227</v>
      </c>
      <c r="D135" s="150" t="s">
        <v>203</v>
      </c>
      <c r="E135" s="151" t="s">
        <v>1874</v>
      </c>
      <c r="F135" s="152" t="s">
        <v>1875</v>
      </c>
      <c r="G135" s="153" t="s">
        <v>721</v>
      </c>
      <c r="H135" s="154">
        <v>3</v>
      </c>
      <c r="I135" s="155"/>
      <c r="J135" s="156">
        <f t="shared" si="0"/>
        <v>0</v>
      </c>
      <c r="K135" s="152" t="s">
        <v>1</v>
      </c>
      <c r="L135" s="34"/>
      <c r="M135" s="157" t="s">
        <v>1</v>
      </c>
      <c r="N135" s="158" t="s">
        <v>41</v>
      </c>
      <c r="O135" s="59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126</v>
      </c>
      <c r="AT135" s="161" t="s">
        <v>203</v>
      </c>
      <c r="AU135" s="161" t="s">
        <v>82</v>
      </c>
      <c r="AY135" s="18" t="s">
        <v>201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8" t="s">
        <v>82</v>
      </c>
      <c r="BK135" s="162">
        <f t="shared" si="9"/>
        <v>0</v>
      </c>
      <c r="BL135" s="18" t="s">
        <v>126</v>
      </c>
      <c r="BM135" s="161" t="s">
        <v>254</v>
      </c>
    </row>
    <row r="136" spans="1:65" s="2" customFormat="1" ht="16.5" customHeight="1">
      <c r="A136" s="33"/>
      <c r="B136" s="149"/>
      <c r="C136" s="150" t="s">
        <v>233</v>
      </c>
      <c r="D136" s="150" t="s">
        <v>203</v>
      </c>
      <c r="E136" s="151" t="s">
        <v>1876</v>
      </c>
      <c r="F136" s="152" t="s">
        <v>1877</v>
      </c>
      <c r="G136" s="153" t="s">
        <v>721</v>
      </c>
      <c r="H136" s="154">
        <v>1</v>
      </c>
      <c r="I136" s="155"/>
      <c r="J136" s="156">
        <f t="shared" si="0"/>
        <v>0</v>
      </c>
      <c r="K136" s="152" t="s">
        <v>1</v>
      </c>
      <c r="L136" s="34"/>
      <c r="M136" s="157" t="s">
        <v>1</v>
      </c>
      <c r="N136" s="158" t="s">
        <v>41</v>
      </c>
      <c r="O136" s="59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126</v>
      </c>
      <c r="AT136" s="161" t="s">
        <v>203</v>
      </c>
      <c r="AU136" s="161" t="s">
        <v>82</v>
      </c>
      <c r="AY136" s="18" t="s">
        <v>201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8" t="s">
        <v>82</v>
      </c>
      <c r="BK136" s="162">
        <f t="shared" si="9"/>
        <v>0</v>
      </c>
      <c r="BL136" s="18" t="s">
        <v>126</v>
      </c>
      <c r="BM136" s="161" t="s">
        <v>258</v>
      </c>
    </row>
    <row r="137" spans="1:65" s="2" customFormat="1" ht="16.5" customHeight="1">
      <c r="A137" s="33"/>
      <c r="B137" s="149"/>
      <c r="C137" s="150" t="s">
        <v>264</v>
      </c>
      <c r="D137" s="150" t="s">
        <v>203</v>
      </c>
      <c r="E137" s="151" t="s">
        <v>1878</v>
      </c>
      <c r="F137" s="152" t="s">
        <v>1879</v>
      </c>
      <c r="G137" s="153" t="s">
        <v>721</v>
      </c>
      <c r="H137" s="154">
        <v>1</v>
      </c>
      <c r="I137" s="155"/>
      <c r="J137" s="156">
        <f t="shared" si="0"/>
        <v>0</v>
      </c>
      <c r="K137" s="152" t="s">
        <v>1</v>
      </c>
      <c r="L137" s="34"/>
      <c r="M137" s="157" t="s">
        <v>1</v>
      </c>
      <c r="N137" s="158" t="s">
        <v>41</v>
      </c>
      <c r="O137" s="59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126</v>
      </c>
      <c r="AT137" s="161" t="s">
        <v>203</v>
      </c>
      <c r="AU137" s="161" t="s">
        <v>82</v>
      </c>
      <c r="AY137" s="18" t="s">
        <v>201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8" t="s">
        <v>82</v>
      </c>
      <c r="BK137" s="162">
        <f t="shared" si="9"/>
        <v>0</v>
      </c>
      <c r="BL137" s="18" t="s">
        <v>126</v>
      </c>
      <c r="BM137" s="161" t="s">
        <v>267</v>
      </c>
    </row>
    <row r="138" spans="1:65" s="2" customFormat="1" ht="16.5" customHeight="1">
      <c r="A138" s="33"/>
      <c r="B138" s="149"/>
      <c r="C138" s="150" t="s">
        <v>8</v>
      </c>
      <c r="D138" s="150" t="s">
        <v>203</v>
      </c>
      <c r="E138" s="151" t="s">
        <v>1880</v>
      </c>
      <c r="F138" s="152" t="s">
        <v>1881</v>
      </c>
      <c r="G138" s="153" t="s">
        <v>221</v>
      </c>
      <c r="H138" s="154">
        <v>1</v>
      </c>
      <c r="I138" s="155"/>
      <c r="J138" s="156">
        <f t="shared" si="0"/>
        <v>0</v>
      </c>
      <c r="K138" s="152" t="s">
        <v>1</v>
      </c>
      <c r="L138" s="34"/>
      <c r="M138" s="157" t="s">
        <v>1</v>
      </c>
      <c r="N138" s="158" t="s">
        <v>41</v>
      </c>
      <c r="O138" s="59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126</v>
      </c>
      <c r="AT138" s="161" t="s">
        <v>203</v>
      </c>
      <c r="AU138" s="161" t="s">
        <v>82</v>
      </c>
      <c r="AY138" s="18" t="s">
        <v>201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8" t="s">
        <v>82</v>
      </c>
      <c r="BK138" s="162">
        <f t="shared" si="9"/>
        <v>0</v>
      </c>
      <c r="BL138" s="18" t="s">
        <v>126</v>
      </c>
      <c r="BM138" s="161" t="s">
        <v>273</v>
      </c>
    </row>
    <row r="139" spans="1:65" s="2" customFormat="1" ht="16.5" customHeight="1">
      <c r="A139" s="33"/>
      <c r="B139" s="149"/>
      <c r="C139" s="150" t="s">
        <v>277</v>
      </c>
      <c r="D139" s="150" t="s">
        <v>203</v>
      </c>
      <c r="E139" s="151" t="s">
        <v>1882</v>
      </c>
      <c r="F139" s="152" t="s">
        <v>1883</v>
      </c>
      <c r="G139" s="153" t="s">
        <v>221</v>
      </c>
      <c r="H139" s="154">
        <v>1</v>
      </c>
      <c r="I139" s="155"/>
      <c r="J139" s="156">
        <f t="shared" si="0"/>
        <v>0</v>
      </c>
      <c r="K139" s="152" t="s">
        <v>1</v>
      </c>
      <c r="L139" s="34"/>
      <c r="M139" s="157" t="s">
        <v>1</v>
      </c>
      <c r="N139" s="158" t="s">
        <v>41</v>
      </c>
      <c r="O139" s="59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126</v>
      </c>
      <c r="AT139" s="161" t="s">
        <v>203</v>
      </c>
      <c r="AU139" s="161" t="s">
        <v>82</v>
      </c>
      <c r="AY139" s="18" t="s">
        <v>201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8" t="s">
        <v>82</v>
      </c>
      <c r="BK139" s="162">
        <f t="shared" si="9"/>
        <v>0</v>
      </c>
      <c r="BL139" s="18" t="s">
        <v>126</v>
      </c>
      <c r="BM139" s="161" t="s">
        <v>279</v>
      </c>
    </row>
    <row r="140" spans="1:65" s="2" customFormat="1" ht="16.5" customHeight="1">
      <c r="A140" s="33"/>
      <c r="B140" s="149"/>
      <c r="C140" s="150" t="s">
        <v>247</v>
      </c>
      <c r="D140" s="150" t="s">
        <v>203</v>
      </c>
      <c r="E140" s="151" t="s">
        <v>1884</v>
      </c>
      <c r="F140" s="152" t="s">
        <v>1885</v>
      </c>
      <c r="G140" s="153" t="s">
        <v>721</v>
      </c>
      <c r="H140" s="154">
        <v>1</v>
      </c>
      <c r="I140" s="155"/>
      <c r="J140" s="156">
        <f t="shared" si="0"/>
        <v>0</v>
      </c>
      <c r="K140" s="152" t="s">
        <v>1</v>
      </c>
      <c r="L140" s="34"/>
      <c r="M140" s="157" t="s">
        <v>1</v>
      </c>
      <c r="N140" s="158" t="s">
        <v>41</v>
      </c>
      <c r="O140" s="59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126</v>
      </c>
      <c r="AT140" s="161" t="s">
        <v>203</v>
      </c>
      <c r="AU140" s="161" t="s">
        <v>82</v>
      </c>
      <c r="AY140" s="18" t="s">
        <v>201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8" t="s">
        <v>82</v>
      </c>
      <c r="BK140" s="162">
        <f t="shared" si="9"/>
        <v>0</v>
      </c>
      <c r="BL140" s="18" t="s">
        <v>126</v>
      </c>
      <c r="BM140" s="161" t="s">
        <v>286</v>
      </c>
    </row>
    <row r="141" spans="1:65" s="2" customFormat="1" ht="16.5" customHeight="1">
      <c r="A141" s="33"/>
      <c r="B141" s="149"/>
      <c r="C141" s="150" t="s">
        <v>290</v>
      </c>
      <c r="D141" s="150" t="s">
        <v>203</v>
      </c>
      <c r="E141" s="151" t="s">
        <v>1886</v>
      </c>
      <c r="F141" s="152" t="s">
        <v>1887</v>
      </c>
      <c r="G141" s="153" t="s">
        <v>721</v>
      </c>
      <c r="H141" s="154">
        <v>1</v>
      </c>
      <c r="I141" s="155"/>
      <c r="J141" s="156">
        <f t="shared" si="0"/>
        <v>0</v>
      </c>
      <c r="K141" s="152" t="s">
        <v>1</v>
      </c>
      <c r="L141" s="34"/>
      <c r="M141" s="157" t="s">
        <v>1</v>
      </c>
      <c r="N141" s="158" t="s">
        <v>41</v>
      </c>
      <c r="O141" s="59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126</v>
      </c>
      <c r="AT141" s="161" t="s">
        <v>203</v>
      </c>
      <c r="AU141" s="161" t="s">
        <v>82</v>
      </c>
      <c r="AY141" s="18" t="s">
        <v>201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8" t="s">
        <v>82</v>
      </c>
      <c r="BK141" s="162">
        <f t="shared" si="9"/>
        <v>0</v>
      </c>
      <c r="BL141" s="18" t="s">
        <v>126</v>
      </c>
      <c r="BM141" s="161" t="s">
        <v>292</v>
      </c>
    </row>
    <row r="142" spans="1:65" s="2" customFormat="1" ht="16.5" customHeight="1">
      <c r="A142" s="33"/>
      <c r="B142" s="149"/>
      <c r="C142" s="150" t="s">
        <v>250</v>
      </c>
      <c r="D142" s="150" t="s">
        <v>203</v>
      </c>
      <c r="E142" s="151" t="s">
        <v>1888</v>
      </c>
      <c r="F142" s="152" t="s">
        <v>1889</v>
      </c>
      <c r="G142" s="153" t="s">
        <v>721</v>
      </c>
      <c r="H142" s="154">
        <v>6</v>
      </c>
      <c r="I142" s="155"/>
      <c r="J142" s="156">
        <f t="shared" si="0"/>
        <v>0</v>
      </c>
      <c r="K142" s="152" t="s">
        <v>1</v>
      </c>
      <c r="L142" s="34"/>
      <c r="M142" s="157" t="s">
        <v>1</v>
      </c>
      <c r="N142" s="158" t="s">
        <v>41</v>
      </c>
      <c r="O142" s="59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126</v>
      </c>
      <c r="AT142" s="161" t="s">
        <v>203</v>
      </c>
      <c r="AU142" s="161" t="s">
        <v>82</v>
      </c>
      <c r="AY142" s="18" t="s">
        <v>201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8" t="s">
        <v>82</v>
      </c>
      <c r="BK142" s="162">
        <f t="shared" si="9"/>
        <v>0</v>
      </c>
      <c r="BL142" s="18" t="s">
        <v>126</v>
      </c>
      <c r="BM142" s="161" t="s">
        <v>297</v>
      </c>
    </row>
    <row r="143" spans="1:65" s="2" customFormat="1" ht="16.5" customHeight="1">
      <c r="A143" s="33"/>
      <c r="B143" s="149"/>
      <c r="C143" s="150" t="s">
        <v>412</v>
      </c>
      <c r="D143" s="150" t="s">
        <v>203</v>
      </c>
      <c r="E143" s="151" t="s">
        <v>1890</v>
      </c>
      <c r="F143" s="152" t="s">
        <v>1891</v>
      </c>
      <c r="G143" s="153" t="s">
        <v>721</v>
      </c>
      <c r="H143" s="154">
        <v>2</v>
      </c>
      <c r="I143" s="155"/>
      <c r="J143" s="156">
        <f t="shared" si="0"/>
        <v>0</v>
      </c>
      <c r="K143" s="152" t="s">
        <v>1</v>
      </c>
      <c r="L143" s="34"/>
      <c r="M143" s="157" t="s">
        <v>1</v>
      </c>
      <c r="N143" s="158" t="s">
        <v>41</v>
      </c>
      <c r="O143" s="59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126</v>
      </c>
      <c r="AT143" s="161" t="s">
        <v>203</v>
      </c>
      <c r="AU143" s="161" t="s">
        <v>82</v>
      </c>
      <c r="AY143" s="18" t="s">
        <v>201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8" t="s">
        <v>82</v>
      </c>
      <c r="BK143" s="162">
        <f t="shared" si="9"/>
        <v>0</v>
      </c>
      <c r="BL143" s="18" t="s">
        <v>126</v>
      </c>
      <c r="BM143" s="161" t="s">
        <v>498</v>
      </c>
    </row>
    <row r="144" spans="1:65" s="2" customFormat="1" ht="16.5" customHeight="1">
      <c r="A144" s="33"/>
      <c r="B144" s="149"/>
      <c r="C144" s="150" t="s">
        <v>254</v>
      </c>
      <c r="D144" s="150" t="s">
        <v>203</v>
      </c>
      <c r="E144" s="151" t="s">
        <v>1892</v>
      </c>
      <c r="F144" s="152" t="s">
        <v>1893</v>
      </c>
      <c r="G144" s="153" t="s">
        <v>721</v>
      </c>
      <c r="H144" s="154">
        <v>4</v>
      </c>
      <c r="I144" s="155"/>
      <c r="J144" s="156">
        <f t="shared" si="0"/>
        <v>0</v>
      </c>
      <c r="K144" s="152" t="s">
        <v>1</v>
      </c>
      <c r="L144" s="34"/>
      <c r="M144" s="157" t="s">
        <v>1</v>
      </c>
      <c r="N144" s="158" t="s">
        <v>41</v>
      </c>
      <c r="O144" s="59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126</v>
      </c>
      <c r="AT144" s="161" t="s">
        <v>203</v>
      </c>
      <c r="AU144" s="161" t="s">
        <v>82</v>
      </c>
      <c r="AY144" s="18" t="s">
        <v>201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8" t="s">
        <v>82</v>
      </c>
      <c r="BK144" s="162">
        <f t="shared" si="9"/>
        <v>0</v>
      </c>
      <c r="BL144" s="18" t="s">
        <v>126</v>
      </c>
      <c r="BM144" s="161" t="s">
        <v>508</v>
      </c>
    </row>
    <row r="145" spans="1:65" s="2" customFormat="1" ht="16.5" customHeight="1">
      <c r="A145" s="33"/>
      <c r="B145" s="149"/>
      <c r="C145" s="150" t="s">
        <v>421</v>
      </c>
      <c r="D145" s="150" t="s">
        <v>203</v>
      </c>
      <c r="E145" s="151" t="s">
        <v>1894</v>
      </c>
      <c r="F145" s="152" t="s">
        <v>1895</v>
      </c>
      <c r="G145" s="153" t="s">
        <v>721</v>
      </c>
      <c r="H145" s="154">
        <v>9</v>
      </c>
      <c r="I145" s="155"/>
      <c r="J145" s="156">
        <f t="shared" si="0"/>
        <v>0</v>
      </c>
      <c r="K145" s="152" t="s">
        <v>1</v>
      </c>
      <c r="L145" s="34"/>
      <c r="M145" s="209" t="s">
        <v>1</v>
      </c>
      <c r="N145" s="210" t="s">
        <v>41</v>
      </c>
      <c r="O145" s="211"/>
      <c r="P145" s="212">
        <f t="shared" si="1"/>
        <v>0</v>
      </c>
      <c r="Q145" s="212">
        <v>0</v>
      </c>
      <c r="R145" s="212">
        <f t="shared" si="2"/>
        <v>0</v>
      </c>
      <c r="S145" s="212">
        <v>0</v>
      </c>
      <c r="T145" s="213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126</v>
      </c>
      <c r="AT145" s="161" t="s">
        <v>203</v>
      </c>
      <c r="AU145" s="161" t="s">
        <v>82</v>
      </c>
      <c r="AY145" s="18" t="s">
        <v>201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8" t="s">
        <v>82</v>
      </c>
      <c r="BK145" s="162">
        <f t="shared" si="9"/>
        <v>0</v>
      </c>
      <c r="BL145" s="18" t="s">
        <v>126</v>
      </c>
      <c r="BM145" s="161" t="s">
        <v>518</v>
      </c>
    </row>
    <row r="146" spans="1:65" s="2" customFormat="1" ht="6.95" customHeight="1">
      <c r="A146" s="33"/>
      <c r="B146" s="48"/>
      <c r="C146" s="49"/>
      <c r="D146" s="49"/>
      <c r="E146" s="49"/>
      <c r="F146" s="49"/>
      <c r="G146" s="49"/>
      <c r="H146" s="49"/>
      <c r="I146" s="49"/>
      <c r="J146" s="49"/>
      <c r="K146" s="49"/>
      <c r="L146" s="34"/>
      <c r="M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</row>
  </sheetData>
  <autoFilter ref="C124:K145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109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162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0" t="str">
        <f>'Rekapitulace stavby'!K6</f>
        <v>Technikův pavilon</v>
      </c>
      <c r="F7" s="271"/>
      <c r="G7" s="271"/>
      <c r="H7" s="271"/>
      <c r="L7" s="21"/>
    </row>
    <row r="8" spans="1:46" ht="12.75">
      <c r="B8" s="21"/>
      <c r="D8" s="28" t="s">
        <v>163</v>
      </c>
      <c r="L8" s="21"/>
    </row>
    <row r="9" spans="1:46" s="1" customFormat="1" ht="16.5" customHeight="1">
      <c r="B9" s="21"/>
      <c r="E9" s="270" t="s">
        <v>164</v>
      </c>
      <c r="F9" s="254"/>
      <c r="G9" s="254"/>
      <c r="H9" s="254"/>
      <c r="L9" s="21"/>
    </row>
    <row r="10" spans="1:46" s="1" customFormat="1" ht="12" customHeight="1">
      <c r="B10" s="21"/>
      <c r="D10" s="28" t="s">
        <v>165</v>
      </c>
      <c r="L10" s="21"/>
    </row>
    <row r="11" spans="1:46" s="2" customFormat="1" ht="16.5" customHeight="1">
      <c r="A11" s="33"/>
      <c r="B11" s="34"/>
      <c r="C11" s="33"/>
      <c r="D11" s="33"/>
      <c r="E11" s="274" t="s">
        <v>1732</v>
      </c>
      <c r="F11" s="272"/>
      <c r="G11" s="272"/>
      <c r="H11" s="272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1733</v>
      </c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33" t="s">
        <v>1896</v>
      </c>
      <c r="F13" s="272"/>
      <c r="G13" s="272"/>
      <c r="H13" s="272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1.25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28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20</v>
      </c>
      <c r="E16" s="33"/>
      <c r="F16" s="26" t="s">
        <v>167</v>
      </c>
      <c r="G16" s="33"/>
      <c r="H16" s="33"/>
      <c r="I16" s="28" t="s">
        <v>22</v>
      </c>
      <c r="J16" s="56" t="str">
        <f>'Rekapitulace stavby'!AN8</f>
        <v>21. 11. 2024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24</v>
      </c>
      <c r="E18" s="33"/>
      <c r="F18" s="33"/>
      <c r="G18" s="33"/>
      <c r="H18" s="33"/>
      <c r="I18" s="28" t="s">
        <v>25</v>
      </c>
      <c r="J18" s="26" t="str">
        <f>IF('Rekapitulace stavby'!AN10="","",'Rekapitulace stavby'!AN10)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tr">
        <f>IF('Rekapitulace stavby'!E11="","",'Rekapitulace stavby'!E11)</f>
        <v>Statutární město Liberec, nám.Dr.E.Beneše</v>
      </c>
      <c r="F19" s="33"/>
      <c r="G19" s="33"/>
      <c r="H19" s="33"/>
      <c r="I19" s="28" t="s">
        <v>27</v>
      </c>
      <c r="J19" s="26" t="str">
        <f>IF('Rekapitulace stavby'!AN11="","",'Rekapitulace stavby'!AN11)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28</v>
      </c>
      <c r="E21" s="33"/>
      <c r="F21" s="33"/>
      <c r="G21" s="33"/>
      <c r="H21" s="33"/>
      <c r="I21" s="28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73" t="str">
        <f>'Rekapitulace stavby'!E14</f>
        <v>Vyplň údaj</v>
      </c>
      <c r="F22" s="253"/>
      <c r="G22" s="253"/>
      <c r="H22" s="253"/>
      <c r="I22" s="28" t="s">
        <v>27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30</v>
      </c>
      <c r="E24" s="33"/>
      <c r="F24" s="33"/>
      <c r="G24" s="33"/>
      <c r="H24" s="33"/>
      <c r="I24" s="28" t="s">
        <v>25</v>
      </c>
      <c r="J24" s="26" t="str">
        <f>IF('Rekapitulace stavby'!AN16="","",'Rekapitulace stavby'!AN16)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tr">
        <f>IF('Rekapitulace stavby'!E17="","",'Rekapitulace stavby'!E17)</f>
        <v>Kancelář architektury města, nám.Dr.E.Beneše</v>
      </c>
      <c r="F25" s="33"/>
      <c r="G25" s="33"/>
      <c r="H25" s="33"/>
      <c r="I25" s="28" t="s">
        <v>27</v>
      </c>
      <c r="J25" s="26" t="str">
        <f>IF('Rekapitulace stavby'!AN17="","",'Rekapitulace stavby'!AN17)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33</v>
      </c>
      <c r="E27" s="33"/>
      <c r="F27" s="33"/>
      <c r="G27" s="33"/>
      <c r="H27" s="33"/>
      <c r="I27" s="28" t="s">
        <v>25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>PROPOS Liberec s.r.o.</v>
      </c>
      <c r="F28" s="33"/>
      <c r="G28" s="33"/>
      <c r="H28" s="33"/>
      <c r="I28" s="28" t="s">
        <v>27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35</v>
      </c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0"/>
      <c r="B31" s="101"/>
      <c r="C31" s="100"/>
      <c r="D31" s="100"/>
      <c r="E31" s="258" t="s">
        <v>1</v>
      </c>
      <c r="F31" s="258"/>
      <c r="G31" s="258"/>
      <c r="H31" s="258"/>
      <c r="I31" s="100"/>
      <c r="J31" s="100"/>
      <c r="K31" s="100"/>
      <c r="L31" s="102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2" customFormat="1" ht="6.95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3" t="s">
        <v>36</v>
      </c>
      <c r="E34" s="33"/>
      <c r="F34" s="33"/>
      <c r="G34" s="33"/>
      <c r="H34" s="33"/>
      <c r="I34" s="33"/>
      <c r="J34" s="72">
        <f>ROUND(J125,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67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3"/>
      <c r="F36" s="37" t="s">
        <v>38</v>
      </c>
      <c r="G36" s="33"/>
      <c r="H36" s="33"/>
      <c r="I36" s="37" t="s">
        <v>37</v>
      </c>
      <c r="J36" s="37" t="s">
        <v>39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4"/>
      <c r="C37" s="33"/>
      <c r="D37" s="104" t="s">
        <v>40</v>
      </c>
      <c r="E37" s="28" t="s">
        <v>41</v>
      </c>
      <c r="F37" s="105">
        <f>ROUND((SUM(BE125:BE154)),  2)</f>
        <v>0</v>
      </c>
      <c r="G37" s="33"/>
      <c r="H37" s="33"/>
      <c r="I37" s="106">
        <v>0.21</v>
      </c>
      <c r="J37" s="105">
        <f>ROUND(((SUM(BE125:BE154))*I37),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28" t="s">
        <v>42</v>
      </c>
      <c r="F38" s="105">
        <f>ROUND((SUM(BF125:BF154)),  2)</f>
        <v>0</v>
      </c>
      <c r="G38" s="33"/>
      <c r="H38" s="33"/>
      <c r="I38" s="106">
        <v>0.12</v>
      </c>
      <c r="J38" s="105">
        <f>ROUND(((SUM(BF125:BF154))*I38),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43</v>
      </c>
      <c r="F39" s="105">
        <f>ROUND((SUM(BG125:BG154)),  2)</f>
        <v>0</v>
      </c>
      <c r="G39" s="33"/>
      <c r="H39" s="33"/>
      <c r="I39" s="106">
        <v>0.21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44</v>
      </c>
      <c r="F40" s="105">
        <f>ROUND((SUM(BH125:BH154)),  2)</f>
        <v>0</v>
      </c>
      <c r="G40" s="33"/>
      <c r="H40" s="33"/>
      <c r="I40" s="106">
        <v>0.12</v>
      </c>
      <c r="J40" s="105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28" t="s">
        <v>45</v>
      </c>
      <c r="F41" s="105">
        <f>ROUND((SUM(BI125:BI154)),  2)</f>
        <v>0</v>
      </c>
      <c r="G41" s="33"/>
      <c r="H41" s="33"/>
      <c r="I41" s="106">
        <v>0</v>
      </c>
      <c r="J41" s="105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07"/>
      <c r="D43" s="108" t="s">
        <v>46</v>
      </c>
      <c r="E43" s="61"/>
      <c r="F43" s="61"/>
      <c r="G43" s="109" t="s">
        <v>47</v>
      </c>
      <c r="H43" s="110" t="s">
        <v>48</v>
      </c>
      <c r="I43" s="61"/>
      <c r="J43" s="111">
        <f>SUM(J34:J41)</f>
        <v>0</v>
      </c>
      <c r="K43" s="112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0" t="str">
        <f>E7</f>
        <v>Technikův pavilon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163</v>
      </c>
      <c r="L86" s="21"/>
    </row>
    <row r="87" spans="1:31" s="1" customFormat="1" ht="16.5" customHeight="1">
      <c r="B87" s="21"/>
      <c r="E87" s="270" t="s">
        <v>164</v>
      </c>
      <c r="F87" s="254"/>
      <c r="G87" s="254"/>
      <c r="H87" s="254"/>
      <c r="L87" s="21"/>
    </row>
    <row r="88" spans="1:31" s="1" customFormat="1" ht="12" customHeight="1">
      <c r="B88" s="21"/>
      <c r="C88" s="28" t="s">
        <v>165</v>
      </c>
      <c r="L88" s="21"/>
    </row>
    <row r="89" spans="1:31" s="2" customFormat="1" ht="16.5" customHeight="1">
      <c r="A89" s="33"/>
      <c r="B89" s="34"/>
      <c r="C89" s="33"/>
      <c r="D89" s="33"/>
      <c r="E89" s="274" t="s">
        <v>1732</v>
      </c>
      <c r="F89" s="272"/>
      <c r="G89" s="272"/>
      <c r="H89" s="272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1733</v>
      </c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33" t="str">
        <f>E13</f>
        <v>05 - Klempířské prvky</v>
      </c>
      <c r="F91" s="272"/>
      <c r="G91" s="272"/>
      <c r="H91" s="272"/>
      <c r="I91" s="3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20</v>
      </c>
      <c r="D93" s="33"/>
      <c r="E93" s="33"/>
      <c r="F93" s="26" t="str">
        <f>F16</f>
        <v xml:space="preserve"> </v>
      </c>
      <c r="G93" s="33"/>
      <c r="H93" s="33"/>
      <c r="I93" s="28" t="s">
        <v>22</v>
      </c>
      <c r="J93" s="56" t="str">
        <f>IF(J16="","",J16)</f>
        <v>21. 11. 2024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40.15" customHeight="1">
      <c r="A95" s="33"/>
      <c r="B95" s="34"/>
      <c r="C95" s="28" t="s">
        <v>24</v>
      </c>
      <c r="D95" s="33"/>
      <c r="E95" s="33"/>
      <c r="F95" s="26" t="str">
        <f>E19</f>
        <v>Statutární město Liberec, nám.Dr.E.Beneše</v>
      </c>
      <c r="G95" s="33"/>
      <c r="H95" s="33"/>
      <c r="I95" s="28" t="s">
        <v>30</v>
      </c>
      <c r="J95" s="31" t="str">
        <f>E25</f>
        <v>Kancelář architektury města, nám.Dr.E.Beneše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5.7" customHeight="1">
      <c r="A96" s="33"/>
      <c r="B96" s="34"/>
      <c r="C96" s="28" t="s">
        <v>28</v>
      </c>
      <c r="D96" s="33"/>
      <c r="E96" s="33"/>
      <c r="F96" s="26" t="str">
        <f>IF(E22="","",E22)</f>
        <v>Vyplň údaj</v>
      </c>
      <c r="G96" s="33"/>
      <c r="H96" s="33"/>
      <c r="I96" s="28" t="s">
        <v>33</v>
      </c>
      <c r="J96" s="31" t="str">
        <f>E28</f>
        <v>PROPOS Liberec s.r.o.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15" t="s">
        <v>169</v>
      </c>
      <c r="D98" s="107"/>
      <c r="E98" s="107"/>
      <c r="F98" s="107"/>
      <c r="G98" s="107"/>
      <c r="H98" s="107"/>
      <c r="I98" s="107"/>
      <c r="J98" s="116" t="s">
        <v>170</v>
      </c>
      <c r="K98" s="107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17" t="s">
        <v>171</v>
      </c>
      <c r="D100" s="33"/>
      <c r="E100" s="33"/>
      <c r="F100" s="33"/>
      <c r="G100" s="33"/>
      <c r="H100" s="33"/>
      <c r="I100" s="33"/>
      <c r="J100" s="72">
        <f>J125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172</v>
      </c>
    </row>
    <row r="101" spans="1:47" s="9" customFormat="1" ht="24.95" customHeight="1">
      <c r="B101" s="118"/>
      <c r="D101" s="119" t="s">
        <v>1897</v>
      </c>
      <c r="E101" s="120"/>
      <c r="F101" s="120"/>
      <c r="G101" s="120"/>
      <c r="H101" s="120"/>
      <c r="I101" s="120"/>
      <c r="J101" s="121">
        <f>J126</f>
        <v>0</v>
      </c>
      <c r="L101" s="118"/>
    </row>
    <row r="102" spans="1:47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47" s="2" customFormat="1" ht="6.95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47" s="2" customFormat="1" ht="6.95" customHeight="1">
      <c r="A107" s="33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24.95" customHeight="1">
      <c r="A108" s="33"/>
      <c r="B108" s="34"/>
      <c r="C108" s="22" t="s">
        <v>186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2" customHeight="1">
      <c r="A110" s="33"/>
      <c r="B110" s="34"/>
      <c r="C110" s="28" t="s">
        <v>16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6.5" customHeight="1">
      <c r="A111" s="33"/>
      <c r="B111" s="34"/>
      <c r="C111" s="33"/>
      <c r="D111" s="33"/>
      <c r="E111" s="270" t="str">
        <f>E7</f>
        <v>Technikův pavilon</v>
      </c>
      <c r="F111" s="271"/>
      <c r="G111" s="271"/>
      <c r="H111" s="271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1" customFormat="1" ht="12" customHeight="1">
      <c r="B112" s="21"/>
      <c r="C112" s="28" t="s">
        <v>163</v>
      </c>
      <c r="L112" s="21"/>
    </row>
    <row r="113" spans="1:65" s="1" customFormat="1" ht="16.5" customHeight="1">
      <c r="B113" s="21"/>
      <c r="E113" s="270" t="s">
        <v>164</v>
      </c>
      <c r="F113" s="254"/>
      <c r="G113" s="254"/>
      <c r="H113" s="254"/>
      <c r="L113" s="21"/>
    </row>
    <row r="114" spans="1:65" s="1" customFormat="1" ht="12" customHeight="1">
      <c r="B114" s="21"/>
      <c r="C114" s="28" t="s">
        <v>165</v>
      </c>
      <c r="L114" s="21"/>
    </row>
    <row r="115" spans="1:65" s="2" customFormat="1" ht="16.5" customHeight="1">
      <c r="A115" s="33"/>
      <c r="B115" s="34"/>
      <c r="C115" s="33"/>
      <c r="D115" s="33"/>
      <c r="E115" s="274" t="s">
        <v>1732</v>
      </c>
      <c r="F115" s="272"/>
      <c r="G115" s="272"/>
      <c r="H115" s="272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1733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33" t="str">
        <f>E13</f>
        <v>05 - Klempířské prvky</v>
      </c>
      <c r="F117" s="272"/>
      <c r="G117" s="272"/>
      <c r="H117" s="272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3"/>
      <c r="E119" s="33"/>
      <c r="F119" s="26" t="str">
        <f>F16</f>
        <v xml:space="preserve"> </v>
      </c>
      <c r="G119" s="33"/>
      <c r="H119" s="33"/>
      <c r="I119" s="28" t="s">
        <v>22</v>
      </c>
      <c r="J119" s="56" t="str">
        <f>IF(J16="","",J16)</f>
        <v>21. 11. 2024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40.15" customHeight="1">
      <c r="A121" s="33"/>
      <c r="B121" s="34"/>
      <c r="C121" s="28" t="s">
        <v>24</v>
      </c>
      <c r="D121" s="33"/>
      <c r="E121" s="33"/>
      <c r="F121" s="26" t="str">
        <f>E19</f>
        <v>Statutární město Liberec, nám.Dr.E.Beneše</v>
      </c>
      <c r="G121" s="33"/>
      <c r="H121" s="33"/>
      <c r="I121" s="28" t="s">
        <v>30</v>
      </c>
      <c r="J121" s="31" t="str">
        <f>E25</f>
        <v>Kancelář architektury města, nám.Dr.E.Beneše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25.7" customHeight="1">
      <c r="A122" s="33"/>
      <c r="B122" s="34"/>
      <c r="C122" s="28" t="s">
        <v>28</v>
      </c>
      <c r="D122" s="33"/>
      <c r="E122" s="33"/>
      <c r="F122" s="26" t="str">
        <f>IF(E22="","",E22)</f>
        <v>Vyplň údaj</v>
      </c>
      <c r="G122" s="33"/>
      <c r="H122" s="33"/>
      <c r="I122" s="28" t="s">
        <v>33</v>
      </c>
      <c r="J122" s="31" t="str">
        <f>E28</f>
        <v>PROPOS Liberec s.r.o.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6"/>
      <c r="B124" s="127"/>
      <c r="C124" s="128" t="s">
        <v>187</v>
      </c>
      <c r="D124" s="129" t="s">
        <v>61</v>
      </c>
      <c r="E124" s="129" t="s">
        <v>57</v>
      </c>
      <c r="F124" s="129" t="s">
        <v>58</v>
      </c>
      <c r="G124" s="129" t="s">
        <v>188</v>
      </c>
      <c r="H124" s="129" t="s">
        <v>189</v>
      </c>
      <c r="I124" s="129" t="s">
        <v>190</v>
      </c>
      <c r="J124" s="129" t="s">
        <v>170</v>
      </c>
      <c r="K124" s="130" t="s">
        <v>191</v>
      </c>
      <c r="L124" s="131"/>
      <c r="M124" s="63" t="s">
        <v>1</v>
      </c>
      <c r="N124" s="64" t="s">
        <v>40</v>
      </c>
      <c r="O124" s="64" t="s">
        <v>192</v>
      </c>
      <c r="P124" s="64" t="s">
        <v>193</v>
      </c>
      <c r="Q124" s="64" t="s">
        <v>194</v>
      </c>
      <c r="R124" s="64" t="s">
        <v>195</v>
      </c>
      <c r="S124" s="64" t="s">
        <v>196</v>
      </c>
      <c r="T124" s="65" t="s">
        <v>197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65" s="2" customFormat="1" ht="22.9" customHeight="1">
      <c r="A125" s="33"/>
      <c r="B125" s="34"/>
      <c r="C125" s="70" t="s">
        <v>198</v>
      </c>
      <c r="D125" s="33"/>
      <c r="E125" s="33"/>
      <c r="F125" s="33"/>
      <c r="G125" s="33"/>
      <c r="H125" s="33"/>
      <c r="I125" s="33"/>
      <c r="J125" s="132">
        <f>BK125</f>
        <v>0</v>
      </c>
      <c r="K125" s="33"/>
      <c r="L125" s="34"/>
      <c r="M125" s="66"/>
      <c r="N125" s="57"/>
      <c r="O125" s="67"/>
      <c r="P125" s="133">
        <f>P126</f>
        <v>0</v>
      </c>
      <c r="Q125" s="67"/>
      <c r="R125" s="133">
        <f>R126</f>
        <v>0</v>
      </c>
      <c r="S125" s="67"/>
      <c r="T125" s="134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75</v>
      </c>
      <c r="AU125" s="18" t="s">
        <v>172</v>
      </c>
      <c r="BK125" s="135">
        <f>BK126</f>
        <v>0</v>
      </c>
    </row>
    <row r="126" spans="1:65" s="12" customFormat="1" ht="25.9" customHeight="1">
      <c r="B126" s="136"/>
      <c r="D126" s="137" t="s">
        <v>75</v>
      </c>
      <c r="E126" s="138" t="s">
        <v>1736</v>
      </c>
      <c r="F126" s="138" t="s">
        <v>1898</v>
      </c>
      <c r="I126" s="139"/>
      <c r="J126" s="140">
        <f>BK126</f>
        <v>0</v>
      </c>
      <c r="L126" s="136"/>
      <c r="M126" s="141"/>
      <c r="N126" s="142"/>
      <c r="O126" s="142"/>
      <c r="P126" s="143">
        <f>SUM(P127:P154)</f>
        <v>0</v>
      </c>
      <c r="Q126" s="142"/>
      <c r="R126" s="143">
        <f>SUM(R127:R154)</f>
        <v>0</v>
      </c>
      <c r="S126" s="142"/>
      <c r="T126" s="144">
        <f>SUM(T127:T154)</f>
        <v>0</v>
      </c>
      <c r="AR126" s="137" t="s">
        <v>82</v>
      </c>
      <c r="AT126" s="145" t="s">
        <v>75</v>
      </c>
      <c r="AU126" s="145" t="s">
        <v>76</v>
      </c>
      <c r="AY126" s="137" t="s">
        <v>201</v>
      </c>
      <c r="BK126" s="146">
        <f>SUM(BK127:BK154)</f>
        <v>0</v>
      </c>
    </row>
    <row r="127" spans="1:65" s="2" customFormat="1" ht="16.5" customHeight="1">
      <c r="A127" s="33"/>
      <c r="B127" s="149"/>
      <c r="C127" s="150" t="s">
        <v>82</v>
      </c>
      <c r="D127" s="150" t="s">
        <v>203</v>
      </c>
      <c r="E127" s="151" t="s">
        <v>1899</v>
      </c>
      <c r="F127" s="152" t="s">
        <v>1900</v>
      </c>
      <c r="G127" s="153" t="s">
        <v>556</v>
      </c>
      <c r="H127" s="154">
        <v>27.82</v>
      </c>
      <c r="I127" s="155"/>
      <c r="J127" s="156">
        <f t="shared" ref="J127:J154" si="0">ROUND(I127*H127,2)</f>
        <v>0</v>
      </c>
      <c r="K127" s="152" t="s">
        <v>1</v>
      </c>
      <c r="L127" s="34"/>
      <c r="M127" s="157" t="s">
        <v>1</v>
      </c>
      <c r="N127" s="158" t="s">
        <v>41</v>
      </c>
      <c r="O127" s="59"/>
      <c r="P127" s="159">
        <f t="shared" ref="P127:P154" si="1">O127*H127</f>
        <v>0</v>
      </c>
      <c r="Q127" s="159">
        <v>0</v>
      </c>
      <c r="R127" s="159">
        <f t="shared" ref="R127:R154" si="2">Q127*H127</f>
        <v>0</v>
      </c>
      <c r="S127" s="159">
        <v>0</v>
      </c>
      <c r="T127" s="160">
        <f t="shared" ref="T127:T154" si="3"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1" t="s">
        <v>126</v>
      </c>
      <c r="AT127" s="161" t="s">
        <v>203</v>
      </c>
      <c r="AU127" s="161" t="s">
        <v>82</v>
      </c>
      <c r="AY127" s="18" t="s">
        <v>201</v>
      </c>
      <c r="BE127" s="162">
        <f t="shared" ref="BE127:BE154" si="4">IF(N127="základní",J127,0)</f>
        <v>0</v>
      </c>
      <c r="BF127" s="162">
        <f t="shared" ref="BF127:BF154" si="5">IF(N127="snížená",J127,0)</f>
        <v>0</v>
      </c>
      <c r="BG127" s="162">
        <f t="shared" ref="BG127:BG154" si="6">IF(N127="zákl. přenesená",J127,0)</f>
        <v>0</v>
      </c>
      <c r="BH127" s="162">
        <f t="shared" ref="BH127:BH154" si="7">IF(N127="sníž. přenesená",J127,0)</f>
        <v>0</v>
      </c>
      <c r="BI127" s="162">
        <f t="shared" ref="BI127:BI154" si="8">IF(N127="nulová",J127,0)</f>
        <v>0</v>
      </c>
      <c r="BJ127" s="18" t="s">
        <v>82</v>
      </c>
      <c r="BK127" s="162">
        <f t="shared" ref="BK127:BK154" si="9">ROUND(I127*H127,2)</f>
        <v>0</v>
      </c>
      <c r="BL127" s="18" t="s">
        <v>126</v>
      </c>
      <c r="BM127" s="161" t="s">
        <v>84</v>
      </c>
    </row>
    <row r="128" spans="1:65" s="2" customFormat="1" ht="16.5" customHeight="1">
      <c r="A128" s="33"/>
      <c r="B128" s="149"/>
      <c r="C128" s="150" t="s">
        <v>84</v>
      </c>
      <c r="D128" s="150" t="s">
        <v>203</v>
      </c>
      <c r="E128" s="151" t="s">
        <v>1901</v>
      </c>
      <c r="F128" s="152" t="s">
        <v>1902</v>
      </c>
      <c r="G128" s="153" t="s">
        <v>556</v>
      </c>
      <c r="H128" s="154">
        <v>69</v>
      </c>
      <c r="I128" s="155"/>
      <c r="J128" s="156">
        <f t="shared" si="0"/>
        <v>0</v>
      </c>
      <c r="K128" s="152" t="s">
        <v>1</v>
      </c>
      <c r="L128" s="34"/>
      <c r="M128" s="157" t="s">
        <v>1</v>
      </c>
      <c r="N128" s="158" t="s">
        <v>41</v>
      </c>
      <c r="O128" s="59"/>
      <c r="P128" s="159">
        <f t="shared" si="1"/>
        <v>0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126</v>
      </c>
      <c r="AT128" s="161" t="s">
        <v>203</v>
      </c>
      <c r="AU128" s="161" t="s">
        <v>82</v>
      </c>
      <c r="AY128" s="18" t="s">
        <v>201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8" t="s">
        <v>82</v>
      </c>
      <c r="BK128" s="162">
        <f t="shared" si="9"/>
        <v>0</v>
      </c>
      <c r="BL128" s="18" t="s">
        <v>126</v>
      </c>
      <c r="BM128" s="161" t="s">
        <v>126</v>
      </c>
    </row>
    <row r="129" spans="1:65" s="2" customFormat="1" ht="16.5" customHeight="1">
      <c r="A129" s="33"/>
      <c r="B129" s="149"/>
      <c r="C129" s="150" t="s">
        <v>97</v>
      </c>
      <c r="D129" s="150" t="s">
        <v>203</v>
      </c>
      <c r="E129" s="151" t="s">
        <v>1903</v>
      </c>
      <c r="F129" s="152" t="s">
        <v>1904</v>
      </c>
      <c r="G129" s="153" t="s">
        <v>556</v>
      </c>
      <c r="H129" s="154">
        <v>69</v>
      </c>
      <c r="I129" s="155"/>
      <c r="J129" s="156">
        <f t="shared" si="0"/>
        <v>0</v>
      </c>
      <c r="K129" s="152" t="s">
        <v>1</v>
      </c>
      <c r="L129" s="34"/>
      <c r="M129" s="157" t="s">
        <v>1</v>
      </c>
      <c r="N129" s="158" t="s">
        <v>41</v>
      </c>
      <c r="O129" s="59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126</v>
      </c>
      <c r="AT129" s="161" t="s">
        <v>203</v>
      </c>
      <c r="AU129" s="161" t="s">
        <v>82</v>
      </c>
      <c r="AY129" s="18" t="s">
        <v>201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8" t="s">
        <v>82</v>
      </c>
      <c r="BK129" s="162">
        <f t="shared" si="9"/>
        <v>0</v>
      </c>
      <c r="BL129" s="18" t="s">
        <v>126</v>
      </c>
      <c r="BM129" s="161" t="s">
        <v>222</v>
      </c>
    </row>
    <row r="130" spans="1:65" s="2" customFormat="1" ht="16.5" customHeight="1">
      <c r="A130" s="33"/>
      <c r="B130" s="149"/>
      <c r="C130" s="150" t="s">
        <v>126</v>
      </c>
      <c r="D130" s="150" t="s">
        <v>203</v>
      </c>
      <c r="E130" s="151" t="s">
        <v>1905</v>
      </c>
      <c r="F130" s="152" t="s">
        <v>1906</v>
      </c>
      <c r="G130" s="153" t="s">
        <v>556</v>
      </c>
      <c r="H130" s="154">
        <v>69</v>
      </c>
      <c r="I130" s="155"/>
      <c r="J130" s="156">
        <f t="shared" si="0"/>
        <v>0</v>
      </c>
      <c r="K130" s="152" t="s">
        <v>1</v>
      </c>
      <c r="L130" s="34"/>
      <c r="M130" s="157" t="s">
        <v>1</v>
      </c>
      <c r="N130" s="158" t="s">
        <v>41</v>
      </c>
      <c r="O130" s="59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126</v>
      </c>
      <c r="AT130" s="161" t="s">
        <v>203</v>
      </c>
      <c r="AU130" s="161" t="s">
        <v>82</v>
      </c>
      <c r="AY130" s="18" t="s">
        <v>201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8" t="s">
        <v>82</v>
      </c>
      <c r="BK130" s="162">
        <f t="shared" si="9"/>
        <v>0</v>
      </c>
      <c r="BL130" s="18" t="s">
        <v>126</v>
      </c>
      <c r="BM130" s="161" t="s">
        <v>216</v>
      </c>
    </row>
    <row r="131" spans="1:65" s="2" customFormat="1" ht="16.5" customHeight="1">
      <c r="A131" s="33"/>
      <c r="B131" s="149"/>
      <c r="C131" s="150" t="s">
        <v>229</v>
      </c>
      <c r="D131" s="150" t="s">
        <v>203</v>
      </c>
      <c r="E131" s="151" t="s">
        <v>1907</v>
      </c>
      <c r="F131" s="152" t="s">
        <v>1908</v>
      </c>
      <c r="G131" s="153" t="s">
        <v>556</v>
      </c>
      <c r="H131" s="154">
        <v>69</v>
      </c>
      <c r="I131" s="155"/>
      <c r="J131" s="156">
        <f t="shared" si="0"/>
        <v>0</v>
      </c>
      <c r="K131" s="152" t="s">
        <v>1</v>
      </c>
      <c r="L131" s="34"/>
      <c r="M131" s="157" t="s">
        <v>1</v>
      </c>
      <c r="N131" s="158" t="s">
        <v>41</v>
      </c>
      <c r="O131" s="59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126</v>
      </c>
      <c r="AT131" s="161" t="s">
        <v>203</v>
      </c>
      <c r="AU131" s="161" t="s">
        <v>82</v>
      </c>
      <c r="AY131" s="18" t="s">
        <v>201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8" t="s">
        <v>82</v>
      </c>
      <c r="BK131" s="162">
        <f t="shared" si="9"/>
        <v>0</v>
      </c>
      <c r="BL131" s="18" t="s">
        <v>126</v>
      </c>
      <c r="BM131" s="161" t="s">
        <v>233</v>
      </c>
    </row>
    <row r="132" spans="1:65" s="2" customFormat="1" ht="16.5" customHeight="1">
      <c r="A132" s="33"/>
      <c r="B132" s="149"/>
      <c r="C132" s="150" t="s">
        <v>222</v>
      </c>
      <c r="D132" s="150" t="s">
        <v>203</v>
      </c>
      <c r="E132" s="151" t="s">
        <v>1909</v>
      </c>
      <c r="F132" s="152" t="s">
        <v>1910</v>
      </c>
      <c r="G132" s="153" t="s">
        <v>556</v>
      </c>
      <c r="H132" s="154">
        <v>69</v>
      </c>
      <c r="I132" s="155"/>
      <c r="J132" s="156">
        <f t="shared" si="0"/>
        <v>0</v>
      </c>
      <c r="K132" s="152" t="s">
        <v>1</v>
      </c>
      <c r="L132" s="34"/>
      <c r="M132" s="157" t="s">
        <v>1</v>
      </c>
      <c r="N132" s="158" t="s">
        <v>41</v>
      </c>
      <c r="O132" s="59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126</v>
      </c>
      <c r="AT132" s="161" t="s">
        <v>203</v>
      </c>
      <c r="AU132" s="161" t="s">
        <v>82</v>
      </c>
      <c r="AY132" s="18" t="s">
        <v>201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8" t="s">
        <v>82</v>
      </c>
      <c r="BK132" s="162">
        <f t="shared" si="9"/>
        <v>0</v>
      </c>
      <c r="BL132" s="18" t="s">
        <v>126</v>
      </c>
      <c r="BM132" s="161" t="s">
        <v>8</v>
      </c>
    </row>
    <row r="133" spans="1:65" s="2" customFormat="1" ht="16.5" customHeight="1">
      <c r="A133" s="33"/>
      <c r="B133" s="149"/>
      <c r="C133" s="150" t="s">
        <v>244</v>
      </c>
      <c r="D133" s="150" t="s">
        <v>203</v>
      </c>
      <c r="E133" s="151" t="s">
        <v>1911</v>
      </c>
      <c r="F133" s="152" t="s">
        <v>1912</v>
      </c>
      <c r="G133" s="153" t="s">
        <v>556</v>
      </c>
      <c r="H133" s="154">
        <v>20.8</v>
      </c>
      <c r="I133" s="155"/>
      <c r="J133" s="156">
        <f t="shared" si="0"/>
        <v>0</v>
      </c>
      <c r="K133" s="152" t="s">
        <v>1</v>
      </c>
      <c r="L133" s="34"/>
      <c r="M133" s="157" t="s">
        <v>1</v>
      </c>
      <c r="N133" s="158" t="s">
        <v>41</v>
      </c>
      <c r="O133" s="59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126</v>
      </c>
      <c r="AT133" s="161" t="s">
        <v>203</v>
      </c>
      <c r="AU133" s="161" t="s">
        <v>82</v>
      </c>
      <c r="AY133" s="18" t="s">
        <v>201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8" t="s">
        <v>82</v>
      </c>
      <c r="BK133" s="162">
        <f t="shared" si="9"/>
        <v>0</v>
      </c>
      <c r="BL133" s="18" t="s">
        <v>126</v>
      </c>
      <c r="BM133" s="161" t="s">
        <v>247</v>
      </c>
    </row>
    <row r="134" spans="1:65" s="2" customFormat="1" ht="16.5" customHeight="1">
      <c r="A134" s="33"/>
      <c r="B134" s="149"/>
      <c r="C134" s="150" t="s">
        <v>216</v>
      </c>
      <c r="D134" s="150" t="s">
        <v>203</v>
      </c>
      <c r="E134" s="151" t="s">
        <v>1913</v>
      </c>
      <c r="F134" s="152" t="s">
        <v>1914</v>
      </c>
      <c r="G134" s="153" t="s">
        <v>556</v>
      </c>
      <c r="H134" s="154">
        <v>5.6</v>
      </c>
      <c r="I134" s="155"/>
      <c r="J134" s="156">
        <f t="shared" si="0"/>
        <v>0</v>
      </c>
      <c r="K134" s="152" t="s">
        <v>1</v>
      </c>
      <c r="L134" s="34"/>
      <c r="M134" s="157" t="s">
        <v>1</v>
      </c>
      <c r="N134" s="158" t="s">
        <v>41</v>
      </c>
      <c r="O134" s="59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126</v>
      </c>
      <c r="AT134" s="161" t="s">
        <v>203</v>
      </c>
      <c r="AU134" s="161" t="s">
        <v>82</v>
      </c>
      <c r="AY134" s="18" t="s">
        <v>201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8" t="s">
        <v>82</v>
      </c>
      <c r="BK134" s="162">
        <f t="shared" si="9"/>
        <v>0</v>
      </c>
      <c r="BL134" s="18" t="s">
        <v>126</v>
      </c>
      <c r="BM134" s="161" t="s">
        <v>250</v>
      </c>
    </row>
    <row r="135" spans="1:65" s="2" customFormat="1" ht="16.5" customHeight="1">
      <c r="A135" s="33"/>
      <c r="B135" s="149"/>
      <c r="C135" s="150" t="s">
        <v>227</v>
      </c>
      <c r="D135" s="150" t="s">
        <v>203</v>
      </c>
      <c r="E135" s="151" t="s">
        <v>1915</v>
      </c>
      <c r="F135" s="152" t="s">
        <v>1916</v>
      </c>
      <c r="G135" s="153" t="s">
        <v>556</v>
      </c>
      <c r="H135" s="154">
        <v>12</v>
      </c>
      <c r="I135" s="155"/>
      <c r="J135" s="156">
        <f t="shared" si="0"/>
        <v>0</v>
      </c>
      <c r="K135" s="152" t="s">
        <v>1</v>
      </c>
      <c r="L135" s="34"/>
      <c r="M135" s="157" t="s">
        <v>1</v>
      </c>
      <c r="N135" s="158" t="s">
        <v>41</v>
      </c>
      <c r="O135" s="59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126</v>
      </c>
      <c r="AT135" s="161" t="s">
        <v>203</v>
      </c>
      <c r="AU135" s="161" t="s">
        <v>82</v>
      </c>
      <c r="AY135" s="18" t="s">
        <v>201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8" t="s">
        <v>82</v>
      </c>
      <c r="BK135" s="162">
        <f t="shared" si="9"/>
        <v>0</v>
      </c>
      <c r="BL135" s="18" t="s">
        <v>126</v>
      </c>
      <c r="BM135" s="161" t="s">
        <v>254</v>
      </c>
    </row>
    <row r="136" spans="1:65" s="2" customFormat="1" ht="16.5" customHeight="1">
      <c r="A136" s="33"/>
      <c r="B136" s="149"/>
      <c r="C136" s="150" t="s">
        <v>233</v>
      </c>
      <c r="D136" s="150" t="s">
        <v>203</v>
      </c>
      <c r="E136" s="151" t="s">
        <v>1917</v>
      </c>
      <c r="F136" s="152" t="s">
        <v>1918</v>
      </c>
      <c r="G136" s="153" t="s">
        <v>556</v>
      </c>
      <c r="H136" s="154">
        <v>21.68</v>
      </c>
      <c r="I136" s="155"/>
      <c r="J136" s="156">
        <f t="shared" si="0"/>
        <v>0</v>
      </c>
      <c r="K136" s="152" t="s">
        <v>1</v>
      </c>
      <c r="L136" s="34"/>
      <c r="M136" s="157" t="s">
        <v>1</v>
      </c>
      <c r="N136" s="158" t="s">
        <v>41</v>
      </c>
      <c r="O136" s="59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126</v>
      </c>
      <c r="AT136" s="161" t="s">
        <v>203</v>
      </c>
      <c r="AU136" s="161" t="s">
        <v>82</v>
      </c>
      <c r="AY136" s="18" t="s">
        <v>201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8" t="s">
        <v>82</v>
      </c>
      <c r="BK136" s="162">
        <f t="shared" si="9"/>
        <v>0</v>
      </c>
      <c r="BL136" s="18" t="s">
        <v>126</v>
      </c>
      <c r="BM136" s="161" t="s">
        <v>258</v>
      </c>
    </row>
    <row r="137" spans="1:65" s="2" customFormat="1" ht="16.5" customHeight="1">
      <c r="A137" s="33"/>
      <c r="B137" s="149"/>
      <c r="C137" s="150" t="s">
        <v>264</v>
      </c>
      <c r="D137" s="150" t="s">
        <v>203</v>
      </c>
      <c r="E137" s="151" t="s">
        <v>1919</v>
      </c>
      <c r="F137" s="152" t="s">
        <v>1920</v>
      </c>
      <c r="G137" s="153" t="s">
        <v>556</v>
      </c>
      <c r="H137" s="154">
        <v>14.28</v>
      </c>
      <c r="I137" s="155"/>
      <c r="J137" s="156">
        <f t="shared" si="0"/>
        <v>0</v>
      </c>
      <c r="K137" s="152" t="s">
        <v>1</v>
      </c>
      <c r="L137" s="34"/>
      <c r="M137" s="157" t="s">
        <v>1</v>
      </c>
      <c r="N137" s="158" t="s">
        <v>41</v>
      </c>
      <c r="O137" s="59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126</v>
      </c>
      <c r="AT137" s="161" t="s">
        <v>203</v>
      </c>
      <c r="AU137" s="161" t="s">
        <v>82</v>
      </c>
      <c r="AY137" s="18" t="s">
        <v>201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8" t="s">
        <v>82</v>
      </c>
      <c r="BK137" s="162">
        <f t="shared" si="9"/>
        <v>0</v>
      </c>
      <c r="BL137" s="18" t="s">
        <v>126</v>
      </c>
      <c r="BM137" s="161" t="s">
        <v>267</v>
      </c>
    </row>
    <row r="138" spans="1:65" s="2" customFormat="1" ht="16.5" customHeight="1">
      <c r="A138" s="33"/>
      <c r="B138" s="149"/>
      <c r="C138" s="150" t="s">
        <v>8</v>
      </c>
      <c r="D138" s="150" t="s">
        <v>203</v>
      </c>
      <c r="E138" s="151" t="s">
        <v>1921</v>
      </c>
      <c r="F138" s="152" t="s">
        <v>1922</v>
      </c>
      <c r="G138" s="153" t="s">
        <v>556</v>
      </c>
      <c r="H138" s="154">
        <v>0.95</v>
      </c>
      <c r="I138" s="155"/>
      <c r="J138" s="156">
        <f t="shared" si="0"/>
        <v>0</v>
      </c>
      <c r="K138" s="152" t="s">
        <v>1</v>
      </c>
      <c r="L138" s="34"/>
      <c r="M138" s="157" t="s">
        <v>1</v>
      </c>
      <c r="N138" s="158" t="s">
        <v>41</v>
      </c>
      <c r="O138" s="59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126</v>
      </c>
      <c r="AT138" s="161" t="s">
        <v>203</v>
      </c>
      <c r="AU138" s="161" t="s">
        <v>82</v>
      </c>
      <c r="AY138" s="18" t="s">
        <v>201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8" t="s">
        <v>82</v>
      </c>
      <c r="BK138" s="162">
        <f t="shared" si="9"/>
        <v>0</v>
      </c>
      <c r="BL138" s="18" t="s">
        <v>126</v>
      </c>
      <c r="BM138" s="161" t="s">
        <v>273</v>
      </c>
    </row>
    <row r="139" spans="1:65" s="2" customFormat="1" ht="16.5" customHeight="1">
      <c r="A139" s="33"/>
      <c r="B139" s="149"/>
      <c r="C139" s="150" t="s">
        <v>277</v>
      </c>
      <c r="D139" s="150" t="s">
        <v>203</v>
      </c>
      <c r="E139" s="151" t="s">
        <v>1923</v>
      </c>
      <c r="F139" s="152" t="s">
        <v>1924</v>
      </c>
      <c r="G139" s="153" t="s">
        <v>556</v>
      </c>
      <c r="H139" s="154">
        <v>11.25</v>
      </c>
      <c r="I139" s="155"/>
      <c r="J139" s="156">
        <f t="shared" si="0"/>
        <v>0</v>
      </c>
      <c r="K139" s="152" t="s">
        <v>1</v>
      </c>
      <c r="L139" s="34"/>
      <c r="M139" s="157" t="s">
        <v>1</v>
      </c>
      <c r="N139" s="158" t="s">
        <v>41</v>
      </c>
      <c r="O139" s="59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126</v>
      </c>
      <c r="AT139" s="161" t="s">
        <v>203</v>
      </c>
      <c r="AU139" s="161" t="s">
        <v>82</v>
      </c>
      <c r="AY139" s="18" t="s">
        <v>201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8" t="s">
        <v>82</v>
      </c>
      <c r="BK139" s="162">
        <f t="shared" si="9"/>
        <v>0</v>
      </c>
      <c r="BL139" s="18" t="s">
        <v>126</v>
      </c>
      <c r="BM139" s="161" t="s">
        <v>279</v>
      </c>
    </row>
    <row r="140" spans="1:65" s="2" customFormat="1" ht="16.5" customHeight="1">
      <c r="A140" s="33"/>
      <c r="B140" s="149"/>
      <c r="C140" s="150" t="s">
        <v>247</v>
      </c>
      <c r="D140" s="150" t="s">
        <v>203</v>
      </c>
      <c r="E140" s="151" t="s">
        <v>1925</v>
      </c>
      <c r="F140" s="152" t="s">
        <v>1926</v>
      </c>
      <c r="G140" s="153" t="s">
        <v>556</v>
      </c>
      <c r="H140" s="154">
        <v>14.28</v>
      </c>
      <c r="I140" s="155"/>
      <c r="J140" s="156">
        <f t="shared" si="0"/>
        <v>0</v>
      </c>
      <c r="K140" s="152" t="s">
        <v>1</v>
      </c>
      <c r="L140" s="34"/>
      <c r="M140" s="157" t="s">
        <v>1</v>
      </c>
      <c r="N140" s="158" t="s">
        <v>41</v>
      </c>
      <c r="O140" s="59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126</v>
      </c>
      <c r="AT140" s="161" t="s">
        <v>203</v>
      </c>
      <c r="AU140" s="161" t="s">
        <v>82</v>
      </c>
      <c r="AY140" s="18" t="s">
        <v>201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8" t="s">
        <v>82</v>
      </c>
      <c r="BK140" s="162">
        <f t="shared" si="9"/>
        <v>0</v>
      </c>
      <c r="BL140" s="18" t="s">
        <v>126</v>
      </c>
      <c r="BM140" s="161" t="s">
        <v>286</v>
      </c>
    </row>
    <row r="141" spans="1:65" s="2" customFormat="1" ht="16.5" customHeight="1">
      <c r="A141" s="33"/>
      <c r="B141" s="149"/>
      <c r="C141" s="150" t="s">
        <v>290</v>
      </c>
      <c r="D141" s="150" t="s">
        <v>203</v>
      </c>
      <c r="E141" s="151" t="s">
        <v>1927</v>
      </c>
      <c r="F141" s="152" t="s">
        <v>1928</v>
      </c>
      <c r="G141" s="153" t="s">
        <v>556</v>
      </c>
      <c r="H141" s="154">
        <v>0.95</v>
      </c>
      <c r="I141" s="155"/>
      <c r="J141" s="156">
        <f t="shared" si="0"/>
        <v>0</v>
      </c>
      <c r="K141" s="152" t="s">
        <v>1</v>
      </c>
      <c r="L141" s="34"/>
      <c r="M141" s="157" t="s">
        <v>1</v>
      </c>
      <c r="N141" s="158" t="s">
        <v>41</v>
      </c>
      <c r="O141" s="59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126</v>
      </c>
      <c r="AT141" s="161" t="s">
        <v>203</v>
      </c>
      <c r="AU141" s="161" t="s">
        <v>82</v>
      </c>
      <c r="AY141" s="18" t="s">
        <v>201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8" t="s">
        <v>82</v>
      </c>
      <c r="BK141" s="162">
        <f t="shared" si="9"/>
        <v>0</v>
      </c>
      <c r="BL141" s="18" t="s">
        <v>126</v>
      </c>
      <c r="BM141" s="161" t="s">
        <v>292</v>
      </c>
    </row>
    <row r="142" spans="1:65" s="2" customFormat="1" ht="16.5" customHeight="1">
      <c r="A142" s="33"/>
      <c r="B142" s="149"/>
      <c r="C142" s="150" t="s">
        <v>250</v>
      </c>
      <c r="D142" s="150" t="s">
        <v>203</v>
      </c>
      <c r="E142" s="151" t="s">
        <v>1929</v>
      </c>
      <c r="F142" s="152" t="s">
        <v>1930</v>
      </c>
      <c r="G142" s="153" t="s">
        <v>556</v>
      </c>
      <c r="H142" s="154">
        <v>11.25</v>
      </c>
      <c r="I142" s="155"/>
      <c r="J142" s="156">
        <f t="shared" si="0"/>
        <v>0</v>
      </c>
      <c r="K142" s="152" t="s">
        <v>1</v>
      </c>
      <c r="L142" s="34"/>
      <c r="M142" s="157" t="s">
        <v>1</v>
      </c>
      <c r="N142" s="158" t="s">
        <v>41</v>
      </c>
      <c r="O142" s="59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126</v>
      </c>
      <c r="AT142" s="161" t="s">
        <v>203</v>
      </c>
      <c r="AU142" s="161" t="s">
        <v>82</v>
      </c>
      <c r="AY142" s="18" t="s">
        <v>201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8" t="s">
        <v>82</v>
      </c>
      <c r="BK142" s="162">
        <f t="shared" si="9"/>
        <v>0</v>
      </c>
      <c r="BL142" s="18" t="s">
        <v>126</v>
      </c>
      <c r="BM142" s="161" t="s">
        <v>297</v>
      </c>
    </row>
    <row r="143" spans="1:65" s="2" customFormat="1" ht="16.5" customHeight="1">
      <c r="A143" s="33"/>
      <c r="B143" s="149"/>
      <c r="C143" s="150" t="s">
        <v>412</v>
      </c>
      <c r="D143" s="150" t="s">
        <v>203</v>
      </c>
      <c r="E143" s="151" t="s">
        <v>1931</v>
      </c>
      <c r="F143" s="152" t="s">
        <v>1932</v>
      </c>
      <c r="G143" s="153" t="s">
        <v>556</v>
      </c>
      <c r="H143" s="154">
        <v>16.649999999999999</v>
      </c>
      <c r="I143" s="155"/>
      <c r="J143" s="156">
        <f t="shared" si="0"/>
        <v>0</v>
      </c>
      <c r="K143" s="152" t="s">
        <v>1</v>
      </c>
      <c r="L143" s="34"/>
      <c r="M143" s="157" t="s">
        <v>1</v>
      </c>
      <c r="N143" s="158" t="s">
        <v>41</v>
      </c>
      <c r="O143" s="59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126</v>
      </c>
      <c r="AT143" s="161" t="s">
        <v>203</v>
      </c>
      <c r="AU143" s="161" t="s">
        <v>82</v>
      </c>
      <c r="AY143" s="18" t="s">
        <v>201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8" t="s">
        <v>82</v>
      </c>
      <c r="BK143" s="162">
        <f t="shared" si="9"/>
        <v>0</v>
      </c>
      <c r="BL143" s="18" t="s">
        <v>126</v>
      </c>
      <c r="BM143" s="161" t="s">
        <v>498</v>
      </c>
    </row>
    <row r="144" spans="1:65" s="2" customFormat="1" ht="16.5" customHeight="1">
      <c r="A144" s="33"/>
      <c r="B144" s="149"/>
      <c r="C144" s="150" t="s">
        <v>254</v>
      </c>
      <c r="D144" s="150" t="s">
        <v>203</v>
      </c>
      <c r="E144" s="151" t="s">
        <v>1933</v>
      </c>
      <c r="F144" s="152" t="s">
        <v>1934</v>
      </c>
      <c r="G144" s="153" t="s">
        <v>556</v>
      </c>
      <c r="H144" s="154">
        <v>55.15</v>
      </c>
      <c r="I144" s="155"/>
      <c r="J144" s="156">
        <f t="shared" si="0"/>
        <v>0</v>
      </c>
      <c r="K144" s="152" t="s">
        <v>1</v>
      </c>
      <c r="L144" s="34"/>
      <c r="M144" s="157" t="s">
        <v>1</v>
      </c>
      <c r="N144" s="158" t="s">
        <v>41</v>
      </c>
      <c r="O144" s="59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126</v>
      </c>
      <c r="AT144" s="161" t="s">
        <v>203</v>
      </c>
      <c r="AU144" s="161" t="s">
        <v>82</v>
      </c>
      <c r="AY144" s="18" t="s">
        <v>201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8" t="s">
        <v>82</v>
      </c>
      <c r="BK144" s="162">
        <f t="shared" si="9"/>
        <v>0</v>
      </c>
      <c r="BL144" s="18" t="s">
        <v>126</v>
      </c>
      <c r="BM144" s="161" t="s">
        <v>508</v>
      </c>
    </row>
    <row r="145" spans="1:65" s="2" customFormat="1" ht="16.5" customHeight="1">
      <c r="A145" s="33"/>
      <c r="B145" s="149"/>
      <c r="C145" s="150" t="s">
        <v>421</v>
      </c>
      <c r="D145" s="150" t="s">
        <v>203</v>
      </c>
      <c r="E145" s="151" t="s">
        <v>1935</v>
      </c>
      <c r="F145" s="152" t="s">
        <v>1936</v>
      </c>
      <c r="G145" s="153" t="s">
        <v>556</v>
      </c>
      <c r="H145" s="154">
        <v>10.25</v>
      </c>
      <c r="I145" s="155"/>
      <c r="J145" s="156">
        <f t="shared" si="0"/>
        <v>0</v>
      </c>
      <c r="K145" s="152" t="s">
        <v>1</v>
      </c>
      <c r="L145" s="34"/>
      <c r="M145" s="157" t="s">
        <v>1</v>
      </c>
      <c r="N145" s="158" t="s">
        <v>41</v>
      </c>
      <c r="O145" s="59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126</v>
      </c>
      <c r="AT145" s="161" t="s">
        <v>203</v>
      </c>
      <c r="AU145" s="161" t="s">
        <v>82</v>
      </c>
      <c r="AY145" s="18" t="s">
        <v>201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8" t="s">
        <v>82</v>
      </c>
      <c r="BK145" s="162">
        <f t="shared" si="9"/>
        <v>0</v>
      </c>
      <c r="BL145" s="18" t="s">
        <v>126</v>
      </c>
      <c r="BM145" s="161" t="s">
        <v>518</v>
      </c>
    </row>
    <row r="146" spans="1:65" s="2" customFormat="1" ht="16.5" customHeight="1">
      <c r="A146" s="33"/>
      <c r="B146" s="149"/>
      <c r="C146" s="150" t="s">
        <v>258</v>
      </c>
      <c r="D146" s="150" t="s">
        <v>203</v>
      </c>
      <c r="E146" s="151" t="s">
        <v>1937</v>
      </c>
      <c r="F146" s="152" t="s">
        <v>1938</v>
      </c>
      <c r="G146" s="153" t="s">
        <v>556</v>
      </c>
      <c r="H146" s="154">
        <v>10.25</v>
      </c>
      <c r="I146" s="155"/>
      <c r="J146" s="156">
        <f t="shared" si="0"/>
        <v>0</v>
      </c>
      <c r="K146" s="152" t="s">
        <v>1</v>
      </c>
      <c r="L146" s="34"/>
      <c r="M146" s="157" t="s">
        <v>1</v>
      </c>
      <c r="N146" s="158" t="s">
        <v>41</v>
      </c>
      <c r="O146" s="59"/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126</v>
      </c>
      <c r="AT146" s="161" t="s">
        <v>203</v>
      </c>
      <c r="AU146" s="161" t="s">
        <v>82</v>
      </c>
      <c r="AY146" s="18" t="s">
        <v>201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8" t="s">
        <v>82</v>
      </c>
      <c r="BK146" s="162">
        <f t="shared" si="9"/>
        <v>0</v>
      </c>
      <c r="BL146" s="18" t="s">
        <v>126</v>
      </c>
      <c r="BM146" s="161" t="s">
        <v>532</v>
      </c>
    </row>
    <row r="147" spans="1:65" s="2" customFormat="1" ht="16.5" customHeight="1">
      <c r="A147" s="33"/>
      <c r="B147" s="149"/>
      <c r="C147" s="150" t="s">
        <v>7</v>
      </c>
      <c r="D147" s="150" t="s">
        <v>203</v>
      </c>
      <c r="E147" s="151" t="s">
        <v>1939</v>
      </c>
      <c r="F147" s="152" t="s">
        <v>1940</v>
      </c>
      <c r="G147" s="153" t="s">
        <v>556</v>
      </c>
      <c r="H147" s="154">
        <v>10.25</v>
      </c>
      <c r="I147" s="155"/>
      <c r="J147" s="156">
        <f t="shared" si="0"/>
        <v>0</v>
      </c>
      <c r="K147" s="152" t="s">
        <v>1</v>
      </c>
      <c r="L147" s="34"/>
      <c r="M147" s="157" t="s">
        <v>1</v>
      </c>
      <c r="N147" s="158" t="s">
        <v>41</v>
      </c>
      <c r="O147" s="59"/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126</v>
      </c>
      <c r="AT147" s="161" t="s">
        <v>203</v>
      </c>
      <c r="AU147" s="161" t="s">
        <v>82</v>
      </c>
      <c r="AY147" s="18" t="s">
        <v>201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8" t="s">
        <v>82</v>
      </c>
      <c r="BK147" s="162">
        <f t="shared" si="9"/>
        <v>0</v>
      </c>
      <c r="BL147" s="18" t="s">
        <v>126</v>
      </c>
      <c r="BM147" s="161" t="s">
        <v>543</v>
      </c>
    </row>
    <row r="148" spans="1:65" s="2" customFormat="1" ht="16.5" customHeight="1">
      <c r="A148" s="33"/>
      <c r="B148" s="149"/>
      <c r="C148" s="150" t="s">
        <v>267</v>
      </c>
      <c r="D148" s="150" t="s">
        <v>203</v>
      </c>
      <c r="E148" s="151" t="s">
        <v>1941</v>
      </c>
      <c r="F148" s="152" t="s">
        <v>1942</v>
      </c>
      <c r="G148" s="153" t="s">
        <v>556</v>
      </c>
      <c r="H148" s="154">
        <v>10.25</v>
      </c>
      <c r="I148" s="155"/>
      <c r="J148" s="156">
        <f t="shared" si="0"/>
        <v>0</v>
      </c>
      <c r="K148" s="152" t="s">
        <v>1</v>
      </c>
      <c r="L148" s="34"/>
      <c r="M148" s="157" t="s">
        <v>1</v>
      </c>
      <c r="N148" s="158" t="s">
        <v>41</v>
      </c>
      <c r="O148" s="59"/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126</v>
      </c>
      <c r="AT148" s="161" t="s">
        <v>203</v>
      </c>
      <c r="AU148" s="161" t="s">
        <v>82</v>
      </c>
      <c r="AY148" s="18" t="s">
        <v>201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8" t="s">
        <v>82</v>
      </c>
      <c r="BK148" s="162">
        <f t="shared" si="9"/>
        <v>0</v>
      </c>
      <c r="BL148" s="18" t="s">
        <v>126</v>
      </c>
      <c r="BM148" s="161" t="s">
        <v>553</v>
      </c>
    </row>
    <row r="149" spans="1:65" s="2" customFormat="1" ht="16.5" customHeight="1">
      <c r="A149" s="33"/>
      <c r="B149" s="149"/>
      <c r="C149" s="150" t="s">
        <v>441</v>
      </c>
      <c r="D149" s="150" t="s">
        <v>203</v>
      </c>
      <c r="E149" s="151" t="s">
        <v>1943</v>
      </c>
      <c r="F149" s="152" t="s">
        <v>1944</v>
      </c>
      <c r="G149" s="153" t="s">
        <v>556</v>
      </c>
      <c r="H149" s="154">
        <v>82.5</v>
      </c>
      <c r="I149" s="155"/>
      <c r="J149" s="156">
        <f t="shared" si="0"/>
        <v>0</v>
      </c>
      <c r="K149" s="152" t="s">
        <v>1</v>
      </c>
      <c r="L149" s="34"/>
      <c r="M149" s="157" t="s">
        <v>1</v>
      </c>
      <c r="N149" s="158" t="s">
        <v>41</v>
      </c>
      <c r="O149" s="59"/>
      <c r="P149" s="159">
        <f t="shared" si="1"/>
        <v>0</v>
      </c>
      <c r="Q149" s="159">
        <v>0</v>
      </c>
      <c r="R149" s="159">
        <f t="shared" si="2"/>
        <v>0</v>
      </c>
      <c r="S149" s="159">
        <v>0</v>
      </c>
      <c r="T149" s="160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126</v>
      </c>
      <c r="AT149" s="161" t="s">
        <v>203</v>
      </c>
      <c r="AU149" s="161" t="s">
        <v>82</v>
      </c>
      <c r="AY149" s="18" t="s">
        <v>201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8" t="s">
        <v>82</v>
      </c>
      <c r="BK149" s="162">
        <f t="shared" si="9"/>
        <v>0</v>
      </c>
      <c r="BL149" s="18" t="s">
        <v>126</v>
      </c>
      <c r="BM149" s="161" t="s">
        <v>566</v>
      </c>
    </row>
    <row r="150" spans="1:65" s="2" customFormat="1" ht="16.5" customHeight="1">
      <c r="A150" s="33"/>
      <c r="B150" s="149"/>
      <c r="C150" s="150" t="s">
        <v>273</v>
      </c>
      <c r="D150" s="150" t="s">
        <v>203</v>
      </c>
      <c r="E150" s="151" t="s">
        <v>1945</v>
      </c>
      <c r="F150" s="152" t="s">
        <v>1946</v>
      </c>
      <c r="G150" s="153" t="s">
        <v>556</v>
      </c>
      <c r="H150" s="154">
        <v>5</v>
      </c>
      <c r="I150" s="155"/>
      <c r="J150" s="156">
        <f t="shared" si="0"/>
        <v>0</v>
      </c>
      <c r="K150" s="152" t="s">
        <v>1</v>
      </c>
      <c r="L150" s="34"/>
      <c r="M150" s="157" t="s">
        <v>1</v>
      </c>
      <c r="N150" s="158" t="s">
        <v>41</v>
      </c>
      <c r="O150" s="59"/>
      <c r="P150" s="159">
        <f t="shared" si="1"/>
        <v>0</v>
      </c>
      <c r="Q150" s="159">
        <v>0</v>
      </c>
      <c r="R150" s="159">
        <f t="shared" si="2"/>
        <v>0</v>
      </c>
      <c r="S150" s="159">
        <v>0</v>
      </c>
      <c r="T150" s="160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126</v>
      </c>
      <c r="AT150" s="161" t="s">
        <v>203</v>
      </c>
      <c r="AU150" s="161" t="s">
        <v>82</v>
      </c>
      <c r="AY150" s="18" t="s">
        <v>201</v>
      </c>
      <c r="BE150" s="162">
        <f t="shared" si="4"/>
        <v>0</v>
      </c>
      <c r="BF150" s="162">
        <f t="shared" si="5"/>
        <v>0</v>
      </c>
      <c r="BG150" s="162">
        <f t="shared" si="6"/>
        <v>0</v>
      </c>
      <c r="BH150" s="162">
        <f t="shared" si="7"/>
        <v>0</v>
      </c>
      <c r="BI150" s="162">
        <f t="shared" si="8"/>
        <v>0</v>
      </c>
      <c r="BJ150" s="18" t="s">
        <v>82</v>
      </c>
      <c r="BK150" s="162">
        <f t="shared" si="9"/>
        <v>0</v>
      </c>
      <c r="BL150" s="18" t="s">
        <v>126</v>
      </c>
      <c r="BM150" s="161" t="s">
        <v>579</v>
      </c>
    </row>
    <row r="151" spans="1:65" s="2" customFormat="1" ht="16.5" customHeight="1">
      <c r="A151" s="33"/>
      <c r="B151" s="149"/>
      <c r="C151" s="150" t="s">
        <v>451</v>
      </c>
      <c r="D151" s="150" t="s">
        <v>203</v>
      </c>
      <c r="E151" s="151" t="s">
        <v>1947</v>
      </c>
      <c r="F151" s="152" t="s">
        <v>1948</v>
      </c>
      <c r="G151" s="153" t="s">
        <v>556</v>
      </c>
      <c r="H151" s="154">
        <v>8</v>
      </c>
      <c r="I151" s="155"/>
      <c r="J151" s="156">
        <f t="shared" si="0"/>
        <v>0</v>
      </c>
      <c r="K151" s="152" t="s">
        <v>1</v>
      </c>
      <c r="L151" s="34"/>
      <c r="M151" s="157" t="s">
        <v>1</v>
      </c>
      <c r="N151" s="158" t="s">
        <v>41</v>
      </c>
      <c r="O151" s="59"/>
      <c r="P151" s="159">
        <f t="shared" si="1"/>
        <v>0</v>
      </c>
      <c r="Q151" s="159">
        <v>0</v>
      </c>
      <c r="R151" s="159">
        <f t="shared" si="2"/>
        <v>0</v>
      </c>
      <c r="S151" s="159">
        <v>0</v>
      </c>
      <c r="T151" s="160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126</v>
      </c>
      <c r="AT151" s="161" t="s">
        <v>203</v>
      </c>
      <c r="AU151" s="161" t="s">
        <v>82</v>
      </c>
      <c r="AY151" s="18" t="s">
        <v>201</v>
      </c>
      <c r="BE151" s="162">
        <f t="shared" si="4"/>
        <v>0</v>
      </c>
      <c r="BF151" s="162">
        <f t="shared" si="5"/>
        <v>0</v>
      </c>
      <c r="BG151" s="162">
        <f t="shared" si="6"/>
        <v>0</v>
      </c>
      <c r="BH151" s="162">
        <f t="shared" si="7"/>
        <v>0</v>
      </c>
      <c r="BI151" s="162">
        <f t="shared" si="8"/>
        <v>0</v>
      </c>
      <c r="BJ151" s="18" t="s">
        <v>82</v>
      </c>
      <c r="BK151" s="162">
        <f t="shared" si="9"/>
        <v>0</v>
      </c>
      <c r="BL151" s="18" t="s">
        <v>126</v>
      </c>
      <c r="BM151" s="161" t="s">
        <v>593</v>
      </c>
    </row>
    <row r="152" spans="1:65" s="2" customFormat="1" ht="16.5" customHeight="1">
      <c r="A152" s="33"/>
      <c r="B152" s="149"/>
      <c r="C152" s="150" t="s">
        <v>279</v>
      </c>
      <c r="D152" s="150" t="s">
        <v>203</v>
      </c>
      <c r="E152" s="151" t="s">
        <v>1949</v>
      </c>
      <c r="F152" s="152" t="s">
        <v>1950</v>
      </c>
      <c r="G152" s="153" t="s">
        <v>556</v>
      </c>
      <c r="H152" s="154">
        <v>3.8</v>
      </c>
      <c r="I152" s="155"/>
      <c r="J152" s="156">
        <f t="shared" si="0"/>
        <v>0</v>
      </c>
      <c r="K152" s="152" t="s">
        <v>1</v>
      </c>
      <c r="L152" s="34"/>
      <c r="M152" s="157" t="s">
        <v>1</v>
      </c>
      <c r="N152" s="158" t="s">
        <v>41</v>
      </c>
      <c r="O152" s="59"/>
      <c r="P152" s="159">
        <f t="shared" si="1"/>
        <v>0</v>
      </c>
      <c r="Q152" s="159">
        <v>0</v>
      </c>
      <c r="R152" s="159">
        <f t="shared" si="2"/>
        <v>0</v>
      </c>
      <c r="S152" s="159">
        <v>0</v>
      </c>
      <c r="T152" s="160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126</v>
      </c>
      <c r="AT152" s="161" t="s">
        <v>203</v>
      </c>
      <c r="AU152" s="161" t="s">
        <v>82</v>
      </c>
      <c r="AY152" s="18" t="s">
        <v>201</v>
      </c>
      <c r="BE152" s="162">
        <f t="shared" si="4"/>
        <v>0</v>
      </c>
      <c r="BF152" s="162">
        <f t="shared" si="5"/>
        <v>0</v>
      </c>
      <c r="BG152" s="162">
        <f t="shared" si="6"/>
        <v>0</v>
      </c>
      <c r="BH152" s="162">
        <f t="shared" si="7"/>
        <v>0</v>
      </c>
      <c r="BI152" s="162">
        <f t="shared" si="8"/>
        <v>0</v>
      </c>
      <c r="BJ152" s="18" t="s">
        <v>82</v>
      </c>
      <c r="BK152" s="162">
        <f t="shared" si="9"/>
        <v>0</v>
      </c>
      <c r="BL152" s="18" t="s">
        <v>126</v>
      </c>
      <c r="BM152" s="161" t="s">
        <v>603</v>
      </c>
    </row>
    <row r="153" spans="1:65" s="2" customFormat="1" ht="24.2" customHeight="1">
      <c r="A153" s="33"/>
      <c r="B153" s="149"/>
      <c r="C153" s="150" t="s">
        <v>461</v>
      </c>
      <c r="D153" s="150" t="s">
        <v>203</v>
      </c>
      <c r="E153" s="151" t="s">
        <v>1951</v>
      </c>
      <c r="F153" s="152" t="s">
        <v>1952</v>
      </c>
      <c r="G153" s="153" t="s">
        <v>221</v>
      </c>
      <c r="H153" s="154">
        <v>1</v>
      </c>
      <c r="I153" s="155"/>
      <c r="J153" s="156">
        <f t="shared" si="0"/>
        <v>0</v>
      </c>
      <c r="K153" s="152" t="s">
        <v>1</v>
      </c>
      <c r="L153" s="34"/>
      <c r="M153" s="157" t="s">
        <v>1</v>
      </c>
      <c r="N153" s="158" t="s">
        <v>41</v>
      </c>
      <c r="O153" s="59"/>
      <c r="P153" s="159">
        <f t="shared" si="1"/>
        <v>0</v>
      </c>
      <c r="Q153" s="159">
        <v>0</v>
      </c>
      <c r="R153" s="159">
        <f t="shared" si="2"/>
        <v>0</v>
      </c>
      <c r="S153" s="159">
        <v>0</v>
      </c>
      <c r="T153" s="160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126</v>
      </c>
      <c r="AT153" s="161" t="s">
        <v>203</v>
      </c>
      <c r="AU153" s="161" t="s">
        <v>82</v>
      </c>
      <c r="AY153" s="18" t="s">
        <v>201</v>
      </c>
      <c r="BE153" s="162">
        <f t="shared" si="4"/>
        <v>0</v>
      </c>
      <c r="BF153" s="162">
        <f t="shared" si="5"/>
        <v>0</v>
      </c>
      <c r="BG153" s="162">
        <f t="shared" si="6"/>
        <v>0</v>
      </c>
      <c r="BH153" s="162">
        <f t="shared" si="7"/>
        <v>0</v>
      </c>
      <c r="BI153" s="162">
        <f t="shared" si="8"/>
        <v>0</v>
      </c>
      <c r="BJ153" s="18" t="s">
        <v>82</v>
      </c>
      <c r="BK153" s="162">
        <f t="shared" si="9"/>
        <v>0</v>
      </c>
      <c r="BL153" s="18" t="s">
        <v>126</v>
      </c>
      <c r="BM153" s="161" t="s">
        <v>622</v>
      </c>
    </row>
    <row r="154" spans="1:65" s="2" customFormat="1" ht="24.2" customHeight="1">
      <c r="A154" s="33"/>
      <c r="B154" s="149"/>
      <c r="C154" s="150" t="s">
        <v>286</v>
      </c>
      <c r="D154" s="150" t="s">
        <v>203</v>
      </c>
      <c r="E154" s="151" t="s">
        <v>1953</v>
      </c>
      <c r="F154" s="152" t="s">
        <v>1954</v>
      </c>
      <c r="G154" s="153" t="s">
        <v>221</v>
      </c>
      <c r="H154" s="154">
        <v>1</v>
      </c>
      <c r="I154" s="155"/>
      <c r="J154" s="156">
        <f t="shared" si="0"/>
        <v>0</v>
      </c>
      <c r="K154" s="152" t="s">
        <v>1</v>
      </c>
      <c r="L154" s="34"/>
      <c r="M154" s="209" t="s">
        <v>1</v>
      </c>
      <c r="N154" s="210" t="s">
        <v>41</v>
      </c>
      <c r="O154" s="211"/>
      <c r="P154" s="212">
        <f t="shared" si="1"/>
        <v>0</v>
      </c>
      <c r="Q154" s="212">
        <v>0</v>
      </c>
      <c r="R154" s="212">
        <f t="shared" si="2"/>
        <v>0</v>
      </c>
      <c r="S154" s="212">
        <v>0</v>
      </c>
      <c r="T154" s="213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126</v>
      </c>
      <c r="AT154" s="161" t="s">
        <v>203</v>
      </c>
      <c r="AU154" s="161" t="s">
        <v>82</v>
      </c>
      <c r="AY154" s="18" t="s">
        <v>201</v>
      </c>
      <c r="BE154" s="162">
        <f t="shared" si="4"/>
        <v>0</v>
      </c>
      <c r="BF154" s="162">
        <f t="shared" si="5"/>
        <v>0</v>
      </c>
      <c r="BG154" s="162">
        <f t="shared" si="6"/>
        <v>0</v>
      </c>
      <c r="BH154" s="162">
        <f t="shared" si="7"/>
        <v>0</v>
      </c>
      <c r="BI154" s="162">
        <f t="shared" si="8"/>
        <v>0</v>
      </c>
      <c r="BJ154" s="18" t="s">
        <v>82</v>
      </c>
      <c r="BK154" s="162">
        <f t="shared" si="9"/>
        <v>0</v>
      </c>
      <c r="BL154" s="18" t="s">
        <v>126</v>
      </c>
      <c r="BM154" s="161" t="s">
        <v>631</v>
      </c>
    </row>
    <row r="155" spans="1:65" s="2" customFormat="1" ht="6.95" customHeight="1">
      <c r="A155" s="33"/>
      <c r="B155" s="48"/>
      <c r="C155" s="49"/>
      <c r="D155" s="49"/>
      <c r="E155" s="49"/>
      <c r="F155" s="49"/>
      <c r="G155" s="49"/>
      <c r="H155" s="49"/>
      <c r="I155" s="49"/>
      <c r="J155" s="49"/>
      <c r="K155" s="49"/>
      <c r="L155" s="34"/>
      <c r="M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</row>
  </sheetData>
  <autoFilter ref="C124:K154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112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162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0" t="str">
        <f>'Rekapitulace stavby'!K6</f>
        <v>Technikův pavilon</v>
      </c>
      <c r="F7" s="271"/>
      <c r="G7" s="271"/>
      <c r="H7" s="271"/>
      <c r="L7" s="21"/>
    </row>
    <row r="8" spans="1:46" ht="12.75">
      <c r="B8" s="21"/>
      <c r="D8" s="28" t="s">
        <v>163</v>
      </c>
      <c r="L8" s="21"/>
    </row>
    <row r="9" spans="1:46" s="1" customFormat="1" ht="16.5" customHeight="1">
      <c r="B9" s="21"/>
      <c r="E9" s="270" t="s">
        <v>164</v>
      </c>
      <c r="F9" s="254"/>
      <c r="G9" s="254"/>
      <c r="H9" s="254"/>
      <c r="L9" s="21"/>
    </row>
    <row r="10" spans="1:46" s="1" customFormat="1" ht="12" customHeight="1">
      <c r="B10" s="21"/>
      <c r="D10" s="28" t="s">
        <v>165</v>
      </c>
      <c r="L10" s="21"/>
    </row>
    <row r="11" spans="1:46" s="2" customFormat="1" ht="16.5" customHeight="1">
      <c r="A11" s="33"/>
      <c r="B11" s="34"/>
      <c r="C11" s="33"/>
      <c r="D11" s="33"/>
      <c r="E11" s="274" t="s">
        <v>1732</v>
      </c>
      <c r="F11" s="272"/>
      <c r="G11" s="272"/>
      <c r="H11" s="272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1733</v>
      </c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33" t="s">
        <v>1955</v>
      </c>
      <c r="F13" s="272"/>
      <c r="G13" s="272"/>
      <c r="H13" s="272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1.25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28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20</v>
      </c>
      <c r="E16" s="33"/>
      <c r="F16" s="26" t="s">
        <v>167</v>
      </c>
      <c r="G16" s="33"/>
      <c r="H16" s="33"/>
      <c r="I16" s="28" t="s">
        <v>22</v>
      </c>
      <c r="J16" s="56" t="str">
        <f>'Rekapitulace stavby'!AN8</f>
        <v>21. 11. 2024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24</v>
      </c>
      <c r="E18" s="33"/>
      <c r="F18" s="33"/>
      <c r="G18" s="33"/>
      <c r="H18" s="33"/>
      <c r="I18" s="28" t="s">
        <v>25</v>
      </c>
      <c r="J18" s="26" t="str">
        <f>IF('Rekapitulace stavby'!AN10="","",'Rekapitulace stavby'!AN10)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tr">
        <f>IF('Rekapitulace stavby'!E11="","",'Rekapitulace stavby'!E11)</f>
        <v>Statutární město Liberec, nám.Dr.E.Beneše</v>
      </c>
      <c r="F19" s="33"/>
      <c r="G19" s="33"/>
      <c r="H19" s="33"/>
      <c r="I19" s="28" t="s">
        <v>27</v>
      </c>
      <c r="J19" s="26" t="str">
        <f>IF('Rekapitulace stavby'!AN11="","",'Rekapitulace stavby'!AN11)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28</v>
      </c>
      <c r="E21" s="33"/>
      <c r="F21" s="33"/>
      <c r="G21" s="33"/>
      <c r="H21" s="33"/>
      <c r="I21" s="28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73" t="str">
        <f>'Rekapitulace stavby'!E14</f>
        <v>Vyplň údaj</v>
      </c>
      <c r="F22" s="253"/>
      <c r="G22" s="253"/>
      <c r="H22" s="253"/>
      <c r="I22" s="28" t="s">
        <v>27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30</v>
      </c>
      <c r="E24" s="33"/>
      <c r="F24" s="33"/>
      <c r="G24" s="33"/>
      <c r="H24" s="33"/>
      <c r="I24" s="28" t="s">
        <v>25</v>
      </c>
      <c r="J24" s="26" t="str">
        <f>IF('Rekapitulace stavby'!AN16="","",'Rekapitulace stavby'!AN16)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tr">
        <f>IF('Rekapitulace stavby'!E17="","",'Rekapitulace stavby'!E17)</f>
        <v>Kancelář architektury města, nám.Dr.E.Beneše</v>
      </c>
      <c r="F25" s="33"/>
      <c r="G25" s="33"/>
      <c r="H25" s="33"/>
      <c r="I25" s="28" t="s">
        <v>27</v>
      </c>
      <c r="J25" s="26" t="str">
        <f>IF('Rekapitulace stavby'!AN17="","",'Rekapitulace stavby'!AN17)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33</v>
      </c>
      <c r="E27" s="33"/>
      <c r="F27" s="33"/>
      <c r="G27" s="33"/>
      <c r="H27" s="33"/>
      <c r="I27" s="28" t="s">
        <v>25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>PROPOS Liberec s.r.o.</v>
      </c>
      <c r="F28" s="33"/>
      <c r="G28" s="33"/>
      <c r="H28" s="33"/>
      <c r="I28" s="28" t="s">
        <v>27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35</v>
      </c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0"/>
      <c r="B31" s="101"/>
      <c r="C31" s="100"/>
      <c r="D31" s="100"/>
      <c r="E31" s="258" t="s">
        <v>1</v>
      </c>
      <c r="F31" s="258"/>
      <c r="G31" s="258"/>
      <c r="H31" s="258"/>
      <c r="I31" s="100"/>
      <c r="J31" s="100"/>
      <c r="K31" s="100"/>
      <c r="L31" s="102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2" customFormat="1" ht="6.95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3" t="s">
        <v>36</v>
      </c>
      <c r="E34" s="33"/>
      <c r="F34" s="33"/>
      <c r="G34" s="33"/>
      <c r="H34" s="33"/>
      <c r="I34" s="33"/>
      <c r="J34" s="72">
        <f>ROUND(J125,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67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3"/>
      <c r="F36" s="37" t="s">
        <v>38</v>
      </c>
      <c r="G36" s="33"/>
      <c r="H36" s="33"/>
      <c r="I36" s="37" t="s">
        <v>37</v>
      </c>
      <c r="J36" s="37" t="s">
        <v>39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4"/>
      <c r="C37" s="33"/>
      <c r="D37" s="104" t="s">
        <v>40</v>
      </c>
      <c r="E37" s="28" t="s">
        <v>41</v>
      </c>
      <c r="F37" s="105">
        <f>ROUND((SUM(BE125:BE133)),  2)</f>
        <v>0</v>
      </c>
      <c r="G37" s="33"/>
      <c r="H37" s="33"/>
      <c r="I37" s="106">
        <v>0.21</v>
      </c>
      <c r="J37" s="105">
        <f>ROUND(((SUM(BE125:BE133))*I37),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28" t="s">
        <v>42</v>
      </c>
      <c r="F38" s="105">
        <f>ROUND((SUM(BF125:BF133)),  2)</f>
        <v>0</v>
      </c>
      <c r="G38" s="33"/>
      <c r="H38" s="33"/>
      <c r="I38" s="106">
        <v>0.12</v>
      </c>
      <c r="J38" s="105">
        <f>ROUND(((SUM(BF125:BF133))*I38),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43</v>
      </c>
      <c r="F39" s="105">
        <f>ROUND((SUM(BG125:BG133)),  2)</f>
        <v>0</v>
      </c>
      <c r="G39" s="33"/>
      <c r="H39" s="33"/>
      <c r="I39" s="106">
        <v>0.21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44</v>
      </c>
      <c r="F40" s="105">
        <f>ROUND((SUM(BH125:BH133)),  2)</f>
        <v>0</v>
      </c>
      <c r="G40" s="33"/>
      <c r="H40" s="33"/>
      <c r="I40" s="106">
        <v>0.12</v>
      </c>
      <c r="J40" s="105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28" t="s">
        <v>45</v>
      </c>
      <c r="F41" s="105">
        <f>ROUND((SUM(BI125:BI133)),  2)</f>
        <v>0</v>
      </c>
      <c r="G41" s="33"/>
      <c r="H41" s="33"/>
      <c r="I41" s="106">
        <v>0</v>
      </c>
      <c r="J41" s="105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07"/>
      <c r="D43" s="108" t="s">
        <v>46</v>
      </c>
      <c r="E43" s="61"/>
      <c r="F43" s="61"/>
      <c r="G43" s="109" t="s">
        <v>47</v>
      </c>
      <c r="H43" s="110" t="s">
        <v>48</v>
      </c>
      <c r="I43" s="61"/>
      <c r="J43" s="111">
        <f>SUM(J34:J41)</f>
        <v>0</v>
      </c>
      <c r="K43" s="112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0" t="str">
        <f>E7</f>
        <v>Technikův pavilon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163</v>
      </c>
      <c r="L86" s="21"/>
    </row>
    <row r="87" spans="1:31" s="1" customFormat="1" ht="16.5" customHeight="1">
      <c r="B87" s="21"/>
      <c r="E87" s="270" t="s">
        <v>164</v>
      </c>
      <c r="F87" s="254"/>
      <c r="G87" s="254"/>
      <c r="H87" s="254"/>
      <c r="L87" s="21"/>
    </row>
    <row r="88" spans="1:31" s="1" customFormat="1" ht="12" customHeight="1">
      <c r="B88" s="21"/>
      <c r="C88" s="28" t="s">
        <v>165</v>
      </c>
      <c r="L88" s="21"/>
    </row>
    <row r="89" spans="1:31" s="2" customFormat="1" ht="16.5" customHeight="1">
      <c r="A89" s="33"/>
      <c r="B89" s="34"/>
      <c r="C89" s="33"/>
      <c r="D89" s="33"/>
      <c r="E89" s="274" t="s">
        <v>1732</v>
      </c>
      <c r="F89" s="272"/>
      <c r="G89" s="272"/>
      <c r="H89" s="272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1733</v>
      </c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33" t="str">
        <f>E13</f>
        <v>06 - Kamenické prvky</v>
      </c>
      <c r="F91" s="272"/>
      <c r="G91" s="272"/>
      <c r="H91" s="272"/>
      <c r="I91" s="3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20</v>
      </c>
      <c r="D93" s="33"/>
      <c r="E93" s="33"/>
      <c r="F93" s="26" t="str">
        <f>F16</f>
        <v xml:space="preserve"> </v>
      </c>
      <c r="G93" s="33"/>
      <c r="H93" s="33"/>
      <c r="I93" s="28" t="s">
        <v>22</v>
      </c>
      <c r="J93" s="56" t="str">
        <f>IF(J16="","",J16)</f>
        <v>21. 11. 2024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40.15" customHeight="1">
      <c r="A95" s="33"/>
      <c r="B95" s="34"/>
      <c r="C95" s="28" t="s">
        <v>24</v>
      </c>
      <c r="D95" s="33"/>
      <c r="E95" s="33"/>
      <c r="F95" s="26" t="str">
        <f>E19</f>
        <v>Statutární město Liberec, nám.Dr.E.Beneše</v>
      </c>
      <c r="G95" s="33"/>
      <c r="H95" s="33"/>
      <c r="I95" s="28" t="s">
        <v>30</v>
      </c>
      <c r="J95" s="31" t="str">
        <f>E25</f>
        <v>Kancelář architektury města, nám.Dr.E.Beneše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5.7" customHeight="1">
      <c r="A96" s="33"/>
      <c r="B96" s="34"/>
      <c r="C96" s="28" t="s">
        <v>28</v>
      </c>
      <c r="D96" s="33"/>
      <c r="E96" s="33"/>
      <c r="F96" s="26" t="str">
        <f>IF(E22="","",E22)</f>
        <v>Vyplň údaj</v>
      </c>
      <c r="G96" s="33"/>
      <c r="H96" s="33"/>
      <c r="I96" s="28" t="s">
        <v>33</v>
      </c>
      <c r="J96" s="31" t="str">
        <f>E28</f>
        <v>PROPOS Liberec s.r.o.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15" t="s">
        <v>169</v>
      </c>
      <c r="D98" s="107"/>
      <c r="E98" s="107"/>
      <c r="F98" s="107"/>
      <c r="G98" s="107"/>
      <c r="H98" s="107"/>
      <c r="I98" s="107"/>
      <c r="J98" s="116" t="s">
        <v>170</v>
      </c>
      <c r="K98" s="107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17" t="s">
        <v>171</v>
      </c>
      <c r="D100" s="33"/>
      <c r="E100" s="33"/>
      <c r="F100" s="33"/>
      <c r="G100" s="33"/>
      <c r="H100" s="33"/>
      <c r="I100" s="33"/>
      <c r="J100" s="72">
        <f>J125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172</v>
      </c>
    </row>
    <row r="101" spans="1:47" s="9" customFormat="1" ht="24.95" customHeight="1">
      <c r="B101" s="118"/>
      <c r="D101" s="119" t="s">
        <v>1956</v>
      </c>
      <c r="E101" s="120"/>
      <c r="F101" s="120"/>
      <c r="G101" s="120"/>
      <c r="H101" s="120"/>
      <c r="I101" s="120"/>
      <c r="J101" s="121">
        <f>J126</f>
        <v>0</v>
      </c>
      <c r="L101" s="118"/>
    </row>
    <row r="102" spans="1:47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47" s="2" customFormat="1" ht="6.95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47" s="2" customFormat="1" ht="6.95" customHeight="1">
      <c r="A107" s="33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24.95" customHeight="1">
      <c r="A108" s="33"/>
      <c r="B108" s="34"/>
      <c r="C108" s="22" t="s">
        <v>186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2" customHeight="1">
      <c r="A110" s="33"/>
      <c r="B110" s="34"/>
      <c r="C110" s="28" t="s">
        <v>16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6.5" customHeight="1">
      <c r="A111" s="33"/>
      <c r="B111" s="34"/>
      <c r="C111" s="33"/>
      <c r="D111" s="33"/>
      <c r="E111" s="270" t="str">
        <f>E7</f>
        <v>Technikův pavilon</v>
      </c>
      <c r="F111" s="271"/>
      <c r="G111" s="271"/>
      <c r="H111" s="271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1" customFormat="1" ht="12" customHeight="1">
      <c r="B112" s="21"/>
      <c r="C112" s="28" t="s">
        <v>163</v>
      </c>
      <c r="L112" s="21"/>
    </row>
    <row r="113" spans="1:65" s="1" customFormat="1" ht="16.5" customHeight="1">
      <c r="B113" s="21"/>
      <c r="E113" s="270" t="s">
        <v>164</v>
      </c>
      <c r="F113" s="254"/>
      <c r="G113" s="254"/>
      <c r="H113" s="254"/>
      <c r="L113" s="21"/>
    </row>
    <row r="114" spans="1:65" s="1" customFormat="1" ht="12" customHeight="1">
      <c r="B114" s="21"/>
      <c r="C114" s="28" t="s">
        <v>165</v>
      </c>
      <c r="L114" s="21"/>
    </row>
    <row r="115" spans="1:65" s="2" customFormat="1" ht="16.5" customHeight="1">
      <c r="A115" s="33"/>
      <c r="B115" s="34"/>
      <c r="C115" s="33"/>
      <c r="D115" s="33"/>
      <c r="E115" s="274" t="s">
        <v>1732</v>
      </c>
      <c r="F115" s="272"/>
      <c r="G115" s="272"/>
      <c r="H115" s="272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1733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33" t="str">
        <f>E13</f>
        <v>06 - Kamenické prvky</v>
      </c>
      <c r="F117" s="272"/>
      <c r="G117" s="272"/>
      <c r="H117" s="272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3"/>
      <c r="E119" s="33"/>
      <c r="F119" s="26" t="str">
        <f>F16</f>
        <v xml:space="preserve"> </v>
      </c>
      <c r="G119" s="33"/>
      <c r="H119" s="33"/>
      <c r="I119" s="28" t="s">
        <v>22</v>
      </c>
      <c r="J119" s="56" t="str">
        <f>IF(J16="","",J16)</f>
        <v>21. 11. 2024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40.15" customHeight="1">
      <c r="A121" s="33"/>
      <c r="B121" s="34"/>
      <c r="C121" s="28" t="s">
        <v>24</v>
      </c>
      <c r="D121" s="33"/>
      <c r="E121" s="33"/>
      <c r="F121" s="26" t="str">
        <f>E19</f>
        <v>Statutární město Liberec, nám.Dr.E.Beneše</v>
      </c>
      <c r="G121" s="33"/>
      <c r="H121" s="33"/>
      <c r="I121" s="28" t="s">
        <v>30</v>
      </c>
      <c r="J121" s="31" t="str">
        <f>E25</f>
        <v>Kancelář architektury města, nám.Dr.E.Beneše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25.7" customHeight="1">
      <c r="A122" s="33"/>
      <c r="B122" s="34"/>
      <c r="C122" s="28" t="s">
        <v>28</v>
      </c>
      <c r="D122" s="33"/>
      <c r="E122" s="33"/>
      <c r="F122" s="26" t="str">
        <f>IF(E22="","",E22)</f>
        <v>Vyplň údaj</v>
      </c>
      <c r="G122" s="33"/>
      <c r="H122" s="33"/>
      <c r="I122" s="28" t="s">
        <v>33</v>
      </c>
      <c r="J122" s="31" t="str">
        <f>E28</f>
        <v>PROPOS Liberec s.r.o.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6"/>
      <c r="B124" s="127"/>
      <c r="C124" s="128" t="s">
        <v>187</v>
      </c>
      <c r="D124" s="129" t="s">
        <v>61</v>
      </c>
      <c r="E124" s="129" t="s">
        <v>57</v>
      </c>
      <c r="F124" s="129" t="s">
        <v>58</v>
      </c>
      <c r="G124" s="129" t="s">
        <v>188</v>
      </c>
      <c r="H124" s="129" t="s">
        <v>189</v>
      </c>
      <c r="I124" s="129" t="s">
        <v>190</v>
      </c>
      <c r="J124" s="129" t="s">
        <v>170</v>
      </c>
      <c r="K124" s="130" t="s">
        <v>191</v>
      </c>
      <c r="L124" s="131"/>
      <c r="M124" s="63" t="s">
        <v>1</v>
      </c>
      <c r="N124" s="64" t="s">
        <v>40</v>
      </c>
      <c r="O124" s="64" t="s">
        <v>192</v>
      </c>
      <c r="P124" s="64" t="s">
        <v>193</v>
      </c>
      <c r="Q124" s="64" t="s">
        <v>194</v>
      </c>
      <c r="R124" s="64" t="s">
        <v>195</v>
      </c>
      <c r="S124" s="64" t="s">
        <v>196</v>
      </c>
      <c r="T124" s="65" t="s">
        <v>197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65" s="2" customFormat="1" ht="22.9" customHeight="1">
      <c r="A125" s="33"/>
      <c r="B125" s="34"/>
      <c r="C125" s="70" t="s">
        <v>198</v>
      </c>
      <c r="D125" s="33"/>
      <c r="E125" s="33"/>
      <c r="F125" s="33"/>
      <c r="G125" s="33"/>
      <c r="H125" s="33"/>
      <c r="I125" s="33"/>
      <c r="J125" s="132">
        <f>BK125</f>
        <v>0</v>
      </c>
      <c r="K125" s="33"/>
      <c r="L125" s="34"/>
      <c r="M125" s="66"/>
      <c r="N125" s="57"/>
      <c r="O125" s="67"/>
      <c r="P125" s="133">
        <f>P126</f>
        <v>0</v>
      </c>
      <c r="Q125" s="67"/>
      <c r="R125" s="133">
        <f>R126</f>
        <v>0</v>
      </c>
      <c r="S125" s="67"/>
      <c r="T125" s="134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75</v>
      </c>
      <c r="AU125" s="18" t="s">
        <v>172</v>
      </c>
      <c r="BK125" s="135">
        <f>BK126</f>
        <v>0</v>
      </c>
    </row>
    <row r="126" spans="1:65" s="12" customFormat="1" ht="25.9" customHeight="1">
      <c r="B126" s="136"/>
      <c r="D126" s="137" t="s">
        <v>75</v>
      </c>
      <c r="E126" s="138" t="s">
        <v>1736</v>
      </c>
      <c r="F126" s="138" t="s">
        <v>1957</v>
      </c>
      <c r="I126" s="139"/>
      <c r="J126" s="140">
        <f>BK126</f>
        <v>0</v>
      </c>
      <c r="L126" s="136"/>
      <c r="M126" s="141"/>
      <c r="N126" s="142"/>
      <c r="O126" s="142"/>
      <c r="P126" s="143">
        <f>SUM(P127:P133)</f>
        <v>0</v>
      </c>
      <c r="Q126" s="142"/>
      <c r="R126" s="143">
        <f>SUM(R127:R133)</f>
        <v>0</v>
      </c>
      <c r="S126" s="142"/>
      <c r="T126" s="144">
        <f>SUM(T127:T133)</f>
        <v>0</v>
      </c>
      <c r="AR126" s="137" t="s">
        <v>82</v>
      </c>
      <c r="AT126" s="145" t="s">
        <v>75</v>
      </c>
      <c r="AU126" s="145" t="s">
        <v>76</v>
      </c>
      <c r="AY126" s="137" t="s">
        <v>201</v>
      </c>
      <c r="BK126" s="146">
        <f>SUM(BK127:BK133)</f>
        <v>0</v>
      </c>
    </row>
    <row r="127" spans="1:65" s="2" customFormat="1" ht="16.5" customHeight="1">
      <c r="A127" s="33"/>
      <c r="B127" s="149"/>
      <c r="C127" s="150" t="s">
        <v>82</v>
      </c>
      <c r="D127" s="150" t="s">
        <v>203</v>
      </c>
      <c r="E127" s="151" t="s">
        <v>1958</v>
      </c>
      <c r="F127" s="152" t="s">
        <v>1959</v>
      </c>
      <c r="G127" s="153" t="s">
        <v>721</v>
      </c>
      <c r="H127" s="154">
        <v>7</v>
      </c>
      <c r="I127" s="155"/>
      <c r="J127" s="156">
        <f t="shared" ref="J127:J133" si="0">ROUND(I127*H127,2)</f>
        <v>0</v>
      </c>
      <c r="K127" s="152" t="s">
        <v>1</v>
      </c>
      <c r="L127" s="34"/>
      <c r="M127" s="157" t="s">
        <v>1</v>
      </c>
      <c r="N127" s="158" t="s">
        <v>41</v>
      </c>
      <c r="O127" s="59"/>
      <c r="P127" s="159">
        <f t="shared" ref="P127:P133" si="1">O127*H127</f>
        <v>0</v>
      </c>
      <c r="Q127" s="159">
        <v>0</v>
      </c>
      <c r="R127" s="159">
        <f t="shared" ref="R127:R133" si="2">Q127*H127</f>
        <v>0</v>
      </c>
      <c r="S127" s="159">
        <v>0</v>
      </c>
      <c r="T127" s="160">
        <f t="shared" ref="T127:T133" si="3"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1" t="s">
        <v>126</v>
      </c>
      <c r="AT127" s="161" t="s">
        <v>203</v>
      </c>
      <c r="AU127" s="161" t="s">
        <v>82</v>
      </c>
      <c r="AY127" s="18" t="s">
        <v>201</v>
      </c>
      <c r="BE127" s="162">
        <f t="shared" ref="BE127:BE133" si="4">IF(N127="základní",J127,0)</f>
        <v>0</v>
      </c>
      <c r="BF127" s="162">
        <f t="shared" ref="BF127:BF133" si="5">IF(N127="snížená",J127,0)</f>
        <v>0</v>
      </c>
      <c r="BG127" s="162">
        <f t="shared" ref="BG127:BG133" si="6">IF(N127="zákl. přenesená",J127,0)</f>
        <v>0</v>
      </c>
      <c r="BH127" s="162">
        <f t="shared" ref="BH127:BH133" si="7">IF(N127="sníž. přenesená",J127,0)</f>
        <v>0</v>
      </c>
      <c r="BI127" s="162">
        <f t="shared" ref="BI127:BI133" si="8">IF(N127="nulová",J127,0)</f>
        <v>0</v>
      </c>
      <c r="BJ127" s="18" t="s">
        <v>82</v>
      </c>
      <c r="BK127" s="162">
        <f t="shared" ref="BK127:BK133" si="9">ROUND(I127*H127,2)</f>
        <v>0</v>
      </c>
      <c r="BL127" s="18" t="s">
        <v>126</v>
      </c>
      <c r="BM127" s="161" t="s">
        <v>84</v>
      </c>
    </row>
    <row r="128" spans="1:65" s="2" customFormat="1" ht="16.5" customHeight="1">
      <c r="A128" s="33"/>
      <c r="B128" s="149"/>
      <c r="C128" s="150" t="s">
        <v>84</v>
      </c>
      <c r="D128" s="150" t="s">
        <v>203</v>
      </c>
      <c r="E128" s="151" t="s">
        <v>1960</v>
      </c>
      <c r="F128" s="152" t="s">
        <v>1961</v>
      </c>
      <c r="G128" s="153" t="s">
        <v>721</v>
      </c>
      <c r="H128" s="154">
        <v>2</v>
      </c>
      <c r="I128" s="155"/>
      <c r="J128" s="156">
        <f t="shared" si="0"/>
        <v>0</v>
      </c>
      <c r="K128" s="152" t="s">
        <v>1</v>
      </c>
      <c r="L128" s="34"/>
      <c r="M128" s="157" t="s">
        <v>1</v>
      </c>
      <c r="N128" s="158" t="s">
        <v>41</v>
      </c>
      <c r="O128" s="59"/>
      <c r="P128" s="159">
        <f t="shared" si="1"/>
        <v>0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126</v>
      </c>
      <c r="AT128" s="161" t="s">
        <v>203</v>
      </c>
      <c r="AU128" s="161" t="s">
        <v>82</v>
      </c>
      <c r="AY128" s="18" t="s">
        <v>201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8" t="s">
        <v>82</v>
      </c>
      <c r="BK128" s="162">
        <f t="shared" si="9"/>
        <v>0</v>
      </c>
      <c r="BL128" s="18" t="s">
        <v>126</v>
      </c>
      <c r="BM128" s="161" t="s">
        <v>126</v>
      </c>
    </row>
    <row r="129" spans="1:65" s="2" customFormat="1" ht="16.5" customHeight="1">
      <c r="A129" s="33"/>
      <c r="B129" s="149"/>
      <c r="C129" s="150" t="s">
        <v>97</v>
      </c>
      <c r="D129" s="150" t="s">
        <v>203</v>
      </c>
      <c r="E129" s="151" t="s">
        <v>1962</v>
      </c>
      <c r="F129" s="152" t="s">
        <v>1963</v>
      </c>
      <c r="G129" s="153" t="s">
        <v>721</v>
      </c>
      <c r="H129" s="154">
        <v>2</v>
      </c>
      <c r="I129" s="155"/>
      <c r="J129" s="156">
        <f t="shared" si="0"/>
        <v>0</v>
      </c>
      <c r="K129" s="152" t="s">
        <v>1</v>
      </c>
      <c r="L129" s="34"/>
      <c r="M129" s="157" t="s">
        <v>1</v>
      </c>
      <c r="N129" s="158" t="s">
        <v>41</v>
      </c>
      <c r="O129" s="59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126</v>
      </c>
      <c r="AT129" s="161" t="s">
        <v>203</v>
      </c>
      <c r="AU129" s="161" t="s">
        <v>82</v>
      </c>
      <c r="AY129" s="18" t="s">
        <v>201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8" t="s">
        <v>82</v>
      </c>
      <c r="BK129" s="162">
        <f t="shared" si="9"/>
        <v>0</v>
      </c>
      <c r="BL129" s="18" t="s">
        <v>126</v>
      </c>
      <c r="BM129" s="161" t="s">
        <v>222</v>
      </c>
    </row>
    <row r="130" spans="1:65" s="2" customFormat="1" ht="16.5" customHeight="1">
      <c r="A130" s="33"/>
      <c r="B130" s="149"/>
      <c r="C130" s="150" t="s">
        <v>126</v>
      </c>
      <c r="D130" s="150" t="s">
        <v>203</v>
      </c>
      <c r="E130" s="151" t="s">
        <v>1964</v>
      </c>
      <c r="F130" s="152" t="s">
        <v>1965</v>
      </c>
      <c r="G130" s="153" t="s">
        <v>721</v>
      </c>
      <c r="H130" s="154">
        <v>2</v>
      </c>
      <c r="I130" s="155"/>
      <c r="J130" s="156">
        <f t="shared" si="0"/>
        <v>0</v>
      </c>
      <c r="K130" s="152" t="s">
        <v>1</v>
      </c>
      <c r="L130" s="34"/>
      <c r="M130" s="157" t="s">
        <v>1</v>
      </c>
      <c r="N130" s="158" t="s">
        <v>41</v>
      </c>
      <c r="O130" s="59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126</v>
      </c>
      <c r="AT130" s="161" t="s">
        <v>203</v>
      </c>
      <c r="AU130" s="161" t="s">
        <v>82</v>
      </c>
      <c r="AY130" s="18" t="s">
        <v>201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8" t="s">
        <v>82</v>
      </c>
      <c r="BK130" s="162">
        <f t="shared" si="9"/>
        <v>0</v>
      </c>
      <c r="BL130" s="18" t="s">
        <v>126</v>
      </c>
      <c r="BM130" s="161" t="s">
        <v>216</v>
      </c>
    </row>
    <row r="131" spans="1:65" s="2" customFormat="1" ht="16.5" customHeight="1">
      <c r="A131" s="33"/>
      <c r="B131" s="149"/>
      <c r="C131" s="150" t="s">
        <v>229</v>
      </c>
      <c r="D131" s="150" t="s">
        <v>203</v>
      </c>
      <c r="E131" s="151" t="s">
        <v>1966</v>
      </c>
      <c r="F131" s="152" t="s">
        <v>1967</v>
      </c>
      <c r="G131" s="153" t="s">
        <v>721</v>
      </c>
      <c r="H131" s="154">
        <v>4</v>
      </c>
      <c r="I131" s="155"/>
      <c r="J131" s="156">
        <f t="shared" si="0"/>
        <v>0</v>
      </c>
      <c r="K131" s="152" t="s">
        <v>1</v>
      </c>
      <c r="L131" s="34"/>
      <c r="M131" s="157" t="s">
        <v>1</v>
      </c>
      <c r="N131" s="158" t="s">
        <v>41</v>
      </c>
      <c r="O131" s="59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126</v>
      </c>
      <c r="AT131" s="161" t="s">
        <v>203</v>
      </c>
      <c r="AU131" s="161" t="s">
        <v>82</v>
      </c>
      <c r="AY131" s="18" t="s">
        <v>201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8" t="s">
        <v>82</v>
      </c>
      <c r="BK131" s="162">
        <f t="shared" si="9"/>
        <v>0</v>
      </c>
      <c r="BL131" s="18" t="s">
        <v>126</v>
      </c>
      <c r="BM131" s="161" t="s">
        <v>233</v>
      </c>
    </row>
    <row r="132" spans="1:65" s="2" customFormat="1" ht="16.5" customHeight="1">
      <c r="A132" s="33"/>
      <c r="B132" s="149"/>
      <c r="C132" s="150" t="s">
        <v>222</v>
      </c>
      <c r="D132" s="150" t="s">
        <v>203</v>
      </c>
      <c r="E132" s="151" t="s">
        <v>1968</v>
      </c>
      <c r="F132" s="152" t="s">
        <v>1969</v>
      </c>
      <c r="G132" s="153" t="s">
        <v>721</v>
      </c>
      <c r="H132" s="154">
        <v>2</v>
      </c>
      <c r="I132" s="155"/>
      <c r="J132" s="156">
        <f t="shared" si="0"/>
        <v>0</v>
      </c>
      <c r="K132" s="152" t="s">
        <v>1</v>
      </c>
      <c r="L132" s="34"/>
      <c r="M132" s="157" t="s">
        <v>1</v>
      </c>
      <c r="N132" s="158" t="s">
        <v>41</v>
      </c>
      <c r="O132" s="59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126</v>
      </c>
      <c r="AT132" s="161" t="s">
        <v>203</v>
      </c>
      <c r="AU132" s="161" t="s">
        <v>82</v>
      </c>
      <c r="AY132" s="18" t="s">
        <v>201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8" t="s">
        <v>82</v>
      </c>
      <c r="BK132" s="162">
        <f t="shared" si="9"/>
        <v>0</v>
      </c>
      <c r="BL132" s="18" t="s">
        <v>126</v>
      </c>
      <c r="BM132" s="161" t="s">
        <v>8</v>
      </c>
    </row>
    <row r="133" spans="1:65" s="2" customFormat="1" ht="16.5" customHeight="1">
      <c r="A133" s="33"/>
      <c r="B133" s="149"/>
      <c r="C133" s="150" t="s">
        <v>244</v>
      </c>
      <c r="D133" s="150" t="s">
        <v>203</v>
      </c>
      <c r="E133" s="151" t="s">
        <v>1970</v>
      </c>
      <c r="F133" s="152" t="s">
        <v>1971</v>
      </c>
      <c r="G133" s="153" t="s">
        <v>721</v>
      </c>
      <c r="H133" s="154">
        <v>19</v>
      </c>
      <c r="I133" s="155"/>
      <c r="J133" s="156">
        <f t="shared" si="0"/>
        <v>0</v>
      </c>
      <c r="K133" s="152" t="s">
        <v>1</v>
      </c>
      <c r="L133" s="34"/>
      <c r="M133" s="209" t="s">
        <v>1</v>
      </c>
      <c r="N133" s="210" t="s">
        <v>41</v>
      </c>
      <c r="O133" s="211"/>
      <c r="P133" s="212">
        <f t="shared" si="1"/>
        <v>0</v>
      </c>
      <c r="Q133" s="212">
        <v>0</v>
      </c>
      <c r="R133" s="212">
        <f t="shared" si="2"/>
        <v>0</v>
      </c>
      <c r="S133" s="212">
        <v>0</v>
      </c>
      <c r="T133" s="213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126</v>
      </c>
      <c r="AT133" s="161" t="s">
        <v>203</v>
      </c>
      <c r="AU133" s="161" t="s">
        <v>82</v>
      </c>
      <c r="AY133" s="18" t="s">
        <v>201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8" t="s">
        <v>82</v>
      </c>
      <c r="BK133" s="162">
        <f t="shared" si="9"/>
        <v>0</v>
      </c>
      <c r="BL133" s="18" t="s">
        <v>126</v>
      </c>
      <c r="BM133" s="161" t="s">
        <v>247</v>
      </c>
    </row>
    <row r="134" spans="1:65" s="2" customFormat="1" ht="6.95" customHeight="1">
      <c r="A134" s="33"/>
      <c r="B134" s="48"/>
      <c r="C134" s="49"/>
      <c r="D134" s="49"/>
      <c r="E134" s="49"/>
      <c r="F134" s="49"/>
      <c r="G134" s="49"/>
      <c r="H134" s="49"/>
      <c r="I134" s="49"/>
      <c r="J134" s="49"/>
      <c r="K134" s="49"/>
      <c r="L134" s="34"/>
      <c r="M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</sheetData>
  <autoFilter ref="C124:K133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115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162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0" t="str">
        <f>'Rekapitulace stavby'!K6</f>
        <v>Technikův pavilon</v>
      </c>
      <c r="F7" s="271"/>
      <c r="G7" s="271"/>
      <c r="H7" s="271"/>
      <c r="L7" s="21"/>
    </row>
    <row r="8" spans="1:46" ht="12.75">
      <c r="B8" s="21"/>
      <c r="D8" s="28" t="s">
        <v>163</v>
      </c>
      <c r="L8" s="21"/>
    </row>
    <row r="9" spans="1:46" s="1" customFormat="1" ht="16.5" customHeight="1">
      <c r="B9" s="21"/>
      <c r="E9" s="270" t="s">
        <v>164</v>
      </c>
      <c r="F9" s="254"/>
      <c r="G9" s="254"/>
      <c r="H9" s="254"/>
      <c r="L9" s="21"/>
    </row>
    <row r="10" spans="1:46" s="1" customFormat="1" ht="12" customHeight="1">
      <c r="B10" s="21"/>
      <c r="D10" s="28" t="s">
        <v>165</v>
      </c>
      <c r="L10" s="21"/>
    </row>
    <row r="11" spans="1:46" s="2" customFormat="1" ht="16.5" customHeight="1">
      <c r="A11" s="33"/>
      <c r="B11" s="34"/>
      <c r="C11" s="33"/>
      <c r="D11" s="33"/>
      <c r="E11" s="274" t="s">
        <v>1732</v>
      </c>
      <c r="F11" s="272"/>
      <c r="G11" s="272"/>
      <c r="H11" s="272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1733</v>
      </c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33" t="s">
        <v>1972</v>
      </c>
      <c r="F13" s="272"/>
      <c r="G13" s="272"/>
      <c r="H13" s="272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1.25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28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20</v>
      </c>
      <c r="E16" s="33"/>
      <c r="F16" s="26" t="s">
        <v>167</v>
      </c>
      <c r="G16" s="33"/>
      <c r="H16" s="33"/>
      <c r="I16" s="28" t="s">
        <v>22</v>
      </c>
      <c r="J16" s="56" t="str">
        <f>'Rekapitulace stavby'!AN8</f>
        <v>21. 11. 2024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24</v>
      </c>
      <c r="E18" s="33"/>
      <c r="F18" s="33"/>
      <c r="G18" s="33"/>
      <c r="H18" s="33"/>
      <c r="I18" s="28" t="s">
        <v>25</v>
      </c>
      <c r="J18" s="26" t="str">
        <f>IF('Rekapitulace stavby'!AN10="","",'Rekapitulace stavby'!AN10)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tr">
        <f>IF('Rekapitulace stavby'!E11="","",'Rekapitulace stavby'!E11)</f>
        <v>Statutární město Liberec, nám.Dr.E.Beneše</v>
      </c>
      <c r="F19" s="33"/>
      <c r="G19" s="33"/>
      <c r="H19" s="33"/>
      <c r="I19" s="28" t="s">
        <v>27</v>
      </c>
      <c r="J19" s="26" t="str">
        <f>IF('Rekapitulace stavby'!AN11="","",'Rekapitulace stavby'!AN11)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28</v>
      </c>
      <c r="E21" s="33"/>
      <c r="F21" s="33"/>
      <c r="G21" s="33"/>
      <c r="H21" s="33"/>
      <c r="I21" s="28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73" t="str">
        <f>'Rekapitulace stavby'!E14</f>
        <v>Vyplň údaj</v>
      </c>
      <c r="F22" s="253"/>
      <c r="G22" s="253"/>
      <c r="H22" s="253"/>
      <c r="I22" s="28" t="s">
        <v>27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30</v>
      </c>
      <c r="E24" s="33"/>
      <c r="F24" s="33"/>
      <c r="G24" s="33"/>
      <c r="H24" s="33"/>
      <c r="I24" s="28" t="s">
        <v>25</v>
      </c>
      <c r="J24" s="26" t="str">
        <f>IF('Rekapitulace stavby'!AN16="","",'Rekapitulace stavby'!AN16)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tr">
        <f>IF('Rekapitulace stavby'!E17="","",'Rekapitulace stavby'!E17)</f>
        <v>Kancelář architektury města, nám.Dr.E.Beneše</v>
      </c>
      <c r="F25" s="33"/>
      <c r="G25" s="33"/>
      <c r="H25" s="33"/>
      <c r="I25" s="28" t="s">
        <v>27</v>
      </c>
      <c r="J25" s="26" t="str">
        <f>IF('Rekapitulace stavby'!AN17="","",'Rekapitulace stavby'!AN17)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33</v>
      </c>
      <c r="E27" s="33"/>
      <c r="F27" s="33"/>
      <c r="G27" s="33"/>
      <c r="H27" s="33"/>
      <c r="I27" s="28" t="s">
        <v>25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>PROPOS Liberec s.r.o.</v>
      </c>
      <c r="F28" s="33"/>
      <c r="G28" s="33"/>
      <c r="H28" s="33"/>
      <c r="I28" s="28" t="s">
        <v>27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35</v>
      </c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0"/>
      <c r="B31" s="101"/>
      <c r="C31" s="100"/>
      <c r="D31" s="100"/>
      <c r="E31" s="258" t="s">
        <v>1</v>
      </c>
      <c r="F31" s="258"/>
      <c r="G31" s="258"/>
      <c r="H31" s="258"/>
      <c r="I31" s="100"/>
      <c r="J31" s="100"/>
      <c r="K31" s="100"/>
      <c r="L31" s="102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2" customFormat="1" ht="6.95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3" t="s">
        <v>36</v>
      </c>
      <c r="E34" s="33"/>
      <c r="F34" s="33"/>
      <c r="G34" s="33"/>
      <c r="H34" s="33"/>
      <c r="I34" s="33"/>
      <c r="J34" s="72">
        <f>ROUND(J125,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67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3"/>
      <c r="F36" s="37" t="s">
        <v>38</v>
      </c>
      <c r="G36" s="33"/>
      <c r="H36" s="33"/>
      <c r="I36" s="37" t="s">
        <v>37</v>
      </c>
      <c r="J36" s="37" t="s">
        <v>39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4"/>
      <c r="C37" s="33"/>
      <c r="D37" s="104" t="s">
        <v>40</v>
      </c>
      <c r="E37" s="28" t="s">
        <v>41</v>
      </c>
      <c r="F37" s="105">
        <f>ROUND((SUM(BE125:BE154)),  2)</f>
        <v>0</v>
      </c>
      <c r="G37" s="33"/>
      <c r="H37" s="33"/>
      <c r="I37" s="106">
        <v>0.21</v>
      </c>
      <c r="J37" s="105">
        <f>ROUND(((SUM(BE125:BE154))*I37),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28" t="s">
        <v>42</v>
      </c>
      <c r="F38" s="105">
        <f>ROUND((SUM(BF125:BF154)),  2)</f>
        <v>0</v>
      </c>
      <c r="G38" s="33"/>
      <c r="H38" s="33"/>
      <c r="I38" s="106">
        <v>0.12</v>
      </c>
      <c r="J38" s="105">
        <f>ROUND(((SUM(BF125:BF154))*I38),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43</v>
      </c>
      <c r="F39" s="105">
        <f>ROUND((SUM(BG125:BG154)),  2)</f>
        <v>0</v>
      </c>
      <c r="G39" s="33"/>
      <c r="H39" s="33"/>
      <c r="I39" s="106">
        <v>0.21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44</v>
      </c>
      <c r="F40" s="105">
        <f>ROUND((SUM(BH125:BH154)),  2)</f>
        <v>0</v>
      </c>
      <c r="G40" s="33"/>
      <c r="H40" s="33"/>
      <c r="I40" s="106">
        <v>0.12</v>
      </c>
      <c r="J40" s="105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28" t="s">
        <v>45</v>
      </c>
      <c r="F41" s="105">
        <f>ROUND((SUM(BI125:BI154)),  2)</f>
        <v>0</v>
      </c>
      <c r="G41" s="33"/>
      <c r="H41" s="33"/>
      <c r="I41" s="106">
        <v>0</v>
      </c>
      <c r="J41" s="105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07"/>
      <c r="D43" s="108" t="s">
        <v>46</v>
      </c>
      <c r="E43" s="61"/>
      <c r="F43" s="61"/>
      <c r="G43" s="109" t="s">
        <v>47</v>
      </c>
      <c r="H43" s="110" t="s">
        <v>48</v>
      </c>
      <c r="I43" s="61"/>
      <c r="J43" s="111">
        <f>SUM(J34:J41)</f>
        <v>0</v>
      </c>
      <c r="K43" s="112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0" t="str">
        <f>E7</f>
        <v>Technikův pavilon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163</v>
      </c>
      <c r="L86" s="21"/>
    </row>
    <row r="87" spans="1:31" s="1" customFormat="1" ht="16.5" customHeight="1">
      <c r="B87" s="21"/>
      <c r="E87" s="270" t="s">
        <v>164</v>
      </c>
      <c r="F87" s="254"/>
      <c r="G87" s="254"/>
      <c r="H87" s="254"/>
      <c r="L87" s="21"/>
    </row>
    <row r="88" spans="1:31" s="1" customFormat="1" ht="12" customHeight="1">
      <c r="B88" s="21"/>
      <c r="C88" s="28" t="s">
        <v>165</v>
      </c>
      <c r="L88" s="21"/>
    </row>
    <row r="89" spans="1:31" s="2" customFormat="1" ht="16.5" customHeight="1">
      <c r="A89" s="33"/>
      <c r="B89" s="34"/>
      <c r="C89" s="33"/>
      <c r="D89" s="33"/>
      <c r="E89" s="274" t="s">
        <v>1732</v>
      </c>
      <c r="F89" s="272"/>
      <c r="G89" s="272"/>
      <c r="H89" s="272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1733</v>
      </c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33" t="str">
        <f>E13</f>
        <v>07 - Sanitární prvky</v>
      </c>
      <c r="F91" s="272"/>
      <c r="G91" s="272"/>
      <c r="H91" s="272"/>
      <c r="I91" s="3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20</v>
      </c>
      <c r="D93" s="33"/>
      <c r="E93" s="33"/>
      <c r="F93" s="26" t="str">
        <f>F16</f>
        <v xml:space="preserve"> </v>
      </c>
      <c r="G93" s="33"/>
      <c r="H93" s="33"/>
      <c r="I93" s="28" t="s">
        <v>22</v>
      </c>
      <c r="J93" s="56" t="str">
        <f>IF(J16="","",J16)</f>
        <v>21. 11. 2024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40.15" customHeight="1">
      <c r="A95" s="33"/>
      <c r="B95" s="34"/>
      <c r="C95" s="28" t="s">
        <v>24</v>
      </c>
      <c r="D95" s="33"/>
      <c r="E95" s="33"/>
      <c r="F95" s="26" t="str">
        <f>E19</f>
        <v>Statutární město Liberec, nám.Dr.E.Beneše</v>
      </c>
      <c r="G95" s="33"/>
      <c r="H95" s="33"/>
      <c r="I95" s="28" t="s">
        <v>30</v>
      </c>
      <c r="J95" s="31" t="str">
        <f>E25</f>
        <v>Kancelář architektury města, nám.Dr.E.Beneše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5.7" customHeight="1">
      <c r="A96" s="33"/>
      <c r="B96" s="34"/>
      <c r="C96" s="28" t="s">
        <v>28</v>
      </c>
      <c r="D96" s="33"/>
      <c r="E96" s="33"/>
      <c r="F96" s="26" t="str">
        <f>IF(E22="","",E22)</f>
        <v>Vyplň údaj</v>
      </c>
      <c r="G96" s="33"/>
      <c r="H96" s="33"/>
      <c r="I96" s="28" t="s">
        <v>33</v>
      </c>
      <c r="J96" s="31" t="str">
        <f>E28</f>
        <v>PROPOS Liberec s.r.o.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15" t="s">
        <v>169</v>
      </c>
      <c r="D98" s="107"/>
      <c r="E98" s="107"/>
      <c r="F98" s="107"/>
      <c r="G98" s="107"/>
      <c r="H98" s="107"/>
      <c r="I98" s="107"/>
      <c r="J98" s="116" t="s">
        <v>170</v>
      </c>
      <c r="K98" s="107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17" t="s">
        <v>171</v>
      </c>
      <c r="D100" s="33"/>
      <c r="E100" s="33"/>
      <c r="F100" s="33"/>
      <c r="G100" s="33"/>
      <c r="H100" s="33"/>
      <c r="I100" s="33"/>
      <c r="J100" s="72">
        <f>J125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172</v>
      </c>
    </row>
    <row r="101" spans="1:47" s="9" customFormat="1" ht="24.95" customHeight="1">
      <c r="B101" s="118"/>
      <c r="D101" s="119" t="s">
        <v>1973</v>
      </c>
      <c r="E101" s="120"/>
      <c r="F101" s="120"/>
      <c r="G101" s="120"/>
      <c r="H101" s="120"/>
      <c r="I101" s="120"/>
      <c r="J101" s="121">
        <f>J126</f>
        <v>0</v>
      </c>
      <c r="L101" s="118"/>
    </row>
    <row r="102" spans="1:47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47" s="2" customFormat="1" ht="6.95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47" s="2" customFormat="1" ht="6.95" customHeight="1">
      <c r="A107" s="33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24.95" customHeight="1">
      <c r="A108" s="33"/>
      <c r="B108" s="34"/>
      <c r="C108" s="22" t="s">
        <v>186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2" customHeight="1">
      <c r="A110" s="33"/>
      <c r="B110" s="34"/>
      <c r="C110" s="28" t="s">
        <v>16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6.5" customHeight="1">
      <c r="A111" s="33"/>
      <c r="B111" s="34"/>
      <c r="C111" s="33"/>
      <c r="D111" s="33"/>
      <c r="E111" s="270" t="str">
        <f>E7</f>
        <v>Technikův pavilon</v>
      </c>
      <c r="F111" s="271"/>
      <c r="G111" s="271"/>
      <c r="H111" s="271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1" customFormat="1" ht="12" customHeight="1">
      <c r="B112" s="21"/>
      <c r="C112" s="28" t="s">
        <v>163</v>
      </c>
      <c r="L112" s="21"/>
    </row>
    <row r="113" spans="1:65" s="1" customFormat="1" ht="16.5" customHeight="1">
      <c r="B113" s="21"/>
      <c r="E113" s="270" t="s">
        <v>164</v>
      </c>
      <c r="F113" s="254"/>
      <c r="G113" s="254"/>
      <c r="H113" s="254"/>
      <c r="L113" s="21"/>
    </row>
    <row r="114" spans="1:65" s="1" customFormat="1" ht="12" customHeight="1">
      <c r="B114" s="21"/>
      <c r="C114" s="28" t="s">
        <v>165</v>
      </c>
      <c r="L114" s="21"/>
    </row>
    <row r="115" spans="1:65" s="2" customFormat="1" ht="16.5" customHeight="1">
      <c r="A115" s="33"/>
      <c r="B115" s="34"/>
      <c r="C115" s="33"/>
      <c r="D115" s="33"/>
      <c r="E115" s="274" t="s">
        <v>1732</v>
      </c>
      <c r="F115" s="272"/>
      <c r="G115" s="272"/>
      <c r="H115" s="272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1733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33" t="str">
        <f>E13</f>
        <v>07 - Sanitární prvky</v>
      </c>
      <c r="F117" s="272"/>
      <c r="G117" s="272"/>
      <c r="H117" s="272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3"/>
      <c r="E119" s="33"/>
      <c r="F119" s="26" t="str">
        <f>F16</f>
        <v xml:space="preserve"> </v>
      </c>
      <c r="G119" s="33"/>
      <c r="H119" s="33"/>
      <c r="I119" s="28" t="s">
        <v>22</v>
      </c>
      <c r="J119" s="56" t="str">
        <f>IF(J16="","",J16)</f>
        <v>21. 11. 2024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40.15" customHeight="1">
      <c r="A121" s="33"/>
      <c r="B121" s="34"/>
      <c r="C121" s="28" t="s">
        <v>24</v>
      </c>
      <c r="D121" s="33"/>
      <c r="E121" s="33"/>
      <c r="F121" s="26" t="str">
        <f>E19</f>
        <v>Statutární město Liberec, nám.Dr.E.Beneše</v>
      </c>
      <c r="G121" s="33"/>
      <c r="H121" s="33"/>
      <c r="I121" s="28" t="s">
        <v>30</v>
      </c>
      <c r="J121" s="31" t="str">
        <f>E25</f>
        <v>Kancelář architektury města, nám.Dr.E.Beneše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25.7" customHeight="1">
      <c r="A122" s="33"/>
      <c r="B122" s="34"/>
      <c r="C122" s="28" t="s">
        <v>28</v>
      </c>
      <c r="D122" s="33"/>
      <c r="E122" s="33"/>
      <c r="F122" s="26" t="str">
        <f>IF(E22="","",E22)</f>
        <v>Vyplň údaj</v>
      </c>
      <c r="G122" s="33"/>
      <c r="H122" s="33"/>
      <c r="I122" s="28" t="s">
        <v>33</v>
      </c>
      <c r="J122" s="31" t="str">
        <f>E28</f>
        <v>PROPOS Liberec s.r.o.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6"/>
      <c r="B124" s="127"/>
      <c r="C124" s="128" t="s">
        <v>187</v>
      </c>
      <c r="D124" s="129" t="s">
        <v>61</v>
      </c>
      <c r="E124" s="129" t="s">
        <v>57</v>
      </c>
      <c r="F124" s="129" t="s">
        <v>58</v>
      </c>
      <c r="G124" s="129" t="s">
        <v>188</v>
      </c>
      <c r="H124" s="129" t="s">
        <v>189</v>
      </c>
      <c r="I124" s="129" t="s">
        <v>190</v>
      </c>
      <c r="J124" s="129" t="s">
        <v>170</v>
      </c>
      <c r="K124" s="130" t="s">
        <v>191</v>
      </c>
      <c r="L124" s="131"/>
      <c r="M124" s="63" t="s">
        <v>1</v>
      </c>
      <c r="N124" s="64" t="s">
        <v>40</v>
      </c>
      <c r="O124" s="64" t="s">
        <v>192</v>
      </c>
      <c r="P124" s="64" t="s">
        <v>193</v>
      </c>
      <c r="Q124" s="64" t="s">
        <v>194</v>
      </c>
      <c r="R124" s="64" t="s">
        <v>195</v>
      </c>
      <c r="S124" s="64" t="s">
        <v>196</v>
      </c>
      <c r="T124" s="65" t="s">
        <v>197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65" s="2" customFormat="1" ht="22.9" customHeight="1">
      <c r="A125" s="33"/>
      <c r="B125" s="34"/>
      <c r="C125" s="70" t="s">
        <v>198</v>
      </c>
      <c r="D125" s="33"/>
      <c r="E125" s="33"/>
      <c r="F125" s="33"/>
      <c r="G125" s="33"/>
      <c r="H125" s="33"/>
      <c r="I125" s="33"/>
      <c r="J125" s="132">
        <f>BK125</f>
        <v>0</v>
      </c>
      <c r="K125" s="33"/>
      <c r="L125" s="34"/>
      <c r="M125" s="66"/>
      <c r="N125" s="57"/>
      <c r="O125" s="67"/>
      <c r="P125" s="133">
        <f>P126</f>
        <v>0</v>
      </c>
      <c r="Q125" s="67"/>
      <c r="R125" s="133">
        <f>R126</f>
        <v>0</v>
      </c>
      <c r="S125" s="67"/>
      <c r="T125" s="134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75</v>
      </c>
      <c r="AU125" s="18" t="s">
        <v>172</v>
      </c>
      <c r="BK125" s="135">
        <f>BK126</f>
        <v>0</v>
      </c>
    </row>
    <row r="126" spans="1:65" s="12" customFormat="1" ht="25.9" customHeight="1">
      <c r="B126" s="136"/>
      <c r="D126" s="137" t="s">
        <v>75</v>
      </c>
      <c r="E126" s="138" t="s">
        <v>1736</v>
      </c>
      <c r="F126" s="138" t="s">
        <v>1974</v>
      </c>
      <c r="I126" s="139"/>
      <c r="J126" s="140">
        <f>BK126</f>
        <v>0</v>
      </c>
      <c r="L126" s="136"/>
      <c r="M126" s="141"/>
      <c r="N126" s="142"/>
      <c r="O126" s="142"/>
      <c r="P126" s="143">
        <f>SUM(P127:P154)</f>
        <v>0</v>
      </c>
      <c r="Q126" s="142"/>
      <c r="R126" s="143">
        <f>SUM(R127:R154)</f>
        <v>0</v>
      </c>
      <c r="S126" s="142"/>
      <c r="T126" s="144">
        <f>SUM(T127:T154)</f>
        <v>0</v>
      </c>
      <c r="AR126" s="137" t="s">
        <v>82</v>
      </c>
      <c r="AT126" s="145" t="s">
        <v>75</v>
      </c>
      <c r="AU126" s="145" t="s">
        <v>76</v>
      </c>
      <c r="AY126" s="137" t="s">
        <v>201</v>
      </c>
      <c r="BK126" s="146">
        <f>SUM(BK127:BK154)</f>
        <v>0</v>
      </c>
    </row>
    <row r="127" spans="1:65" s="2" customFormat="1" ht="16.5" customHeight="1">
      <c r="A127" s="33"/>
      <c r="B127" s="149"/>
      <c r="C127" s="150" t="s">
        <v>82</v>
      </c>
      <c r="D127" s="150" t="s">
        <v>203</v>
      </c>
      <c r="E127" s="151" t="s">
        <v>1975</v>
      </c>
      <c r="F127" s="152" t="s">
        <v>1976</v>
      </c>
      <c r="G127" s="153" t="s">
        <v>721</v>
      </c>
      <c r="H127" s="154">
        <v>4</v>
      </c>
      <c r="I127" s="155"/>
      <c r="J127" s="156">
        <f t="shared" ref="J127:J154" si="0">ROUND(I127*H127,2)</f>
        <v>0</v>
      </c>
      <c r="K127" s="152" t="s">
        <v>1</v>
      </c>
      <c r="L127" s="34"/>
      <c r="M127" s="157" t="s">
        <v>1</v>
      </c>
      <c r="N127" s="158" t="s">
        <v>41</v>
      </c>
      <c r="O127" s="59"/>
      <c r="P127" s="159">
        <f t="shared" ref="P127:P154" si="1">O127*H127</f>
        <v>0</v>
      </c>
      <c r="Q127" s="159">
        <v>0</v>
      </c>
      <c r="R127" s="159">
        <f t="shared" ref="R127:R154" si="2">Q127*H127</f>
        <v>0</v>
      </c>
      <c r="S127" s="159">
        <v>0</v>
      </c>
      <c r="T127" s="160">
        <f t="shared" ref="T127:T154" si="3"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1" t="s">
        <v>126</v>
      </c>
      <c r="AT127" s="161" t="s">
        <v>203</v>
      </c>
      <c r="AU127" s="161" t="s">
        <v>82</v>
      </c>
      <c r="AY127" s="18" t="s">
        <v>201</v>
      </c>
      <c r="BE127" s="162">
        <f t="shared" ref="BE127:BE154" si="4">IF(N127="základní",J127,0)</f>
        <v>0</v>
      </c>
      <c r="BF127" s="162">
        <f t="shared" ref="BF127:BF154" si="5">IF(N127="snížená",J127,0)</f>
        <v>0</v>
      </c>
      <c r="BG127" s="162">
        <f t="shared" ref="BG127:BG154" si="6">IF(N127="zákl. přenesená",J127,0)</f>
        <v>0</v>
      </c>
      <c r="BH127" s="162">
        <f t="shared" ref="BH127:BH154" si="7">IF(N127="sníž. přenesená",J127,0)</f>
        <v>0</v>
      </c>
      <c r="BI127" s="162">
        <f t="shared" ref="BI127:BI154" si="8">IF(N127="nulová",J127,0)</f>
        <v>0</v>
      </c>
      <c r="BJ127" s="18" t="s">
        <v>82</v>
      </c>
      <c r="BK127" s="162">
        <f t="shared" ref="BK127:BK154" si="9">ROUND(I127*H127,2)</f>
        <v>0</v>
      </c>
      <c r="BL127" s="18" t="s">
        <v>126</v>
      </c>
      <c r="BM127" s="161" t="s">
        <v>84</v>
      </c>
    </row>
    <row r="128" spans="1:65" s="2" customFormat="1" ht="16.5" customHeight="1">
      <c r="A128" s="33"/>
      <c r="B128" s="149"/>
      <c r="C128" s="150" t="s">
        <v>84</v>
      </c>
      <c r="D128" s="150" t="s">
        <v>203</v>
      </c>
      <c r="E128" s="151" t="s">
        <v>1977</v>
      </c>
      <c r="F128" s="152" t="s">
        <v>1978</v>
      </c>
      <c r="G128" s="153" t="s">
        <v>721</v>
      </c>
      <c r="H128" s="154">
        <v>3</v>
      </c>
      <c r="I128" s="155"/>
      <c r="J128" s="156">
        <f t="shared" si="0"/>
        <v>0</v>
      </c>
      <c r="K128" s="152" t="s">
        <v>1</v>
      </c>
      <c r="L128" s="34"/>
      <c r="M128" s="157" t="s">
        <v>1</v>
      </c>
      <c r="N128" s="158" t="s">
        <v>41</v>
      </c>
      <c r="O128" s="59"/>
      <c r="P128" s="159">
        <f t="shared" si="1"/>
        <v>0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126</v>
      </c>
      <c r="AT128" s="161" t="s">
        <v>203</v>
      </c>
      <c r="AU128" s="161" t="s">
        <v>82</v>
      </c>
      <c r="AY128" s="18" t="s">
        <v>201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8" t="s">
        <v>82</v>
      </c>
      <c r="BK128" s="162">
        <f t="shared" si="9"/>
        <v>0</v>
      </c>
      <c r="BL128" s="18" t="s">
        <v>126</v>
      </c>
      <c r="BM128" s="161" t="s">
        <v>126</v>
      </c>
    </row>
    <row r="129" spans="1:65" s="2" customFormat="1" ht="16.5" customHeight="1">
      <c r="A129" s="33"/>
      <c r="B129" s="149"/>
      <c r="C129" s="150" t="s">
        <v>97</v>
      </c>
      <c r="D129" s="150" t="s">
        <v>203</v>
      </c>
      <c r="E129" s="151" t="s">
        <v>1979</v>
      </c>
      <c r="F129" s="152" t="s">
        <v>1980</v>
      </c>
      <c r="G129" s="153" t="s">
        <v>721</v>
      </c>
      <c r="H129" s="154">
        <v>2</v>
      </c>
      <c r="I129" s="155"/>
      <c r="J129" s="156">
        <f t="shared" si="0"/>
        <v>0</v>
      </c>
      <c r="K129" s="152" t="s">
        <v>1</v>
      </c>
      <c r="L129" s="34"/>
      <c r="M129" s="157" t="s">
        <v>1</v>
      </c>
      <c r="N129" s="158" t="s">
        <v>41</v>
      </c>
      <c r="O129" s="59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126</v>
      </c>
      <c r="AT129" s="161" t="s">
        <v>203</v>
      </c>
      <c r="AU129" s="161" t="s">
        <v>82</v>
      </c>
      <c r="AY129" s="18" t="s">
        <v>201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8" t="s">
        <v>82</v>
      </c>
      <c r="BK129" s="162">
        <f t="shared" si="9"/>
        <v>0</v>
      </c>
      <c r="BL129" s="18" t="s">
        <v>126</v>
      </c>
      <c r="BM129" s="161" t="s">
        <v>222</v>
      </c>
    </row>
    <row r="130" spans="1:65" s="2" customFormat="1" ht="16.5" customHeight="1">
      <c r="A130" s="33"/>
      <c r="B130" s="149"/>
      <c r="C130" s="150" t="s">
        <v>126</v>
      </c>
      <c r="D130" s="150" t="s">
        <v>203</v>
      </c>
      <c r="E130" s="151" t="s">
        <v>1981</v>
      </c>
      <c r="F130" s="152" t="s">
        <v>1982</v>
      </c>
      <c r="G130" s="153" t="s">
        <v>721</v>
      </c>
      <c r="H130" s="154">
        <v>1</v>
      </c>
      <c r="I130" s="155"/>
      <c r="J130" s="156">
        <f t="shared" si="0"/>
        <v>0</v>
      </c>
      <c r="K130" s="152" t="s">
        <v>1</v>
      </c>
      <c r="L130" s="34"/>
      <c r="M130" s="157" t="s">
        <v>1</v>
      </c>
      <c r="N130" s="158" t="s">
        <v>41</v>
      </c>
      <c r="O130" s="59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126</v>
      </c>
      <c r="AT130" s="161" t="s">
        <v>203</v>
      </c>
      <c r="AU130" s="161" t="s">
        <v>82</v>
      </c>
      <c r="AY130" s="18" t="s">
        <v>201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8" t="s">
        <v>82</v>
      </c>
      <c r="BK130" s="162">
        <f t="shared" si="9"/>
        <v>0</v>
      </c>
      <c r="BL130" s="18" t="s">
        <v>126</v>
      </c>
      <c r="BM130" s="161" t="s">
        <v>216</v>
      </c>
    </row>
    <row r="131" spans="1:65" s="2" customFormat="1" ht="16.5" customHeight="1">
      <c r="A131" s="33"/>
      <c r="B131" s="149"/>
      <c r="C131" s="150" t="s">
        <v>229</v>
      </c>
      <c r="D131" s="150" t="s">
        <v>203</v>
      </c>
      <c r="E131" s="151" t="s">
        <v>1983</v>
      </c>
      <c r="F131" s="152" t="s">
        <v>1984</v>
      </c>
      <c r="G131" s="153" t="s">
        <v>721</v>
      </c>
      <c r="H131" s="154">
        <v>1</v>
      </c>
      <c r="I131" s="155"/>
      <c r="J131" s="156">
        <f t="shared" si="0"/>
        <v>0</v>
      </c>
      <c r="K131" s="152" t="s">
        <v>1</v>
      </c>
      <c r="L131" s="34"/>
      <c r="M131" s="157" t="s">
        <v>1</v>
      </c>
      <c r="N131" s="158" t="s">
        <v>41</v>
      </c>
      <c r="O131" s="59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126</v>
      </c>
      <c r="AT131" s="161" t="s">
        <v>203</v>
      </c>
      <c r="AU131" s="161" t="s">
        <v>82</v>
      </c>
      <c r="AY131" s="18" t="s">
        <v>201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8" t="s">
        <v>82</v>
      </c>
      <c r="BK131" s="162">
        <f t="shared" si="9"/>
        <v>0</v>
      </c>
      <c r="BL131" s="18" t="s">
        <v>126</v>
      </c>
      <c r="BM131" s="161" t="s">
        <v>233</v>
      </c>
    </row>
    <row r="132" spans="1:65" s="2" customFormat="1" ht="16.5" customHeight="1">
      <c r="A132" s="33"/>
      <c r="B132" s="149"/>
      <c r="C132" s="150" t="s">
        <v>222</v>
      </c>
      <c r="D132" s="150" t="s">
        <v>203</v>
      </c>
      <c r="E132" s="151" t="s">
        <v>1985</v>
      </c>
      <c r="F132" s="152" t="s">
        <v>1986</v>
      </c>
      <c r="G132" s="153" t="s">
        <v>721</v>
      </c>
      <c r="H132" s="154">
        <v>7</v>
      </c>
      <c r="I132" s="155"/>
      <c r="J132" s="156">
        <f t="shared" si="0"/>
        <v>0</v>
      </c>
      <c r="K132" s="152" t="s">
        <v>1</v>
      </c>
      <c r="L132" s="34"/>
      <c r="M132" s="157" t="s">
        <v>1</v>
      </c>
      <c r="N132" s="158" t="s">
        <v>41</v>
      </c>
      <c r="O132" s="59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126</v>
      </c>
      <c r="AT132" s="161" t="s">
        <v>203</v>
      </c>
      <c r="AU132" s="161" t="s">
        <v>82</v>
      </c>
      <c r="AY132" s="18" t="s">
        <v>201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8" t="s">
        <v>82</v>
      </c>
      <c r="BK132" s="162">
        <f t="shared" si="9"/>
        <v>0</v>
      </c>
      <c r="BL132" s="18" t="s">
        <v>126</v>
      </c>
      <c r="BM132" s="161" t="s">
        <v>8</v>
      </c>
    </row>
    <row r="133" spans="1:65" s="2" customFormat="1" ht="21.75" customHeight="1">
      <c r="A133" s="33"/>
      <c r="B133" s="149"/>
      <c r="C133" s="150" t="s">
        <v>244</v>
      </c>
      <c r="D133" s="150" t="s">
        <v>203</v>
      </c>
      <c r="E133" s="151" t="s">
        <v>1987</v>
      </c>
      <c r="F133" s="152" t="s">
        <v>1988</v>
      </c>
      <c r="G133" s="153" t="s">
        <v>721</v>
      </c>
      <c r="H133" s="154">
        <v>2</v>
      </c>
      <c r="I133" s="155"/>
      <c r="J133" s="156">
        <f t="shared" si="0"/>
        <v>0</v>
      </c>
      <c r="K133" s="152" t="s">
        <v>1</v>
      </c>
      <c r="L133" s="34"/>
      <c r="M133" s="157" t="s">
        <v>1</v>
      </c>
      <c r="N133" s="158" t="s">
        <v>41</v>
      </c>
      <c r="O133" s="59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126</v>
      </c>
      <c r="AT133" s="161" t="s">
        <v>203</v>
      </c>
      <c r="AU133" s="161" t="s">
        <v>82</v>
      </c>
      <c r="AY133" s="18" t="s">
        <v>201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8" t="s">
        <v>82</v>
      </c>
      <c r="BK133" s="162">
        <f t="shared" si="9"/>
        <v>0</v>
      </c>
      <c r="BL133" s="18" t="s">
        <v>126</v>
      </c>
      <c r="BM133" s="161" t="s">
        <v>247</v>
      </c>
    </row>
    <row r="134" spans="1:65" s="2" customFormat="1" ht="16.5" customHeight="1">
      <c r="A134" s="33"/>
      <c r="B134" s="149"/>
      <c r="C134" s="150" t="s">
        <v>216</v>
      </c>
      <c r="D134" s="150" t="s">
        <v>203</v>
      </c>
      <c r="E134" s="151" t="s">
        <v>1989</v>
      </c>
      <c r="F134" s="152" t="s">
        <v>1990</v>
      </c>
      <c r="G134" s="153" t="s">
        <v>721</v>
      </c>
      <c r="H134" s="154">
        <v>3</v>
      </c>
      <c r="I134" s="155"/>
      <c r="J134" s="156">
        <f t="shared" si="0"/>
        <v>0</v>
      </c>
      <c r="K134" s="152" t="s">
        <v>1</v>
      </c>
      <c r="L134" s="34"/>
      <c r="M134" s="157" t="s">
        <v>1</v>
      </c>
      <c r="N134" s="158" t="s">
        <v>41</v>
      </c>
      <c r="O134" s="59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126</v>
      </c>
      <c r="AT134" s="161" t="s">
        <v>203</v>
      </c>
      <c r="AU134" s="161" t="s">
        <v>82</v>
      </c>
      <c r="AY134" s="18" t="s">
        <v>201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8" t="s">
        <v>82</v>
      </c>
      <c r="BK134" s="162">
        <f t="shared" si="9"/>
        <v>0</v>
      </c>
      <c r="BL134" s="18" t="s">
        <v>126</v>
      </c>
      <c r="BM134" s="161" t="s">
        <v>250</v>
      </c>
    </row>
    <row r="135" spans="1:65" s="2" customFormat="1" ht="16.5" customHeight="1">
      <c r="A135" s="33"/>
      <c r="B135" s="149"/>
      <c r="C135" s="150" t="s">
        <v>227</v>
      </c>
      <c r="D135" s="150" t="s">
        <v>203</v>
      </c>
      <c r="E135" s="151" t="s">
        <v>1991</v>
      </c>
      <c r="F135" s="152" t="s">
        <v>1992</v>
      </c>
      <c r="G135" s="153" t="s">
        <v>721</v>
      </c>
      <c r="H135" s="154">
        <v>2</v>
      </c>
      <c r="I135" s="155"/>
      <c r="J135" s="156">
        <f t="shared" si="0"/>
        <v>0</v>
      </c>
      <c r="K135" s="152" t="s">
        <v>1</v>
      </c>
      <c r="L135" s="34"/>
      <c r="M135" s="157" t="s">
        <v>1</v>
      </c>
      <c r="N135" s="158" t="s">
        <v>41</v>
      </c>
      <c r="O135" s="59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126</v>
      </c>
      <c r="AT135" s="161" t="s">
        <v>203</v>
      </c>
      <c r="AU135" s="161" t="s">
        <v>82</v>
      </c>
      <c r="AY135" s="18" t="s">
        <v>201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8" t="s">
        <v>82</v>
      </c>
      <c r="BK135" s="162">
        <f t="shared" si="9"/>
        <v>0</v>
      </c>
      <c r="BL135" s="18" t="s">
        <v>126</v>
      </c>
      <c r="BM135" s="161" t="s">
        <v>254</v>
      </c>
    </row>
    <row r="136" spans="1:65" s="2" customFormat="1" ht="16.5" customHeight="1">
      <c r="A136" s="33"/>
      <c r="B136" s="149"/>
      <c r="C136" s="150" t="s">
        <v>233</v>
      </c>
      <c r="D136" s="150" t="s">
        <v>203</v>
      </c>
      <c r="E136" s="151" t="s">
        <v>1993</v>
      </c>
      <c r="F136" s="152" t="s">
        <v>1994</v>
      </c>
      <c r="G136" s="153" t="s">
        <v>721</v>
      </c>
      <c r="H136" s="154">
        <v>2</v>
      </c>
      <c r="I136" s="155"/>
      <c r="J136" s="156">
        <f t="shared" si="0"/>
        <v>0</v>
      </c>
      <c r="K136" s="152" t="s">
        <v>1</v>
      </c>
      <c r="L136" s="34"/>
      <c r="M136" s="157" t="s">
        <v>1</v>
      </c>
      <c r="N136" s="158" t="s">
        <v>41</v>
      </c>
      <c r="O136" s="59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126</v>
      </c>
      <c r="AT136" s="161" t="s">
        <v>203</v>
      </c>
      <c r="AU136" s="161" t="s">
        <v>82</v>
      </c>
      <c r="AY136" s="18" t="s">
        <v>201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8" t="s">
        <v>82</v>
      </c>
      <c r="BK136" s="162">
        <f t="shared" si="9"/>
        <v>0</v>
      </c>
      <c r="BL136" s="18" t="s">
        <v>126</v>
      </c>
      <c r="BM136" s="161" t="s">
        <v>258</v>
      </c>
    </row>
    <row r="137" spans="1:65" s="2" customFormat="1" ht="16.5" customHeight="1">
      <c r="A137" s="33"/>
      <c r="B137" s="149"/>
      <c r="C137" s="150" t="s">
        <v>264</v>
      </c>
      <c r="D137" s="150" t="s">
        <v>203</v>
      </c>
      <c r="E137" s="151" t="s">
        <v>1995</v>
      </c>
      <c r="F137" s="152" t="s">
        <v>1996</v>
      </c>
      <c r="G137" s="153" t="s">
        <v>721</v>
      </c>
      <c r="H137" s="154">
        <v>7</v>
      </c>
      <c r="I137" s="155"/>
      <c r="J137" s="156">
        <f t="shared" si="0"/>
        <v>0</v>
      </c>
      <c r="K137" s="152" t="s">
        <v>1</v>
      </c>
      <c r="L137" s="34"/>
      <c r="M137" s="157" t="s">
        <v>1</v>
      </c>
      <c r="N137" s="158" t="s">
        <v>41</v>
      </c>
      <c r="O137" s="59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126</v>
      </c>
      <c r="AT137" s="161" t="s">
        <v>203</v>
      </c>
      <c r="AU137" s="161" t="s">
        <v>82</v>
      </c>
      <c r="AY137" s="18" t="s">
        <v>201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8" t="s">
        <v>82</v>
      </c>
      <c r="BK137" s="162">
        <f t="shared" si="9"/>
        <v>0</v>
      </c>
      <c r="BL137" s="18" t="s">
        <v>126</v>
      </c>
      <c r="BM137" s="161" t="s">
        <v>267</v>
      </c>
    </row>
    <row r="138" spans="1:65" s="2" customFormat="1" ht="16.5" customHeight="1">
      <c r="A138" s="33"/>
      <c r="B138" s="149"/>
      <c r="C138" s="150" t="s">
        <v>8</v>
      </c>
      <c r="D138" s="150" t="s">
        <v>203</v>
      </c>
      <c r="E138" s="151" t="s">
        <v>1997</v>
      </c>
      <c r="F138" s="152" t="s">
        <v>1998</v>
      </c>
      <c r="G138" s="153" t="s">
        <v>721</v>
      </c>
      <c r="H138" s="154">
        <v>2</v>
      </c>
      <c r="I138" s="155"/>
      <c r="J138" s="156">
        <f t="shared" si="0"/>
        <v>0</v>
      </c>
      <c r="K138" s="152" t="s">
        <v>1</v>
      </c>
      <c r="L138" s="34"/>
      <c r="M138" s="157" t="s">
        <v>1</v>
      </c>
      <c r="N138" s="158" t="s">
        <v>41</v>
      </c>
      <c r="O138" s="59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126</v>
      </c>
      <c r="AT138" s="161" t="s">
        <v>203</v>
      </c>
      <c r="AU138" s="161" t="s">
        <v>82</v>
      </c>
      <c r="AY138" s="18" t="s">
        <v>201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8" t="s">
        <v>82</v>
      </c>
      <c r="BK138" s="162">
        <f t="shared" si="9"/>
        <v>0</v>
      </c>
      <c r="BL138" s="18" t="s">
        <v>126</v>
      </c>
      <c r="BM138" s="161" t="s">
        <v>273</v>
      </c>
    </row>
    <row r="139" spans="1:65" s="2" customFormat="1" ht="16.5" customHeight="1">
      <c r="A139" s="33"/>
      <c r="B139" s="149"/>
      <c r="C139" s="150" t="s">
        <v>277</v>
      </c>
      <c r="D139" s="150" t="s">
        <v>203</v>
      </c>
      <c r="E139" s="151" t="s">
        <v>1999</v>
      </c>
      <c r="F139" s="152" t="s">
        <v>2000</v>
      </c>
      <c r="G139" s="153" t="s">
        <v>721</v>
      </c>
      <c r="H139" s="154">
        <v>9</v>
      </c>
      <c r="I139" s="155"/>
      <c r="J139" s="156">
        <f t="shared" si="0"/>
        <v>0</v>
      </c>
      <c r="K139" s="152" t="s">
        <v>1</v>
      </c>
      <c r="L139" s="34"/>
      <c r="M139" s="157" t="s">
        <v>1</v>
      </c>
      <c r="N139" s="158" t="s">
        <v>41</v>
      </c>
      <c r="O139" s="59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126</v>
      </c>
      <c r="AT139" s="161" t="s">
        <v>203</v>
      </c>
      <c r="AU139" s="161" t="s">
        <v>82</v>
      </c>
      <c r="AY139" s="18" t="s">
        <v>201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8" t="s">
        <v>82</v>
      </c>
      <c r="BK139" s="162">
        <f t="shared" si="9"/>
        <v>0</v>
      </c>
      <c r="BL139" s="18" t="s">
        <v>126</v>
      </c>
      <c r="BM139" s="161" t="s">
        <v>279</v>
      </c>
    </row>
    <row r="140" spans="1:65" s="2" customFormat="1" ht="16.5" customHeight="1">
      <c r="A140" s="33"/>
      <c r="B140" s="149"/>
      <c r="C140" s="150" t="s">
        <v>247</v>
      </c>
      <c r="D140" s="150" t="s">
        <v>203</v>
      </c>
      <c r="E140" s="151" t="s">
        <v>2001</v>
      </c>
      <c r="F140" s="152" t="s">
        <v>2002</v>
      </c>
      <c r="G140" s="153" t="s">
        <v>721</v>
      </c>
      <c r="H140" s="154">
        <v>1</v>
      </c>
      <c r="I140" s="155"/>
      <c r="J140" s="156">
        <f t="shared" si="0"/>
        <v>0</v>
      </c>
      <c r="K140" s="152" t="s">
        <v>1</v>
      </c>
      <c r="L140" s="34"/>
      <c r="M140" s="157" t="s">
        <v>1</v>
      </c>
      <c r="N140" s="158" t="s">
        <v>41</v>
      </c>
      <c r="O140" s="59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126</v>
      </c>
      <c r="AT140" s="161" t="s">
        <v>203</v>
      </c>
      <c r="AU140" s="161" t="s">
        <v>82</v>
      </c>
      <c r="AY140" s="18" t="s">
        <v>201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8" t="s">
        <v>82</v>
      </c>
      <c r="BK140" s="162">
        <f t="shared" si="9"/>
        <v>0</v>
      </c>
      <c r="BL140" s="18" t="s">
        <v>126</v>
      </c>
      <c r="BM140" s="161" t="s">
        <v>286</v>
      </c>
    </row>
    <row r="141" spans="1:65" s="2" customFormat="1" ht="16.5" customHeight="1">
      <c r="A141" s="33"/>
      <c r="B141" s="149"/>
      <c r="C141" s="150" t="s">
        <v>290</v>
      </c>
      <c r="D141" s="150" t="s">
        <v>203</v>
      </c>
      <c r="E141" s="151" t="s">
        <v>2003</v>
      </c>
      <c r="F141" s="152" t="s">
        <v>2004</v>
      </c>
      <c r="G141" s="153" t="s">
        <v>721</v>
      </c>
      <c r="H141" s="154">
        <v>2</v>
      </c>
      <c r="I141" s="155"/>
      <c r="J141" s="156">
        <f t="shared" si="0"/>
        <v>0</v>
      </c>
      <c r="K141" s="152" t="s">
        <v>1</v>
      </c>
      <c r="L141" s="34"/>
      <c r="M141" s="157" t="s">
        <v>1</v>
      </c>
      <c r="N141" s="158" t="s">
        <v>41</v>
      </c>
      <c r="O141" s="59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126</v>
      </c>
      <c r="AT141" s="161" t="s">
        <v>203</v>
      </c>
      <c r="AU141" s="161" t="s">
        <v>82</v>
      </c>
      <c r="AY141" s="18" t="s">
        <v>201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8" t="s">
        <v>82</v>
      </c>
      <c r="BK141" s="162">
        <f t="shared" si="9"/>
        <v>0</v>
      </c>
      <c r="BL141" s="18" t="s">
        <v>126</v>
      </c>
      <c r="BM141" s="161" t="s">
        <v>292</v>
      </c>
    </row>
    <row r="142" spans="1:65" s="2" customFormat="1" ht="16.5" customHeight="1">
      <c r="A142" s="33"/>
      <c r="B142" s="149"/>
      <c r="C142" s="150" t="s">
        <v>250</v>
      </c>
      <c r="D142" s="150" t="s">
        <v>203</v>
      </c>
      <c r="E142" s="151" t="s">
        <v>2005</v>
      </c>
      <c r="F142" s="152" t="s">
        <v>2006</v>
      </c>
      <c r="G142" s="153" t="s">
        <v>721</v>
      </c>
      <c r="H142" s="154">
        <v>1</v>
      </c>
      <c r="I142" s="155"/>
      <c r="J142" s="156">
        <f t="shared" si="0"/>
        <v>0</v>
      </c>
      <c r="K142" s="152" t="s">
        <v>1</v>
      </c>
      <c r="L142" s="34"/>
      <c r="M142" s="157" t="s">
        <v>1</v>
      </c>
      <c r="N142" s="158" t="s">
        <v>41</v>
      </c>
      <c r="O142" s="59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126</v>
      </c>
      <c r="AT142" s="161" t="s">
        <v>203</v>
      </c>
      <c r="AU142" s="161" t="s">
        <v>82</v>
      </c>
      <c r="AY142" s="18" t="s">
        <v>201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8" t="s">
        <v>82</v>
      </c>
      <c r="BK142" s="162">
        <f t="shared" si="9"/>
        <v>0</v>
      </c>
      <c r="BL142" s="18" t="s">
        <v>126</v>
      </c>
      <c r="BM142" s="161" t="s">
        <v>297</v>
      </c>
    </row>
    <row r="143" spans="1:65" s="2" customFormat="1" ht="16.5" customHeight="1">
      <c r="A143" s="33"/>
      <c r="B143" s="149"/>
      <c r="C143" s="150" t="s">
        <v>412</v>
      </c>
      <c r="D143" s="150" t="s">
        <v>203</v>
      </c>
      <c r="E143" s="151" t="s">
        <v>2007</v>
      </c>
      <c r="F143" s="152" t="s">
        <v>2008</v>
      </c>
      <c r="G143" s="153" t="s">
        <v>721</v>
      </c>
      <c r="H143" s="154">
        <v>2</v>
      </c>
      <c r="I143" s="155"/>
      <c r="J143" s="156">
        <f t="shared" si="0"/>
        <v>0</v>
      </c>
      <c r="K143" s="152" t="s">
        <v>1</v>
      </c>
      <c r="L143" s="34"/>
      <c r="M143" s="157" t="s">
        <v>1</v>
      </c>
      <c r="N143" s="158" t="s">
        <v>41</v>
      </c>
      <c r="O143" s="59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126</v>
      </c>
      <c r="AT143" s="161" t="s">
        <v>203</v>
      </c>
      <c r="AU143" s="161" t="s">
        <v>82</v>
      </c>
      <c r="AY143" s="18" t="s">
        <v>201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8" t="s">
        <v>82</v>
      </c>
      <c r="BK143" s="162">
        <f t="shared" si="9"/>
        <v>0</v>
      </c>
      <c r="BL143" s="18" t="s">
        <v>126</v>
      </c>
      <c r="BM143" s="161" t="s">
        <v>498</v>
      </c>
    </row>
    <row r="144" spans="1:65" s="2" customFormat="1" ht="16.5" customHeight="1">
      <c r="A144" s="33"/>
      <c r="B144" s="149"/>
      <c r="C144" s="150" t="s">
        <v>254</v>
      </c>
      <c r="D144" s="150" t="s">
        <v>203</v>
      </c>
      <c r="E144" s="151" t="s">
        <v>2009</v>
      </c>
      <c r="F144" s="152" t="s">
        <v>2010</v>
      </c>
      <c r="G144" s="153" t="s">
        <v>721</v>
      </c>
      <c r="H144" s="154">
        <v>1</v>
      </c>
      <c r="I144" s="155"/>
      <c r="J144" s="156">
        <f t="shared" si="0"/>
        <v>0</v>
      </c>
      <c r="K144" s="152" t="s">
        <v>1</v>
      </c>
      <c r="L144" s="34"/>
      <c r="M144" s="157" t="s">
        <v>1</v>
      </c>
      <c r="N144" s="158" t="s">
        <v>41</v>
      </c>
      <c r="O144" s="59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126</v>
      </c>
      <c r="AT144" s="161" t="s">
        <v>203</v>
      </c>
      <c r="AU144" s="161" t="s">
        <v>82</v>
      </c>
      <c r="AY144" s="18" t="s">
        <v>201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8" t="s">
        <v>82</v>
      </c>
      <c r="BK144" s="162">
        <f t="shared" si="9"/>
        <v>0</v>
      </c>
      <c r="BL144" s="18" t="s">
        <v>126</v>
      </c>
      <c r="BM144" s="161" t="s">
        <v>508</v>
      </c>
    </row>
    <row r="145" spans="1:65" s="2" customFormat="1" ht="16.5" customHeight="1">
      <c r="A145" s="33"/>
      <c r="B145" s="149"/>
      <c r="C145" s="150" t="s">
        <v>421</v>
      </c>
      <c r="D145" s="150" t="s">
        <v>203</v>
      </c>
      <c r="E145" s="151" t="s">
        <v>2011</v>
      </c>
      <c r="F145" s="152" t="s">
        <v>2012</v>
      </c>
      <c r="G145" s="153" t="s">
        <v>721</v>
      </c>
      <c r="H145" s="154">
        <v>6</v>
      </c>
      <c r="I145" s="155"/>
      <c r="J145" s="156">
        <f t="shared" si="0"/>
        <v>0</v>
      </c>
      <c r="K145" s="152" t="s">
        <v>1</v>
      </c>
      <c r="L145" s="34"/>
      <c r="M145" s="157" t="s">
        <v>1</v>
      </c>
      <c r="N145" s="158" t="s">
        <v>41</v>
      </c>
      <c r="O145" s="59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126</v>
      </c>
      <c r="AT145" s="161" t="s">
        <v>203</v>
      </c>
      <c r="AU145" s="161" t="s">
        <v>82</v>
      </c>
      <c r="AY145" s="18" t="s">
        <v>201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8" t="s">
        <v>82</v>
      </c>
      <c r="BK145" s="162">
        <f t="shared" si="9"/>
        <v>0</v>
      </c>
      <c r="BL145" s="18" t="s">
        <v>126</v>
      </c>
      <c r="BM145" s="161" t="s">
        <v>518</v>
      </c>
    </row>
    <row r="146" spans="1:65" s="2" customFormat="1" ht="16.5" customHeight="1">
      <c r="A146" s="33"/>
      <c r="B146" s="149"/>
      <c r="C146" s="150" t="s">
        <v>258</v>
      </c>
      <c r="D146" s="150" t="s">
        <v>203</v>
      </c>
      <c r="E146" s="151" t="s">
        <v>2013</v>
      </c>
      <c r="F146" s="152" t="s">
        <v>2014</v>
      </c>
      <c r="G146" s="153" t="s">
        <v>721</v>
      </c>
      <c r="H146" s="154">
        <v>2</v>
      </c>
      <c r="I146" s="155"/>
      <c r="J146" s="156">
        <f t="shared" si="0"/>
        <v>0</v>
      </c>
      <c r="K146" s="152" t="s">
        <v>1</v>
      </c>
      <c r="L146" s="34"/>
      <c r="M146" s="157" t="s">
        <v>1</v>
      </c>
      <c r="N146" s="158" t="s">
        <v>41</v>
      </c>
      <c r="O146" s="59"/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126</v>
      </c>
      <c r="AT146" s="161" t="s">
        <v>203</v>
      </c>
      <c r="AU146" s="161" t="s">
        <v>82</v>
      </c>
      <c r="AY146" s="18" t="s">
        <v>201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8" t="s">
        <v>82</v>
      </c>
      <c r="BK146" s="162">
        <f t="shared" si="9"/>
        <v>0</v>
      </c>
      <c r="BL146" s="18" t="s">
        <v>126</v>
      </c>
      <c r="BM146" s="161" t="s">
        <v>532</v>
      </c>
    </row>
    <row r="147" spans="1:65" s="2" customFormat="1" ht="16.5" customHeight="1">
      <c r="A147" s="33"/>
      <c r="B147" s="149"/>
      <c r="C147" s="150" t="s">
        <v>7</v>
      </c>
      <c r="D147" s="150" t="s">
        <v>203</v>
      </c>
      <c r="E147" s="151" t="s">
        <v>2015</v>
      </c>
      <c r="F147" s="152" t="s">
        <v>2016</v>
      </c>
      <c r="G147" s="153" t="s">
        <v>721</v>
      </c>
      <c r="H147" s="154">
        <v>9</v>
      </c>
      <c r="I147" s="155"/>
      <c r="J147" s="156">
        <f t="shared" si="0"/>
        <v>0</v>
      </c>
      <c r="K147" s="152" t="s">
        <v>1</v>
      </c>
      <c r="L147" s="34"/>
      <c r="M147" s="157" t="s">
        <v>1</v>
      </c>
      <c r="N147" s="158" t="s">
        <v>41</v>
      </c>
      <c r="O147" s="59"/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126</v>
      </c>
      <c r="AT147" s="161" t="s">
        <v>203</v>
      </c>
      <c r="AU147" s="161" t="s">
        <v>82</v>
      </c>
      <c r="AY147" s="18" t="s">
        <v>201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8" t="s">
        <v>82</v>
      </c>
      <c r="BK147" s="162">
        <f t="shared" si="9"/>
        <v>0</v>
      </c>
      <c r="BL147" s="18" t="s">
        <v>126</v>
      </c>
      <c r="BM147" s="161" t="s">
        <v>543</v>
      </c>
    </row>
    <row r="148" spans="1:65" s="2" customFormat="1" ht="16.5" customHeight="1">
      <c r="A148" s="33"/>
      <c r="B148" s="149"/>
      <c r="C148" s="150" t="s">
        <v>267</v>
      </c>
      <c r="D148" s="150" t="s">
        <v>203</v>
      </c>
      <c r="E148" s="151" t="s">
        <v>2017</v>
      </c>
      <c r="F148" s="152" t="s">
        <v>2018</v>
      </c>
      <c r="G148" s="153" t="s">
        <v>721</v>
      </c>
      <c r="H148" s="154">
        <v>9</v>
      </c>
      <c r="I148" s="155"/>
      <c r="J148" s="156">
        <f t="shared" si="0"/>
        <v>0</v>
      </c>
      <c r="K148" s="152" t="s">
        <v>1</v>
      </c>
      <c r="L148" s="34"/>
      <c r="M148" s="157" t="s">
        <v>1</v>
      </c>
      <c r="N148" s="158" t="s">
        <v>41</v>
      </c>
      <c r="O148" s="59"/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126</v>
      </c>
      <c r="AT148" s="161" t="s">
        <v>203</v>
      </c>
      <c r="AU148" s="161" t="s">
        <v>82</v>
      </c>
      <c r="AY148" s="18" t="s">
        <v>201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8" t="s">
        <v>82</v>
      </c>
      <c r="BK148" s="162">
        <f t="shared" si="9"/>
        <v>0</v>
      </c>
      <c r="BL148" s="18" t="s">
        <v>126</v>
      </c>
      <c r="BM148" s="161" t="s">
        <v>553</v>
      </c>
    </row>
    <row r="149" spans="1:65" s="2" customFormat="1" ht="16.5" customHeight="1">
      <c r="A149" s="33"/>
      <c r="B149" s="149"/>
      <c r="C149" s="150" t="s">
        <v>441</v>
      </c>
      <c r="D149" s="150" t="s">
        <v>203</v>
      </c>
      <c r="E149" s="151" t="s">
        <v>2019</v>
      </c>
      <c r="F149" s="152" t="s">
        <v>2020</v>
      </c>
      <c r="G149" s="153" t="s">
        <v>721</v>
      </c>
      <c r="H149" s="154">
        <v>9</v>
      </c>
      <c r="I149" s="155"/>
      <c r="J149" s="156">
        <f t="shared" si="0"/>
        <v>0</v>
      </c>
      <c r="K149" s="152" t="s">
        <v>1</v>
      </c>
      <c r="L149" s="34"/>
      <c r="M149" s="157" t="s">
        <v>1</v>
      </c>
      <c r="N149" s="158" t="s">
        <v>41</v>
      </c>
      <c r="O149" s="59"/>
      <c r="P149" s="159">
        <f t="shared" si="1"/>
        <v>0</v>
      </c>
      <c r="Q149" s="159">
        <v>0</v>
      </c>
      <c r="R149" s="159">
        <f t="shared" si="2"/>
        <v>0</v>
      </c>
      <c r="S149" s="159">
        <v>0</v>
      </c>
      <c r="T149" s="160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126</v>
      </c>
      <c r="AT149" s="161" t="s">
        <v>203</v>
      </c>
      <c r="AU149" s="161" t="s">
        <v>82</v>
      </c>
      <c r="AY149" s="18" t="s">
        <v>201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8" t="s">
        <v>82</v>
      </c>
      <c r="BK149" s="162">
        <f t="shared" si="9"/>
        <v>0</v>
      </c>
      <c r="BL149" s="18" t="s">
        <v>126</v>
      </c>
      <c r="BM149" s="161" t="s">
        <v>566</v>
      </c>
    </row>
    <row r="150" spans="1:65" s="2" customFormat="1" ht="16.5" customHeight="1">
      <c r="A150" s="33"/>
      <c r="B150" s="149"/>
      <c r="C150" s="150" t="s">
        <v>273</v>
      </c>
      <c r="D150" s="150" t="s">
        <v>203</v>
      </c>
      <c r="E150" s="151" t="s">
        <v>2021</v>
      </c>
      <c r="F150" s="152" t="s">
        <v>2022</v>
      </c>
      <c r="G150" s="153" t="s">
        <v>721</v>
      </c>
      <c r="H150" s="154">
        <v>2</v>
      </c>
      <c r="I150" s="155"/>
      <c r="J150" s="156">
        <f t="shared" si="0"/>
        <v>0</v>
      </c>
      <c r="K150" s="152" t="s">
        <v>1</v>
      </c>
      <c r="L150" s="34"/>
      <c r="M150" s="157" t="s">
        <v>1</v>
      </c>
      <c r="N150" s="158" t="s">
        <v>41</v>
      </c>
      <c r="O150" s="59"/>
      <c r="P150" s="159">
        <f t="shared" si="1"/>
        <v>0</v>
      </c>
      <c r="Q150" s="159">
        <v>0</v>
      </c>
      <c r="R150" s="159">
        <f t="shared" si="2"/>
        <v>0</v>
      </c>
      <c r="S150" s="159">
        <v>0</v>
      </c>
      <c r="T150" s="160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126</v>
      </c>
      <c r="AT150" s="161" t="s">
        <v>203</v>
      </c>
      <c r="AU150" s="161" t="s">
        <v>82</v>
      </c>
      <c r="AY150" s="18" t="s">
        <v>201</v>
      </c>
      <c r="BE150" s="162">
        <f t="shared" si="4"/>
        <v>0</v>
      </c>
      <c r="BF150" s="162">
        <f t="shared" si="5"/>
        <v>0</v>
      </c>
      <c r="BG150" s="162">
        <f t="shared" si="6"/>
        <v>0</v>
      </c>
      <c r="BH150" s="162">
        <f t="shared" si="7"/>
        <v>0</v>
      </c>
      <c r="BI150" s="162">
        <f t="shared" si="8"/>
        <v>0</v>
      </c>
      <c r="BJ150" s="18" t="s">
        <v>82</v>
      </c>
      <c r="BK150" s="162">
        <f t="shared" si="9"/>
        <v>0</v>
      </c>
      <c r="BL150" s="18" t="s">
        <v>126</v>
      </c>
      <c r="BM150" s="161" t="s">
        <v>579</v>
      </c>
    </row>
    <row r="151" spans="1:65" s="2" customFormat="1" ht="16.5" customHeight="1">
      <c r="A151" s="33"/>
      <c r="B151" s="149"/>
      <c r="C151" s="150" t="s">
        <v>451</v>
      </c>
      <c r="D151" s="150" t="s">
        <v>203</v>
      </c>
      <c r="E151" s="151" t="s">
        <v>2023</v>
      </c>
      <c r="F151" s="152" t="s">
        <v>2024</v>
      </c>
      <c r="G151" s="153" t="s">
        <v>721</v>
      </c>
      <c r="H151" s="154">
        <v>2</v>
      </c>
      <c r="I151" s="155"/>
      <c r="J151" s="156">
        <f t="shared" si="0"/>
        <v>0</v>
      </c>
      <c r="K151" s="152" t="s">
        <v>1</v>
      </c>
      <c r="L151" s="34"/>
      <c r="M151" s="157" t="s">
        <v>1</v>
      </c>
      <c r="N151" s="158" t="s">
        <v>41</v>
      </c>
      <c r="O151" s="59"/>
      <c r="P151" s="159">
        <f t="shared" si="1"/>
        <v>0</v>
      </c>
      <c r="Q151" s="159">
        <v>0</v>
      </c>
      <c r="R151" s="159">
        <f t="shared" si="2"/>
        <v>0</v>
      </c>
      <c r="S151" s="159">
        <v>0</v>
      </c>
      <c r="T151" s="160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126</v>
      </c>
      <c r="AT151" s="161" t="s">
        <v>203</v>
      </c>
      <c r="AU151" s="161" t="s">
        <v>82</v>
      </c>
      <c r="AY151" s="18" t="s">
        <v>201</v>
      </c>
      <c r="BE151" s="162">
        <f t="shared" si="4"/>
        <v>0</v>
      </c>
      <c r="BF151" s="162">
        <f t="shared" si="5"/>
        <v>0</v>
      </c>
      <c r="BG151" s="162">
        <f t="shared" si="6"/>
        <v>0</v>
      </c>
      <c r="BH151" s="162">
        <f t="shared" si="7"/>
        <v>0</v>
      </c>
      <c r="BI151" s="162">
        <f t="shared" si="8"/>
        <v>0</v>
      </c>
      <c r="BJ151" s="18" t="s">
        <v>82</v>
      </c>
      <c r="BK151" s="162">
        <f t="shared" si="9"/>
        <v>0</v>
      </c>
      <c r="BL151" s="18" t="s">
        <v>126</v>
      </c>
      <c r="BM151" s="161" t="s">
        <v>593</v>
      </c>
    </row>
    <row r="152" spans="1:65" s="2" customFormat="1" ht="16.5" customHeight="1">
      <c r="A152" s="33"/>
      <c r="B152" s="149"/>
      <c r="C152" s="150" t="s">
        <v>279</v>
      </c>
      <c r="D152" s="150" t="s">
        <v>203</v>
      </c>
      <c r="E152" s="151" t="s">
        <v>2025</v>
      </c>
      <c r="F152" s="152" t="s">
        <v>2026</v>
      </c>
      <c r="G152" s="153" t="s">
        <v>721</v>
      </c>
      <c r="H152" s="154">
        <v>1</v>
      </c>
      <c r="I152" s="155"/>
      <c r="J152" s="156">
        <f t="shared" si="0"/>
        <v>0</v>
      </c>
      <c r="K152" s="152" t="s">
        <v>1</v>
      </c>
      <c r="L152" s="34"/>
      <c r="M152" s="157" t="s">
        <v>1</v>
      </c>
      <c r="N152" s="158" t="s">
        <v>41</v>
      </c>
      <c r="O152" s="59"/>
      <c r="P152" s="159">
        <f t="shared" si="1"/>
        <v>0</v>
      </c>
      <c r="Q152" s="159">
        <v>0</v>
      </c>
      <c r="R152" s="159">
        <f t="shared" si="2"/>
        <v>0</v>
      </c>
      <c r="S152" s="159">
        <v>0</v>
      </c>
      <c r="T152" s="160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126</v>
      </c>
      <c r="AT152" s="161" t="s">
        <v>203</v>
      </c>
      <c r="AU152" s="161" t="s">
        <v>82</v>
      </c>
      <c r="AY152" s="18" t="s">
        <v>201</v>
      </c>
      <c r="BE152" s="162">
        <f t="shared" si="4"/>
        <v>0</v>
      </c>
      <c r="BF152" s="162">
        <f t="shared" si="5"/>
        <v>0</v>
      </c>
      <c r="BG152" s="162">
        <f t="shared" si="6"/>
        <v>0</v>
      </c>
      <c r="BH152" s="162">
        <f t="shared" si="7"/>
        <v>0</v>
      </c>
      <c r="BI152" s="162">
        <f t="shared" si="8"/>
        <v>0</v>
      </c>
      <c r="BJ152" s="18" t="s">
        <v>82</v>
      </c>
      <c r="BK152" s="162">
        <f t="shared" si="9"/>
        <v>0</v>
      </c>
      <c r="BL152" s="18" t="s">
        <v>126</v>
      </c>
      <c r="BM152" s="161" t="s">
        <v>603</v>
      </c>
    </row>
    <row r="153" spans="1:65" s="2" customFormat="1" ht="16.5" customHeight="1">
      <c r="A153" s="33"/>
      <c r="B153" s="149"/>
      <c r="C153" s="150" t="s">
        <v>461</v>
      </c>
      <c r="D153" s="150" t="s">
        <v>203</v>
      </c>
      <c r="E153" s="151" t="s">
        <v>2027</v>
      </c>
      <c r="F153" s="152" t="s">
        <v>2028</v>
      </c>
      <c r="G153" s="153" t="s">
        <v>721</v>
      </c>
      <c r="H153" s="154">
        <v>2</v>
      </c>
      <c r="I153" s="155"/>
      <c r="J153" s="156">
        <f t="shared" si="0"/>
        <v>0</v>
      </c>
      <c r="K153" s="152" t="s">
        <v>1</v>
      </c>
      <c r="L153" s="34"/>
      <c r="M153" s="157" t="s">
        <v>1</v>
      </c>
      <c r="N153" s="158" t="s">
        <v>41</v>
      </c>
      <c r="O153" s="59"/>
      <c r="P153" s="159">
        <f t="shared" si="1"/>
        <v>0</v>
      </c>
      <c r="Q153" s="159">
        <v>0</v>
      </c>
      <c r="R153" s="159">
        <f t="shared" si="2"/>
        <v>0</v>
      </c>
      <c r="S153" s="159">
        <v>0</v>
      </c>
      <c r="T153" s="160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126</v>
      </c>
      <c r="AT153" s="161" t="s">
        <v>203</v>
      </c>
      <c r="AU153" s="161" t="s">
        <v>82</v>
      </c>
      <c r="AY153" s="18" t="s">
        <v>201</v>
      </c>
      <c r="BE153" s="162">
        <f t="shared" si="4"/>
        <v>0</v>
      </c>
      <c r="BF153" s="162">
        <f t="shared" si="5"/>
        <v>0</v>
      </c>
      <c r="BG153" s="162">
        <f t="shared" si="6"/>
        <v>0</v>
      </c>
      <c r="BH153" s="162">
        <f t="shared" si="7"/>
        <v>0</v>
      </c>
      <c r="BI153" s="162">
        <f t="shared" si="8"/>
        <v>0</v>
      </c>
      <c r="BJ153" s="18" t="s">
        <v>82</v>
      </c>
      <c r="BK153" s="162">
        <f t="shared" si="9"/>
        <v>0</v>
      </c>
      <c r="BL153" s="18" t="s">
        <v>126</v>
      </c>
      <c r="BM153" s="161" t="s">
        <v>622</v>
      </c>
    </row>
    <row r="154" spans="1:65" s="2" customFormat="1" ht="16.5" customHeight="1">
      <c r="A154" s="33"/>
      <c r="B154" s="149"/>
      <c r="C154" s="150" t="s">
        <v>286</v>
      </c>
      <c r="D154" s="150" t="s">
        <v>203</v>
      </c>
      <c r="E154" s="151" t="s">
        <v>2029</v>
      </c>
      <c r="F154" s="152" t="s">
        <v>2030</v>
      </c>
      <c r="G154" s="153" t="s">
        <v>721</v>
      </c>
      <c r="H154" s="154">
        <v>2</v>
      </c>
      <c r="I154" s="155"/>
      <c r="J154" s="156">
        <f t="shared" si="0"/>
        <v>0</v>
      </c>
      <c r="K154" s="152" t="s">
        <v>1</v>
      </c>
      <c r="L154" s="34"/>
      <c r="M154" s="209" t="s">
        <v>1</v>
      </c>
      <c r="N154" s="210" t="s">
        <v>41</v>
      </c>
      <c r="O154" s="211"/>
      <c r="P154" s="212">
        <f t="shared" si="1"/>
        <v>0</v>
      </c>
      <c r="Q154" s="212">
        <v>0</v>
      </c>
      <c r="R154" s="212">
        <f t="shared" si="2"/>
        <v>0</v>
      </c>
      <c r="S154" s="212">
        <v>0</v>
      </c>
      <c r="T154" s="213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126</v>
      </c>
      <c r="AT154" s="161" t="s">
        <v>203</v>
      </c>
      <c r="AU154" s="161" t="s">
        <v>82</v>
      </c>
      <c r="AY154" s="18" t="s">
        <v>201</v>
      </c>
      <c r="BE154" s="162">
        <f t="shared" si="4"/>
        <v>0</v>
      </c>
      <c r="BF154" s="162">
        <f t="shared" si="5"/>
        <v>0</v>
      </c>
      <c r="BG154" s="162">
        <f t="shared" si="6"/>
        <v>0</v>
      </c>
      <c r="BH154" s="162">
        <f t="shared" si="7"/>
        <v>0</v>
      </c>
      <c r="BI154" s="162">
        <f t="shared" si="8"/>
        <v>0</v>
      </c>
      <c r="BJ154" s="18" t="s">
        <v>82</v>
      </c>
      <c r="BK154" s="162">
        <f t="shared" si="9"/>
        <v>0</v>
      </c>
      <c r="BL154" s="18" t="s">
        <v>126</v>
      </c>
      <c r="BM154" s="161" t="s">
        <v>631</v>
      </c>
    </row>
    <row r="155" spans="1:65" s="2" customFormat="1" ht="6.95" customHeight="1">
      <c r="A155" s="33"/>
      <c r="B155" s="48"/>
      <c r="C155" s="49"/>
      <c r="D155" s="49"/>
      <c r="E155" s="49"/>
      <c r="F155" s="49"/>
      <c r="G155" s="49"/>
      <c r="H155" s="49"/>
      <c r="I155" s="49"/>
      <c r="J155" s="49"/>
      <c r="K155" s="49"/>
      <c r="L155" s="34"/>
      <c r="M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</row>
  </sheetData>
  <autoFilter ref="C124:K154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119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162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0" t="str">
        <f>'Rekapitulace stavby'!K6</f>
        <v>Technikův pavilon</v>
      </c>
      <c r="F7" s="271"/>
      <c r="G7" s="271"/>
      <c r="H7" s="271"/>
      <c r="L7" s="21"/>
    </row>
    <row r="8" spans="1:46" ht="12.75">
      <c r="B8" s="21"/>
      <c r="D8" s="28" t="s">
        <v>163</v>
      </c>
      <c r="L8" s="21"/>
    </row>
    <row r="9" spans="1:46" s="1" customFormat="1" ht="16.5" customHeight="1">
      <c r="B9" s="21"/>
      <c r="E9" s="270" t="s">
        <v>164</v>
      </c>
      <c r="F9" s="254"/>
      <c r="G9" s="254"/>
      <c r="H9" s="254"/>
      <c r="L9" s="21"/>
    </row>
    <row r="10" spans="1:46" s="1" customFormat="1" ht="12" customHeight="1">
      <c r="B10" s="21"/>
      <c r="D10" s="28" t="s">
        <v>165</v>
      </c>
      <c r="L10" s="21"/>
    </row>
    <row r="11" spans="1:46" s="2" customFormat="1" ht="16.5" customHeight="1">
      <c r="A11" s="33"/>
      <c r="B11" s="34"/>
      <c r="C11" s="33"/>
      <c r="D11" s="33"/>
      <c r="E11" s="274" t="s">
        <v>2031</v>
      </c>
      <c r="F11" s="272"/>
      <c r="G11" s="272"/>
      <c r="H11" s="272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1733</v>
      </c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33" t="s">
        <v>2032</v>
      </c>
      <c r="F13" s="272"/>
      <c r="G13" s="272"/>
      <c r="H13" s="272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1.25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28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20</v>
      </c>
      <c r="E16" s="33"/>
      <c r="F16" s="26" t="s">
        <v>167</v>
      </c>
      <c r="G16" s="33"/>
      <c r="H16" s="33"/>
      <c r="I16" s="28" t="s">
        <v>22</v>
      </c>
      <c r="J16" s="56" t="str">
        <f>'Rekapitulace stavby'!AN8</f>
        <v>21. 11. 2024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24</v>
      </c>
      <c r="E18" s="33"/>
      <c r="F18" s="33"/>
      <c r="G18" s="33"/>
      <c r="H18" s="33"/>
      <c r="I18" s="28" t="s">
        <v>25</v>
      </c>
      <c r="J18" s="26" t="str">
        <f>IF('Rekapitulace stavby'!AN10="","",'Rekapitulace stavby'!AN10)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tr">
        <f>IF('Rekapitulace stavby'!E11="","",'Rekapitulace stavby'!E11)</f>
        <v>Statutární město Liberec, nám.Dr.E.Beneše</v>
      </c>
      <c r="F19" s="33"/>
      <c r="G19" s="33"/>
      <c r="H19" s="33"/>
      <c r="I19" s="28" t="s">
        <v>27</v>
      </c>
      <c r="J19" s="26" t="str">
        <f>IF('Rekapitulace stavby'!AN11="","",'Rekapitulace stavby'!AN11)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28</v>
      </c>
      <c r="E21" s="33"/>
      <c r="F21" s="33"/>
      <c r="G21" s="33"/>
      <c r="H21" s="33"/>
      <c r="I21" s="28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73" t="str">
        <f>'Rekapitulace stavby'!E14</f>
        <v>Vyplň údaj</v>
      </c>
      <c r="F22" s="253"/>
      <c r="G22" s="253"/>
      <c r="H22" s="253"/>
      <c r="I22" s="28" t="s">
        <v>27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30</v>
      </c>
      <c r="E24" s="33"/>
      <c r="F24" s="33"/>
      <c r="G24" s="33"/>
      <c r="H24" s="33"/>
      <c r="I24" s="28" t="s">
        <v>25</v>
      </c>
      <c r="J24" s="26" t="str">
        <f>IF('Rekapitulace stavby'!AN16="","",'Rekapitulace stavby'!AN16)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tr">
        <f>IF('Rekapitulace stavby'!E17="","",'Rekapitulace stavby'!E17)</f>
        <v>Kancelář architektury města, nám.Dr.E.Beneše</v>
      </c>
      <c r="F25" s="33"/>
      <c r="G25" s="33"/>
      <c r="H25" s="33"/>
      <c r="I25" s="28" t="s">
        <v>27</v>
      </c>
      <c r="J25" s="26" t="str">
        <f>IF('Rekapitulace stavby'!AN17="","",'Rekapitulace stavby'!AN17)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33</v>
      </c>
      <c r="E27" s="33"/>
      <c r="F27" s="33"/>
      <c r="G27" s="33"/>
      <c r="H27" s="33"/>
      <c r="I27" s="28" t="s">
        <v>25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>PROPOS Liberec s.r.o.</v>
      </c>
      <c r="F28" s="33"/>
      <c r="G28" s="33"/>
      <c r="H28" s="33"/>
      <c r="I28" s="28" t="s">
        <v>27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35</v>
      </c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0"/>
      <c r="B31" s="101"/>
      <c r="C31" s="100"/>
      <c r="D31" s="100"/>
      <c r="E31" s="258" t="s">
        <v>1</v>
      </c>
      <c r="F31" s="258"/>
      <c r="G31" s="258"/>
      <c r="H31" s="258"/>
      <c r="I31" s="100"/>
      <c r="J31" s="100"/>
      <c r="K31" s="100"/>
      <c r="L31" s="102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2" customFormat="1" ht="6.95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3" t="s">
        <v>36</v>
      </c>
      <c r="E34" s="33"/>
      <c r="F34" s="33"/>
      <c r="G34" s="33"/>
      <c r="H34" s="33"/>
      <c r="I34" s="33"/>
      <c r="J34" s="72">
        <f>ROUND(J150,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67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3"/>
      <c r="F36" s="37" t="s">
        <v>38</v>
      </c>
      <c r="G36" s="33"/>
      <c r="H36" s="33"/>
      <c r="I36" s="37" t="s">
        <v>37</v>
      </c>
      <c r="J36" s="37" t="s">
        <v>39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4"/>
      <c r="C37" s="33"/>
      <c r="D37" s="104" t="s">
        <v>40</v>
      </c>
      <c r="E37" s="28" t="s">
        <v>41</v>
      </c>
      <c r="F37" s="105">
        <f>ROUND((SUM(BE150:BE312)),  2)</f>
        <v>0</v>
      </c>
      <c r="G37" s="33"/>
      <c r="H37" s="33"/>
      <c r="I37" s="106">
        <v>0.21</v>
      </c>
      <c r="J37" s="105">
        <f>ROUND(((SUM(BE150:BE312))*I37),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28" t="s">
        <v>42</v>
      </c>
      <c r="F38" s="105">
        <f>ROUND((SUM(BF150:BF312)),  2)</f>
        <v>0</v>
      </c>
      <c r="G38" s="33"/>
      <c r="H38" s="33"/>
      <c r="I38" s="106">
        <v>0.12</v>
      </c>
      <c r="J38" s="105">
        <f>ROUND(((SUM(BF150:BF312))*I38),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43</v>
      </c>
      <c r="F39" s="105">
        <f>ROUND((SUM(BG150:BG312)),  2)</f>
        <v>0</v>
      </c>
      <c r="G39" s="33"/>
      <c r="H39" s="33"/>
      <c r="I39" s="106">
        <v>0.21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44</v>
      </c>
      <c r="F40" s="105">
        <f>ROUND((SUM(BH150:BH312)),  2)</f>
        <v>0</v>
      </c>
      <c r="G40" s="33"/>
      <c r="H40" s="33"/>
      <c r="I40" s="106">
        <v>0.12</v>
      </c>
      <c r="J40" s="105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28" t="s">
        <v>45</v>
      </c>
      <c r="F41" s="105">
        <f>ROUND((SUM(BI150:BI312)),  2)</f>
        <v>0</v>
      </c>
      <c r="G41" s="33"/>
      <c r="H41" s="33"/>
      <c r="I41" s="106">
        <v>0</v>
      </c>
      <c r="J41" s="105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07"/>
      <c r="D43" s="108" t="s">
        <v>46</v>
      </c>
      <c r="E43" s="61"/>
      <c r="F43" s="61"/>
      <c r="G43" s="109" t="s">
        <v>47</v>
      </c>
      <c r="H43" s="110" t="s">
        <v>48</v>
      </c>
      <c r="I43" s="61"/>
      <c r="J43" s="111">
        <f>SUM(J34:J41)</f>
        <v>0</v>
      </c>
      <c r="K43" s="112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0" t="str">
        <f>E7</f>
        <v>Technikův pavilon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163</v>
      </c>
      <c r="L86" s="21"/>
    </row>
    <row r="87" spans="1:31" s="1" customFormat="1" ht="16.5" customHeight="1">
      <c r="B87" s="21"/>
      <c r="E87" s="270" t="s">
        <v>164</v>
      </c>
      <c r="F87" s="254"/>
      <c r="G87" s="254"/>
      <c r="H87" s="254"/>
      <c r="L87" s="21"/>
    </row>
    <row r="88" spans="1:31" s="1" customFormat="1" ht="12" customHeight="1">
      <c r="B88" s="21"/>
      <c r="C88" s="28" t="s">
        <v>165</v>
      </c>
      <c r="L88" s="21"/>
    </row>
    <row r="89" spans="1:31" s="2" customFormat="1" ht="16.5" customHeight="1">
      <c r="A89" s="33"/>
      <c r="B89" s="34"/>
      <c r="C89" s="33"/>
      <c r="D89" s="33"/>
      <c r="E89" s="274" t="s">
        <v>2031</v>
      </c>
      <c r="F89" s="272"/>
      <c r="G89" s="272"/>
      <c r="H89" s="272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1733</v>
      </c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33" t="str">
        <f>E13</f>
        <v>01 - Zdravotní technika</v>
      </c>
      <c r="F91" s="272"/>
      <c r="G91" s="272"/>
      <c r="H91" s="272"/>
      <c r="I91" s="3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20</v>
      </c>
      <c r="D93" s="33"/>
      <c r="E93" s="33"/>
      <c r="F93" s="26" t="str">
        <f>F16</f>
        <v xml:space="preserve"> </v>
      </c>
      <c r="G93" s="33"/>
      <c r="H93" s="33"/>
      <c r="I93" s="28" t="s">
        <v>22</v>
      </c>
      <c r="J93" s="56" t="str">
        <f>IF(J16="","",J16)</f>
        <v>21. 11. 2024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40.15" customHeight="1">
      <c r="A95" s="33"/>
      <c r="B95" s="34"/>
      <c r="C95" s="28" t="s">
        <v>24</v>
      </c>
      <c r="D95" s="33"/>
      <c r="E95" s="33"/>
      <c r="F95" s="26" t="str">
        <f>E19</f>
        <v>Statutární město Liberec, nám.Dr.E.Beneše</v>
      </c>
      <c r="G95" s="33"/>
      <c r="H95" s="33"/>
      <c r="I95" s="28" t="s">
        <v>30</v>
      </c>
      <c r="J95" s="31" t="str">
        <f>E25</f>
        <v>Kancelář architektury města, nám.Dr.E.Beneše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5.7" customHeight="1">
      <c r="A96" s="33"/>
      <c r="B96" s="34"/>
      <c r="C96" s="28" t="s">
        <v>28</v>
      </c>
      <c r="D96" s="33"/>
      <c r="E96" s="33"/>
      <c r="F96" s="26" t="str">
        <f>IF(E22="","",E22)</f>
        <v>Vyplň údaj</v>
      </c>
      <c r="G96" s="33"/>
      <c r="H96" s="33"/>
      <c r="I96" s="28" t="s">
        <v>33</v>
      </c>
      <c r="J96" s="31" t="str">
        <f>E28</f>
        <v>PROPOS Liberec s.r.o.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15" t="s">
        <v>169</v>
      </c>
      <c r="D98" s="107"/>
      <c r="E98" s="107"/>
      <c r="F98" s="107"/>
      <c r="G98" s="107"/>
      <c r="H98" s="107"/>
      <c r="I98" s="107"/>
      <c r="J98" s="116" t="s">
        <v>170</v>
      </c>
      <c r="K98" s="107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17" t="s">
        <v>171</v>
      </c>
      <c r="D100" s="33"/>
      <c r="E100" s="33"/>
      <c r="F100" s="33"/>
      <c r="G100" s="33"/>
      <c r="H100" s="33"/>
      <c r="I100" s="33"/>
      <c r="J100" s="72">
        <f>J150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172</v>
      </c>
    </row>
    <row r="101" spans="1:47" s="9" customFormat="1" ht="24.95" customHeight="1">
      <c r="B101" s="118"/>
      <c r="D101" s="119" t="s">
        <v>2033</v>
      </c>
      <c r="E101" s="120"/>
      <c r="F101" s="120"/>
      <c r="G101" s="120"/>
      <c r="H101" s="120"/>
      <c r="I101" s="120"/>
      <c r="J101" s="121">
        <f>J151</f>
        <v>0</v>
      </c>
      <c r="L101" s="118"/>
    </row>
    <row r="102" spans="1:47" s="9" customFormat="1" ht="24.95" customHeight="1">
      <c r="B102" s="118"/>
      <c r="D102" s="119" t="s">
        <v>2034</v>
      </c>
      <c r="E102" s="120"/>
      <c r="F102" s="120"/>
      <c r="G102" s="120"/>
      <c r="H102" s="120"/>
      <c r="I102" s="120"/>
      <c r="J102" s="121">
        <f>J152</f>
        <v>0</v>
      </c>
      <c r="L102" s="118"/>
    </row>
    <row r="103" spans="1:47" s="9" customFormat="1" ht="24.95" customHeight="1">
      <c r="B103" s="118"/>
      <c r="D103" s="119" t="s">
        <v>2035</v>
      </c>
      <c r="E103" s="120"/>
      <c r="F103" s="120"/>
      <c r="G103" s="120"/>
      <c r="H103" s="120"/>
      <c r="I103" s="120"/>
      <c r="J103" s="121">
        <f>J156</f>
        <v>0</v>
      </c>
      <c r="L103" s="118"/>
    </row>
    <row r="104" spans="1:47" s="9" customFormat="1" ht="24.95" customHeight="1">
      <c r="B104" s="118"/>
      <c r="D104" s="119" t="s">
        <v>2036</v>
      </c>
      <c r="E104" s="120"/>
      <c r="F104" s="120"/>
      <c r="G104" s="120"/>
      <c r="H104" s="120"/>
      <c r="I104" s="120"/>
      <c r="J104" s="121">
        <f>J163</f>
        <v>0</v>
      </c>
      <c r="L104" s="118"/>
    </row>
    <row r="105" spans="1:47" s="9" customFormat="1" ht="24.95" customHeight="1">
      <c r="B105" s="118"/>
      <c r="D105" s="119" t="s">
        <v>2037</v>
      </c>
      <c r="E105" s="120"/>
      <c r="F105" s="120"/>
      <c r="G105" s="120"/>
      <c r="H105" s="120"/>
      <c r="I105" s="120"/>
      <c r="J105" s="121">
        <f>J169</f>
        <v>0</v>
      </c>
      <c r="L105" s="118"/>
    </row>
    <row r="106" spans="1:47" s="9" customFormat="1" ht="24.95" customHeight="1">
      <c r="B106" s="118"/>
      <c r="D106" s="119" t="s">
        <v>2038</v>
      </c>
      <c r="E106" s="120"/>
      <c r="F106" s="120"/>
      <c r="G106" s="120"/>
      <c r="H106" s="120"/>
      <c r="I106" s="120"/>
      <c r="J106" s="121">
        <f>J174</f>
        <v>0</v>
      </c>
      <c r="L106" s="118"/>
    </row>
    <row r="107" spans="1:47" s="9" customFormat="1" ht="24.95" customHeight="1">
      <c r="B107" s="118"/>
      <c r="D107" s="119" t="s">
        <v>2039</v>
      </c>
      <c r="E107" s="120"/>
      <c r="F107" s="120"/>
      <c r="G107" s="120"/>
      <c r="H107" s="120"/>
      <c r="I107" s="120"/>
      <c r="J107" s="121">
        <f>J175</f>
        <v>0</v>
      </c>
      <c r="L107" s="118"/>
    </row>
    <row r="108" spans="1:47" s="9" customFormat="1" ht="24.95" customHeight="1">
      <c r="B108" s="118"/>
      <c r="D108" s="119" t="s">
        <v>2040</v>
      </c>
      <c r="E108" s="120"/>
      <c r="F108" s="120"/>
      <c r="G108" s="120"/>
      <c r="H108" s="120"/>
      <c r="I108" s="120"/>
      <c r="J108" s="121">
        <f>J178</f>
        <v>0</v>
      </c>
      <c r="L108" s="118"/>
    </row>
    <row r="109" spans="1:47" s="9" customFormat="1" ht="24.95" customHeight="1">
      <c r="B109" s="118"/>
      <c r="D109" s="119" t="s">
        <v>2041</v>
      </c>
      <c r="E109" s="120"/>
      <c r="F109" s="120"/>
      <c r="G109" s="120"/>
      <c r="H109" s="120"/>
      <c r="I109" s="120"/>
      <c r="J109" s="121">
        <f>J184</f>
        <v>0</v>
      </c>
      <c r="L109" s="118"/>
    </row>
    <row r="110" spans="1:47" s="9" customFormat="1" ht="24.95" customHeight="1">
      <c r="B110" s="118"/>
      <c r="D110" s="119" t="s">
        <v>2042</v>
      </c>
      <c r="E110" s="120"/>
      <c r="F110" s="120"/>
      <c r="G110" s="120"/>
      <c r="H110" s="120"/>
      <c r="I110" s="120"/>
      <c r="J110" s="121">
        <f>J186</f>
        <v>0</v>
      </c>
      <c r="L110" s="118"/>
    </row>
    <row r="111" spans="1:47" s="9" customFormat="1" ht="24.95" customHeight="1">
      <c r="B111" s="118"/>
      <c r="D111" s="119" t="s">
        <v>2043</v>
      </c>
      <c r="E111" s="120"/>
      <c r="F111" s="120"/>
      <c r="G111" s="120"/>
      <c r="H111" s="120"/>
      <c r="I111" s="120"/>
      <c r="J111" s="121">
        <f>J189</f>
        <v>0</v>
      </c>
      <c r="L111" s="118"/>
    </row>
    <row r="112" spans="1:47" s="9" customFormat="1" ht="24.95" customHeight="1">
      <c r="B112" s="118"/>
      <c r="D112" s="119" t="s">
        <v>2044</v>
      </c>
      <c r="E112" s="120"/>
      <c r="F112" s="120"/>
      <c r="G112" s="120"/>
      <c r="H112" s="120"/>
      <c r="I112" s="120"/>
      <c r="J112" s="121">
        <f>J190</f>
        <v>0</v>
      </c>
      <c r="L112" s="118"/>
    </row>
    <row r="113" spans="1:31" s="9" customFormat="1" ht="24.95" customHeight="1">
      <c r="B113" s="118"/>
      <c r="D113" s="119" t="s">
        <v>2045</v>
      </c>
      <c r="E113" s="120"/>
      <c r="F113" s="120"/>
      <c r="G113" s="120"/>
      <c r="H113" s="120"/>
      <c r="I113" s="120"/>
      <c r="J113" s="121">
        <f>J197</f>
        <v>0</v>
      </c>
      <c r="L113" s="118"/>
    </row>
    <row r="114" spans="1:31" s="9" customFormat="1" ht="24.95" customHeight="1">
      <c r="B114" s="118"/>
      <c r="D114" s="119" t="s">
        <v>2046</v>
      </c>
      <c r="E114" s="120"/>
      <c r="F114" s="120"/>
      <c r="G114" s="120"/>
      <c r="H114" s="120"/>
      <c r="I114" s="120"/>
      <c r="J114" s="121">
        <f>J239</f>
        <v>0</v>
      </c>
      <c r="L114" s="118"/>
    </row>
    <row r="115" spans="1:31" s="9" customFormat="1" ht="24.95" customHeight="1">
      <c r="B115" s="118"/>
      <c r="D115" s="119" t="s">
        <v>2047</v>
      </c>
      <c r="E115" s="120"/>
      <c r="F115" s="120"/>
      <c r="G115" s="120"/>
      <c r="H115" s="120"/>
      <c r="I115" s="120"/>
      <c r="J115" s="121">
        <f>J245</f>
        <v>0</v>
      </c>
      <c r="L115" s="118"/>
    </row>
    <row r="116" spans="1:31" s="9" customFormat="1" ht="24.95" customHeight="1">
      <c r="B116" s="118"/>
      <c r="D116" s="119" t="s">
        <v>2048</v>
      </c>
      <c r="E116" s="120"/>
      <c r="F116" s="120"/>
      <c r="G116" s="120"/>
      <c r="H116" s="120"/>
      <c r="I116" s="120"/>
      <c r="J116" s="121">
        <f>J249</f>
        <v>0</v>
      </c>
      <c r="L116" s="118"/>
    </row>
    <row r="117" spans="1:31" s="9" customFormat="1" ht="24.95" customHeight="1">
      <c r="B117" s="118"/>
      <c r="D117" s="119" t="s">
        <v>2049</v>
      </c>
      <c r="E117" s="120"/>
      <c r="F117" s="120"/>
      <c r="G117" s="120"/>
      <c r="H117" s="120"/>
      <c r="I117" s="120"/>
      <c r="J117" s="121">
        <f>J262</f>
        <v>0</v>
      </c>
      <c r="L117" s="118"/>
    </row>
    <row r="118" spans="1:31" s="9" customFormat="1" ht="24.95" customHeight="1">
      <c r="B118" s="118"/>
      <c r="D118" s="119" t="s">
        <v>2050</v>
      </c>
      <c r="E118" s="120"/>
      <c r="F118" s="120"/>
      <c r="G118" s="120"/>
      <c r="H118" s="120"/>
      <c r="I118" s="120"/>
      <c r="J118" s="121">
        <f>J264</f>
        <v>0</v>
      </c>
      <c r="L118" s="118"/>
    </row>
    <row r="119" spans="1:31" s="9" customFormat="1" ht="24.95" customHeight="1">
      <c r="B119" s="118"/>
      <c r="D119" s="119" t="s">
        <v>2044</v>
      </c>
      <c r="E119" s="120"/>
      <c r="F119" s="120"/>
      <c r="G119" s="120"/>
      <c r="H119" s="120"/>
      <c r="I119" s="120"/>
      <c r="J119" s="121">
        <f>J265</f>
        <v>0</v>
      </c>
      <c r="L119" s="118"/>
    </row>
    <row r="120" spans="1:31" s="9" customFormat="1" ht="24.95" customHeight="1">
      <c r="B120" s="118"/>
      <c r="D120" s="119" t="s">
        <v>2045</v>
      </c>
      <c r="E120" s="120"/>
      <c r="F120" s="120"/>
      <c r="G120" s="120"/>
      <c r="H120" s="120"/>
      <c r="I120" s="120"/>
      <c r="J120" s="121">
        <f>J273</f>
        <v>0</v>
      </c>
      <c r="L120" s="118"/>
    </row>
    <row r="121" spans="1:31" s="9" customFormat="1" ht="24.95" customHeight="1">
      <c r="B121" s="118"/>
      <c r="D121" s="119" t="s">
        <v>2051</v>
      </c>
      <c r="E121" s="120"/>
      <c r="F121" s="120"/>
      <c r="G121" s="120"/>
      <c r="H121" s="120"/>
      <c r="I121" s="120"/>
      <c r="J121" s="121">
        <f>J291</f>
        <v>0</v>
      </c>
      <c r="L121" s="118"/>
    </row>
    <row r="122" spans="1:31" s="9" customFormat="1" ht="24.95" customHeight="1">
      <c r="B122" s="118"/>
      <c r="D122" s="119" t="s">
        <v>2052</v>
      </c>
      <c r="E122" s="120"/>
      <c r="F122" s="120"/>
      <c r="G122" s="120"/>
      <c r="H122" s="120"/>
      <c r="I122" s="120"/>
      <c r="J122" s="121">
        <f>J292</f>
        <v>0</v>
      </c>
      <c r="L122" s="118"/>
    </row>
    <row r="123" spans="1:31" s="9" customFormat="1" ht="24.95" customHeight="1">
      <c r="B123" s="118"/>
      <c r="D123" s="119" t="s">
        <v>2053</v>
      </c>
      <c r="E123" s="120"/>
      <c r="F123" s="120"/>
      <c r="G123" s="120"/>
      <c r="H123" s="120"/>
      <c r="I123" s="120"/>
      <c r="J123" s="121">
        <f>J294</f>
        <v>0</v>
      </c>
      <c r="L123" s="118"/>
    </row>
    <row r="124" spans="1:31" s="9" customFormat="1" ht="24.95" customHeight="1">
      <c r="B124" s="118"/>
      <c r="D124" s="119" t="s">
        <v>2054</v>
      </c>
      <c r="E124" s="120"/>
      <c r="F124" s="120"/>
      <c r="G124" s="120"/>
      <c r="H124" s="120"/>
      <c r="I124" s="120"/>
      <c r="J124" s="121">
        <f>J296</f>
        <v>0</v>
      </c>
      <c r="L124" s="118"/>
    </row>
    <row r="125" spans="1:31" s="9" customFormat="1" ht="24.95" customHeight="1">
      <c r="B125" s="118"/>
      <c r="D125" s="119" t="s">
        <v>2055</v>
      </c>
      <c r="E125" s="120"/>
      <c r="F125" s="120"/>
      <c r="G125" s="120"/>
      <c r="H125" s="120"/>
      <c r="I125" s="120"/>
      <c r="J125" s="121">
        <f>J297</f>
        <v>0</v>
      </c>
      <c r="L125" s="118"/>
    </row>
    <row r="126" spans="1:31" s="9" customFormat="1" ht="24.95" customHeight="1">
      <c r="B126" s="118"/>
      <c r="D126" s="119" t="s">
        <v>2056</v>
      </c>
      <c r="E126" s="120"/>
      <c r="F126" s="120"/>
      <c r="G126" s="120"/>
      <c r="H126" s="120"/>
      <c r="I126" s="120"/>
      <c r="J126" s="121">
        <f>J309</f>
        <v>0</v>
      </c>
      <c r="L126" s="118"/>
    </row>
    <row r="127" spans="1:31" s="2" customFormat="1" ht="21.7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48"/>
      <c r="C128" s="49"/>
      <c r="D128" s="49"/>
      <c r="E128" s="49"/>
      <c r="F128" s="49"/>
      <c r="G128" s="49"/>
      <c r="H128" s="49"/>
      <c r="I128" s="49"/>
      <c r="J128" s="49"/>
      <c r="K128" s="49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32" spans="1:31" s="2" customFormat="1" ht="6.95" customHeight="1">
      <c r="A132" s="33"/>
      <c r="B132" s="50"/>
      <c r="C132" s="51"/>
      <c r="D132" s="51"/>
      <c r="E132" s="51"/>
      <c r="F132" s="51"/>
      <c r="G132" s="51"/>
      <c r="H132" s="51"/>
      <c r="I132" s="51"/>
      <c r="J132" s="51"/>
      <c r="K132" s="51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31" s="2" customFormat="1" ht="24.95" customHeight="1">
      <c r="A133" s="33"/>
      <c r="B133" s="34"/>
      <c r="C133" s="22" t="s">
        <v>186</v>
      </c>
      <c r="D133" s="33"/>
      <c r="E133" s="33"/>
      <c r="F133" s="33"/>
      <c r="G133" s="33"/>
      <c r="H133" s="33"/>
      <c r="I133" s="3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31" s="2" customFormat="1" ht="6.95" customHeight="1">
      <c r="A134" s="33"/>
      <c r="B134" s="34"/>
      <c r="C134" s="33"/>
      <c r="D134" s="33"/>
      <c r="E134" s="33"/>
      <c r="F134" s="33"/>
      <c r="G134" s="33"/>
      <c r="H134" s="33"/>
      <c r="I134" s="33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31" s="2" customFormat="1" ht="12" customHeight="1">
      <c r="A135" s="33"/>
      <c r="B135" s="34"/>
      <c r="C135" s="28" t="s">
        <v>16</v>
      </c>
      <c r="D135" s="33"/>
      <c r="E135" s="33"/>
      <c r="F135" s="33"/>
      <c r="G135" s="33"/>
      <c r="H135" s="33"/>
      <c r="I135" s="33"/>
      <c r="J135" s="33"/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31" s="2" customFormat="1" ht="16.5" customHeight="1">
      <c r="A136" s="33"/>
      <c r="B136" s="34"/>
      <c r="C136" s="33"/>
      <c r="D136" s="33"/>
      <c r="E136" s="270" t="str">
        <f>E7</f>
        <v>Technikův pavilon</v>
      </c>
      <c r="F136" s="271"/>
      <c r="G136" s="271"/>
      <c r="H136" s="271"/>
      <c r="I136" s="33"/>
      <c r="J136" s="33"/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31" s="1" customFormat="1" ht="12" customHeight="1">
      <c r="B137" s="21"/>
      <c r="C137" s="28" t="s">
        <v>163</v>
      </c>
      <c r="L137" s="21"/>
    </row>
    <row r="138" spans="1:31" s="1" customFormat="1" ht="16.5" customHeight="1">
      <c r="B138" s="21"/>
      <c r="E138" s="270" t="s">
        <v>164</v>
      </c>
      <c r="F138" s="254"/>
      <c r="G138" s="254"/>
      <c r="H138" s="254"/>
      <c r="L138" s="21"/>
    </row>
    <row r="139" spans="1:31" s="1" customFormat="1" ht="12" customHeight="1">
      <c r="B139" s="21"/>
      <c r="C139" s="28" t="s">
        <v>165</v>
      </c>
      <c r="L139" s="21"/>
    </row>
    <row r="140" spans="1:31" s="2" customFormat="1" ht="16.5" customHeight="1">
      <c r="A140" s="33"/>
      <c r="B140" s="34"/>
      <c r="C140" s="33"/>
      <c r="D140" s="33"/>
      <c r="E140" s="274" t="s">
        <v>2031</v>
      </c>
      <c r="F140" s="272"/>
      <c r="G140" s="272"/>
      <c r="H140" s="272"/>
      <c r="I140" s="33"/>
      <c r="J140" s="33"/>
      <c r="K140" s="33"/>
      <c r="L140" s="4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pans="1:31" s="2" customFormat="1" ht="12" customHeight="1">
      <c r="A141" s="33"/>
      <c r="B141" s="34"/>
      <c r="C141" s="28" t="s">
        <v>1733</v>
      </c>
      <c r="D141" s="33"/>
      <c r="E141" s="33"/>
      <c r="F141" s="33"/>
      <c r="G141" s="33"/>
      <c r="H141" s="33"/>
      <c r="I141" s="33"/>
      <c r="J141" s="33"/>
      <c r="K141" s="33"/>
      <c r="L141" s="4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  <row r="142" spans="1:31" s="2" customFormat="1" ht="16.5" customHeight="1">
      <c r="A142" s="33"/>
      <c r="B142" s="34"/>
      <c r="C142" s="33"/>
      <c r="D142" s="33"/>
      <c r="E142" s="233" t="str">
        <f>E13</f>
        <v>01 - Zdravotní technika</v>
      </c>
      <c r="F142" s="272"/>
      <c r="G142" s="272"/>
      <c r="H142" s="272"/>
      <c r="I142" s="33"/>
      <c r="J142" s="33"/>
      <c r="K142" s="33"/>
      <c r="L142" s="4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</row>
    <row r="143" spans="1:31" s="2" customFormat="1" ht="6.95" customHeight="1">
      <c r="A143" s="33"/>
      <c r="B143" s="34"/>
      <c r="C143" s="33"/>
      <c r="D143" s="33"/>
      <c r="E143" s="33"/>
      <c r="F143" s="33"/>
      <c r="G143" s="33"/>
      <c r="H143" s="33"/>
      <c r="I143" s="33"/>
      <c r="J143" s="33"/>
      <c r="K143" s="33"/>
      <c r="L143" s="4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  <row r="144" spans="1:31" s="2" customFormat="1" ht="12" customHeight="1">
      <c r="A144" s="33"/>
      <c r="B144" s="34"/>
      <c r="C144" s="28" t="s">
        <v>20</v>
      </c>
      <c r="D144" s="33"/>
      <c r="E144" s="33"/>
      <c r="F144" s="26" t="str">
        <f>F16</f>
        <v xml:space="preserve"> </v>
      </c>
      <c r="G144" s="33"/>
      <c r="H144" s="33"/>
      <c r="I144" s="28" t="s">
        <v>22</v>
      </c>
      <c r="J144" s="56" t="str">
        <f>IF(J16="","",J16)</f>
        <v>21. 11. 2024</v>
      </c>
      <c r="K144" s="33"/>
      <c r="L144" s="4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</row>
    <row r="145" spans="1:65" s="2" customFormat="1" ht="6.95" customHeight="1">
      <c r="A145" s="33"/>
      <c r="B145" s="34"/>
      <c r="C145" s="33"/>
      <c r="D145" s="33"/>
      <c r="E145" s="33"/>
      <c r="F145" s="33"/>
      <c r="G145" s="33"/>
      <c r="H145" s="33"/>
      <c r="I145" s="33"/>
      <c r="J145" s="33"/>
      <c r="K145" s="33"/>
      <c r="L145" s="4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</row>
    <row r="146" spans="1:65" s="2" customFormat="1" ht="40.15" customHeight="1">
      <c r="A146" s="33"/>
      <c r="B146" s="34"/>
      <c r="C146" s="28" t="s">
        <v>24</v>
      </c>
      <c r="D146" s="33"/>
      <c r="E146" s="33"/>
      <c r="F146" s="26" t="str">
        <f>E19</f>
        <v>Statutární město Liberec, nám.Dr.E.Beneše</v>
      </c>
      <c r="G146" s="33"/>
      <c r="H146" s="33"/>
      <c r="I146" s="28" t="s">
        <v>30</v>
      </c>
      <c r="J146" s="31" t="str">
        <f>E25</f>
        <v>Kancelář architektury města, nám.Dr.E.Beneše</v>
      </c>
      <c r="K146" s="33"/>
      <c r="L146" s="4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</row>
    <row r="147" spans="1:65" s="2" customFormat="1" ht="25.7" customHeight="1">
      <c r="A147" s="33"/>
      <c r="B147" s="34"/>
      <c r="C147" s="28" t="s">
        <v>28</v>
      </c>
      <c r="D147" s="33"/>
      <c r="E147" s="33"/>
      <c r="F147" s="26" t="str">
        <f>IF(E22="","",E22)</f>
        <v>Vyplň údaj</v>
      </c>
      <c r="G147" s="33"/>
      <c r="H147" s="33"/>
      <c r="I147" s="28" t="s">
        <v>33</v>
      </c>
      <c r="J147" s="31" t="str">
        <f>E28</f>
        <v>PROPOS Liberec s.r.o.</v>
      </c>
      <c r="K147" s="33"/>
      <c r="L147" s="4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</row>
    <row r="148" spans="1:65" s="2" customFormat="1" ht="10.35" customHeight="1">
      <c r="A148" s="33"/>
      <c r="B148" s="34"/>
      <c r="C148" s="33"/>
      <c r="D148" s="33"/>
      <c r="E148" s="33"/>
      <c r="F148" s="33"/>
      <c r="G148" s="33"/>
      <c r="H148" s="33"/>
      <c r="I148" s="33"/>
      <c r="J148" s="33"/>
      <c r="K148" s="33"/>
      <c r="L148" s="4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</row>
    <row r="149" spans="1:65" s="11" customFormat="1" ht="29.25" customHeight="1">
      <c r="A149" s="126"/>
      <c r="B149" s="127"/>
      <c r="C149" s="128" t="s">
        <v>187</v>
      </c>
      <c r="D149" s="129" t="s">
        <v>61</v>
      </c>
      <c r="E149" s="129" t="s">
        <v>57</v>
      </c>
      <c r="F149" s="129" t="s">
        <v>58</v>
      </c>
      <c r="G149" s="129" t="s">
        <v>188</v>
      </c>
      <c r="H149" s="129" t="s">
        <v>189</v>
      </c>
      <c r="I149" s="129" t="s">
        <v>190</v>
      </c>
      <c r="J149" s="129" t="s">
        <v>170</v>
      </c>
      <c r="K149" s="130" t="s">
        <v>191</v>
      </c>
      <c r="L149" s="131"/>
      <c r="M149" s="63" t="s">
        <v>1</v>
      </c>
      <c r="N149" s="64" t="s">
        <v>40</v>
      </c>
      <c r="O149" s="64" t="s">
        <v>192</v>
      </c>
      <c r="P149" s="64" t="s">
        <v>193</v>
      </c>
      <c r="Q149" s="64" t="s">
        <v>194</v>
      </c>
      <c r="R149" s="64" t="s">
        <v>195</v>
      </c>
      <c r="S149" s="64" t="s">
        <v>196</v>
      </c>
      <c r="T149" s="65" t="s">
        <v>197</v>
      </c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</row>
    <row r="150" spans="1:65" s="2" customFormat="1" ht="22.9" customHeight="1">
      <c r="A150" s="33"/>
      <c r="B150" s="34"/>
      <c r="C150" s="70" t="s">
        <v>198</v>
      </c>
      <c r="D150" s="33"/>
      <c r="E150" s="33"/>
      <c r="F150" s="33"/>
      <c r="G150" s="33"/>
      <c r="H150" s="33"/>
      <c r="I150" s="33"/>
      <c r="J150" s="132">
        <f>BK150</f>
        <v>0</v>
      </c>
      <c r="K150" s="33"/>
      <c r="L150" s="34"/>
      <c r="M150" s="66"/>
      <c r="N150" s="57"/>
      <c r="O150" s="67"/>
      <c r="P150" s="133">
        <f>P151+P152+P156+P163+P169+P174+P175+P178+P184+P186+P189+P190+P197+P239+P245+P249+P262+P264+P265+P273+P291+P292+P294+P296+P297+P309</f>
        <v>0</v>
      </c>
      <c r="Q150" s="67"/>
      <c r="R150" s="133">
        <f>R151+R152+R156+R163+R169+R174+R175+R178+R184+R186+R189+R190+R197+R239+R245+R249+R262+R264+R265+R273+R291+R292+R294+R296+R297+R309</f>
        <v>0</v>
      </c>
      <c r="S150" s="67"/>
      <c r="T150" s="134">
        <f>T151+T152+T156+T163+T169+T174+T175+T178+T184+T186+T189+T190+T197+T239+T245+T249+T262+T264+T265+T273+T291+T292+T294+T296+T297+T309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75</v>
      </c>
      <c r="AU150" s="18" t="s">
        <v>172</v>
      </c>
      <c r="BK150" s="135">
        <f>BK151+BK152+BK156+BK163+BK169+BK174+BK175+BK178+BK184+BK186+BK189+BK190+BK197+BK239+BK245+BK249+BK262+BK264+BK265+BK273+BK291+BK292+BK294+BK296+BK297+BK309</f>
        <v>0</v>
      </c>
    </row>
    <row r="151" spans="1:65" s="12" customFormat="1" ht="25.9" customHeight="1">
      <c r="B151" s="136"/>
      <c r="D151" s="137" t="s">
        <v>75</v>
      </c>
      <c r="E151" s="138" t="s">
        <v>1736</v>
      </c>
      <c r="F151" s="138" t="s">
        <v>2057</v>
      </c>
      <c r="I151" s="139"/>
      <c r="J151" s="140">
        <f>BK151</f>
        <v>0</v>
      </c>
      <c r="L151" s="136"/>
      <c r="M151" s="141"/>
      <c r="N151" s="142"/>
      <c r="O151" s="142"/>
      <c r="P151" s="143">
        <v>0</v>
      </c>
      <c r="Q151" s="142"/>
      <c r="R151" s="143">
        <v>0</v>
      </c>
      <c r="S151" s="142"/>
      <c r="T151" s="144">
        <v>0</v>
      </c>
      <c r="AR151" s="137" t="s">
        <v>82</v>
      </c>
      <c r="AT151" s="145" t="s">
        <v>75</v>
      </c>
      <c r="AU151" s="145" t="s">
        <v>76</v>
      </c>
      <c r="AY151" s="137" t="s">
        <v>201</v>
      </c>
      <c r="BK151" s="146">
        <v>0</v>
      </c>
    </row>
    <row r="152" spans="1:65" s="12" customFormat="1" ht="25.9" customHeight="1">
      <c r="B152" s="136"/>
      <c r="D152" s="137" t="s">
        <v>75</v>
      </c>
      <c r="E152" s="138" t="s">
        <v>82</v>
      </c>
      <c r="F152" s="138" t="s">
        <v>2058</v>
      </c>
      <c r="I152" s="139"/>
      <c r="J152" s="140">
        <f>BK152</f>
        <v>0</v>
      </c>
      <c r="L152" s="136"/>
      <c r="M152" s="141"/>
      <c r="N152" s="142"/>
      <c r="O152" s="142"/>
      <c r="P152" s="143">
        <f>SUM(P153:P155)</f>
        <v>0</v>
      </c>
      <c r="Q152" s="142"/>
      <c r="R152" s="143">
        <f>SUM(R153:R155)</f>
        <v>0</v>
      </c>
      <c r="S152" s="142"/>
      <c r="T152" s="144">
        <f>SUM(T153:T155)</f>
        <v>0</v>
      </c>
      <c r="AR152" s="137" t="s">
        <v>82</v>
      </c>
      <c r="AT152" s="145" t="s">
        <v>75</v>
      </c>
      <c r="AU152" s="145" t="s">
        <v>76</v>
      </c>
      <c r="AY152" s="137" t="s">
        <v>201</v>
      </c>
      <c r="BK152" s="146">
        <f>SUM(BK153:BK155)</f>
        <v>0</v>
      </c>
    </row>
    <row r="153" spans="1:65" s="2" customFormat="1" ht="16.5" customHeight="1">
      <c r="A153" s="33"/>
      <c r="B153" s="149"/>
      <c r="C153" s="150" t="s">
        <v>82</v>
      </c>
      <c r="D153" s="150" t="s">
        <v>203</v>
      </c>
      <c r="E153" s="151" t="s">
        <v>2059</v>
      </c>
      <c r="F153" s="152" t="s">
        <v>2060</v>
      </c>
      <c r="G153" s="153" t="s">
        <v>2061</v>
      </c>
      <c r="H153" s="154">
        <v>7</v>
      </c>
      <c r="I153" s="155"/>
      <c r="J153" s="156">
        <f>ROUND(I153*H153,2)</f>
        <v>0</v>
      </c>
      <c r="K153" s="152" t="s">
        <v>1</v>
      </c>
      <c r="L153" s="34"/>
      <c r="M153" s="157" t="s">
        <v>1</v>
      </c>
      <c r="N153" s="158" t="s">
        <v>41</v>
      </c>
      <c r="O153" s="59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126</v>
      </c>
      <c r="AT153" s="161" t="s">
        <v>203</v>
      </c>
      <c r="AU153" s="161" t="s">
        <v>82</v>
      </c>
      <c r="AY153" s="18" t="s">
        <v>201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8" t="s">
        <v>82</v>
      </c>
      <c r="BK153" s="162">
        <f>ROUND(I153*H153,2)</f>
        <v>0</v>
      </c>
      <c r="BL153" s="18" t="s">
        <v>126</v>
      </c>
      <c r="BM153" s="161" t="s">
        <v>84</v>
      </c>
    </row>
    <row r="154" spans="1:65" s="2" customFormat="1" ht="16.5" customHeight="1">
      <c r="A154" s="33"/>
      <c r="B154" s="149"/>
      <c r="C154" s="150" t="s">
        <v>84</v>
      </c>
      <c r="D154" s="150" t="s">
        <v>203</v>
      </c>
      <c r="E154" s="151" t="s">
        <v>2062</v>
      </c>
      <c r="F154" s="152" t="s">
        <v>2063</v>
      </c>
      <c r="G154" s="153" t="s">
        <v>2061</v>
      </c>
      <c r="H154" s="154">
        <v>2</v>
      </c>
      <c r="I154" s="155"/>
      <c r="J154" s="156">
        <f>ROUND(I154*H154,2)</f>
        <v>0</v>
      </c>
      <c r="K154" s="152" t="s">
        <v>1</v>
      </c>
      <c r="L154" s="34"/>
      <c r="M154" s="157" t="s">
        <v>1</v>
      </c>
      <c r="N154" s="158" t="s">
        <v>41</v>
      </c>
      <c r="O154" s="59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126</v>
      </c>
      <c r="AT154" s="161" t="s">
        <v>203</v>
      </c>
      <c r="AU154" s="161" t="s">
        <v>82</v>
      </c>
      <c r="AY154" s="18" t="s">
        <v>201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8" t="s">
        <v>82</v>
      </c>
      <c r="BK154" s="162">
        <f>ROUND(I154*H154,2)</f>
        <v>0</v>
      </c>
      <c r="BL154" s="18" t="s">
        <v>126</v>
      </c>
      <c r="BM154" s="161" t="s">
        <v>126</v>
      </c>
    </row>
    <row r="155" spans="1:65" s="2" customFormat="1" ht="16.5" customHeight="1">
      <c r="A155" s="33"/>
      <c r="B155" s="149"/>
      <c r="C155" s="150" t="s">
        <v>97</v>
      </c>
      <c r="D155" s="150" t="s">
        <v>203</v>
      </c>
      <c r="E155" s="151" t="s">
        <v>2064</v>
      </c>
      <c r="F155" s="152" t="s">
        <v>2065</v>
      </c>
      <c r="G155" s="153" t="s">
        <v>2061</v>
      </c>
      <c r="H155" s="154">
        <v>2</v>
      </c>
      <c r="I155" s="155"/>
      <c r="J155" s="156">
        <f>ROUND(I155*H155,2)</f>
        <v>0</v>
      </c>
      <c r="K155" s="152" t="s">
        <v>1</v>
      </c>
      <c r="L155" s="34"/>
      <c r="M155" s="157" t="s">
        <v>1</v>
      </c>
      <c r="N155" s="158" t="s">
        <v>41</v>
      </c>
      <c r="O155" s="59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126</v>
      </c>
      <c r="AT155" s="161" t="s">
        <v>203</v>
      </c>
      <c r="AU155" s="161" t="s">
        <v>82</v>
      </c>
      <c r="AY155" s="18" t="s">
        <v>201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8" t="s">
        <v>82</v>
      </c>
      <c r="BK155" s="162">
        <f>ROUND(I155*H155,2)</f>
        <v>0</v>
      </c>
      <c r="BL155" s="18" t="s">
        <v>126</v>
      </c>
      <c r="BM155" s="161" t="s">
        <v>222</v>
      </c>
    </row>
    <row r="156" spans="1:65" s="12" customFormat="1" ht="25.9" customHeight="1">
      <c r="B156" s="136"/>
      <c r="D156" s="137" t="s">
        <v>75</v>
      </c>
      <c r="E156" s="138" t="s">
        <v>386</v>
      </c>
      <c r="F156" s="138" t="s">
        <v>2066</v>
      </c>
      <c r="I156" s="139"/>
      <c r="J156" s="140">
        <f>BK156</f>
        <v>0</v>
      </c>
      <c r="L156" s="136"/>
      <c r="M156" s="141"/>
      <c r="N156" s="142"/>
      <c r="O156" s="142"/>
      <c r="P156" s="143">
        <f>SUM(P157:P162)</f>
        <v>0</v>
      </c>
      <c r="Q156" s="142"/>
      <c r="R156" s="143">
        <f>SUM(R157:R162)</f>
        <v>0</v>
      </c>
      <c r="S156" s="142"/>
      <c r="T156" s="144">
        <f>SUM(T157:T162)</f>
        <v>0</v>
      </c>
      <c r="AR156" s="137" t="s">
        <v>82</v>
      </c>
      <c r="AT156" s="145" t="s">
        <v>75</v>
      </c>
      <c r="AU156" s="145" t="s">
        <v>76</v>
      </c>
      <c r="AY156" s="137" t="s">
        <v>201</v>
      </c>
      <c r="BK156" s="146">
        <f>SUM(BK157:BK162)</f>
        <v>0</v>
      </c>
    </row>
    <row r="157" spans="1:65" s="2" customFormat="1" ht="16.5" customHeight="1">
      <c r="A157" s="33"/>
      <c r="B157" s="149"/>
      <c r="C157" s="150" t="s">
        <v>126</v>
      </c>
      <c r="D157" s="150" t="s">
        <v>203</v>
      </c>
      <c r="E157" s="151" t="s">
        <v>2067</v>
      </c>
      <c r="F157" s="152" t="s">
        <v>2068</v>
      </c>
      <c r="G157" s="153" t="s">
        <v>2061</v>
      </c>
      <c r="H157" s="154">
        <v>4</v>
      </c>
      <c r="I157" s="155"/>
      <c r="J157" s="156">
        <f t="shared" ref="J157:J162" si="0">ROUND(I157*H157,2)</f>
        <v>0</v>
      </c>
      <c r="K157" s="152" t="s">
        <v>1</v>
      </c>
      <c r="L157" s="34"/>
      <c r="M157" s="157" t="s">
        <v>1</v>
      </c>
      <c r="N157" s="158" t="s">
        <v>41</v>
      </c>
      <c r="O157" s="59"/>
      <c r="P157" s="159">
        <f t="shared" ref="P157:P162" si="1">O157*H157</f>
        <v>0</v>
      </c>
      <c r="Q157" s="159">
        <v>0</v>
      </c>
      <c r="R157" s="159">
        <f t="shared" ref="R157:R162" si="2">Q157*H157</f>
        <v>0</v>
      </c>
      <c r="S157" s="159">
        <v>0</v>
      </c>
      <c r="T157" s="160">
        <f t="shared" ref="T157:T162" si="3"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126</v>
      </c>
      <c r="AT157" s="161" t="s">
        <v>203</v>
      </c>
      <c r="AU157" s="161" t="s">
        <v>82</v>
      </c>
      <c r="AY157" s="18" t="s">
        <v>201</v>
      </c>
      <c r="BE157" s="162">
        <f t="shared" ref="BE157:BE162" si="4">IF(N157="základní",J157,0)</f>
        <v>0</v>
      </c>
      <c r="BF157" s="162">
        <f t="shared" ref="BF157:BF162" si="5">IF(N157="snížená",J157,0)</f>
        <v>0</v>
      </c>
      <c r="BG157" s="162">
        <f t="shared" ref="BG157:BG162" si="6">IF(N157="zákl. přenesená",J157,0)</f>
        <v>0</v>
      </c>
      <c r="BH157" s="162">
        <f t="shared" ref="BH157:BH162" si="7">IF(N157="sníž. přenesená",J157,0)</f>
        <v>0</v>
      </c>
      <c r="BI157" s="162">
        <f t="shared" ref="BI157:BI162" si="8">IF(N157="nulová",J157,0)</f>
        <v>0</v>
      </c>
      <c r="BJ157" s="18" t="s">
        <v>82</v>
      </c>
      <c r="BK157" s="162">
        <f t="shared" ref="BK157:BK162" si="9">ROUND(I157*H157,2)</f>
        <v>0</v>
      </c>
      <c r="BL157" s="18" t="s">
        <v>126</v>
      </c>
      <c r="BM157" s="161" t="s">
        <v>216</v>
      </c>
    </row>
    <row r="158" spans="1:65" s="2" customFormat="1" ht="16.5" customHeight="1">
      <c r="A158" s="33"/>
      <c r="B158" s="149"/>
      <c r="C158" s="150" t="s">
        <v>229</v>
      </c>
      <c r="D158" s="150" t="s">
        <v>203</v>
      </c>
      <c r="E158" s="151" t="s">
        <v>2069</v>
      </c>
      <c r="F158" s="152" t="s">
        <v>2070</v>
      </c>
      <c r="G158" s="153" t="s">
        <v>2061</v>
      </c>
      <c r="H158" s="154">
        <v>2</v>
      </c>
      <c r="I158" s="155"/>
      <c r="J158" s="156">
        <f t="shared" si="0"/>
        <v>0</v>
      </c>
      <c r="K158" s="152" t="s">
        <v>1</v>
      </c>
      <c r="L158" s="34"/>
      <c r="M158" s="157" t="s">
        <v>1</v>
      </c>
      <c r="N158" s="158" t="s">
        <v>41</v>
      </c>
      <c r="O158" s="59"/>
      <c r="P158" s="159">
        <f t="shared" si="1"/>
        <v>0</v>
      </c>
      <c r="Q158" s="159">
        <v>0</v>
      </c>
      <c r="R158" s="159">
        <f t="shared" si="2"/>
        <v>0</v>
      </c>
      <c r="S158" s="159">
        <v>0</v>
      </c>
      <c r="T158" s="160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126</v>
      </c>
      <c r="AT158" s="161" t="s">
        <v>203</v>
      </c>
      <c r="AU158" s="161" t="s">
        <v>82</v>
      </c>
      <c r="AY158" s="18" t="s">
        <v>201</v>
      </c>
      <c r="BE158" s="162">
        <f t="shared" si="4"/>
        <v>0</v>
      </c>
      <c r="BF158" s="162">
        <f t="shared" si="5"/>
        <v>0</v>
      </c>
      <c r="BG158" s="162">
        <f t="shared" si="6"/>
        <v>0</v>
      </c>
      <c r="BH158" s="162">
        <f t="shared" si="7"/>
        <v>0</v>
      </c>
      <c r="BI158" s="162">
        <f t="shared" si="8"/>
        <v>0</v>
      </c>
      <c r="BJ158" s="18" t="s">
        <v>82</v>
      </c>
      <c r="BK158" s="162">
        <f t="shared" si="9"/>
        <v>0</v>
      </c>
      <c r="BL158" s="18" t="s">
        <v>126</v>
      </c>
      <c r="BM158" s="161" t="s">
        <v>233</v>
      </c>
    </row>
    <row r="159" spans="1:65" s="2" customFormat="1" ht="16.5" customHeight="1">
      <c r="A159" s="33"/>
      <c r="B159" s="149"/>
      <c r="C159" s="150" t="s">
        <v>222</v>
      </c>
      <c r="D159" s="150" t="s">
        <v>203</v>
      </c>
      <c r="E159" s="151" t="s">
        <v>2071</v>
      </c>
      <c r="F159" s="152" t="s">
        <v>2072</v>
      </c>
      <c r="G159" s="153" t="s">
        <v>2061</v>
      </c>
      <c r="H159" s="154">
        <v>2</v>
      </c>
      <c r="I159" s="155"/>
      <c r="J159" s="156">
        <f t="shared" si="0"/>
        <v>0</v>
      </c>
      <c r="K159" s="152" t="s">
        <v>1</v>
      </c>
      <c r="L159" s="34"/>
      <c r="M159" s="157" t="s">
        <v>1</v>
      </c>
      <c r="N159" s="158" t="s">
        <v>41</v>
      </c>
      <c r="O159" s="59"/>
      <c r="P159" s="159">
        <f t="shared" si="1"/>
        <v>0</v>
      </c>
      <c r="Q159" s="159">
        <v>0</v>
      </c>
      <c r="R159" s="159">
        <f t="shared" si="2"/>
        <v>0</v>
      </c>
      <c r="S159" s="159">
        <v>0</v>
      </c>
      <c r="T159" s="160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126</v>
      </c>
      <c r="AT159" s="161" t="s">
        <v>203</v>
      </c>
      <c r="AU159" s="161" t="s">
        <v>82</v>
      </c>
      <c r="AY159" s="18" t="s">
        <v>201</v>
      </c>
      <c r="BE159" s="162">
        <f t="shared" si="4"/>
        <v>0</v>
      </c>
      <c r="BF159" s="162">
        <f t="shared" si="5"/>
        <v>0</v>
      </c>
      <c r="BG159" s="162">
        <f t="shared" si="6"/>
        <v>0</v>
      </c>
      <c r="BH159" s="162">
        <f t="shared" si="7"/>
        <v>0</v>
      </c>
      <c r="BI159" s="162">
        <f t="shared" si="8"/>
        <v>0</v>
      </c>
      <c r="BJ159" s="18" t="s">
        <v>82</v>
      </c>
      <c r="BK159" s="162">
        <f t="shared" si="9"/>
        <v>0</v>
      </c>
      <c r="BL159" s="18" t="s">
        <v>126</v>
      </c>
      <c r="BM159" s="161" t="s">
        <v>8</v>
      </c>
    </row>
    <row r="160" spans="1:65" s="2" customFormat="1" ht="16.5" customHeight="1">
      <c r="A160" s="33"/>
      <c r="B160" s="149"/>
      <c r="C160" s="150" t="s">
        <v>244</v>
      </c>
      <c r="D160" s="150" t="s">
        <v>203</v>
      </c>
      <c r="E160" s="151" t="s">
        <v>2073</v>
      </c>
      <c r="F160" s="152" t="s">
        <v>2074</v>
      </c>
      <c r="G160" s="153" t="s">
        <v>2061</v>
      </c>
      <c r="H160" s="154">
        <v>8</v>
      </c>
      <c r="I160" s="155"/>
      <c r="J160" s="156">
        <f t="shared" si="0"/>
        <v>0</v>
      </c>
      <c r="K160" s="152" t="s">
        <v>1</v>
      </c>
      <c r="L160" s="34"/>
      <c r="M160" s="157" t="s">
        <v>1</v>
      </c>
      <c r="N160" s="158" t="s">
        <v>41</v>
      </c>
      <c r="O160" s="59"/>
      <c r="P160" s="159">
        <f t="shared" si="1"/>
        <v>0</v>
      </c>
      <c r="Q160" s="159">
        <v>0</v>
      </c>
      <c r="R160" s="159">
        <f t="shared" si="2"/>
        <v>0</v>
      </c>
      <c r="S160" s="159">
        <v>0</v>
      </c>
      <c r="T160" s="160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126</v>
      </c>
      <c r="AT160" s="161" t="s">
        <v>203</v>
      </c>
      <c r="AU160" s="161" t="s">
        <v>82</v>
      </c>
      <c r="AY160" s="18" t="s">
        <v>201</v>
      </c>
      <c r="BE160" s="162">
        <f t="shared" si="4"/>
        <v>0</v>
      </c>
      <c r="BF160" s="162">
        <f t="shared" si="5"/>
        <v>0</v>
      </c>
      <c r="BG160" s="162">
        <f t="shared" si="6"/>
        <v>0</v>
      </c>
      <c r="BH160" s="162">
        <f t="shared" si="7"/>
        <v>0</v>
      </c>
      <c r="BI160" s="162">
        <f t="shared" si="8"/>
        <v>0</v>
      </c>
      <c r="BJ160" s="18" t="s">
        <v>82</v>
      </c>
      <c r="BK160" s="162">
        <f t="shared" si="9"/>
        <v>0</v>
      </c>
      <c r="BL160" s="18" t="s">
        <v>126</v>
      </c>
      <c r="BM160" s="161" t="s">
        <v>247</v>
      </c>
    </row>
    <row r="161" spans="1:65" s="2" customFormat="1" ht="16.5" customHeight="1">
      <c r="A161" s="33"/>
      <c r="B161" s="149"/>
      <c r="C161" s="150" t="s">
        <v>216</v>
      </c>
      <c r="D161" s="150" t="s">
        <v>203</v>
      </c>
      <c r="E161" s="151" t="s">
        <v>2075</v>
      </c>
      <c r="F161" s="152" t="s">
        <v>2076</v>
      </c>
      <c r="G161" s="153" t="s">
        <v>2061</v>
      </c>
      <c r="H161" s="154">
        <v>2</v>
      </c>
      <c r="I161" s="155"/>
      <c r="J161" s="156">
        <f t="shared" si="0"/>
        <v>0</v>
      </c>
      <c r="K161" s="152" t="s">
        <v>1</v>
      </c>
      <c r="L161" s="34"/>
      <c r="M161" s="157" t="s">
        <v>1</v>
      </c>
      <c r="N161" s="158" t="s">
        <v>41</v>
      </c>
      <c r="O161" s="59"/>
      <c r="P161" s="159">
        <f t="shared" si="1"/>
        <v>0</v>
      </c>
      <c r="Q161" s="159">
        <v>0</v>
      </c>
      <c r="R161" s="159">
        <f t="shared" si="2"/>
        <v>0</v>
      </c>
      <c r="S161" s="159">
        <v>0</v>
      </c>
      <c r="T161" s="160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126</v>
      </c>
      <c r="AT161" s="161" t="s">
        <v>203</v>
      </c>
      <c r="AU161" s="161" t="s">
        <v>82</v>
      </c>
      <c r="AY161" s="18" t="s">
        <v>201</v>
      </c>
      <c r="BE161" s="162">
        <f t="shared" si="4"/>
        <v>0</v>
      </c>
      <c r="BF161" s="162">
        <f t="shared" si="5"/>
        <v>0</v>
      </c>
      <c r="BG161" s="162">
        <f t="shared" si="6"/>
        <v>0</v>
      </c>
      <c r="BH161" s="162">
        <f t="shared" si="7"/>
        <v>0</v>
      </c>
      <c r="BI161" s="162">
        <f t="shared" si="8"/>
        <v>0</v>
      </c>
      <c r="BJ161" s="18" t="s">
        <v>82</v>
      </c>
      <c r="BK161" s="162">
        <f t="shared" si="9"/>
        <v>0</v>
      </c>
      <c r="BL161" s="18" t="s">
        <v>126</v>
      </c>
      <c r="BM161" s="161" t="s">
        <v>250</v>
      </c>
    </row>
    <row r="162" spans="1:65" s="2" customFormat="1" ht="16.5" customHeight="1">
      <c r="A162" s="33"/>
      <c r="B162" s="149"/>
      <c r="C162" s="150" t="s">
        <v>227</v>
      </c>
      <c r="D162" s="150" t="s">
        <v>203</v>
      </c>
      <c r="E162" s="151" t="s">
        <v>2077</v>
      </c>
      <c r="F162" s="152" t="s">
        <v>2078</v>
      </c>
      <c r="G162" s="153" t="s">
        <v>2061</v>
      </c>
      <c r="H162" s="154">
        <v>2</v>
      </c>
      <c r="I162" s="155"/>
      <c r="J162" s="156">
        <f t="shared" si="0"/>
        <v>0</v>
      </c>
      <c r="K162" s="152" t="s">
        <v>1</v>
      </c>
      <c r="L162" s="34"/>
      <c r="M162" s="157" t="s">
        <v>1</v>
      </c>
      <c r="N162" s="158" t="s">
        <v>41</v>
      </c>
      <c r="O162" s="59"/>
      <c r="P162" s="159">
        <f t="shared" si="1"/>
        <v>0</v>
      </c>
      <c r="Q162" s="159">
        <v>0</v>
      </c>
      <c r="R162" s="159">
        <f t="shared" si="2"/>
        <v>0</v>
      </c>
      <c r="S162" s="159">
        <v>0</v>
      </c>
      <c r="T162" s="160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1" t="s">
        <v>126</v>
      </c>
      <c r="AT162" s="161" t="s">
        <v>203</v>
      </c>
      <c r="AU162" s="161" t="s">
        <v>82</v>
      </c>
      <c r="AY162" s="18" t="s">
        <v>201</v>
      </c>
      <c r="BE162" s="162">
        <f t="shared" si="4"/>
        <v>0</v>
      </c>
      <c r="BF162" s="162">
        <f t="shared" si="5"/>
        <v>0</v>
      </c>
      <c r="BG162" s="162">
        <f t="shared" si="6"/>
        <v>0</v>
      </c>
      <c r="BH162" s="162">
        <f t="shared" si="7"/>
        <v>0</v>
      </c>
      <c r="BI162" s="162">
        <f t="shared" si="8"/>
        <v>0</v>
      </c>
      <c r="BJ162" s="18" t="s">
        <v>82</v>
      </c>
      <c r="BK162" s="162">
        <f t="shared" si="9"/>
        <v>0</v>
      </c>
      <c r="BL162" s="18" t="s">
        <v>126</v>
      </c>
      <c r="BM162" s="161" t="s">
        <v>254</v>
      </c>
    </row>
    <row r="163" spans="1:65" s="12" customFormat="1" ht="25.9" customHeight="1">
      <c r="B163" s="136"/>
      <c r="D163" s="137" t="s">
        <v>75</v>
      </c>
      <c r="E163" s="138" t="s">
        <v>2079</v>
      </c>
      <c r="F163" s="138" t="s">
        <v>2080</v>
      </c>
      <c r="I163" s="139"/>
      <c r="J163" s="140">
        <f>BK163</f>
        <v>0</v>
      </c>
      <c r="L163" s="136"/>
      <c r="M163" s="141"/>
      <c r="N163" s="142"/>
      <c r="O163" s="142"/>
      <c r="P163" s="143">
        <f>SUM(P164:P168)</f>
        <v>0</v>
      </c>
      <c r="Q163" s="142"/>
      <c r="R163" s="143">
        <f>SUM(R164:R168)</f>
        <v>0</v>
      </c>
      <c r="S163" s="142"/>
      <c r="T163" s="144">
        <f>SUM(T164:T168)</f>
        <v>0</v>
      </c>
      <c r="AR163" s="137" t="s">
        <v>82</v>
      </c>
      <c r="AT163" s="145" t="s">
        <v>75</v>
      </c>
      <c r="AU163" s="145" t="s">
        <v>76</v>
      </c>
      <c r="AY163" s="137" t="s">
        <v>201</v>
      </c>
      <c r="BK163" s="146">
        <f>SUM(BK164:BK168)</f>
        <v>0</v>
      </c>
    </row>
    <row r="164" spans="1:65" s="2" customFormat="1" ht="16.5" customHeight="1">
      <c r="A164" s="33"/>
      <c r="B164" s="149"/>
      <c r="C164" s="150" t="s">
        <v>233</v>
      </c>
      <c r="D164" s="150" t="s">
        <v>203</v>
      </c>
      <c r="E164" s="151" t="s">
        <v>2081</v>
      </c>
      <c r="F164" s="152" t="s">
        <v>2082</v>
      </c>
      <c r="G164" s="153" t="s">
        <v>2061</v>
      </c>
      <c r="H164" s="154">
        <v>2</v>
      </c>
      <c r="I164" s="155"/>
      <c r="J164" s="156">
        <f>ROUND(I164*H164,2)</f>
        <v>0</v>
      </c>
      <c r="K164" s="152" t="s">
        <v>1</v>
      </c>
      <c r="L164" s="34"/>
      <c r="M164" s="157" t="s">
        <v>1</v>
      </c>
      <c r="N164" s="158" t="s">
        <v>41</v>
      </c>
      <c r="O164" s="59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126</v>
      </c>
      <c r="AT164" s="161" t="s">
        <v>203</v>
      </c>
      <c r="AU164" s="161" t="s">
        <v>82</v>
      </c>
      <c r="AY164" s="18" t="s">
        <v>201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8" t="s">
        <v>82</v>
      </c>
      <c r="BK164" s="162">
        <f>ROUND(I164*H164,2)</f>
        <v>0</v>
      </c>
      <c r="BL164" s="18" t="s">
        <v>126</v>
      </c>
      <c r="BM164" s="161" t="s">
        <v>258</v>
      </c>
    </row>
    <row r="165" spans="1:65" s="2" customFormat="1" ht="16.5" customHeight="1">
      <c r="A165" s="33"/>
      <c r="B165" s="149"/>
      <c r="C165" s="150" t="s">
        <v>264</v>
      </c>
      <c r="D165" s="150" t="s">
        <v>203</v>
      </c>
      <c r="E165" s="151" t="s">
        <v>2083</v>
      </c>
      <c r="F165" s="152" t="s">
        <v>2084</v>
      </c>
      <c r="G165" s="153" t="s">
        <v>2061</v>
      </c>
      <c r="H165" s="154">
        <v>1</v>
      </c>
      <c r="I165" s="155"/>
      <c r="J165" s="156">
        <f>ROUND(I165*H165,2)</f>
        <v>0</v>
      </c>
      <c r="K165" s="152" t="s">
        <v>1</v>
      </c>
      <c r="L165" s="34"/>
      <c r="M165" s="157" t="s">
        <v>1</v>
      </c>
      <c r="N165" s="158" t="s">
        <v>41</v>
      </c>
      <c r="O165" s="59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1" t="s">
        <v>126</v>
      </c>
      <c r="AT165" s="161" t="s">
        <v>203</v>
      </c>
      <c r="AU165" s="161" t="s">
        <v>82</v>
      </c>
      <c r="AY165" s="18" t="s">
        <v>201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8" t="s">
        <v>82</v>
      </c>
      <c r="BK165" s="162">
        <f>ROUND(I165*H165,2)</f>
        <v>0</v>
      </c>
      <c r="BL165" s="18" t="s">
        <v>126</v>
      </c>
      <c r="BM165" s="161" t="s">
        <v>267</v>
      </c>
    </row>
    <row r="166" spans="1:65" s="2" customFormat="1" ht="16.5" customHeight="1">
      <c r="A166" s="33"/>
      <c r="B166" s="149"/>
      <c r="C166" s="150" t="s">
        <v>8</v>
      </c>
      <c r="D166" s="150" t="s">
        <v>203</v>
      </c>
      <c r="E166" s="151" t="s">
        <v>2085</v>
      </c>
      <c r="F166" s="152" t="s">
        <v>2086</v>
      </c>
      <c r="G166" s="153" t="s">
        <v>2061</v>
      </c>
      <c r="H166" s="154">
        <v>3</v>
      </c>
      <c r="I166" s="155"/>
      <c r="J166" s="156">
        <f>ROUND(I166*H166,2)</f>
        <v>0</v>
      </c>
      <c r="K166" s="152" t="s">
        <v>1</v>
      </c>
      <c r="L166" s="34"/>
      <c r="M166" s="157" t="s">
        <v>1</v>
      </c>
      <c r="N166" s="158" t="s">
        <v>41</v>
      </c>
      <c r="O166" s="59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1" t="s">
        <v>126</v>
      </c>
      <c r="AT166" s="161" t="s">
        <v>203</v>
      </c>
      <c r="AU166" s="161" t="s">
        <v>82</v>
      </c>
      <c r="AY166" s="18" t="s">
        <v>201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8" t="s">
        <v>82</v>
      </c>
      <c r="BK166" s="162">
        <f>ROUND(I166*H166,2)</f>
        <v>0</v>
      </c>
      <c r="BL166" s="18" t="s">
        <v>126</v>
      </c>
      <c r="BM166" s="161" t="s">
        <v>273</v>
      </c>
    </row>
    <row r="167" spans="1:65" s="2" customFormat="1" ht="16.5" customHeight="1">
      <c r="A167" s="33"/>
      <c r="B167" s="149"/>
      <c r="C167" s="150" t="s">
        <v>277</v>
      </c>
      <c r="D167" s="150" t="s">
        <v>203</v>
      </c>
      <c r="E167" s="151" t="s">
        <v>2087</v>
      </c>
      <c r="F167" s="152" t="s">
        <v>2088</v>
      </c>
      <c r="G167" s="153" t="s">
        <v>2061</v>
      </c>
      <c r="H167" s="154">
        <v>2</v>
      </c>
      <c r="I167" s="155"/>
      <c r="J167" s="156">
        <f>ROUND(I167*H167,2)</f>
        <v>0</v>
      </c>
      <c r="K167" s="152" t="s">
        <v>1</v>
      </c>
      <c r="L167" s="34"/>
      <c r="M167" s="157" t="s">
        <v>1</v>
      </c>
      <c r="N167" s="158" t="s">
        <v>41</v>
      </c>
      <c r="O167" s="59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1" t="s">
        <v>126</v>
      </c>
      <c r="AT167" s="161" t="s">
        <v>203</v>
      </c>
      <c r="AU167" s="161" t="s">
        <v>82</v>
      </c>
      <c r="AY167" s="18" t="s">
        <v>201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8" t="s">
        <v>82</v>
      </c>
      <c r="BK167" s="162">
        <f>ROUND(I167*H167,2)</f>
        <v>0</v>
      </c>
      <c r="BL167" s="18" t="s">
        <v>126</v>
      </c>
      <c r="BM167" s="161" t="s">
        <v>279</v>
      </c>
    </row>
    <row r="168" spans="1:65" s="2" customFormat="1" ht="16.5" customHeight="1">
      <c r="A168" s="33"/>
      <c r="B168" s="149"/>
      <c r="C168" s="150" t="s">
        <v>247</v>
      </c>
      <c r="D168" s="150" t="s">
        <v>203</v>
      </c>
      <c r="E168" s="151" t="s">
        <v>2089</v>
      </c>
      <c r="F168" s="152" t="s">
        <v>2090</v>
      </c>
      <c r="G168" s="153" t="s">
        <v>2061</v>
      </c>
      <c r="H168" s="154">
        <v>2</v>
      </c>
      <c r="I168" s="155"/>
      <c r="J168" s="156">
        <f>ROUND(I168*H168,2)</f>
        <v>0</v>
      </c>
      <c r="K168" s="152" t="s">
        <v>1</v>
      </c>
      <c r="L168" s="34"/>
      <c r="M168" s="157" t="s">
        <v>1</v>
      </c>
      <c r="N168" s="158" t="s">
        <v>41</v>
      </c>
      <c r="O168" s="59"/>
      <c r="P168" s="159">
        <f>O168*H168</f>
        <v>0</v>
      </c>
      <c r="Q168" s="159">
        <v>0</v>
      </c>
      <c r="R168" s="159">
        <f>Q168*H168</f>
        <v>0</v>
      </c>
      <c r="S168" s="159">
        <v>0</v>
      </c>
      <c r="T168" s="160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1" t="s">
        <v>126</v>
      </c>
      <c r="AT168" s="161" t="s">
        <v>203</v>
      </c>
      <c r="AU168" s="161" t="s">
        <v>82</v>
      </c>
      <c r="AY168" s="18" t="s">
        <v>201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8" t="s">
        <v>82</v>
      </c>
      <c r="BK168" s="162">
        <f>ROUND(I168*H168,2)</f>
        <v>0</v>
      </c>
      <c r="BL168" s="18" t="s">
        <v>126</v>
      </c>
      <c r="BM168" s="161" t="s">
        <v>286</v>
      </c>
    </row>
    <row r="169" spans="1:65" s="12" customFormat="1" ht="25.9" customHeight="1">
      <c r="B169" s="136"/>
      <c r="D169" s="137" t="s">
        <v>75</v>
      </c>
      <c r="E169" s="138" t="s">
        <v>2091</v>
      </c>
      <c r="F169" s="138" t="s">
        <v>2092</v>
      </c>
      <c r="I169" s="139"/>
      <c r="J169" s="140">
        <f>BK169</f>
        <v>0</v>
      </c>
      <c r="L169" s="136"/>
      <c r="M169" s="141"/>
      <c r="N169" s="142"/>
      <c r="O169" s="142"/>
      <c r="P169" s="143">
        <f>SUM(P170:P173)</f>
        <v>0</v>
      </c>
      <c r="Q169" s="142"/>
      <c r="R169" s="143">
        <f>SUM(R170:R173)</f>
        <v>0</v>
      </c>
      <c r="S169" s="142"/>
      <c r="T169" s="144">
        <f>SUM(T170:T173)</f>
        <v>0</v>
      </c>
      <c r="AR169" s="137" t="s">
        <v>82</v>
      </c>
      <c r="AT169" s="145" t="s">
        <v>75</v>
      </c>
      <c r="AU169" s="145" t="s">
        <v>76</v>
      </c>
      <c r="AY169" s="137" t="s">
        <v>201</v>
      </c>
      <c r="BK169" s="146">
        <f>SUM(BK170:BK173)</f>
        <v>0</v>
      </c>
    </row>
    <row r="170" spans="1:65" s="2" customFormat="1" ht="16.5" customHeight="1">
      <c r="A170" s="33"/>
      <c r="B170" s="149"/>
      <c r="C170" s="150" t="s">
        <v>290</v>
      </c>
      <c r="D170" s="150" t="s">
        <v>203</v>
      </c>
      <c r="E170" s="151" t="s">
        <v>2093</v>
      </c>
      <c r="F170" s="152" t="s">
        <v>2094</v>
      </c>
      <c r="G170" s="153" t="s">
        <v>2061</v>
      </c>
      <c r="H170" s="154">
        <v>1</v>
      </c>
      <c r="I170" s="155"/>
      <c r="J170" s="156">
        <f>ROUND(I170*H170,2)</f>
        <v>0</v>
      </c>
      <c r="K170" s="152" t="s">
        <v>1</v>
      </c>
      <c r="L170" s="34"/>
      <c r="M170" s="157" t="s">
        <v>1</v>
      </c>
      <c r="N170" s="158" t="s">
        <v>41</v>
      </c>
      <c r="O170" s="59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1" t="s">
        <v>126</v>
      </c>
      <c r="AT170" s="161" t="s">
        <v>203</v>
      </c>
      <c r="AU170" s="161" t="s">
        <v>82</v>
      </c>
      <c r="AY170" s="18" t="s">
        <v>201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8" t="s">
        <v>82</v>
      </c>
      <c r="BK170" s="162">
        <f>ROUND(I170*H170,2)</f>
        <v>0</v>
      </c>
      <c r="BL170" s="18" t="s">
        <v>126</v>
      </c>
      <c r="BM170" s="161" t="s">
        <v>292</v>
      </c>
    </row>
    <row r="171" spans="1:65" s="2" customFormat="1" ht="16.5" customHeight="1">
      <c r="A171" s="33"/>
      <c r="B171" s="149"/>
      <c r="C171" s="150" t="s">
        <v>250</v>
      </c>
      <c r="D171" s="150" t="s">
        <v>203</v>
      </c>
      <c r="E171" s="151" t="s">
        <v>2095</v>
      </c>
      <c r="F171" s="152" t="s">
        <v>2096</v>
      </c>
      <c r="G171" s="153" t="s">
        <v>2061</v>
      </c>
      <c r="H171" s="154">
        <v>2</v>
      </c>
      <c r="I171" s="155"/>
      <c r="J171" s="156">
        <f>ROUND(I171*H171,2)</f>
        <v>0</v>
      </c>
      <c r="K171" s="152" t="s">
        <v>1</v>
      </c>
      <c r="L171" s="34"/>
      <c r="M171" s="157" t="s">
        <v>1</v>
      </c>
      <c r="N171" s="158" t="s">
        <v>41</v>
      </c>
      <c r="O171" s="59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1" t="s">
        <v>126</v>
      </c>
      <c r="AT171" s="161" t="s">
        <v>203</v>
      </c>
      <c r="AU171" s="161" t="s">
        <v>82</v>
      </c>
      <c r="AY171" s="18" t="s">
        <v>201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8" t="s">
        <v>82</v>
      </c>
      <c r="BK171" s="162">
        <f>ROUND(I171*H171,2)</f>
        <v>0</v>
      </c>
      <c r="BL171" s="18" t="s">
        <v>126</v>
      </c>
      <c r="BM171" s="161" t="s">
        <v>297</v>
      </c>
    </row>
    <row r="172" spans="1:65" s="2" customFormat="1" ht="21.75" customHeight="1">
      <c r="A172" s="33"/>
      <c r="B172" s="149"/>
      <c r="C172" s="150" t="s">
        <v>412</v>
      </c>
      <c r="D172" s="150" t="s">
        <v>203</v>
      </c>
      <c r="E172" s="151" t="s">
        <v>2097</v>
      </c>
      <c r="F172" s="152" t="s">
        <v>2098</v>
      </c>
      <c r="G172" s="153" t="s">
        <v>2061</v>
      </c>
      <c r="H172" s="154">
        <v>1</v>
      </c>
      <c r="I172" s="155"/>
      <c r="J172" s="156">
        <f>ROUND(I172*H172,2)</f>
        <v>0</v>
      </c>
      <c r="K172" s="152" t="s">
        <v>1</v>
      </c>
      <c r="L172" s="34"/>
      <c r="M172" s="157" t="s">
        <v>1</v>
      </c>
      <c r="N172" s="158" t="s">
        <v>41</v>
      </c>
      <c r="O172" s="59"/>
      <c r="P172" s="159">
        <f>O172*H172</f>
        <v>0</v>
      </c>
      <c r="Q172" s="159">
        <v>0</v>
      </c>
      <c r="R172" s="159">
        <f>Q172*H172</f>
        <v>0</v>
      </c>
      <c r="S172" s="159">
        <v>0</v>
      </c>
      <c r="T172" s="160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1" t="s">
        <v>126</v>
      </c>
      <c r="AT172" s="161" t="s">
        <v>203</v>
      </c>
      <c r="AU172" s="161" t="s">
        <v>82</v>
      </c>
      <c r="AY172" s="18" t="s">
        <v>201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8" t="s">
        <v>82</v>
      </c>
      <c r="BK172" s="162">
        <f>ROUND(I172*H172,2)</f>
        <v>0</v>
      </c>
      <c r="BL172" s="18" t="s">
        <v>126</v>
      </c>
      <c r="BM172" s="161" t="s">
        <v>498</v>
      </c>
    </row>
    <row r="173" spans="1:65" s="2" customFormat="1" ht="16.5" customHeight="1">
      <c r="A173" s="33"/>
      <c r="B173" s="149"/>
      <c r="C173" s="150" t="s">
        <v>254</v>
      </c>
      <c r="D173" s="150" t="s">
        <v>203</v>
      </c>
      <c r="E173" s="151" t="s">
        <v>2099</v>
      </c>
      <c r="F173" s="152" t="s">
        <v>2100</v>
      </c>
      <c r="G173" s="153" t="s">
        <v>2061</v>
      </c>
      <c r="H173" s="154">
        <v>1</v>
      </c>
      <c r="I173" s="155"/>
      <c r="J173" s="156">
        <f>ROUND(I173*H173,2)</f>
        <v>0</v>
      </c>
      <c r="K173" s="152" t="s">
        <v>1</v>
      </c>
      <c r="L173" s="34"/>
      <c r="M173" s="157" t="s">
        <v>1</v>
      </c>
      <c r="N173" s="158" t="s">
        <v>41</v>
      </c>
      <c r="O173" s="59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126</v>
      </c>
      <c r="AT173" s="161" t="s">
        <v>203</v>
      </c>
      <c r="AU173" s="161" t="s">
        <v>82</v>
      </c>
      <c r="AY173" s="18" t="s">
        <v>201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8" t="s">
        <v>82</v>
      </c>
      <c r="BK173" s="162">
        <f>ROUND(I173*H173,2)</f>
        <v>0</v>
      </c>
      <c r="BL173" s="18" t="s">
        <v>126</v>
      </c>
      <c r="BM173" s="161" t="s">
        <v>508</v>
      </c>
    </row>
    <row r="174" spans="1:65" s="12" customFormat="1" ht="25.9" customHeight="1">
      <c r="B174" s="136"/>
      <c r="D174" s="137" t="s">
        <v>75</v>
      </c>
      <c r="E174" s="138" t="s">
        <v>2101</v>
      </c>
      <c r="F174" s="138" t="s">
        <v>2102</v>
      </c>
      <c r="I174" s="139"/>
      <c r="J174" s="140">
        <f>BK174</f>
        <v>0</v>
      </c>
      <c r="L174" s="136"/>
      <c r="M174" s="141"/>
      <c r="N174" s="142"/>
      <c r="O174" s="142"/>
      <c r="P174" s="143">
        <v>0</v>
      </c>
      <c r="Q174" s="142"/>
      <c r="R174" s="143">
        <v>0</v>
      </c>
      <c r="S174" s="142"/>
      <c r="T174" s="144">
        <v>0</v>
      </c>
      <c r="AR174" s="137" t="s">
        <v>82</v>
      </c>
      <c r="AT174" s="145" t="s">
        <v>75</v>
      </c>
      <c r="AU174" s="145" t="s">
        <v>76</v>
      </c>
      <c r="AY174" s="137" t="s">
        <v>201</v>
      </c>
      <c r="BK174" s="146">
        <v>0</v>
      </c>
    </row>
    <row r="175" spans="1:65" s="12" customFormat="1" ht="25.9" customHeight="1">
      <c r="B175" s="136"/>
      <c r="D175" s="137" t="s">
        <v>75</v>
      </c>
      <c r="E175" s="138" t="s">
        <v>2103</v>
      </c>
      <c r="F175" s="138" t="s">
        <v>2104</v>
      </c>
      <c r="I175" s="139"/>
      <c r="J175" s="140">
        <f>BK175</f>
        <v>0</v>
      </c>
      <c r="L175" s="136"/>
      <c r="M175" s="141"/>
      <c r="N175" s="142"/>
      <c r="O175" s="142"/>
      <c r="P175" s="143">
        <f>SUM(P176:P177)</f>
        <v>0</v>
      </c>
      <c r="Q175" s="142"/>
      <c r="R175" s="143">
        <f>SUM(R176:R177)</f>
        <v>0</v>
      </c>
      <c r="S175" s="142"/>
      <c r="T175" s="144">
        <f>SUM(T176:T177)</f>
        <v>0</v>
      </c>
      <c r="AR175" s="137" t="s">
        <v>82</v>
      </c>
      <c r="AT175" s="145" t="s">
        <v>75</v>
      </c>
      <c r="AU175" s="145" t="s">
        <v>76</v>
      </c>
      <c r="AY175" s="137" t="s">
        <v>201</v>
      </c>
      <c r="BK175" s="146">
        <f>SUM(BK176:BK177)</f>
        <v>0</v>
      </c>
    </row>
    <row r="176" spans="1:65" s="2" customFormat="1" ht="16.5" customHeight="1">
      <c r="A176" s="33"/>
      <c r="B176" s="149"/>
      <c r="C176" s="150" t="s">
        <v>421</v>
      </c>
      <c r="D176" s="150" t="s">
        <v>203</v>
      </c>
      <c r="E176" s="151" t="s">
        <v>2105</v>
      </c>
      <c r="F176" s="152" t="s">
        <v>2106</v>
      </c>
      <c r="G176" s="153" t="s">
        <v>2061</v>
      </c>
      <c r="H176" s="154">
        <v>2</v>
      </c>
      <c r="I176" s="155"/>
      <c r="J176" s="156">
        <f>ROUND(I176*H176,2)</f>
        <v>0</v>
      </c>
      <c r="K176" s="152" t="s">
        <v>1</v>
      </c>
      <c r="L176" s="34"/>
      <c r="M176" s="157" t="s">
        <v>1</v>
      </c>
      <c r="N176" s="158" t="s">
        <v>41</v>
      </c>
      <c r="O176" s="59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1" t="s">
        <v>126</v>
      </c>
      <c r="AT176" s="161" t="s">
        <v>203</v>
      </c>
      <c r="AU176" s="161" t="s">
        <v>82</v>
      </c>
      <c r="AY176" s="18" t="s">
        <v>201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8" t="s">
        <v>82</v>
      </c>
      <c r="BK176" s="162">
        <f>ROUND(I176*H176,2)</f>
        <v>0</v>
      </c>
      <c r="BL176" s="18" t="s">
        <v>126</v>
      </c>
      <c r="BM176" s="161" t="s">
        <v>518</v>
      </c>
    </row>
    <row r="177" spans="1:65" s="2" customFormat="1" ht="16.5" customHeight="1">
      <c r="A177" s="33"/>
      <c r="B177" s="149"/>
      <c r="C177" s="150" t="s">
        <v>258</v>
      </c>
      <c r="D177" s="150" t="s">
        <v>203</v>
      </c>
      <c r="E177" s="151" t="s">
        <v>2107</v>
      </c>
      <c r="F177" s="152" t="s">
        <v>2108</v>
      </c>
      <c r="G177" s="153" t="s">
        <v>2061</v>
      </c>
      <c r="H177" s="154">
        <v>7</v>
      </c>
      <c r="I177" s="155"/>
      <c r="J177" s="156">
        <f>ROUND(I177*H177,2)</f>
        <v>0</v>
      </c>
      <c r="K177" s="152" t="s">
        <v>1</v>
      </c>
      <c r="L177" s="34"/>
      <c r="M177" s="157" t="s">
        <v>1</v>
      </c>
      <c r="N177" s="158" t="s">
        <v>41</v>
      </c>
      <c r="O177" s="59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1" t="s">
        <v>126</v>
      </c>
      <c r="AT177" s="161" t="s">
        <v>203</v>
      </c>
      <c r="AU177" s="161" t="s">
        <v>82</v>
      </c>
      <c r="AY177" s="18" t="s">
        <v>201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8" t="s">
        <v>82</v>
      </c>
      <c r="BK177" s="162">
        <f>ROUND(I177*H177,2)</f>
        <v>0</v>
      </c>
      <c r="BL177" s="18" t="s">
        <v>126</v>
      </c>
      <c r="BM177" s="161" t="s">
        <v>532</v>
      </c>
    </row>
    <row r="178" spans="1:65" s="12" customFormat="1" ht="25.9" customHeight="1">
      <c r="B178" s="136"/>
      <c r="D178" s="137" t="s">
        <v>75</v>
      </c>
      <c r="E178" s="138" t="s">
        <v>2109</v>
      </c>
      <c r="F178" s="138" t="s">
        <v>2110</v>
      </c>
      <c r="I178" s="139"/>
      <c r="J178" s="140">
        <f>BK178</f>
        <v>0</v>
      </c>
      <c r="L178" s="136"/>
      <c r="M178" s="141"/>
      <c r="N178" s="142"/>
      <c r="O178" s="142"/>
      <c r="P178" s="143">
        <f>SUM(P179:P183)</f>
        <v>0</v>
      </c>
      <c r="Q178" s="142"/>
      <c r="R178" s="143">
        <f>SUM(R179:R183)</f>
        <v>0</v>
      </c>
      <c r="S178" s="142"/>
      <c r="T178" s="144">
        <f>SUM(T179:T183)</f>
        <v>0</v>
      </c>
      <c r="AR178" s="137" t="s">
        <v>82</v>
      </c>
      <c r="AT178" s="145" t="s">
        <v>75</v>
      </c>
      <c r="AU178" s="145" t="s">
        <v>76</v>
      </c>
      <c r="AY178" s="137" t="s">
        <v>201</v>
      </c>
      <c r="BK178" s="146">
        <f>SUM(BK179:BK183)</f>
        <v>0</v>
      </c>
    </row>
    <row r="179" spans="1:65" s="2" customFormat="1" ht="16.5" customHeight="1">
      <c r="A179" s="33"/>
      <c r="B179" s="149"/>
      <c r="C179" s="150" t="s">
        <v>7</v>
      </c>
      <c r="D179" s="150" t="s">
        <v>203</v>
      </c>
      <c r="E179" s="151" t="s">
        <v>2111</v>
      </c>
      <c r="F179" s="152" t="s">
        <v>2112</v>
      </c>
      <c r="G179" s="153" t="s">
        <v>2061</v>
      </c>
      <c r="H179" s="154">
        <v>3</v>
      </c>
      <c r="I179" s="155"/>
      <c r="J179" s="156">
        <f>ROUND(I179*H179,2)</f>
        <v>0</v>
      </c>
      <c r="K179" s="152" t="s">
        <v>1</v>
      </c>
      <c r="L179" s="34"/>
      <c r="M179" s="157" t="s">
        <v>1</v>
      </c>
      <c r="N179" s="158" t="s">
        <v>41</v>
      </c>
      <c r="O179" s="59"/>
      <c r="P179" s="159">
        <f>O179*H179</f>
        <v>0</v>
      </c>
      <c r="Q179" s="159">
        <v>0</v>
      </c>
      <c r="R179" s="159">
        <f>Q179*H179</f>
        <v>0</v>
      </c>
      <c r="S179" s="159">
        <v>0</v>
      </c>
      <c r="T179" s="160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1" t="s">
        <v>126</v>
      </c>
      <c r="AT179" s="161" t="s">
        <v>203</v>
      </c>
      <c r="AU179" s="161" t="s">
        <v>82</v>
      </c>
      <c r="AY179" s="18" t="s">
        <v>201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8" t="s">
        <v>82</v>
      </c>
      <c r="BK179" s="162">
        <f>ROUND(I179*H179,2)</f>
        <v>0</v>
      </c>
      <c r="BL179" s="18" t="s">
        <v>126</v>
      </c>
      <c r="BM179" s="161" t="s">
        <v>543</v>
      </c>
    </row>
    <row r="180" spans="1:65" s="2" customFormat="1" ht="16.5" customHeight="1">
      <c r="A180" s="33"/>
      <c r="B180" s="149"/>
      <c r="C180" s="150" t="s">
        <v>267</v>
      </c>
      <c r="D180" s="150" t="s">
        <v>203</v>
      </c>
      <c r="E180" s="151" t="s">
        <v>2113</v>
      </c>
      <c r="F180" s="152" t="s">
        <v>2114</v>
      </c>
      <c r="G180" s="153" t="s">
        <v>2061</v>
      </c>
      <c r="H180" s="154">
        <v>8</v>
      </c>
      <c r="I180" s="155"/>
      <c r="J180" s="156">
        <f>ROUND(I180*H180,2)</f>
        <v>0</v>
      </c>
      <c r="K180" s="152" t="s">
        <v>1</v>
      </c>
      <c r="L180" s="34"/>
      <c r="M180" s="157" t="s">
        <v>1</v>
      </c>
      <c r="N180" s="158" t="s">
        <v>41</v>
      </c>
      <c r="O180" s="59"/>
      <c r="P180" s="159">
        <f>O180*H180</f>
        <v>0</v>
      </c>
      <c r="Q180" s="159">
        <v>0</v>
      </c>
      <c r="R180" s="159">
        <f>Q180*H180</f>
        <v>0</v>
      </c>
      <c r="S180" s="159">
        <v>0</v>
      </c>
      <c r="T180" s="160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1" t="s">
        <v>126</v>
      </c>
      <c r="AT180" s="161" t="s">
        <v>203</v>
      </c>
      <c r="AU180" s="161" t="s">
        <v>82</v>
      </c>
      <c r="AY180" s="18" t="s">
        <v>201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8" t="s">
        <v>82</v>
      </c>
      <c r="BK180" s="162">
        <f>ROUND(I180*H180,2)</f>
        <v>0</v>
      </c>
      <c r="BL180" s="18" t="s">
        <v>126</v>
      </c>
      <c r="BM180" s="161" t="s">
        <v>553</v>
      </c>
    </row>
    <row r="181" spans="1:65" s="2" customFormat="1" ht="16.5" customHeight="1">
      <c r="A181" s="33"/>
      <c r="B181" s="149"/>
      <c r="C181" s="150" t="s">
        <v>441</v>
      </c>
      <c r="D181" s="150" t="s">
        <v>203</v>
      </c>
      <c r="E181" s="151" t="s">
        <v>2115</v>
      </c>
      <c r="F181" s="152" t="s">
        <v>2116</v>
      </c>
      <c r="G181" s="153" t="s">
        <v>2061</v>
      </c>
      <c r="H181" s="154">
        <v>2</v>
      </c>
      <c r="I181" s="155"/>
      <c r="J181" s="156">
        <f>ROUND(I181*H181,2)</f>
        <v>0</v>
      </c>
      <c r="K181" s="152" t="s">
        <v>1</v>
      </c>
      <c r="L181" s="34"/>
      <c r="M181" s="157" t="s">
        <v>1</v>
      </c>
      <c r="N181" s="158" t="s">
        <v>41</v>
      </c>
      <c r="O181" s="59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1" t="s">
        <v>126</v>
      </c>
      <c r="AT181" s="161" t="s">
        <v>203</v>
      </c>
      <c r="AU181" s="161" t="s">
        <v>82</v>
      </c>
      <c r="AY181" s="18" t="s">
        <v>201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8" t="s">
        <v>82</v>
      </c>
      <c r="BK181" s="162">
        <f>ROUND(I181*H181,2)</f>
        <v>0</v>
      </c>
      <c r="BL181" s="18" t="s">
        <v>126</v>
      </c>
      <c r="BM181" s="161" t="s">
        <v>566</v>
      </c>
    </row>
    <row r="182" spans="1:65" s="2" customFormat="1" ht="16.5" customHeight="1">
      <c r="A182" s="33"/>
      <c r="B182" s="149"/>
      <c r="C182" s="150" t="s">
        <v>273</v>
      </c>
      <c r="D182" s="150" t="s">
        <v>203</v>
      </c>
      <c r="E182" s="151" t="s">
        <v>2117</v>
      </c>
      <c r="F182" s="152" t="s">
        <v>2118</v>
      </c>
      <c r="G182" s="153" t="s">
        <v>2061</v>
      </c>
      <c r="H182" s="154">
        <v>3</v>
      </c>
      <c r="I182" s="155"/>
      <c r="J182" s="156">
        <f>ROUND(I182*H182,2)</f>
        <v>0</v>
      </c>
      <c r="K182" s="152" t="s">
        <v>1</v>
      </c>
      <c r="L182" s="34"/>
      <c r="M182" s="157" t="s">
        <v>1</v>
      </c>
      <c r="N182" s="158" t="s">
        <v>41</v>
      </c>
      <c r="O182" s="59"/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1" t="s">
        <v>126</v>
      </c>
      <c r="AT182" s="161" t="s">
        <v>203</v>
      </c>
      <c r="AU182" s="161" t="s">
        <v>82</v>
      </c>
      <c r="AY182" s="18" t="s">
        <v>201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8" t="s">
        <v>82</v>
      </c>
      <c r="BK182" s="162">
        <f>ROUND(I182*H182,2)</f>
        <v>0</v>
      </c>
      <c r="BL182" s="18" t="s">
        <v>126</v>
      </c>
      <c r="BM182" s="161" t="s">
        <v>579</v>
      </c>
    </row>
    <row r="183" spans="1:65" s="2" customFormat="1" ht="16.5" customHeight="1">
      <c r="A183" s="33"/>
      <c r="B183" s="149"/>
      <c r="C183" s="150" t="s">
        <v>451</v>
      </c>
      <c r="D183" s="150" t="s">
        <v>203</v>
      </c>
      <c r="E183" s="151" t="s">
        <v>2119</v>
      </c>
      <c r="F183" s="152" t="s">
        <v>2120</v>
      </c>
      <c r="G183" s="153" t="s">
        <v>2061</v>
      </c>
      <c r="H183" s="154">
        <v>1</v>
      </c>
      <c r="I183" s="155"/>
      <c r="J183" s="156">
        <f>ROUND(I183*H183,2)</f>
        <v>0</v>
      </c>
      <c r="K183" s="152" t="s">
        <v>1</v>
      </c>
      <c r="L183" s="34"/>
      <c r="M183" s="157" t="s">
        <v>1</v>
      </c>
      <c r="N183" s="158" t="s">
        <v>41</v>
      </c>
      <c r="O183" s="59"/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1" t="s">
        <v>126</v>
      </c>
      <c r="AT183" s="161" t="s">
        <v>203</v>
      </c>
      <c r="AU183" s="161" t="s">
        <v>82</v>
      </c>
      <c r="AY183" s="18" t="s">
        <v>201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8" t="s">
        <v>82</v>
      </c>
      <c r="BK183" s="162">
        <f>ROUND(I183*H183,2)</f>
        <v>0</v>
      </c>
      <c r="BL183" s="18" t="s">
        <v>126</v>
      </c>
      <c r="BM183" s="161" t="s">
        <v>593</v>
      </c>
    </row>
    <row r="184" spans="1:65" s="12" customFormat="1" ht="25.9" customHeight="1">
      <c r="B184" s="136"/>
      <c r="D184" s="137" t="s">
        <v>75</v>
      </c>
      <c r="E184" s="138" t="s">
        <v>2121</v>
      </c>
      <c r="F184" s="138" t="s">
        <v>2122</v>
      </c>
      <c r="I184" s="139"/>
      <c r="J184" s="140">
        <f>BK184</f>
        <v>0</v>
      </c>
      <c r="L184" s="136"/>
      <c r="M184" s="141"/>
      <c r="N184" s="142"/>
      <c r="O184" s="142"/>
      <c r="P184" s="143">
        <f>P185</f>
        <v>0</v>
      </c>
      <c r="Q184" s="142"/>
      <c r="R184" s="143">
        <f>R185</f>
        <v>0</v>
      </c>
      <c r="S184" s="142"/>
      <c r="T184" s="144">
        <f>T185</f>
        <v>0</v>
      </c>
      <c r="AR184" s="137" t="s">
        <v>82</v>
      </c>
      <c r="AT184" s="145" t="s">
        <v>75</v>
      </c>
      <c r="AU184" s="145" t="s">
        <v>76</v>
      </c>
      <c r="AY184" s="137" t="s">
        <v>201</v>
      </c>
      <c r="BK184" s="146">
        <f>BK185</f>
        <v>0</v>
      </c>
    </row>
    <row r="185" spans="1:65" s="2" customFormat="1" ht="24.2" customHeight="1">
      <c r="A185" s="33"/>
      <c r="B185" s="149"/>
      <c r="C185" s="150" t="s">
        <v>279</v>
      </c>
      <c r="D185" s="150" t="s">
        <v>203</v>
      </c>
      <c r="E185" s="151" t="s">
        <v>2123</v>
      </c>
      <c r="F185" s="152" t="s">
        <v>2124</v>
      </c>
      <c r="G185" s="153" t="s">
        <v>2061</v>
      </c>
      <c r="H185" s="154">
        <v>2</v>
      </c>
      <c r="I185" s="155"/>
      <c r="J185" s="156">
        <f>ROUND(I185*H185,2)</f>
        <v>0</v>
      </c>
      <c r="K185" s="152" t="s">
        <v>1</v>
      </c>
      <c r="L185" s="34"/>
      <c r="M185" s="157" t="s">
        <v>1</v>
      </c>
      <c r="N185" s="158" t="s">
        <v>41</v>
      </c>
      <c r="O185" s="59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1" t="s">
        <v>126</v>
      </c>
      <c r="AT185" s="161" t="s">
        <v>203</v>
      </c>
      <c r="AU185" s="161" t="s">
        <v>82</v>
      </c>
      <c r="AY185" s="18" t="s">
        <v>201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8" t="s">
        <v>82</v>
      </c>
      <c r="BK185" s="162">
        <f>ROUND(I185*H185,2)</f>
        <v>0</v>
      </c>
      <c r="BL185" s="18" t="s">
        <v>126</v>
      </c>
      <c r="BM185" s="161" t="s">
        <v>603</v>
      </c>
    </row>
    <row r="186" spans="1:65" s="12" customFormat="1" ht="25.9" customHeight="1">
      <c r="B186" s="136"/>
      <c r="D186" s="137" t="s">
        <v>75</v>
      </c>
      <c r="E186" s="138" t="s">
        <v>2125</v>
      </c>
      <c r="F186" s="138" t="s">
        <v>2126</v>
      </c>
      <c r="I186" s="139"/>
      <c r="J186" s="140">
        <f>BK186</f>
        <v>0</v>
      </c>
      <c r="L186" s="136"/>
      <c r="M186" s="141"/>
      <c r="N186" s="142"/>
      <c r="O186" s="142"/>
      <c r="P186" s="143">
        <f>SUM(P187:P188)</f>
        <v>0</v>
      </c>
      <c r="Q186" s="142"/>
      <c r="R186" s="143">
        <f>SUM(R187:R188)</f>
        <v>0</v>
      </c>
      <c r="S186" s="142"/>
      <c r="T186" s="144">
        <f>SUM(T187:T188)</f>
        <v>0</v>
      </c>
      <c r="AR186" s="137" t="s">
        <v>82</v>
      </c>
      <c r="AT186" s="145" t="s">
        <v>75</v>
      </c>
      <c r="AU186" s="145" t="s">
        <v>76</v>
      </c>
      <c r="AY186" s="137" t="s">
        <v>201</v>
      </c>
      <c r="BK186" s="146">
        <f>SUM(BK187:BK188)</f>
        <v>0</v>
      </c>
    </row>
    <row r="187" spans="1:65" s="2" customFormat="1" ht="16.5" customHeight="1">
      <c r="A187" s="33"/>
      <c r="B187" s="149"/>
      <c r="C187" s="150" t="s">
        <v>461</v>
      </c>
      <c r="D187" s="150" t="s">
        <v>203</v>
      </c>
      <c r="E187" s="151" t="s">
        <v>2127</v>
      </c>
      <c r="F187" s="152" t="s">
        <v>2128</v>
      </c>
      <c r="G187" s="153" t="s">
        <v>2061</v>
      </c>
      <c r="H187" s="154">
        <v>2</v>
      </c>
      <c r="I187" s="155"/>
      <c r="J187" s="156">
        <f>ROUND(I187*H187,2)</f>
        <v>0</v>
      </c>
      <c r="K187" s="152" t="s">
        <v>1</v>
      </c>
      <c r="L187" s="34"/>
      <c r="M187" s="157" t="s">
        <v>1</v>
      </c>
      <c r="N187" s="158" t="s">
        <v>41</v>
      </c>
      <c r="O187" s="59"/>
      <c r="P187" s="159">
        <f>O187*H187</f>
        <v>0</v>
      </c>
      <c r="Q187" s="159">
        <v>0</v>
      </c>
      <c r="R187" s="159">
        <f>Q187*H187</f>
        <v>0</v>
      </c>
      <c r="S187" s="159">
        <v>0</v>
      </c>
      <c r="T187" s="160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1" t="s">
        <v>126</v>
      </c>
      <c r="AT187" s="161" t="s">
        <v>203</v>
      </c>
      <c r="AU187" s="161" t="s">
        <v>82</v>
      </c>
      <c r="AY187" s="18" t="s">
        <v>201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8" t="s">
        <v>82</v>
      </c>
      <c r="BK187" s="162">
        <f>ROUND(I187*H187,2)</f>
        <v>0</v>
      </c>
      <c r="BL187" s="18" t="s">
        <v>126</v>
      </c>
      <c r="BM187" s="161" t="s">
        <v>622</v>
      </c>
    </row>
    <row r="188" spans="1:65" s="2" customFormat="1" ht="16.5" customHeight="1">
      <c r="A188" s="33"/>
      <c r="B188" s="149"/>
      <c r="C188" s="150" t="s">
        <v>286</v>
      </c>
      <c r="D188" s="150" t="s">
        <v>203</v>
      </c>
      <c r="E188" s="151" t="s">
        <v>2129</v>
      </c>
      <c r="F188" s="152" t="s">
        <v>2130</v>
      </c>
      <c r="G188" s="153" t="s">
        <v>2061</v>
      </c>
      <c r="H188" s="154">
        <v>1</v>
      </c>
      <c r="I188" s="155"/>
      <c r="J188" s="156">
        <f>ROUND(I188*H188,2)</f>
        <v>0</v>
      </c>
      <c r="K188" s="152" t="s">
        <v>1</v>
      </c>
      <c r="L188" s="34"/>
      <c r="M188" s="157" t="s">
        <v>1</v>
      </c>
      <c r="N188" s="158" t="s">
        <v>41</v>
      </c>
      <c r="O188" s="59"/>
      <c r="P188" s="159">
        <f>O188*H188</f>
        <v>0</v>
      </c>
      <c r="Q188" s="159">
        <v>0</v>
      </c>
      <c r="R188" s="159">
        <f>Q188*H188</f>
        <v>0</v>
      </c>
      <c r="S188" s="159">
        <v>0</v>
      </c>
      <c r="T188" s="160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1" t="s">
        <v>126</v>
      </c>
      <c r="AT188" s="161" t="s">
        <v>203</v>
      </c>
      <c r="AU188" s="161" t="s">
        <v>82</v>
      </c>
      <c r="AY188" s="18" t="s">
        <v>201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8" t="s">
        <v>82</v>
      </c>
      <c r="BK188" s="162">
        <f>ROUND(I188*H188,2)</f>
        <v>0</v>
      </c>
      <c r="BL188" s="18" t="s">
        <v>126</v>
      </c>
      <c r="BM188" s="161" t="s">
        <v>631</v>
      </c>
    </row>
    <row r="189" spans="1:65" s="12" customFormat="1" ht="25.9" customHeight="1">
      <c r="B189" s="136"/>
      <c r="D189" s="137" t="s">
        <v>75</v>
      </c>
      <c r="E189" s="138" t="s">
        <v>2131</v>
      </c>
      <c r="F189" s="138" t="s">
        <v>2132</v>
      </c>
      <c r="I189" s="139"/>
      <c r="J189" s="140">
        <f>BK189</f>
        <v>0</v>
      </c>
      <c r="L189" s="136"/>
      <c r="M189" s="141"/>
      <c r="N189" s="142"/>
      <c r="O189" s="142"/>
      <c r="P189" s="143">
        <v>0</v>
      </c>
      <c r="Q189" s="142"/>
      <c r="R189" s="143">
        <v>0</v>
      </c>
      <c r="S189" s="142"/>
      <c r="T189" s="144">
        <v>0</v>
      </c>
      <c r="AR189" s="137" t="s">
        <v>82</v>
      </c>
      <c r="AT189" s="145" t="s">
        <v>75</v>
      </c>
      <c r="AU189" s="145" t="s">
        <v>76</v>
      </c>
      <c r="AY189" s="137" t="s">
        <v>201</v>
      </c>
      <c r="BK189" s="146">
        <v>0</v>
      </c>
    </row>
    <row r="190" spans="1:65" s="12" customFormat="1" ht="25.9" customHeight="1">
      <c r="B190" s="136"/>
      <c r="D190" s="137" t="s">
        <v>75</v>
      </c>
      <c r="E190" s="138" t="s">
        <v>2133</v>
      </c>
      <c r="F190" s="138" t="s">
        <v>2134</v>
      </c>
      <c r="I190" s="139"/>
      <c r="J190" s="140">
        <f>BK190</f>
        <v>0</v>
      </c>
      <c r="L190" s="136"/>
      <c r="M190" s="141"/>
      <c r="N190" s="142"/>
      <c r="O190" s="142"/>
      <c r="P190" s="143">
        <f>SUM(P191:P196)</f>
        <v>0</v>
      </c>
      <c r="Q190" s="142"/>
      <c r="R190" s="143">
        <f>SUM(R191:R196)</f>
        <v>0</v>
      </c>
      <c r="S190" s="142"/>
      <c r="T190" s="144">
        <f>SUM(T191:T196)</f>
        <v>0</v>
      </c>
      <c r="AR190" s="137" t="s">
        <v>82</v>
      </c>
      <c r="AT190" s="145" t="s">
        <v>75</v>
      </c>
      <c r="AU190" s="145" t="s">
        <v>76</v>
      </c>
      <c r="AY190" s="137" t="s">
        <v>201</v>
      </c>
      <c r="BK190" s="146">
        <f>SUM(BK191:BK196)</f>
        <v>0</v>
      </c>
    </row>
    <row r="191" spans="1:65" s="2" customFormat="1" ht="16.5" customHeight="1">
      <c r="A191" s="33"/>
      <c r="B191" s="149"/>
      <c r="C191" s="150" t="s">
        <v>472</v>
      </c>
      <c r="D191" s="150" t="s">
        <v>203</v>
      </c>
      <c r="E191" s="151" t="s">
        <v>2135</v>
      </c>
      <c r="F191" s="152" t="s">
        <v>2136</v>
      </c>
      <c r="G191" s="153" t="s">
        <v>2137</v>
      </c>
      <c r="H191" s="154">
        <v>37</v>
      </c>
      <c r="I191" s="155"/>
      <c r="J191" s="156">
        <f t="shared" ref="J191:J196" si="10">ROUND(I191*H191,2)</f>
        <v>0</v>
      </c>
      <c r="K191" s="152" t="s">
        <v>1</v>
      </c>
      <c r="L191" s="34"/>
      <c r="M191" s="157" t="s">
        <v>1</v>
      </c>
      <c r="N191" s="158" t="s">
        <v>41</v>
      </c>
      <c r="O191" s="59"/>
      <c r="P191" s="159">
        <f t="shared" ref="P191:P196" si="11">O191*H191</f>
        <v>0</v>
      </c>
      <c r="Q191" s="159">
        <v>0</v>
      </c>
      <c r="R191" s="159">
        <f t="shared" ref="R191:R196" si="12">Q191*H191</f>
        <v>0</v>
      </c>
      <c r="S191" s="159">
        <v>0</v>
      </c>
      <c r="T191" s="160">
        <f t="shared" ref="T191:T196" si="13"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1" t="s">
        <v>126</v>
      </c>
      <c r="AT191" s="161" t="s">
        <v>203</v>
      </c>
      <c r="AU191" s="161" t="s">
        <v>82</v>
      </c>
      <c r="AY191" s="18" t="s">
        <v>201</v>
      </c>
      <c r="BE191" s="162">
        <f t="shared" ref="BE191:BE196" si="14">IF(N191="základní",J191,0)</f>
        <v>0</v>
      </c>
      <c r="BF191" s="162">
        <f t="shared" ref="BF191:BF196" si="15">IF(N191="snížená",J191,0)</f>
        <v>0</v>
      </c>
      <c r="BG191" s="162">
        <f t="shared" ref="BG191:BG196" si="16">IF(N191="zákl. přenesená",J191,0)</f>
        <v>0</v>
      </c>
      <c r="BH191" s="162">
        <f t="shared" ref="BH191:BH196" si="17">IF(N191="sníž. přenesená",J191,0)</f>
        <v>0</v>
      </c>
      <c r="BI191" s="162">
        <f t="shared" ref="BI191:BI196" si="18">IF(N191="nulová",J191,0)</f>
        <v>0</v>
      </c>
      <c r="BJ191" s="18" t="s">
        <v>82</v>
      </c>
      <c r="BK191" s="162">
        <f t="shared" ref="BK191:BK196" si="19">ROUND(I191*H191,2)</f>
        <v>0</v>
      </c>
      <c r="BL191" s="18" t="s">
        <v>126</v>
      </c>
      <c r="BM191" s="161" t="s">
        <v>642</v>
      </c>
    </row>
    <row r="192" spans="1:65" s="2" customFormat="1" ht="16.5" customHeight="1">
      <c r="A192" s="33"/>
      <c r="B192" s="149"/>
      <c r="C192" s="150" t="s">
        <v>292</v>
      </c>
      <c r="D192" s="150" t="s">
        <v>203</v>
      </c>
      <c r="E192" s="151" t="s">
        <v>2138</v>
      </c>
      <c r="F192" s="152" t="s">
        <v>2139</v>
      </c>
      <c r="G192" s="153" t="s">
        <v>2137</v>
      </c>
      <c r="H192" s="154">
        <v>87</v>
      </c>
      <c r="I192" s="155"/>
      <c r="J192" s="156">
        <f t="shared" si="10"/>
        <v>0</v>
      </c>
      <c r="K192" s="152" t="s">
        <v>1</v>
      </c>
      <c r="L192" s="34"/>
      <c r="M192" s="157" t="s">
        <v>1</v>
      </c>
      <c r="N192" s="158" t="s">
        <v>41</v>
      </c>
      <c r="O192" s="59"/>
      <c r="P192" s="159">
        <f t="shared" si="11"/>
        <v>0</v>
      </c>
      <c r="Q192" s="159">
        <v>0</v>
      </c>
      <c r="R192" s="159">
        <f t="shared" si="12"/>
        <v>0</v>
      </c>
      <c r="S192" s="159">
        <v>0</v>
      </c>
      <c r="T192" s="160">
        <f t="shared" si="1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1" t="s">
        <v>126</v>
      </c>
      <c r="AT192" s="161" t="s">
        <v>203</v>
      </c>
      <c r="AU192" s="161" t="s">
        <v>82</v>
      </c>
      <c r="AY192" s="18" t="s">
        <v>201</v>
      </c>
      <c r="BE192" s="162">
        <f t="shared" si="14"/>
        <v>0</v>
      </c>
      <c r="BF192" s="162">
        <f t="shared" si="15"/>
        <v>0</v>
      </c>
      <c r="BG192" s="162">
        <f t="shared" si="16"/>
        <v>0</v>
      </c>
      <c r="BH192" s="162">
        <f t="shared" si="17"/>
        <v>0</v>
      </c>
      <c r="BI192" s="162">
        <f t="shared" si="18"/>
        <v>0</v>
      </c>
      <c r="BJ192" s="18" t="s">
        <v>82</v>
      </c>
      <c r="BK192" s="162">
        <f t="shared" si="19"/>
        <v>0</v>
      </c>
      <c r="BL192" s="18" t="s">
        <v>126</v>
      </c>
      <c r="BM192" s="161" t="s">
        <v>664</v>
      </c>
    </row>
    <row r="193" spans="1:65" s="2" customFormat="1" ht="16.5" customHeight="1">
      <c r="A193" s="33"/>
      <c r="B193" s="149"/>
      <c r="C193" s="150" t="s">
        <v>485</v>
      </c>
      <c r="D193" s="150" t="s">
        <v>203</v>
      </c>
      <c r="E193" s="151" t="s">
        <v>2140</v>
      </c>
      <c r="F193" s="152" t="s">
        <v>2141</v>
      </c>
      <c r="G193" s="153" t="s">
        <v>2137</v>
      </c>
      <c r="H193" s="154">
        <v>21</v>
      </c>
      <c r="I193" s="155"/>
      <c r="J193" s="156">
        <f t="shared" si="10"/>
        <v>0</v>
      </c>
      <c r="K193" s="152" t="s">
        <v>1</v>
      </c>
      <c r="L193" s="34"/>
      <c r="M193" s="157" t="s">
        <v>1</v>
      </c>
      <c r="N193" s="158" t="s">
        <v>41</v>
      </c>
      <c r="O193" s="59"/>
      <c r="P193" s="159">
        <f t="shared" si="11"/>
        <v>0</v>
      </c>
      <c r="Q193" s="159">
        <v>0</v>
      </c>
      <c r="R193" s="159">
        <f t="shared" si="12"/>
        <v>0</v>
      </c>
      <c r="S193" s="159">
        <v>0</v>
      </c>
      <c r="T193" s="160">
        <f t="shared" si="1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1" t="s">
        <v>126</v>
      </c>
      <c r="AT193" s="161" t="s">
        <v>203</v>
      </c>
      <c r="AU193" s="161" t="s">
        <v>82</v>
      </c>
      <c r="AY193" s="18" t="s">
        <v>201</v>
      </c>
      <c r="BE193" s="162">
        <f t="shared" si="14"/>
        <v>0</v>
      </c>
      <c r="BF193" s="162">
        <f t="shared" si="15"/>
        <v>0</v>
      </c>
      <c r="BG193" s="162">
        <f t="shared" si="16"/>
        <v>0</v>
      </c>
      <c r="BH193" s="162">
        <f t="shared" si="17"/>
        <v>0</v>
      </c>
      <c r="BI193" s="162">
        <f t="shared" si="18"/>
        <v>0</v>
      </c>
      <c r="BJ193" s="18" t="s">
        <v>82</v>
      </c>
      <c r="BK193" s="162">
        <f t="shared" si="19"/>
        <v>0</v>
      </c>
      <c r="BL193" s="18" t="s">
        <v>126</v>
      </c>
      <c r="BM193" s="161" t="s">
        <v>676</v>
      </c>
    </row>
    <row r="194" spans="1:65" s="2" customFormat="1" ht="16.5" customHeight="1">
      <c r="A194" s="33"/>
      <c r="B194" s="149"/>
      <c r="C194" s="150" t="s">
        <v>297</v>
      </c>
      <c r="D194" s="150" t="s">
        <v>203</v>
      </c>
      <c r="E194" s="151" t="s">
        <v>2142</v>
      </c>
      <c r="F194" s="152" t="s">
        <v>2143</v>
      </c>
      <c r="G194" s="153" t="s">
        <v>2137</v>
      </c>
      <c r="H194" s="154">
        <v>7</v>
      </c>
      <c r="I194" s="155"/>
      <c r="J194" s="156">
        <f t="shared" si="10"/>
        <v>0</v>
      </c>
      <c r="K194" s="152" t="s">
        <v>1</v>
      </c>
      <c r="L194" s="34"/>
      <c r="M194" s="157" t="s">
        <v>1</v>
      </c>
      <c r="N194" s="158" t="s">
        <v>41</v>
      </c>
      <c r="O194" s="59"/>
      <c r="P194" s="159">
        <f t="shared" si="11"/>
        <v>0</v>
      </c>
      <c r="Q194" s="159">
        <v>0</v>
      </c>
      <c r="R194" s="159">
        <f t="shared" si="12"/>
        <v>0</v>
      </c>
      <c r="S194" s="159">
        <v>0</v>
      </c>
      <c r="T194" s="160">
        <f t="shared" si="1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126</v>
      </c>
      <c r="AT194" s="161" t="s">
        <v>203</v>
      </c>
      <c r="AU194" s="161" t="s">
        <v>82</v>
      </c>
      <c r="AY194" s="18" t="s">
        <v>201</v>
      </c>
      <c r="BE194" s="162">
        <f t="shared" si="14"/>
        <v>0</v>
      </c>
      <c r="BF194" s="162">
        <f t="shared" si="15"/>
        <v>0</v>
      </c>
      <c r="BG194" s="162">
        <f t="shared" si="16"/>
        <v>0</v>
      </c>
      <c r="BH194" s="162">
        <f t="shared" si="17"/>
        <v>0</v>
      </c>
      <c r="BI194" s="162">
        <f t="shared" si="18"/>
        <v>0</v>
      </c>
      <c r="BJ194" s="18" t="s">
        <v>82</v>
      </c>
      <c r="BK194" s="162">
        <f t="shared" si="19"/>
        <v>0</v>
      </c>
      <c r="BL194" s="18" t="s">
        <v>126</v>
      </c>
      <c r="BM194" s="161" t="s">
        <v>684</v>
      </c>
    </row>
    <row r="195" spans="1:65" s="2" customFormat="1" ht="16.5" customHeight="1">
      <c r="A195" s="33"/>
      <c r="B195" s="149"/>
      <c r="C195" s="150" t="s">
        <v>494</v>
      </c>
      <c r="D195" s="150" t="s">
        <v>203</v>
      </c>
      <c r="E195" s="151" t="s">
        <v>2144</v>
      </c>
      <c r="F195" s="152" t="s">
        <v>2145</v>
      </c>
      <c r="G195" s="153" t="s">
        <v>2137</v>
      </c>
      <c r="H195" s="154">
        <v>26</v>
      </c>
      <c r="I195" s="155"/>
      <c r="J195" s="156">
        <f t="shared" si="10"/>
        <v>0</v>
      </c>
      <c r="K195" s="152" t="s">
        <v>1</v>
      </c>
      <c r="L195" s="34"/>
      <c r="M195" s="157" t="s">
        <v>1</v>
      </c>
      <c r="N195" s="158" t="s">
        <v>41</v>
      </c>
      <c r="O195" s="59"/>
      <c r="P195" s="159">
        <f t="shared" si="11"/>
        <v>0</v>
      </c>
      <c r="Q195" s="159">
        <v>0</v>
      </c>
      <c r="R195" s="159">
        <f t="shared" si="12"/>
        <v>0</v>
      </c>
      <c r="S195" s="159">
        <v>0</v>
      </c>
      <c r="T195" s="160">
        <f t="shared" si="1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1" t="s">
        <v>126</v>
      </c>
      <c r="AT195" s="161" t="s">
        <v>203</v>
      </c>
      <c r="AU195" s="161" t="s">
        <v>82</v>
      </c>
      <c r="AY195" s="18" t="s">
        <v>201</v>
      </c>
      <c r="BE195" s="162">
        <f t="shared" si="14"/>
        <v>0</v>
      </c>
      <c r="BF195" s="162">
        <f t="shared" si="15"/>
        <v>0</v>
      </c>
      <c r="BG195" s="162">
        <f t="shared" si="16"/>
        <v>0</v>
      </c>
      <c r="BH195" s="162">
        <f t="shared" si="17"/>
        <v>0</v>
      </c>
      <c r="BI195" s="162">
        <f t="shared" si="18"/>
        <v>0</v>
      </c>
      <c r="BJ195" s="18" t="s">
        <v>82</v>
      </c>
      <c r="BK195" s="162">
        <f t="shared" si="19"/>
        <v>0</v>
      </c>
      <c r="BL195" s="18" t="s">
        <v>126</v>
      </c>
      <c r="BM195" s="161" t="s">
        <v>709</v>
      </c>
    </row>
    <row r="196" spans="1:65" s="2" customFormat="1" ht="16.5" customHeight="1">
      <c r="A196" s="33"/>
      <c r="B196" s="149"/>
      <c r="C196" s="150" t="s">
        <v>498</v>
      </c>
      <c r="D196" s="150" t="s">
        <v>203</v>
      </c>
      <c r="E196" s="151" t="s">
        <v>2146</v>
      </c>
      <c r="F196" s="152" t="s">
        <v>2147</v>
      </c>
      <c r="G196" s="153" t="s">
        <v>2137</v>
      </c>
      <c r="H196" s="154">
        <v>30</v>
      </c>
      <c r="I196" s="155"/>
      <c r="J196" s="156">
        <f t="shared" si="10"/>
        <v>0</v>
      </c>
      <c r="K196" s="152" t="s">
        <v>1</v>
      </c>
      <c r="L196" s="34"/>
      <c r="M196" s="157" t="s">
        <v>1</v>
      </c>
      <c r="N196" s="158" t="s">
        <v>41</v>
      </c>
      <c r="O196" s="59"/>
      <c r="P196" s="159">
        <f t="shared" si="11"/>
        <v>0</v>
      </c>
      <c r="Q196" s="159">
        <v>0</v>
      </c>
      <c r="R196" s="159">
        <f t="shared" si="12"/>
        <v>0</v>
      </c>
      <c r="S196" s="159">
        <v>0</v>
      </c>
      <c r="T196" s="160">
        <f t="shared" si="1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1" t="s">
        <v>126</v>
      </c>
      <c r="AT196" s="161" t="s">
        <v>203</v>
      </c>
      <c r="AU196" s="161" t="s">
        <v>82</v>
      </c>
      <c r="AY196" s="18" t="s">
        <v>201</v>
      </c>
      <c r="BE196" s="162">
        <f t="shared" si="14"/>
        <v>0</v>
      </c>
      <c r="BF196" s="162">
        <f t="shared" si="15"/>
        <v>0</v>
      </c>
      <c r="BG196" s="162">
        <f t="shared" si="16"/>
        <v>0</v>
      </c>
      <c r="BH196" s="162">
        <f t="shared" si="17"/>
        <v>0</v>
      </c>
      <c r="BI196" s="162">
        <f t="shared" si="18"/>
        <v>0</v>
      </c>
      <c r="BJ196" s="18" t="s">
        <v>82</v>
      </c>
      <c r="BK196" s="162">
        <f t="shared" si="19"/>
        <v>0</v>
      </c>
      <c r="BL196" s="18" t="s">
        <v>126</v>
      </c>
      <c r="BM196" s="161" t="s">
        <v>718</v>
      </c>
    </row>
    <row r="197" spans="1:65" s="12" customFormat="1" ht="25.9" customHeight="1">
      <c r="B197" s="136"/>
      <c r="D197" s="137" t="s">
        <v>75</v>
      </c>
      <c r="E197" s="138" t="s">
        <v>2148</v>
      </c>
      <c r="F197" s="138" t="s">
        <v>2149</v>
      </c>
      <c r="I197" s="139"/>
      <c r="J197" s="140">
        <f>BK197</f>
        <v>0</v>
      </c>
      <c r="L197" s="136"/>
      <c r="M197" s="141"/>
      <c r="N197" s="142"/>
      <c r="O197" s="142"/>
      <c r="P197" s="143">
        <f>SUM(P198:P238)</f>
        <v>0</v>
      </c>
      <c r="Q197" s="142"/>
      <c r="R197" s="143">
        <f>SUM(R198:R238)</f>
        <v>0</v>
      </c>
      <c r="S197" s="142"/>
      <c r="T197" s="144">
        <f>SUM(T198:T238)</f>
        <v>0</v>
      </c>
      <c r="AR197" s="137" t="s">
        <v>82</v>
      </c>
      <c r="AT197" s="145" t="s">
        <v>75</v>
      </c>
      <c r="AU197" s="145" t="s">
        <v>76</v>
      </c>
      <c r="AY197" s="137" t="s">
        <v>201</v>
      </c>
      <c r="BK197" s="146">
        <f>SUM(BK198:BK238)</f>
        <v>0</v>
      </c>
    </row>
    <row r="198" spans="1:65" s="2" customFormat="1" ht="16.5" customHeight="1">
      <c r="A198" s="33"/>
      <c r="B198" s="149"/>
      <c r="C198" s="150" t="s">
        <v>502</v>
      </c>
      <c r="D198" s="150" t="s">
        <v>203</v>
      </c>
      <c r="E198" s="151" t="s">
        <v>2150</v>
      </c>
      <c r="F198" s="152" t="s">
        <v>2151</v>
      </c>
      <c r="G198" s="153" t="s">
        <v>2061</v>
      </c>
      <c r="H198" s="154">
        <v>5</v>
      </c>
      <c r="I198" s="155"/>
      <c r="J198" s="156">
        <f t="shared" ref="J198:J238" si="20">ROUND(I198*H198,2)</f>
        <v>0</v>
      </c>
      <c r="K198" s="152" t="s">
        <v>1</v>
      </c>
      <c r="L198" s="34"/>
      <c r="M198" s="157" t="s">
        <v>1</v>
      </c>
      <c r="N198" s="158" t="s">
        <v>41</v>
      </c>
      <c r="O198" s="59"/>
      <c r="P198" s="159">
        <f t="shared" ref="P198:P238" si="21">O198*H198</f>
        <v>0</v>
      </c>
      <c r="Q198" s="159">
        <v>0</v>
      </c>
      <c r="R198" s="159">
        <f t="shared" ref="R198:R238" si="22">Q198*H198</f>
        <v>0</v>
      </c>
      <c r="S198" s="159">
        <v>0</v>
      </c>
      <c r="T198" s="160">
        <f t="shared" ref="T198:T238" si="23"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1" t="s">
        <v>126</v>
      </c>
      <c r="AT198" s="161" t="s">
        <v>203</v>
      </c>
      <c r="AU198" s="161" t="s">
        <v>82</v>
      </c>
      <c r="AY198" s="18" t="s">
        <v>201</v>
      </c>
      <c r="BE198" s="162">
        <f t="shared" ref="BE198:BE238" si="24">IF(N198="základní",J198,0)</f>
        <v>0</v>
      </c>
      <c r="BF198" s="162">
        <f t="shared" ref="BF198:BF238" si="25">IF(N198="snížená",J198,0)</f>
        <v>0</v>
      </c>
      <c r="BG198" s="162">
        <f t="shared" ref="BG198:BG238" si="26">IF(N198="zákl. přenesená",J198,0)</f>
        <v>0</v>
      </c>
      <c r="BH198" s="162">
        <f t="shared" ref="BH198:BH238" si="27">IF(N198="sníž. přenesená",J198,0)</f>
        <v>0</v>
      </c>
      <c r="BI198" s="162">
        <f t="shared" ref="BI198:BI238" si="28">IF(N198="nulová",J198,0)</f>
        <v>0</v>
      </c>
      <c r="BJ198" s="18" t="s">
        <v>82</v>
      </c>
      <c r="BK198" s="162">
        <f t="shared" ref="BK198:BK238" si="29">ROUND(I198*H198,2)</f>
        <v>0</v>
      </c>
      <c r="BL198" s="18" t="s">
        <v>126</v>
      </c>
      <c r="BM198" s="161" t="s">
        <v>727</v>
      </c>
    </row>
    <row r="199" spans="1:65" s="2" customFormat="1" ht="16.5" customHeight="1">
      <c r="A199" s="33"/>
      <c r="B199" s="149"/>
      <c r="C199" s="150" t="s">
        <v>508</v>
      </c>
      <c r="D199" s="150" t="s">
        <v>203</v>
      </c>
      <c r="E199" s="151" t="s">
        <v>2152</v>
      </c>
      <c r="F199" s="152" t="s">
        <v>2153</v>
      </c>
      <c r="G199" s="153" t="s">
        <v>2061</v>
      </c>
      <c r="H199" s="154">
        <v>3</v>
      </c>
      <c r="I199" s="155"/>
      <c r="J199" s="156">
        <f t="shared" si="20"/>
        <v>0</v>
      </c>
      <c r="K199" s="152" t="s">
        <v>1</v>
      </c>
      <c r="L199" s="34"/>
      <c r="M199" s="157" t="s">
        <v>1</v>
      </c>
      <c r="N199" s="158" t="s">
        <v>41</v>
      </c>
      <c r="O199" s="59"/>
      <c r="P199" s="159">
        <f t="shared" si="21"/>
        <v>0</v>
      </c>
      <c r="Q199" s="159">
        <v>0</v>
      </c>
      <c r="R199" s="159">
        <f t="shared" si="22"/>
        <v>0</v>
      </c>
      <c r="S199" s="159">
        <v>0</v>
      </c>
      <c r="T199" s="160">
        <f t="shared" si="2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1" t="s">
        <v>126</v>
      </c>
      <c r="AT199" s="161" t="s">
        <v>203</v>
      </c>
      <c r="AU199" s="161" t="s">
        <v>82</v>
      </c>
      <c r="AY199" s="18" t="s">
        <v>201</v>
      </c>
      <c r="BE199" s="162">
        <f t="shared" si="24"/>
        <v>0</v>
      </c>
      <c r="BF199" s="162">
        <f t="shared" si="25"/>
        <v>0</v>
      </c>
      <c r="BG199" s="162">
        <f t="shared" si="26"/>
        <v>0</v>
      </c>
      <c r="BH199" s="162">
        <f t="shared" si="27"/>
        <v>0</v>
      </c>
      <c r="BI199" s="162">
        <f t="shared" si="28"/>
        <v>0</v>
      </c>
      <c r="BJ199" s="18" t="s">
        <v>82</v>
      </c>
      <c r="BK199" s="162">
        <f t="shared" si="29"/>
        <v>0</v>
      </c>
      <c r="BL199" s="18" t="s">
        <v>126</v>
      </c>
      <c r="BM199" s="161" t="s">
        <v>740</v>
      </c>
    </row>
    <row r="200" spans="1:65" s="2" customFormat="1" ht="16.5" customHeight="1">
      <c r="A200" s="33"/>
      <c r="B200" s="149"/>
      <c r="C200" s="150" t="s">
        <v>514</v>
      </c>
      <c r="D200" s="150" t="s">
        <v>203</v>
      </c>
      <c r="E200" s="151" t="s">
        <v>2154</v>
      </c>
      <c r="F200" s="152" t="s">
        <v>2155</v>
      </c>
      <c r="G200" s="153" t="s">
        <v>2061</v>
      </c>
      <c r="H200" s="154">
        <v>2</v>
      </c>
      <c r="I200" s="155"/>
      <c r="J200" s="156">
        <f t="shared" si="20"/>
        <v>0</v>
      </c>
      <c r="K200" s="152" t="s">
        <v>1</v>
      </c>
      <c r="L200" s="34"/>
      <c r="M200" s="157" t="s">
        <v>1</v>
      </c>
      <c r="N200" s="158" t="s">
        <v>41</v>
      </c>
      <c r="O200" s="59"/>
      <c r="P200" s="159">
        <f t="shared" si="21"/>
        <v>0</v>
      </c>
      <c r="Q200" s="159">
        <v>0</v>
      </c>
      <c r="R200" s="159">
        <f t="shared" si="22"/>
        <v>0</v>
      </c>
      <c r="S200" s="159">
        <v>0</v>
      </c>
      <c r="T200" s="160">
        <f t="shared" si="2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1" t="s">
        <v>126</v>
      </c>
      <c r="AT200" s="161" t="s">
        <v>203</v>
      </c>
      <c r="AU200" s="161" t="s">
        <v>82</v>
      </c>
      <c r="AY200" s="18" t="s">
        <v>201</v>
      </c>
      <c r="BE200" s="162">
        <f t="shared" si="24"/>
        <v>0</v>
      </c>
      <c r="BF200" s="162">
        <f t="shared" si="25"/>
        <v>0</v>
      </c>
      <c r="BG200" s="162">
        <f t="shared" si="26"/>
        <v>0</v>
      </c>
      <c r="BH200" s="162">
        <f t="shared" si="27"/>
        <v>0</v>
      </c>
      <c r="BI200" s="162">
        <f t="shared" si="28"/>
        <v>0</v>
      </c>
      <c r="BJ200" s="18" t="s">
        <v>82</v>
      </c>
      <c r="BK200" s="162">
        <f t="shared" si="29"/>
        <v>0</v>
      </c>
      <c r="BL200" s="18" t="s">
        <v>126</v>
      </c>
      <c r="BM200" s="161" t="s">
        <v>750</v>
      </c>
    </row>
    <row r="201" spans="1:65" s="2" customFormat="1" ht="16.5" customHeight="1">
      <c r="A201" s="33"/>
      <c r="B201" s="149"/>
      <c r="C201" s="150" t="s">
        <v>518</v>
      </c>
      <c r="D201" s="150" t="s">
        <v>203</v>
      </c>
      <c r="E201" s="151" t="s">
        <v>2156</v>
      </c>
      <c r="F201" s="152" t="s">
        <v>2157</v>
      </c>
      <c r="G201" s="153" t="s">
        <v>2061</v>
      </c>
      <c r="H201" s="154">
        <v>4</v>
      </c>
      <c r="I201" s="155"/>
      <c r="J201" s="156">
        <f t="shared" si="20"/>
        <v>0</v>
      </c>
      <c r="K201" s="152" t="s">
        <v>1</v>
      </c>
      <c r="L201" s="34"/>
      <c r="M201" s="157" t="s">
        <v>1</v>
      </c>
      <c r="N201" s="158" t="s">
        <v>41</v>
      </c>
      <c r="O201" s="59"/>
      <c r="P201" s="159">
        <f t="shared" si="21"/>
        <v>0</v>
      </c>
      <c r="Q201" s="159">
        <v>0</v>
      </c>
      <c r="R201" s="159">
        <f t="shared" si="22"/>
        <v>0</v>
      </c>
      <c r="S201" s="159">
        <v>0</v>
      </c>
      <c r="T201" s="160">
        <f t="shared" si="2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1" t="s">
        <v>126</v>
      </c>
      <c r="AT201" s="161" t="s">
        <v>203</v>
      </c>
      <c r="AU201" s="161" t="s">
        <v>82</v>
      </c>
      <c r="AY201" s="18" t="s">
        <v>201</v>
      </c>
      <c r="BE201" s="162">
        <f t="shared" si="24"/>
        <v>0</v>
      </c>
      <c r="BF201" s="162">
        <f t="shared" si="25"/>
        <v>0</v>
      </c>
      <c r="BG201" s="162">
        <f t="shared" si="26"/>
        <v>0</v>
      </c>
      <c r="BH201" s="162">
        <f t="shared" si="27"/>
        <v>0</v>
      </c>
      <c r="BI201" s="162">
        <f t="shared" si="28"/>
        <v>0</v>
      </c>
      <c r="BJ201" s="18" t="s">
        <v>82</v>
      </c>
      <c r="BK201" s="162">
        <f t="shared" si="29"/>
        <v>0</v>
      </c>
      <c r="BL201" s="18" t="s">
        <v>126</v>
      </c>
      <c r="BM201" s="161" t="s">
        <v>758</v>
      </c>
    </row>
    <row r="202" spans="1:65" s="2" customFormat="1" ht="16.5" customHeight="1">
      <c r="A202" s="33"/>
      <c r="B202" s="149"/>
      <c r="C202" s="150" t="s">
        <v>524</v>
      </c>
      <c r="D202" s="150" t="s">
        <v>203</v>
      </c>
      <c r="E202" s="151" t="s">
        <v>2158</v>
      </c>
      <c r="F202" s="152" t="s">
        <v>2159</v>
      </c>
      <c r="G202" s="153" t="s">
        <v>2061</v>
      </c>
      <c r="H202" s="154">
        <v>6</v>
      </c>
      <c r="I202" s="155"/>
      <c r="J202" s="156">
        <f t="shared" si="20"/>
        <v>0</v>
      </c>
      <c r="K202" s="152" t="s">
        <v>1</v>
      </c>
      <c r="L202" s="34"/>
      <c r="M202" s="157" t="s">
        <v>1</v>
      </c>
      <c r="N202" s="158" t="s">
        <v>41</v>
      </c>
      <c r="O202" s="59"/>
      <c r="P202" s="159">
        <f t="shared" si="21"/>
        <v>0</v>
      </c>
      <c r="Q202" s="159">
        <v>0</v>
      </c>
      <c r="R202" s="159">
        <f t="shared" si="22"/>
        <v>0</v>
      </c>
      <c r="S202" s="159">
        <v>0</v>
      </c>
      <c r="T202" s="160">
        <f t="shared" si="2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1" t="s">
        <v>126</v>
      </c>
      <c r="AT202" s="161" t="s">
        <v>203</v>
      </c>
      <c r="AU202" s="161" t="s">
        <v>82</v>
      </c>
      <c r="AY202" s="18" t="s">
        <v>201</v>
      </c>
      <c r="BE202" s="162">
        <f t="shared" si="24"/>
        <v>0</v>
      </c>
      <c r="BF202" s="162">
        <f t="shared" si="25"/>
        <v>0</v>
      </c>
      <c r="BG202" s="162">
        <f t="shared" si="26"/>
        <v>0</v>
      </c>
      <c r="BH202" s="162">
        <f t="shared" si="27"/>
        <v>0</v>
      </c>
      <c r="BI202" s="162">
        <f t="shared" si="28"/>
        <v>0</v>
      </c>
      <c r="BJ202" s="18" t="s">
        <v>82</v>
      </c>
      <c r="BK202" s="162">
        <f t="shared" si="29"/>
        <v>0</v>
      </c>
      <c r="BL202" s="18" t="s">
        <v>126</v>
      </c>
      <c r="BM202" s="161" t="s">
        <v>766</v>
      </c>
    </row>
    <row r="203" spans="1:65" s="2" customFormat="1" ht="16.5" customHeight="1">
      <c r="A203" s="33"/>
      <c r="B203" s="149"/>
      <c r="C203" s="150" t="s">
        <v>532</v>
      </c>
      <c r="D203" s="150" t="s">
        <v>203</v>
      </c>
      <c r="E203" s="151" t="s">
        <v>2160</v>
      </c>
      <c r="F203" s="152" t="s">
        <v>2161</v>
      </c>
      <c r="G203" s="153" t="s">
        <v>2061</v>
      </c>
      <c r="H203" s="154">
        <v>1</v>
      </c>
      <c r="I203" s="155"/>
      <c r="J203" s="156">
        <f t="shared" si="20"/>
        <v>0</v>
      </c>
      <c r="K203" s="152" t="s">
        <v>1</v>
      </c>
      <c r="L203" s="34"/>
      <c r="M203" s="157" t="s">
        <v>1</v>
      </c>
      <c r="N203" s="158" t="s">
        <v>41</v>
      </c>
      <c r="O203" s="59"/>
      <c r="P203" s="159">
        <f t="shared" si="21"/>
        <v>0</v>
      </c>
      <c r="Q203" s="159">
        <v>0</v>
      </c>
      <c r="R203" s="159">
        <f t="shared" si="22"/>
        <v>0</v>
      </c>
      <c r="S203" s="159">
        <v>0</v>
      </c>
      <c r="T203" s="160">
        <f t="shared" si="2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1" t="s">
        <v>126</v>
      </c>
      <c r="AT203" s="161" t="s">
        <v>203</v>
      </c>
      <c r="AU203" s="161" t="s">
        <v>82</v>
      </c>
      <c r="AY203" s="18" t="s">
        <v>201</v>
      </c>
      <c r="BE203" s="162">
        <f t="shared" si="24"/>
        <v>0</v>
      </c>
      <c r="BF203" s="162">
        <f t="shared" si="25"/>
        <v>0</v>
      </c>
      <c r="BG203" s="162">
        <f t="shared" si="26"/>
        <v>0</v>
      </c>
      <c r="BH203" s="162">
        <f t="shared" si="27"/>
        <v>0</v>
      </c>
      <c r="BI203" s="162">
        <f t="shared" si="28"/>
        <v>0</v>
      </c>
      <c r="BJ203" s="18" t="s">
        <v>82</v>
      </c>
      <c r="BK203" s="162">
        <f t="shared" si="29"/>
        <v>0</v>
      </c>
      <c r="BL203" s="18" t="s">
        <v>126</v>
      </c>
      <c r="BM203" s="161" t="s">
        <v>775</v>
      </c>
    </row>
    <row r="204" spans="1:65" s="2" customFormat="1" ht="16.5" customHeight="1">
      <c r="A204" s="33"/>
      <c r="B204" s="149"/>
      <c r="C204" s="150" t="s">
        <v>539</v>
      </c>
      <c r="D204" s="150" t="s">
        <v>203</v>
      </c>
      <c r="E204" s="151" t="s">
        <v>2162</v>
      </c>
      <c r="F204" s="152" t="s">
        <v>2163</v>
      </c>
      <c r="G204" s="153" t="s">
        <v>2061</v>
      </c>
      <c r="H204" s="154">
        <v>4</v>
      </c>
      <c r="I204" s="155"/>
      <c r="J204" s="156">
        <f t="shared" si="20"/>
        <v>0</v>
      </c>
      <c r="K204" s="152" t="s">
        <v>1</v>
      </c>
      <c r="L204" s="34"/>
      <c r="M204" s="157" t="s">
        <v>1</v>
      </c>
      <c r="N204" s="158" t="s">
        <v>41</v>
      </c>
      <c r="O204" s="59"/>
      <c r="P204" s="159">
        <f t="shared" si="21"/>
        <v>0</v>
      </c>
      <c r="Q204" s="159">
        <v>0</v>
      </c>
      <c r="R204" s="159">
        <f t="shared" si="22"/>
        <v>0</v>
      </c>
      <c r="S204" s="159">
        <v>0</v>
      </c>
      <c r="T204" s="160">
        <f t="shared" si="2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1" t="s">
        <v>126</v>
      </c>
      <c r="AT204" s="161" t="s">
        <v>203</v>
      </c>
      <c r="AU204" s="161" t="s">
        <v>82</v>
      </c>
      <c r="AY204" s="18" t="s">
        <v>201</v>
      </c>
      <c r="BE204" s="162">
        <f t="shared" si="24"/>
        <v>0</v>
      </c>
      <c r="BF204" s="162">
        <f t="shared" si="25"/>
        <v>0</v>
      </c>
      <c r="BG204" s="162">
        <f t="shared" si="26"/>
        <v>0</v>
      </c>
      <c r="BH204" s="162">
        <f t="shared" si="27"/>
        <v>0</v>
      </c>
      <c r="BI204" s="162">
        <f t="shared" si="28"/>
        <v>0</v>
      </c>
      <c r="BJ204" s="18" t="s">
        <v>82</v>
      </c>
      <c r="BK204" s="162">
        <f t="shared" si="29"/>
        <v>0</v>
      </c>
      <c r="BL204" s="18" t="s">
        <v>126</v>
      </c>
      <c r="BM204" s="161" t="s">
        <v>786</v>
      </c>
    </row>
    <row r="205" spans="1:65" s="2" customFormat="1" ht="16.5" customHeight="1">
      <c r="A205" s="33"/>
      <c r="B205" s="149"/>
      <c r="C205" s="150" t="s">
        <v>543</v>
      </c>
      <c r="D205" s="150" t="s">
        <v>203</v>
      </c>
      <c r="E205" s="151" t="s">
        <v>2164</v>
      </c>
      <c r="F205" s="152" t="s">
        <v>2165</v>
      </c>
      <c r="G205" s="153" t="s">
        <v>2061</v>
      </c>
      <c r="H205" s="154">
        <v>11</v>
      </c>
      <c r="I205" s="155"/>
      <c r="J205" s="156">
        <f t="shared" si="20"/>
        <v>0</v>
      </c>
      <c r="K205" s="152" t="s">
        <v>1</v>
      </c>
      <c r="L205" s="34"/>
      <c r="M205" s="157" t="s">
        <v>1</v>
      </c>
      <c r="N205" s="158" t="s">
        <v>41</v>
      </c>
      <c r="O205" s="59"/>
      <c r="P205" s="159">
        <f t="shared" si="21"/>
        <v>0</v>
      </c>
      <c r="Q205" s="159">
        <v>0</v>
      </c>
      <c r="R205" s="159">
        <f t="shared" si="22"/>
        <v>0</v>
      </c>
      <c r="S205" s="159">
        <v>0</v>
      </c>
      <c r="T205" s="160">
        <f t="shared" si="2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1" t="s">
        <v>126</v>
      </c>
      <c r="AT205" s="161" t="s">
        <v>203</v>
      </c>
      <c r="AU205" s="161" t="s">
        <v>82</v>
      </c>
      <c r="AY205" s="18" t="s">
        <v>201</v>
      </c>
      <c r="BE205" s="162">
        <f t="shared" si="24"/>
        <v>0</v>
      </c>
      <c r="BF205" s="162">
        <f t="shared" si="25"/>
        <v>0</v>
      </c>
      <c r="BG205" s="162">
        <f t="shared" si="26"/>
        <v>0</v>
      </c>
      <c r="BH205" s="162">
        <f t="shared" si="27"/>
        <v>0</v>
      </c>
      <c r="BI205" s="162">
        <f t="shared" si="28"/>
        <v>0</v>
      </c>
      <c r="BJ205" s="18" t="s">
        <v>82</v>
      </c>
      <c r="BK205" s="162">
        <f t="shared" si="29"/>
        <v>0</v>
      </c>
      <c r="BL205" s="18" t="s">
        <v>126</v>
      </c>
      <c r="BM205" s="161" t="s">
        <v>795</v>
      </c>
    </row>
    <row r="206" spans="1:65" s="2" customFormat="1" ht="16.5" customHeight="1">
      <c r="A206" s="33"/>
      <c r="B206" s="149"/>
      <c r="C206" s="150" t="s">
        <v>549</v>
      </c>
      <c r="D206" s="150" t="s">
        <v>203</v>
      </c>
      <c r="E206" s="151" t="s">
        <v>2166</v>
      </c>
      <c r="F206" s="152" t="s">
        <v>2167</v>
      </c>
      <c r="G206" s="153" t="s">
        <v>2061</v>
      </c>
      <c r="H206" s="154">
        <v>1</v>
      </c>
      <c r="I206" s="155"/>
      <c r="J206" s="156">
        <f t="shared" si="20"/>
        <v>0</v>
      </c>
      <c r="K206" s="152" t="s">
        <v>1</v>
      </c>
      <c r="L206" s="34"/>
      <c r="M206" s="157" t="s">
        <v>1</v>
      </c>
      <c r="N206" s="158" t="s">
        <v>41</v>
      </c>
      <c r="O206" s="59"/>
      <c r="P206" s="159">
        <f t="shared" si="21"/>
        <v>0</v>
      </c>
      <c r="Q206" s="159">
        <v>0</v>
      </c>
      <c r="R206" s="159">
        <f t="shared" si="22"/>
        <v>0</v>
      </c>
      <c r="S206" s="159">
        <v>0</v>
      </c>
      <c r="T206" s="160">
        <f t="shared" si="2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1" t="s">
        <v>126</v>
      </c>
      <c r="AT206" s="161" t="s">
        <v>203</v>
      </c>
      <c r="AU206" s="161" t="s">
        <v>82</v>
      </c>
      <c r="AY206" s="18" t="s">
        <v>201</v>
      </c>
      <c r="BE206" s="162">
        <f t="shared" si="24"/>
        <v>0</v>
      </c>
      <c r="BF206" s="162">
        <f t="shared" si="25"/>
        <v>0</v>
      </c>
      <c r="BG206" s="162">
        <f t="shared" si="26"/>
        <v>0</v>
      </c>
      <c r="BH206" s="162">
        <f t="shared" si="27"/>
        <v>0</v>
      </c>
      <c r="BI206" s="162">
        <f t="shared" si="28"/>
        <v>0</v>
      </c>
      <c r="BJ206" s="18" t="s">
        <v>82</v>
      </c>
      <c r="BK206" s="162">
        <f t="shared" si="29"/>
        <v>0</v>
      </c>
      <c r="BL206" s="18" t="s">
        <v>126</v>
      </c>
      <c r="BM206" s="161" t="s">
        <v>804</v>
      </c>
    </row>
    <row r="207" spans="1:65" s="2" customFormat="1" ht="16.5" customHeight="1">
      <c r="A207" s="33"/>
      <c r="B207" s="149"/>
      <c r="C207" s="150" t="s">
        <v>553</v>
      </c>
      <c r="D207" s="150" t="s">
        <v>203</v>
      </c>
      <c r="E207" s="151" t="s">
        <v>2168</v>
      </c>
      <c r="F207" s="152" t="s">
        <v>2169</v>
      </c>
      <c r="G207" s="153" t="s">
        <v>2061</v>
      </c>
      <c r="H207" s="154">
        <v>3</v>
      </c>
      <c r="I207" s="155"/>
      <c r="J207" s="156">
        <f t="shared" si="20"/>
        <v>0</v>
      </c>
      <c r="K207" s="152" t="s">
        <v>1</v>
      </c>
      <c r="L207" s="34"/>
      <c r="M207" s="157" t="s">
        <v>1</v>
      </c>
      <c r="N207" s="158" t="s">
        <v>41</v>
      </c>
      <c r="O207" s="59"/>
      <c r="P207" s="159">
        <f t="shared" si="21"/>
        <v>0</v>
      </c>
      <c r="Q207" s="159">
        <v>0</v>
      </c>
      <c r="R207" s="159">
        <f t="shared" si="22"/>
        <v>0</v>
      </c>
      <c r="S207" s="159">
        <v>0</v>
      </c>
      <c r="T207" s="160">
        <f t="shared" si="2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1" t="s">
        <v>126</v>
      </c>
      <c r="AT207" s="161" t="s">
        <v>203</v>
      </c>
      <c r="AU207" s="161" t="s">
        <v>82</v>
      </c>
      <c r="AY207" s="18" t="s">
        <v>201</v>
      </c>
      <c r="BE207" s="162">
        <f t="shared" si="24"/>
        <v>0</v>
      </c>
      <c r="BF207" s="162">
        <f t="shared" si="25"/>
        <v>0</v>
      </c>
      <c r="BG207" s="162">
        <f t="shared" si="26"/>
        <v>0</v>
      </c>
      <c r="BH207" s="162">
        <f t="shared" si="27"/>
        <v>0</v>
      </c>
      <c r="BI207" s="162">
        <f t="shared" si="28"/>
        <v>0</v>
      </c>
      <c r="BJ207" s="18" t="s">
        <v>82</v>
      </c>
      <c r="BK207" s="162">
        <f t="shared" si="29"/>
        <v>0</v>
      </c>
      <c r="BL207" s="18" t="s">
        <v>126</v>
      </c>
      <c r="BM207" s="161" t="s">
        <v>812</v>
      </c>
    </row>
    <row r="208" spans="1:65" s="2" customFormat="1" ht="16.5" customHeight="1">
      <c r="A208" s="33"/>
      <c r="B208" s="149"/>
      <c r="C208" s="150" t="s">
        <v>560</v>
      </c>
      <c r="D208" s="150" t="s">
        <v>203</v>
      </c>
      <c r="E208" s="151" t="s">
        <v>2170</v>
      </c>
      <c r="F208" s="152" t="s">
        <v>2171</v>
      </c>
      <c r="G208" s="153" t="s">
        <v>2061</v>
      </c>
      <c r="H208" s="154">
        <v>1</v>
      </c>
      <c r="I208" s="155"/>
      <c r="J208" s="156">
        <f t="shared" si="20"/>
        <v>0</v>
      </c>
      <c r="K208" s="152" t="s">
        <v>1</v>
      </c>
      <c r="L208" s="34"/>
      <c r="M208" s="157" t="s">
        <v>1</v>
      </c>
      <c r="N208" s="158" t="s">
        <v>41</v>
      </c>
      <c r="O208" s="59"/>
      <c r="P208" s="159">
        <f t="shared" si="21"/>
        <v>0</v>
      </c>
      <c r="Q208" s="159">
        <v>0</v>
      </c>
      <c r="R208" s="159">
        <f t="shared" si="22"/>
        <v>0</v>
      </c>
      <c r="S208" s="159">
        <v>0</v>
      </c>
      <c r="T208" s="160">
        <f t="shared" si="2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1" t="s">
        <v>126</v>
      </c>
      <c r="AT208" s="161" t="s">
        <v>203</v>
      </c>
      <c r="AU208" s="161" t="s">
        <v>82</v>
      </c>
      <c r="AY208" s="18" t="s">
        <v>201</v>
      </c>
      <c r="BE208" s="162">
        <f t="shared" si="24"/>
        <v>0</v>
      </c>
      <c r="BF208" s="162">
        <f t="shared" si="25"/>
        <v>0</v>
      </c>
      <c r="BG208" s="162">
        <f t="shared" si="26"/>
        <v>0</v>
      </c>
      <c r="BH208" s="162">
        <f t="shared" si="27"/>
        <v>0</v>
      </c>
      <c r="BI208" s="162">
        <f t="shared" si="28"/>
        <v>0</v>
      </c>
      <c r="BJ208" s="18" t="s">
        <v>82</v>
      </c>
      <c r="BK208" s="162">
        <f t="shared" si="29"/>
        <v>0</v>
      </c>
      <c r="BL208" s="18" t="s">
        <v>126</v>
      </c>
      <c r="BM208" s="161" t="s">
        <v>822</v>
      </c>
    </row>
    <row r="209" spans="1:65" s="2" customFormat="1" ht="16.5" customHeight="1">
      <c r="A209" s="33"/>
      <c r="B209" s="149"/>
      <c r="C209" s="150" t="s">
        <v>566</v>
      </c>
      <c r="D209" s="150" t="s">
        <v>203</v>
      </c>
      <c r="E209" s="151" t="s">
        <v>2172</v>
      </c>
      <c r="F209" s="152" t="s">
        <v>2173</v>
      </c>
      <c r="G209" s="153" t="s">
        <v>2061</v>
      </c>
      <c r="H209" s="154">
        <v>2</v>
      </c>
      <c r="I209" s="155"/>
      <c r="J209" s="156">
        <f t="shared" si="20"/>
        <v>0</v>
      </c>
      <c r="K209" s="152" t="s">
        <v>1</v>
      </c>
      <c r="L209" s="34"/>
      <c r="M209" s="157" t="s">
        <v>1</v>
      </c>
      <c r="N209" s="158" t="s">
        <v>41</v>
      </c>
      <c r="O209" s="59"/>
      <c r="P209" s="159">
        <f t="shared" si="21"/>
        <v>0</v>
      </c>
      <c r="Q209" s="159">
        <v>0</v>
      </c>
      <c r="R209" s="159">
        <f t="shared" si="22"/>
        <v>0</v>
      </c>
      <c r="S209" s="159">
        <v>0</v>
      </c>
      <c r="T209" s="160">
        <f t="shared" si="2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1" t="s">
        <v>126</v>
      </c>
      <c r="AT209" s="161" t="s">
        <v>203</v>
      </c>
      <c r="AU209" s="161" t="s">
        <v>82</v>
      </c>
      <c r="AY209" s="18" t="s">
        <v>201</v>
      </c>
      <c r="BE209" s="162">
        <f t="shared" si="24"/>
        <v>0</v>
      </c>
      <c r="BF209" s="162">
        <f t="shared" si="25"/>
        <v>0</v>
      </c>
      <c r="BG209" s="162">
        <f t="shared" si="26"/>
        <v>0</v>
      </c>
      <c r="BH209" s="162">
        <f t="shared" si="27"/>
        <v>0</v>
      </c>
      <c r="BI209" s="162">
        <f t="shared" si="28"/>
        <v>0</v>
      </c>
      <c r="BJ209" s="18" t="s">
        <v>82</v>
      </c>
      <c r="BK209" s="162">
        <f t="shared" si="29"/>
        <v>0</v>
      </c>
      <c r="BL209" s="18" t="s">
        <v>126</v>
      </c>
      <c r="BM209" s="161" t="s">
        <v>832</v>
      </c>
    </row>
    <row r="210" spans="1:65" s="2" customFormat="1" ht="16.5" customHeight="1">
      <c r="A210" s="33"/>
      <c r="B210" s="149"/>
      <c r="C210" s="150" t="s">
        <v>570</v>
      </c>
      <c r="D210" s="150" t="s">
        <v>203</v>
      </c>
      <c r="E210" s="151" t="s">
        <v>2174</v>
      </c>
      <c r="F210" s="152" t="s">
        <v>2175</v>
      </c>
      <c r="G210" s="153" t="s">
        <v>2061</v>
      </c>
      <c r="H210" s="154">
        <v>47</v>
      </c>
      <c r="I210" s="155"/>
      <c r="J210" s="156">
        <f t="shared" si="20"/>
        <v>0</v>
      </c>
      <c r="K210" s="152" t="s">
        <v>1</v>
      </c>
      <c r="L210" s="34"/>
      <c r="M210" s="157" t="s">
        <v>1</v>
      </c>
      <c r="N210" s="158" t="s">
        <v>41</v>
      </c>
      <c r="O210" s="59"/>
      <c r="P210" s="159">
        <f t="shared" si="21"/>
        <v>0</v>
      </c>
      <c r="Q210" s="159">
        <v>0</v>
      </c>
      <c r="R210" s="159">
        <f t="shared" si="22"/>
        <v>0</v>
      </c>
      <c r="S210" s="159">
        <v>0</v>
      </c>
      <c r="T210" s="160">
        <f t="shared" si="2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1" t="s">
        <v>126</v>
      </c>
      <c r="AT210" s="161" t="s">
        <v>203</v>
      </c>
      <c r="AU210" s="161" t="s">
        <v>82</v>
      </c>
      <c r="AY210" s="18" t="s">
        <v>201</v>
      </c>
      <c r="BE210" s="162">
        <f t="shared" si="24"/>
        <v>0</v>
      </c>
      <c r="BF210" s="162">
        <f t="shared" si="25"/>
        <v>0</v>
      </c>
      <c r="BG210" s="162">
        <f t="shared" si="26"/>
        <v>0</v>
      </c>
      <c r="BH210" s="162">
        <f t="shared" si="27"/>
        <v>0</v>
      </c>
      <c r="BI210" s="162">
        <f t="shared" si="28"/>
        <v>0</v>
      </c>
      <c r="BJ210" s="18" t="s">
        <v>82</v>
      </c>
      <c r="BK210" s="162">
        <f t="shared" si="29"/>
        <v>0</v>
      </c>
      <c r="BL210" s="18" t="s">
        <v>126</v>
      </c>
      <c r="BM210" s="161" t="s">
        <v>842</v>
      </c>
    </row>
    <row r="211" spans="1:65" s="2" customFormat="1" ht="16.5" customHeight="1">
      <c r="A211" s="33"/>
      <c r="B211" s="149"/>
      <c r="C211" s="150" t="s">
        <v>579</v>
      </c>
      <c r="D211" s="150" t="s">
        <v>203</v>
      </c>
      <c r="E211" s="151" t="s">
        <v>2176</v>
      </c>
      <c r="F211" s="152" t="s">
        <v>2177</v>
      </c>
      <c r="G211" s="153" t="s">
        <v>2061</v>
      </c>
      <c r="H211" s="154">
        <v>50</v>
      </c>
      <c r="I211" s="155"/>
      <c r="J211" s="156">
        <f t="shared" si="20"/>
        <v>0</v>
      </c>
      <c r="K211" s="152" t="s">
        <v>1</v>
      </c>
      <c r="L211" s="34"/>
      <c r="M211" s="157" t="s">
        <v>1</v>
      </c>
      <c r="N211" s="158" t="s">
        <v>41</v>
      </c>
      <c r="O211" s="59"/>
      <c r="P211" s="159">
        <f t="shared" si="21"/>
        <v>0</v>
      </c>
      <c r="Q211" s="159">
        <v>0</v>
      </c>
      <c r="R211" s="159">
        <f t="shared" si="22"/>
        <v>0</v>
      </c>
      <c r="S211" s="159">
        <v>0</v>
      </c>
      <c r="T211" s="160">
        <f t="shared" si="2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1" t="s">
        <v>126</v>
      </c>
      <c r="AT211" s="161" t="s">
        <v>203</v>
      </c>
      <c r="AU211" s="161" t="s">
        <v>82</v>
      </c>
      <c r="AY211" s="18" t="s">
        <v>201</v>
      </c>
      <c r="BE211" s="162">
        <f t="shared" si="24"/>
        <v>0</v>
      </c>
      <c r="BF211" s="162">
        <f t="shared" si="25"/>
        <v>0</v>
      </c>
      <c r="BG211" s="162">
        <f t="shared" si="26"/>
        <v>0</v>
      </c>
      <c r="BH211" s="162">
        <f t="shared" si="27"/>
        <v>0</v>
      </c>
      <c r="BI211" s="162">
        <f t="shared" si="28"/>
        <v>0</v>
      </c>
      <c r="BJ211" s="18" t="s">
        <v>82</v>
      </c>
      <c r="BK211" s="162">
        <f t="shared" si="29"/>
        <v>0</v>
      </c>
      <c r="BL211" s="18" t="s">
        <v>126</v>
      </c>
      <c r="BM211" s="161" t="s">
        <v>852</v>
      </c>
    </row>
    <row r="212" spans="1:65" s="2" customFormat="1" ht="16.5" customHeight="1">
      <c r="A212" s="33"/>
      <c r="B212" s="149"/>
      <c r="C212" s="150" t="s">
        <v>586</v>
      </c>
      <c r="D212" s="150" t="s">
        <v>203</v>
      </c>
      <c r="E212" s="151" t="s">
        <v>2178</v>
      </c>
      <c r="F212" s="152" t="s">
        <v>2179</v>
      </c>
      <c r="G212" s="153" t="s">
        <v>2061</v>
      </c>
      <c r="H212" s="154">
        <v>15</v>
      </c>
      <c r="I212" s="155"/>
      <c r="J212" s="156">
        <f t="shared" si="20"/>
        <v>0</v>
      </c>
      <c r="K212" s="152" t="s">
        <v>1</v>
      </c>
      <c r="L212" s="34"/>
      <c r="M212" s="157" t="s">
        <v>1</v>
      </c>
      <c r="N212" s="158" t="s">
        <v>41</v>
      </c>
      <c r="O212" s="59"/>
      <c r="P212" s="159">
        <f t="shared" si="21"/>
        <v>0</v>
      </c>
      <c r="Q212" s="159">
        <v>0</v>
      </c>
      <c r="R212" s="159">
        <f t="shared" si="22"/>
        <v>0</v>
      </c>
      <c r="S212" s="159">
        <v>0</v>
      </c>
      <c r="T212" s="160">
        <f t="shared" si="2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1" t="s">
        <v>126</v>
      </c>
      <c r="AT212" s="161" t="s">
        <v>203</v>
      </c>
      <c r="AU212" s="161" t="s">
        <v>82</v>
      </c>
      <c r="AY212" s="18" t="s">
        <v>201</v>
      </c>
      <c r="BE212" s="162">
        <f t="shared" si="24"/>
        <v>0</v>
      </c>
      <c r="BF212" s="162">
        <f t="shared" si="25"/>
        <v>0</v>
      </c>
      <c r="BG212" s="162">
        <f t="shared" si="26"/>
        <v>0</v>
      </c>
      <c r="BH212" s="162">
        <f t="shared" si="27"/>
        <v>0</v>
      </c>
      <c r="BI212" s="162">
        <f t="shared" si="28"/>
        <v>0</v>
      </c>
      <c r="BJ212" s="18" t="s">
        <v>82</v>
      </c>
      <c r="BK212" s="162">
        <f t="shared" si="29"/>
        <v>0</v>
      </c>
      <c r="BL212" s="18" t="s">
        <v>126</v>
      </c>
      <c r="BM212" s="161" t="s">
        <v>864</v>
      </c>
    </row>
    <row r="213" spans="1:65" s="2" customFormat="1" ht="16.5" customHeight="1">
      <c r="A213" s="33"/>
      <c r="B213" s="149"/>
      <c r="C213" s="150" t="s">
        <v>593</v>
      </c>
      <c r="D213" s="150" t="s">
        <v>203</v>
      </c>
      <c r="E213" s="151" t="s">
        <v>2180</v>
      </c>
      <c r="F213" s="152" t="s">
        <v>2181</v>
      </c>
      <c r="G213" s="153" t="s">
        <v>2061</v>
      </c>
      <c r="H213" s="154">
        <v>21</v>
      </c>
      <c r="I213" s="155"/>
      <c r="J213" s="156">
        <f t="shared" si="20"/>
        <v>0</v>
      </c>
      <c r="K213" s="152" t="s">
        <v>1</v>
      </c>
      <c r="L213" s="34"/>
      <c r="M213" s="157" t="s">
        <v>1</v>
      </c>
      <c r="N213" s="158" t="s">
        <v>41</v>
      </c>
      <c r="O213" s="59"/>
      <c r="P213" s="159">
        <f t="shared" si="21"/>
        <v>0</v>
      </c>
      <c r="Q213" s="159">
        <v>0</v>
      </c>
      <c r="R213" s="159">
        <f t="shared" si="22"/>
        <v>0</v>
      </c>
      <c r="S213" s="159">
        <v>0</v>
      </c>
      <c r="T213" s="160">
        <f t="shared" si="2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1" t="s">
        <v>126</v>
      </c>
      <c r="AT213" s="161" t="s">
        <v>203</v>
      </c>
      <c r="AU213" s="161" t="s">
        <v>82</v>
      </c>
      <c r="AY213" s="18" t="s">
        <v>201</v>
      </c>
      <c r="BE213" s="162">
        <f t="shared" si="24"/>
        <v>0</v>
      </c>
      <c r="BF213" s="162">
        <f t="shared" si="25"/>
        <v>0</v>
      </c>
      <c r="BG213" s="162">
        <f t="shared" si="26"/>
        <v>0</v>
      </c>
      <c r="BH213" s="162">
        <f t="shared" si="27"/>
        <v>0</v>
      </c>
      <c r="BI213" s="162">
        <f t="shared" si="28"/>
        <v>0</v>
      </c>
      <c r="BJ213" s="18" t="s">
        <v>82</v>
      </c>
      <c r="BK213" s="162">
        <f t="shared" si="29"/>
        <v>0</v>
      </c>
      <c r="BL213" s="18" t="s">
        <v>126</v>
      </c>
      <c r="BM213" s="161" t="s">
        <v>874</v>
      </c>
    </row>
    <row r="214" spans="1:65" s="2" customFormat="1" ht="16.5" customHeight="1">
      <c r="A214" s="33"/>
      <c r="B214" s="149"/>
      <c r="C214" s="150" t="s">
        <v>598</v>
      </c>
      <c r="D214" s="150" t="s">
        <v>203</v>
      </c>
      <c r="E214" s="151" t="s">
        <v>2182</v>
      </c>
      <c r="F214" s="152" t="s">
        <v>2183</v>
      </c>
      <c r="G214" s="153" t="s">
        <v>2061</v>
      </c>
      <c r="H214" s="154">
        <v>22</v>
      </c>
      <c r="I214" s="155"/>
      <c r="J214" s="156">
        <f t="shared" si="20"/>
        <v>0</v>
      </c>
      <c r="K214" s="152" t="s">
        <v>1</v>
      </c>
      <c r="L214" s="34"/>
      <c r="M214" s="157" t="s">
        <v>1</v>
      </c>
      <c r="N214" s="158" t="s">
        <v>41</v>
      </c>
      <c r="O214" s="59"/>
      <c r="P214" s="159">
        <f t="shared" si="21"/>
        <v>0</v>
      </c>
      <c r="Q214" s="159">
        <v>0</v>
      </c>
      <c r="R214" s="159">
        <f t="shared" si="22"/>
        <v>0</v>
      </c>
      <c r="S214" s="159">
        <v>0</v>
      </c>
      <c r="T214" s="160">
        <f t="shared" si="2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1" t="s">
        <v>126</v>
      </c>
      <c r="AT214" s="161" t="s">
        <v>203</v>
      </c>
      <c r="AU214" s="161" t="s">
        <v>82</v>
      </c>
      <c r="AY214" s="18" t="s">
        <v>201</v>
      </c>
      <c r="BE214" s="162">
        <f t="shared" si="24"/>
        <v>0</v>
      </c>
      <c r="BF214" s="162">
        <f t="shared" si="25"/>
        <v>0</v>
      </c>
      <c r="BG214" s="162">
        <f t="shared" si="26"/>
        <v>0</v>
      </c>
      <c r="BH214" s="162">
        <f t="shared" si="27"/>
        <v>0</v>
      </c>
      <c r="BI214" s="162">
        <f t="shared" si="28"/>
        <v>0</v>
      </c>
      <c r="BJ214" s="18" t="s">
        <v>82</v>
      </c>
      <c r="BK214" s="162">
        <f t="shared" si="29"/>
        <v>0</v>
      </c>
      <c r="BL214" s="18" t="s">
        <v>126</v>
      </c>
      <c r="BM214" s="161" t="s">
        <v>887</v>
      </c>
    </row>
    <row r="215" spans="1:65" s="2" customFormat="1" ht="16.5" customHeight="1">
      <c r="A215" s="33"/>
      <c r="B215" s="149"/>
      <c r="C215" s="150" t="s">
        <v>603</v>
      </c>
      <c r="D215" s="150" t="s">
        <v>203</v>
      </c>
      <c r="E215" s="151" t="s">
        <v>2184</v>
      </c>
      <c r="F215" s="152" t="s">
        <v>2185</v>
      </c>
      <c r="G215" s="153" t="s">
        <v>2061</v>
      </c>
      <c r="H215" s="154">
        <v>11</v>
      </c>
      <c r="I215" s="155"/>
      <c r="J215" s="156">
        <f t="shared" si="20"/>
        <v>0</v>
      </c>
      <c r="K215" s="152" t="s">
        <v>1</v>
      </c>
      <c r="L215" s="34"/>
      <c r="M215" s="157" t="s">
        <v>1</v>
      </c>
      <c r="N215" s="158" t="s">
        <v>41</v>
      </c>
      <c r="O215" s="59"/>
      <c r="P215" s="159">
        <f t="shared" si="21"/>
        <v>0</v>
      </c>
      <c r="Q215" s="159">
        <v>0</v>
      </c>
      <c r="R215" s="159">
        <f t="shared" si="22"/>
        <v>0</v>
      </c>
      <c r="S215" s="159">
        <v>0</v>
      </c>
      <c r="T215" s="160">
        <f t="shared" si="2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1" t="s">
        <v>126</v>
      </c>
      <c r="AT215" s="161" t="s">
        <v>203</v>
      </c>
      <c r="AU215" s="161" t="s">
        <v>82</v>
      </c>
      <c r="AY215" s="18" t="s">
        <v>201</v>
      </c>
      <c r="BE215" s="162">
        <f t="shared" si="24"/>
        <v>0</v>
      </c>
      <c r="BF215" s="162">
        <f t="shared" si="25"/>
        <v>0</v>
      </c>
      <c r="BG215" s="162">
        <f t="shared" si="26"/>
        <v>0</v>
      </c>
      <c r="BH215" s="162">
        <f t="shared" si="27"/>
        <v>0</v>
      </c>
      <c r="BI215" s="162">
        <f t="shared" si="28"/>
        <v>0</v>
      </c>
      <c r="BJ215" s="18" t="s">
        <v>82</v>
      </c>
      <c r="BK215" s="162">
        <f t="shared" si="29"/>
        <v>0</v>
      </c>
      <c r="BL215" s="18" t="s">
        <v>126</v>
      </c>
      <c r="BM215" s="161" t="s">
        <v>897</v>
      </c>
    </row>
    <row r="216" spans="1:65" s="2" customFormat="1" ht="16.5" customHeight="1">
      <c r="A216" s="33"/>
      <c r="B216" s="149"/>
      <c r="C216" s="150" t="s">
        <v>616</v>
      </c>
      <c r="D216" s="150" t="s">
        <v>203</v>
      </c>
      <c r="E216" s="151" t="s">
        <v>2186</v>
      </c>
      <c r="F216" s="152" t="s">
        <v>2187</v>
      </c>
      <c r="G216" s="153" t="s">
        <v>2061</v>
      </c>
      <c r="H216" s="154">
        <v>1</v>
      </c>
      <c r="I216" s="155"/>
      <c r="J216" s="156">
        <f t="shared" si="20"/>
        <v>0</v>
      </c>
      <c r="K216" s="152" t="s">
        <v>1</v>
      </c>
      <c r="L216" s="34"/>
      <c r="M216" s="157" t="s">
        <v>1</v>
      </c>
      <c r="N216" s="158" t="s">
        <v>41</v>
      </c>
      <c r="O216" s="59"/>
      <c r="P216" s="159">
        <f t="shared" si="21"/>
        <v>0</v>
      </c>
      <c r="Q216" s="159">
        <v>0</v>
      </c>
      <c r="R216" s="159">
        <f t="shared" si="22"/>
        <v>0</v>
      </c>
      <c r="S216" s="159">
        <v>0</v>
      </c>
      <c r="T216" s="160">
        <f t="shared" si="2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1" t="s">
        <v>126</v>
      </c>
      <c r="AT216" s="161" t="s">
        <v>203</v>
      </c>
      <c r="AU216" s="161" t="s">
        <v>82</v>
      </c>
      <c r="AY216" s="18" t="s">
        <v>201</v>
      </c>
      <c r="BE216" s="162">
        <f t="shared" si="24"/>
        <v>0</v>
      </c>
      <c r="BF216" s="162">
        <f t="shared" si="25"/>
        <v>0</v>
      </c>
      <c r="BG216" s="162">
        <f t="shared" si="26"/>
        <v>0</v>
      </c>
      <c r="BH216" s="162">
        <f t="shared" si="27"/>
        <v>0</v>
      </c>
      <c r="BI216" s="162">
        <f t="shared" si="28"/>
        <v>0</v>
      </c>
      <c r="BJ216" s="18" t="s">
        <v>82</v>
      </c>
      <c r="BK216" s="162">
        <f t="shared" si="29"/>
        <v>0</v>
      </c>
      <c r="BL216" s="18" t="s">
        <v>126</v>
      </c>
      <c r="BM216" s="161" t="s">
        <v>907</v>
      </c>
    </row>
    <row r="217" spans="1:65" s="2" customFormat="1" ht="16.5" customHeight="1">
      <c r="A217" s="33"/>
      <c r="B217" s="149"/>
      <c r="C217" s="150" t="s">
        <v>622</v>
      </c>
      <c r="D217" s="150" t="s">
        <v>203</v>
      </c>
      <c r="E217" s="151" t="s">
        <v>2188</v>
      </c>
      <c r="F217" s="152" t="s">
        <v>2189</v>
      </c>
      <c r="G217" s="153" t="s">
        <v>2061</v>
      </c>
      <c r="H217" s="154">
        <v>1</v>
      </c>
      <c r="I217" s="155"/>
      <c r="J217" s="156">
        <f t="shared" si="20"/>
        <v>0</v>
      </c>
      <c r="K217" s="152" t="s">
        <v>1</v>
      </c>
      <c r="L217" s="34"/>
      <c r="M217" s="157" t="s">
        <v>1</v>
      </c>
      <c r="N217" s="158" t="s">
        <v>41</v>
      </c>
      <c r="O217" s="59"/>
      <c r="P217" s="159">
        <f t="shared" si="21"/>
        <v>0</v>
      </c>
      <c r="Q217" s="159">
        <v>0</v>
      </c>
      <c r="R217" s="159">
        <f t="shared" si="22"/>
        <v>0</v>
      </c>
      <c r="S217" s="159">
        <v>0</v>
      </c>
      <c r="T217" s="160">
        <f t="shared" si="2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1" t="s">
        <v>126</v>
      </c>
      <c r="AT217" s="161" t="s">
        <v>203</v>
      </c>
      <c r="AU217" s="161" t="s">
        <v>82</v>
      </c>
      <c r="AY217" s="18" t="s">
        <v>201</v>
      </c>
      <c r="BE217" s="162">
        <f t="shared" si="24"/>
        <v>0</v>
      </c>
      <c r="BF217" s="162">
        <f t="shared" si="25"/>
        <v>0</v>
      </c>
      <c r="BG217" s="162">
        <f t="shared" si="26"/>
        <v>0</v>
      </c>
      <c r="BH217" s="162">
        <f t="shared" si="27"/>
        <v>0</v>
      </c>
      <c r="BI217" s="162">
        <f t="shared" si="28"/>
        <v>0</v>
      </c>
      <c r="BJ217" s="18" t="s">
        <v>82</v>
      </c>
      <c r="BK217" s="162">
        <f t="shared" si="29"/>
        <v>0</v>
      </c>
      <c r="BL217" s="18" t="s">
        <v>126</v>
      </c>
      <c r="BM217" s="161" t="s">
        <v>915</v>
      </c>
    </row>
    <row r="218" spans="1:65" s="2" customFormat="1" ht="16.5" customHeight="1">
      <c r="A218" s="33"/>
      <c r="B218" s="149"/>
      <c r="C218" s="150" t="s">
        <v>627</v>
      </c>
      <c r="D218" s="150" t="s">
        <v>203</v>
      </c>
      <c r="E218" s="151" t="s">
        <v>2190</v>
      </c>
      <c r="F218" s="152" t="s">
        <v>2191</v>
      </c>
      <c r="G218" s="153" t="s">
        <v>2061</v>
      </c>
      <c r="H218" s="154">
        <v>158</v>
      </c>
      <c r="I218" s="155"/>
      <c r="J218" s="156">
        <f t="shared" si="20"/>
        <v>0</v>
      </c>
      <c r="K218" s="152" t="s">
        <v>1</v>
      </c>
      <c r="L218" s="34"/>
      <c r="M218" s="157" t="s">
        <v>1</v>
      </c>
      <c r="N218" s="158" t="s">
        <v>41</v>
      </c>
      <c r="O218" s="59"/>
      <c r="P218" s="159">
        <f t="shared" si="21"/>
        <v>0</v>
      </c>
      <c r="Q218" s="159">
        <v>0</v>
      </c>
      <c r="R218" s="159">
        <f t="shared" si="22"/>
        <v>0</v>
      </c>
      <c r="S218" s="159">
        <v>0</v>
      </c>
      <c r="T218" s="160">
        <f t="shared" si="2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1" t="s">
        <v>126</v>
      </c>
      <c r="AT218" s="161" t="s">
        <v>203</v>
      </c>
      <c r="AU218" s="161" t="s">
        <v>82</v>
      </c>
      <c r="AY218" s="18" t="s">
        <v>201</v>
      </c>
      <c r="BE218" s="162">
        <f t="shared" si="24"/>
        <v>0</v>
      </c>
      <c r="BF218" s="162">
        <f t="shared" si="25"/>
        <v>0</v>
      </c>
      <c r="BG218" s="162">
        <f t="shared" si="26"/>
        <v>0</v>
      </c>
      <c r="BH218" s="162">
        <f t="shared" si="27"/>
        <v>0</v>
      </c>
      <c r="BI218" s="162">
        <f t="shared" si="28"/>
        <v>0</v>
      </c>
      <c r="BJ218" s="18" t="s">
        <v>82</v>
      </c>
      <c r="BK218" s="162">
        <f t="shared" si="29"/>
        <v>0</v>
      </c>
      <c r="BL218" s="18" t="s">
        <v>126</v>
      </c>
      <c r="BM218" s="161" t="s">
        <v>926</v>
      </c>
    </row>
    <row r="219" spans="1:65" s="2" customFormat="1" ht="16.5" customHeight="1">
      <c r="A219" s="33"/>
      <c r="B219" s="149"/>
      <c r="C219" s="150" t="s">
        <v>631</v>
      </c>
      <c r="D219" s="150" t="s">
        <v>203</v>
      </c>
      <c r="E219" s="151" t="s">
        <v>2192</v>
      </c>
      <c r="F219" s="152" t="s">
        <v>2193</v>
      </c>
      <c r="G219" s="153" t="s">
        <v>2061</v>
      </c>
      <c r="H219" s="154">
        <v>176</v>
      </c>
      <c r="I219" s="155"/>
      <c r="J219" s="156">
        <f t="shared" si="20"/>
        <v>0</v>
      </c>
      <c r="K219" s="152" t="s">
        <v>1</v>
      </c>
      <c r="L219" s="34"/>
      <c r="M219" s="157" t="s">
        <v>1</v>
      </c>
      <c r="N219" s="158" t="s">
        <v>41</v>
      </c>
      <c r="O219" s="59"/>
      <c r="P219" s="159">
        <f t="shared" si="21"/>
        <v>0</v>
      </c>
      <c r="Q219" s="159">
        <v>0</v>
      </c>
      <c r="R219" s="159">
        <f t="shared" si="22"/>
        <v>0</v>
      </c>
      <c r="S219" s="159">
        <v>0</v>
      </c>
      <c r="T219" s="160">
        <f t="shared" si="2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1" t="s">
        <v>126</v>
      </c>
      <c r="AT219" s="161" t="s">
        <v>203</v>
      </c>
      <c r="AU219" s="161" t="s">
        <v>82</v>
      </c>
      <c r="AY219" s="18" t="s">
        <v>201</v>
      </c>
      <c r="BE219" s="162">
        <f t="shared" si="24"/>
        <v>0</v>
      </c>
      <c r="BF219" s="162">
        <f t="shared" si="25"/>
        <v>0</v>
      </c>
      <c r="BG219" s="162">
        <f t="shared" si="26"/>
        <v>0</v>
      </c>
      <c r="BH219" s="162">
        <f t="shared" si="27"/>
        <v>0</v>
      </c>
      <c r="BI219" s="162">
        <f t="shared" si="28"/>
        <v>0</v>
      </c>
      <c r="BJ219" s="18" t="s">
        <v>82</v>
      </c>
      <c r="BK219" s="162">
        <f t="shared" si="29"/>
        <v>0</v>
      </c>
      <c r="BL219" s="18" t="s">
        <v>126</v>
      </c>
      <c r="BM219" s="161" t="s">
        <v>940</v>
      </c>
    </row>
    <row r="220" spans="1:65" s="2" customFormat="1" ht="16.5" customHeight="1">
      <c r="A220" s="33"/>
      <c r="B220" s="149"/>
      <c r="C220" s="150" t="s">
        <v>635</v>
      </c>
      <c r="D220" s="150" t="s">
        <v>203</v>
      </c>
      <c r="E220" s="151" t="s">
        <v>2194</v>
      </c>
      <c r="F220" s="152" t="s">
        <v>2195</v>
      </c>
      <c r="G220" s="153" t="s">
        <v>2061</v>
      </c>
      <c r="H220" s="154">
        <v>53</v>
      </c>
      <c r="I220" s="155"/>
      <c r="J220" s="156">
        <f t="shared" si="20"/>
        <v>0</v>
      </c>
      <c r="K220" s="152" t="s">
        <v>1</v>
      </c>
      <c r="L220" s="34"/>
      <c r="M220" s="157" t="s">
        <v>1</v>
      </c>
      <c r="N220" s="158" t="s">
        <v>41</v>
      </c>
      <c r="O220" s="59"/>
      <c r="P220" s="159">
        <f t="shared" si="21"/>
        <v>0</v>
      </c>
      <c r="Q220" s="159">
        <v>0</v>
      </c>
      <c r="R220" s="159">
        <f t="shared" si="22"/>
        <v>0</v>
      </c>
      <c r="S220" s="159">
        <v>0</v>
      </c>
      <c r="T220" s="160">
        <f t="shared" si="2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1" t="s">
        <v>126</v>
      </c>
      <c r="AT220" s="161" t="s">
        <v>203</v>
      </c>
      <c r="AU220" s="161" t="s">
        <v>82</v>
      </c>
      <c r="AY220" s="18" t="s">
        <v>201</v>
      </c>
      <c r="BE220" s="162">
        <f t="shared" si="24"/>
        <v>0</v>
      </c>
      <c r="BF220" s="162">
        <f t="shared" si="25"/>
        <v>0</v>
      </c>
      <c r="BG220" s="162">
        <f t="shared" si="26"/>
        <v>0</v>
      </c>
      <c r="BH220" s="162">
        <f t="shared" si="27"/>
        <v>0</v>
      </c>
      <c r="BI220" s="162">
        <f t="shared" si="28"/>
        <v>0</v>
      </c>
      <c r="BJ220" s="18" t="s">
        <v>82</v>
      </c>
      <c r="BK220" s="162">
        <f t="shared" si="29"/>
        <v>0</v>
      </c>
      <c r="BL220" s="18" t="s">
        <v>126</v>
      </c>
      <c r="BM220" s="161" t="s">
        <v>950</v>
      </c>
    </row>
    <row r="221" spans="1:65" s="2" customFormat="1" ht="16.5" customHeight="1">
      <c r="A221" s="33"/>
      <c r="B221" s="149"/>
      <c r="C221" s="150" t="s">
        <v>642</v>
      </c>
      <c r="D221" s="150" t="s">
        <v>203</v>
      </c>
      <c r="E221" s="151" t="s">
        <v>2196</v>
      </c>
      <c r="F221" s="152" t="s">
        <v>2197</v>
      </c>
      <c r="G221" s="153" t="s">
        <v>2061</v>
      </c>
      <c r="H221" s="154">
        <v>53</v>
      </c>
      <c r="I221" s="155"/>
      <c r="J221" s="156">
        <f t="shared" si="20"/>
        <v>0</v>
      </c>
      <c r="K221" s="152" t="s">
        <v>1</v>
      </c>
      <c r="L221" s="34"/>
      <c r="M221" s="157" t="s">
        <v>1</v>
      </c>
      <c r="N221" s="158" t="s">
        <v>41</v>
      </c>
      <c r="O221" s="59"/>
      <c r="P221" s="159">
        <f t="shared" si="21"/>
        <v>0</v>
      </c>
      <c r="Q221" s="159">
        <v>0</v>
      </c>
      <c r="R221" s="159">
        <f t="shared" si="22"/>
        <v>0</v>
      </c>
      <c r="S221" s="159">
        <v>0</v>
      </c>
      <c r="T221" s="160">
        <f t="shared" si="2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1" t="s">
        <v>126</v>
      </c>
      <c r="AT221" s="161" t="s">
        <v>203</v>
      </c>
      <c r="AU221" s="161" t="s">
        <v>82</v>
      </c>
      <c r="AY221" s="18" t="s">
        <v>201</v>
      </c>
      <c r="BE221" s="162">
        <f t="shared" si="24"/>
        <v>0</v>
      </c>
      <c r="BF221" s="162">
        <f t="shared" si="25"/>
        <v>0</v>
      </c>
      <c r="BG221" s="162">
        <f t="shared" si="26"/>
        <v>0</v>
      </c>
      <c r="BH221" s="162">
        <f t="shared" si="27"/>
        <v>0</v>
      </c>
      <c r="BI221" s="162">
        <f t="shared" si="28"/>
        <v>0</v>
      </c>
      <c r="BJ221" s="18" t="s">
        <v>82</v>
      </c>
      <c r="BK221" s="162">
        <f t="shared" si="29"/>
        <v>0</v>
      </c>
      <c r="BL221" s="18" t="s">
        <v>126</v>
      </c>
      <c r="BM221" s="161" t="s">
        <v>960</v>
      </c>
    </row>
    <row r="222" spans="1:65" s="2" customFormat="1" ht="16.5" customHeight="1">
      <c r="A222" s="33"/>
      <c r="B222" s="149"/>
      <c r="C222" s="150" t="s">
        <v>659</v>
      </c>
      <c r="D222" s="150" t="s">
        <v>203</v>
      </c>
      <c r="E222" s="151" t="s">
        <v>2198</v>
      </c>
      <c r="F222" s="152" t="s">
        <v>2199</v>
      </c>
      <c r="G222" s="153" t="s">
        <v>2061</v>
      </c>
      <c r="H222" s="154">
        <v>1</v>
      </c>
      <c r="I222" s="155"/>
      <c r="J222" s="156">
        <f t="shared" si="20"/>
        <v>0</v>
      </c>
      <c r="K222" s="152" t="s">
        <v>1</v>
      </c>
      <c r="L222" s="34"/>
      <c r="M222" s="157" t="s">
        <v>1</v>
      </c>
      <c r="N222" s="158" t="s">
        <v>41</v>
      </c>
      <c r="O222" s="59"/>
      <c r="P222" s="159">
        <f t="shared" si="21"/>
        <v>0</v>
      </c>
      <c r="Q222" s="159">
        <v>0</v>
      </c>
      <c r="R222" s="159">
        <f t="shared" si="22"/>
        <v>0</v>
      </c>
      <c r="S222" s="159">
        <v>0</v>
      </c>
      <c r="T222" s="160">
        <f t="shared" si="2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1" t="s">
        <v>126</v>
      </c>
      <c r="AT222" s="161" t="s">
        <v>203</v>
      </c>
      <c r="AU222" s="161" t="s">
        <v>82</v>
      </c>
      <c r="AY222" s="18" t="s">
        <v>201</v>
      </c>
      <c r="BE222" s="162">
        <f t="shared" si="24"/>
        <v>0</v>
      </c>
      <c r="BF222" s="162">
        <f t="shared" si="25"/>
        <v>0</v>
      </c>
      <c r="BG222" s="162">
        <f t="shared" si="26"/>
        <v>0</v>
      </c>
      <c r="BH222" s="162">
        <f t="shared" si="27"/>
        <v>0</v>
      </c>
      <c r="BI222" s="162">
        <f t="shared" si="28"/>
        <v>0</v>
      </c>
      <c r="BJ222" s="18" t="s">
        <v>82</v>
      </c>
      <c r="BK222" s="162">
        <f t="shared" si="29"/>
        <v>0</v>
      </c>
      <c r="BL222" s="18" t="s">
        <v>126</v>
      </c>
      <c r="BM222" s="161" t="s">
        <v>982</v>
      </c>
    </row>
    <row r="223" spans="1:65" s="2" customFormat="1" ht="16.5" customHeight="1">
      <c r="A223" s="33"/>
      <c r="B223" s="149"/>
      <c r="C223" s="150" t="s">
        <v>664</v>
      </c>
      <c r="D223" s="150" t="s">
        <v>203</v>
      </c>
      <c r="E223" s="151" t="s">
        <v>2200</v>
      </c>
      <c r="F223" s="152" t="s">
        <v>2201</v>
      </c>
      <c r="G223" s="153" t="s">
        <v>2061</v>
      </c>
      <c r="H223" s="154">
        <v>31</v>
      </c>
      <c r="I223" s="155"/>
      <c r="J223" s="156">
        <f t="shared" si="20"/>
        <v>0</v>
      </c>
      <c r="K223" s="152" t="s">
        <v>1</v>
      </c>
      <c r="L223" s="34"/>
      <c r="M223" s="157" t="s">
        <v>1</v>
      </c>
      <c r="N223" s="158" t="s">
        <v>41</v>
      </c>
      <c r="O223" s="59"/>
      <c r="P223" s="159">
        <f t="shared" si="21"/>
        <v>0</v>
      </c>
      <c r="Q223" s="159">
        <v>0</v>
      </c>
      <c r="R223" s="159">
        <f t="shared" si="22"/>
        <v>0</v>
      </c>
      <c r="S223" s="159">
        <v>0</v>
      </c>
      <c r="T223" s="160">
        <f t="shared" si="2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1" t="s">
        <v>126</v>
      </c>
      <c r="AT223" s="161" t="s">
        <v>203</v>
      </c>
      <c r="AU223" s="161" t="s">
        <v>82</v>
      </c>
      <c r="AY223" s="18" t="s">
        <v>201</v>
      </c>
      <c r="BE223" s="162">
        <f t="shared" si="24"/>
        <v>0</v>
      </c>
      <c r="BF223" s="162">
        <f t="shared" si="25"/>
        <v>0</v>
      </c>
      <c r="BG223" s="162">
        <f t="shared" si="26"/>
        <v>0</v>
      </c>
      <c r="BH223" s="162">
        <f t="shared" si="27"/>
        <v>0</v>
      </c>
      <c r="BI223" s="162">
        <f t="shared" si="28"/>
        <v>0</v>
      </c>
      <c r="BJ223" s="18" t="s">
        <v>82</v>
      </c>
      <c r="BK223" s="162">
        <f t="shared" si="29"/>
        <v>0</v>
      </c>
      <c r="BL223" s="18" t="s">
        <v>126</v>
      </c>
      <c r="BM223" s="161" t="s">
        <v>993</v>
      </c>
    </row>
    <row r="224" spans="1:65" s="2" customFormat="1" ht="16.5" customHeight="1">
      <c r="A224" s="33"/>
      <c r="B224" s="149"/>
      <c r="C224" s="150" t="s">
        <v>668</v>
      </c>
      <c r="D224" s="150" t="s">
        <v>203</v>
      </c>
      <c r="E224" s="151" t="s">
        <v>2202</v>
      </c>
      <c r="F224" s="152" t="s">
        <v>2203</v>
      </c>
      <c r="G224" s="153" t="s">
        <v>2061</v>
      </c>
      <c r="H224" s="154">
        <v>12</v>
      </c>
      <c r="I224" s="155"/>
      <c r="J224" s="156">
        <f t="shared" si="20"/>
        <v>0</v>
      </c>
      <c r="K224" s="152" t="s">
        <v>1</v>
      </c>
      <c r="L224" s="34"/>
      <c r="M224" s="157" t="s">
        <v>1</v>
      </c>
      <c r="N224" s="158" t="s">
        <v>41</v>
      </c>
      <c r="O224" s="59"/>
      <c r="P224" s="159">
        <f t="shared" si="21"/>
        <v>0</v>
      </c>
      <c r="Q224" s="159">
        <v>0</v>
      </c>
      <c r="R224" s="159">
        <f t="shared" si="22"/>
        <v>0</v>
      </c>
      <c r="S224" s="159">
        <v>0</v>
      </c>
      <c r="T224" s="160">
        <f t="shared" si="2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1" t="s">
        <v>126</v>
      </c>
      <c r="AT224" s="161" t="s">
        <v>203</v>
      </c>
      <c r="AU224" s="161" t="s">
        <v>82</v>
      </c>
      <c r="AY224" s="18" t="s">
        <v>201</v>
      </c>
      <c r="BE224" s="162">
        <f t="shared" si="24"/>
        <v>0</v>
      </c>
      <c r="BF224" s="162">
        <f t="shared" si="25"/>
        <v>0</v>
      </c>
      <c r="BG224" s="162">
        <f t="shared" si="26"/>
        <v>0</v>
      </c>
      <c r="BH224" s="162">
        <f t="shared" si="27"/>
        <v>0</v>
      </c>
      <c r="BI224" s="162">
        <f t="shared" si="28"/>
        <v>0</v>
      </c>
      <c r="BJ224" s="18" t="s">
        <v>82</v>
      </c>
      <c r="BK224" s="162">
        <f t="shared" si="29"/>
        <v>0</v>
      </c>
      <c r="BL224" s="18" t="s">
        <v>126</v>
      </c>
      <c r="BM224" s="161" t="s">
        <v>1112</v>
      </c>
    </row>
    <row r="225" spans="1:65" s="2" customFormat="1" ht="16.5" customHeight="1">
      <c r="A225" s="33"/>
      <c r="B225" s="149"/>
      <c r="C225" s="150" t="s">
        <v>676</v>
      </c>
      <c r="D225" s="150" t="s">
        <v>203</v>
      </c>
      <c r="E225" s="151" t="s">
        <v>2204</v>
      </c>
      <c r="F225" s="152" t="s">
        <v>2205</v>
      </c>
      <c r="G225" s="153" t="s">
        <v>2061</v>
      </c>
      <c r="H225" s="154">
        <v>43</v>
      </c>
      <c r="I225" s="155"/>
      <c r="J225" s="156">
        <f t="shared" si="20"/>
        <v>0</v>
      </c>
      <c r="K225" s="152" t="s">
        <v>1</v>
      </c>
      <c r="L225" s="34"/>
      <c r="M225" s="157" t="s">
        <v>1</v>
      </c>
      <c r="N225" s="158" t="s">
        <v>41</v>
      </c>
      <c r="O225" s="59"/>
      <c r="P225" s="159">
        <f t="shared" si="21"/>
        <v>0</v>
      </c>
      <c r="Q225" s="159">
        <v>0</v>
      </c>
      <c r="R225" s="159">
        <f t="shared" si="22"/>
        <v>0</v>
      </c>
      <c r="S225" s="159">
        <v>0</v>
      </c>
      <c r="T225" s="160">
        <f t="shared" si="2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1" t="s">
        <v>126</v>
      </c>
      <c r="AT225" s="161" t="s">
        <v>203</v>
      </c>
      <c r="AU225" s="161" t="s">
        <v>82</v>
      </c>
      <c r="AY225" s="18" t="s">
        <v>201</v>
      </c>
      <c r="BE225" s="162">
        <f t="shared" si="24"/>
        <v>0</v>
      </c>
      <c r="BF225" s="162">
        <f t="shared" si="25"/>
        <v>0</v>
      </c>
      <c r="BG225" s="162">
        <f t="shared" si="26"/>
        <v>0</v>
      </c>
      <c r="BH225" s="162">
        <f t="shared" si="27"/>
        <v>0</v>
      </c>
      <c r="BI225" s="162">
        <f t="shared" si="28"/>
        <v>0</v>
      </c>
      <c r="BJ225" s="18" t="s">
        <v>82</v>
      </c>
      <c r="BK225" s="162">
        <f t="shared" si="29"/>
        <v>0</v>
      </c>
      <c r="BL225" s="18" t="s">
        <v>126</v>
      </c>
      <c r="BM225" s="161" t="s">
        <v>1255</v>
      </c>
    </row>
    <row r="226" spans="1:65" s="2" customFormat="1" ht="16.5" customHeight="1">
      <c r="A226" s="33"/>
      <c r="B226" s="149"/>
      <c r="C226" s="150" t="s">
        <v>680</v>
      </c>
      <c r="D226" s="150" t="s">
        <v>203</v>
      </c>
      <c r="E226" s="151" t="s">
        <v>2206</v>
      </c>
      <c r="F226" s="152" t="s">
        <v>2207</v>
      </c>
      <c r="G226" s="153" t="s">
        <v>2061</v>
      </c>
      <c r="H226" s="154">
        <v>1</v>
      </c>
      <c r="I226" s="155"/>
      <c r="J226" s="156">
        <f t="shared" si="20"/>
        <v>0</v>
      </c>
      <c r="K226" s="152" t="s">
        <v>1</v>
      </c>
      <c r="L226" s="34"/>
      <c r="M226" s="157" t="s">
        <v>1</v>
      </c>
      <c r="N226" s="158" t="s">
        <v>41</v>
      </c>
      <c r="O226" s="59"/>
      <c r="P226" s="159">
        <f t="shared" si="21"/>
        <v>0</v>
      </c>
      <c r="Q226" s="159">
        <v>0</v>
      </c>
      <c r="R226" s="159">
        <f t="shared" si="22"/>
        <v>0</v>
      </c>
      <c r="S226" s="159">
        <v>0</v>
      </c>
      <c r="T226" s="160">
        <f t="shared" si="2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1" t="s">
        <v>126</v>
      </c>
      <c r="AT226" s="161" t="s">
        <v>203</v>
      </c>
      <c r="AU226" s="161" t="s">
        <v>82</v>
      </c>
      <c r="AY226" s="18" t="s">
        <v>201</v>
      </c>
      <c r="BE226" s="162">
        <f t="shared" si="24"/>
        <v>0</v>
      </c>
      <c r="BF226" s="162">
        <f t="shared" si="25"/>
        <v>0</v>
      </c>
      <c r="BG226" s="162">
        <f t="shared" si="26"/>
        <v>0</v>
      </c>
      <c r="BH226" s="162">
        <f t="shared" si="27"/>
        <v>0</v>
      </c>
      <c r="BI226" s="162">
        <f t="shared" si="28"/>
        <v>0</v>
      </c>
      <c r="BJ226" s="18" t="s">
        <v>82</v>
      </c>
      <c r="BK226" s="162">
        <f t="shared" si="29"/>
        <v>0</v>
      </c>
      <c r="BL226" s="18" t="s">
        <v>126</v>
      </c>
      <c r="BM226" s="161" t="s">
        <v>1335</v>
      </c>
    </row>
    <row r="227" spans="1:65" s="2" customFormat="1" ht="16.5" customHeight="1">
      <c r="A227" s="33"/>
      <c r="B227" s="149"/>
      <c r="C227" s="150" t="s">
        <v>684</v>
      </c>
      <c r="D227" s="150" t="s">
        <v>203</v>
      </c>
      <c r="E227" s="151" t="s">
        <v>2208</v>
      </c>
      <c r="F227" s="152" t="s">
        <v>2209</v>
      </c>
      <c r="G227" s="153" t="s">
        <v>2061</v>
      </c>
      <c r="H227" s="154">
        <v>1</v>
      </c>
      <c r="I227" s="155"/>
      <c r="J227" s="156">
        <f t="shared" si="20"/>
        <v>0</v>
      </c>
      <c r="K227" s="152" t="s">
        <v>1</v>
      </c>
      <c r="L227" s="34"/>
      <c r="M227" s="157" t="s">
        <v>1</v>
      </c>
      <c r="N227" s="158" t="s">
        <v>41</v>
      </c>
      <c r="O227" s="59"/>
      <c r="P227" s="159">
        <f t="shared" si="21"/>
        <v>0</v>
      </c>
      <c r="Q227" s="159">
        <v>0</v>
      </c>
      <c r="R227" s="159">
        <f t="shared" si="22"/>
        <v>0</v>
      </c>
      <c r="S227" s="159">
        <v>0</v>
      </c>
      <c r="T227" s="160">
        <f t="shared" si="2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1" t="s">
        <v>126</v>
      </c>
      <c r="AT227" s="161" t="s">
        <v>203</v>
      </c>
      <c r="AU227" s="161" t="s">
        <v>82</v>
      </c>
      <c r="AY227" s="18" t="s">
        <v>201</v>
      </c>
      <c r="BE227" s="162">
        <f t="shared" si="24"/>
        <v>0</v>
      </c>
      <c r="BF227" s="162">
        <f t="shared" si="25"/>
        <v>0</v>
      </c>
      <c r="BG227" s="162">
        <f t="shared" si="26"/>
        <v>0</v>
      </c>
      <c r="BH227" s="162">
        <f t="shared" si="27"/>
        <v>0</v>
      </c>
      <c r="BI227" s="162">
        <f t="shared" si="28"/>
        <v>0</v>
      </c>
      <c r="BJ227" s="18" t="s">
        <v>82</v>
      </c>
      <c r="BK227" s="162">
        <f t="shared" si="29"/>
        <v>0</v>
      </c>
      <c r="BL227" s="18" t="s">
        <v>126</v>
      </c>
      <c r="BM227" s="161" t="s">
        <v>1369</v>
      </c>
    </row>
    <row r="228" spans="1:65" s="2" customFormat="1" ht="16.5" customHeight="1">
      <c r="A228" s="33"/>
      <c r="B228" s="149"/>
      <c r="C228" s="150" t="s">
        <v>689</v>
      </c>
      <c r="D228" s="150" t="s">
        <v>203</v>
      </c>
      <c r="E228" s="151" t="s">
        <v>2210</v>
      </c>
      <c r="F228" s="152" t="s">
        <v>2211</v>
      </c>
      <c r="G228" s="153" t="s">
        <v>2061</v>
      </c>
      <c r="H228" s="154">
        <v>4</v>
      </c>
      <c r="I228" s="155"/>
      <c r="J228" s="156">
        <f t="shared" si="20"/>
        <v>0</v>
      </c>
      <c r="K228" s="152" t="s">
        <v>1</v>
      </c>
      <c r="L228" s="34"/>
      <c r="M228" s="157" t="s">
        <v>1</v>
      </c>
      <c r="N228" s="158" t="s">
        <v>41</v>
      </c>
      <c r="O228" s="59"/>
      <c r="P228" s="159">
        <f t="shared" si="21"/>
        <v>0</v>
      </c>
      <c r="Q228" s="159">
        <v>0</v>
      </c>
      <c r="R228" s="159">
        <f t="shared" si="22"/>
        <v>0</v>
      </c>
      <c r="S228" s="159">
        <v>0</v>
      </c>
      <c r="T228" s="160">
        <f t="shared" si="2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1" t="s">
        <v>126</v>
      </c>
      <c r="AT228" s="161" t="s">
        <v>203</v>
      </c>
      <c r="AU228" s="161" t="s">
        <v>82</v>
      </c>
      <c r="AY228" s="18" t="s">
        <v>201</v>
      </c>
      <c r="BE228" s="162">
        <f t="shared" si="24"/>
        <v>0</v>
      </c>
      <c r="BF228" s="162">
        <f t="shared" si="25"/>
        <v>0</v>
      </c>
      <c r="BG228" s="162">
        <f t="shared" si="26"/>
        <v>0</v>
      </c>
      <c r="BH228" s="162">
        <f t="shared" si="27"/>
        <v>0</v>
      </c>
      <c r="BI228" s="162">
        <f t="shared" si="28"/>
        <v>0</v>
      </c>
      <c r="BJ228" s="18" t="s">
        <v>82</v>
      </c>
      <c r="BK228" s="162">
        <f t="shared" si="29"/>
        <v>0</v>
      </c>
      <c r="BL228" s="18" t="s">
        <v>126</v>
      </c>
      <c r="BM228" s="161" t="s">
        <v>1384</v>
      </c>
    </row>
    <row r="229" spans="1:65" s="2" customFormat="1" ht="16.5" customHeight="1">
      <c r="A229" s="33"/>
      <c r="B229" s="149"/>
      <c r="C229" s="150" t="s">
        <v>709</v>
      </c>
      <c r="D229" s="150" t="s">
        <v>203</v>
      </c>
      <c r="E229" s="151" t="s">
        <v>2212</v>
      </c>
      <c r="F229" s="152" t="s">
        <v>2213</v>
      </c>
      <c r="G229" s="153" t="s">
        <v>2061</v>
      </c>
      <c r="H229" s="154">
        <v>2</v>
      </c>
      <c r="I229" s="155"/>
      <c r="J229" s="156">
        <f t="shared" si="20"/>
        <v>0</v>
      </c>
      <c r="K229" s="152" t="s">
        <v>1</v>
      </c>
      <c r="L229" s="34"/>
      <c r="M229" s="157" t="s">
        <v>1</v>
      </c>
      <c r="N229" s="158" t="s">
        <v>41</v>
      </c>
      <c r="O229" s="59"/>
      <c r="P229" s="159">
        <f t="shared" si="21"/>
        <v>0</v>
      </c>
      <c r="Q229" s="159">
        <v>0</v>
      </c>
      <c r="R229" s="159">
        <f t="shared" si="22"/>
        <v>0</v>
      </c>
      <c r="S229" s="159">
        <v>0</v>
      </c>
      <c r="T229" s="160">
        <f t="shared" si="2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1" t="s">
        <v>126</v>
      </c>
      <c r="AT229" s="161" t="s">
        <v>203</v>
      </c>
      <c r="AU229" s="161" t="s">
        <v>82</v>
      </c>
      <c r="AY229" s="18" t="s">
        <v>201</v>
      </c>
      <c r="BE229" s="162">
        <f t="shared" si="24"/>
        <v>0</v>
      </c>
      <c r="BF229" s="162">
        <f t="shared" si="25"/>
        <v>0</v>
      </c>
      <c r="BG229" s="162">
        <f t="shared" si="26"/>
        <v>0</v>
      </c>
      <c r="BH229" s="162">
        <f t="shared" si="27"/>
        <v>0</v>
      </c>
      <c r="BI229" s="162">
        <f t="shared" si="28"/>
        <v>0</v>
      </c>
      <c r="BJ229" s="18" t="s">
        <v>82</v>
      </c>
      <c r="BK229" s="162">
        <f t="shared" si="29"/>
        <v>0</v>
      </c>
      <c r="BL229" s="18" t="s">
        <v>126</v>
      </c>
      <c r="BM229" s="161" t="s">
        <v>1401</v>
      </c>
    </row>
    <row r="230" spans="1:65" s="2" customFormat="1" ht="16.5" customHeight="1">
      <c r="A230" s="33"/>
      <c r="B230" s="149"/>
      <c r="C230" s="150" t="s">
        <v>713</v>
      </c>
      <c r="D230" s="150" t="s">
        <v>203</v>
      </c>
      <c r="E230" s="151" t="s">
        <v>2214</v>
      </c>
      <c r="F230" s="152" t="s">
        <v>2215</v>
      </c>
      <c r="G230" s="153" t="s">
        <v>2061</v>
      </c>
      <c r="H230" s="154">
        <v>8</v>
      </c>
      <c r="I230" s="155"/>
      <c r="J230" s="156">
        <f t="shared" si="20"/>
        <v>0</v>
      </c>
      <c r="K230" s="152" t="s">
        <v>1</v>
      </c>
      <c r="L230" s="34"/>
      <c r="M230" s="157" t="s">
        <v>1</v>
      </c>
      <c r="N230" s="158" t="s">
        <v>41</v>
      </c>
      <c r="O230" s="59"/>
      <c r="P230" s="159">
        <f t="shared" si="21"/>
        <v>0</v>
      </c>
      <c r="Q230" s="159">
        <v>0</v>
      </c>
      <c r="R230" s="159">
        <f t="shared" si="22"/>
        <v>0</v>
      </c>
      <c r="S230" s="159">
        <v>0</v>
      </c>
      <c r="T230" s="160">
        <f t="shared" si="2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1" t="s">
        <v>126</v>
      </c>
      <c r="AT230" s="161" t="s">
        <v>203</v>
      </c>
      <c r="AU230" s="161" t="s">
        <v>82</v>
      </c>
      <c r="AY230" s="18" t="s">
        <v>201</v>
      </c>
      <c r="BE230" s="162">
        <f t="shared" si="24"/>
        <v>0</v>
      </c>
      <c r="BF230" s="162">
        <f t="shared" si="25"/>
        <v>0</v>
      </c>
      <c r="BG230" s="162">
        <f t="shared" si="26"/>
        <v>0</v>
      </c>
      <c r="BH230" s="162">
        <f t="shared" si="27"/>
        <v>0</v>
      </c>
      <c r="BI230" s="162">
        <f t="shared" si="28"/>
        <v>0</v>
      </c>
      <c r="BJ230" s="18" t="s">
        <v>82</v>
      </c>
      <c r="BK230" s="162">
        <f t="shared" si="29"/>
        <v>0</v>
      </c>
      <c r="BL230" s="18" t="s">
        <v>126</v>
      </c>
      <c r="BM230" s="161" t="s">
        <v>1421</v>
      </c>
    </row>
    <row r="231" spans="1:65" s="2" customFormat="1" ht="16.5" customHeight="1">
      <c r="A231" s="33"/>
      <c r="B231" s="149"/>
      <c r="C231" s="150" t="s">
        <v>718</v>
      </c>
      <c r="D231" s="150" t="s">
        <v>203</v>
      </c>
      <c r="E231" s="151" t="s">
        <v>2216</v>
      </c>
      <c r="F231" s="152" t="s">
        <v>2217</v>
      </c>
      <c r="G231" s="153" t="s">
        <v>2061</v>
      </c>
      <c r="H231" s="154">
        <v>1</v>
      </c>
      <c r="I231" s="155"/>
      <c r="J231" s="156">
        <f t="shared" si="20"/>
        <v>0</v>
      </c>
      <c r="K231" s="152" t="s">
        <v>1</v>
      </c>
      <c r="L231" s="34"/>
      <c r="M231" s="157" t="s">
        <v>1</v>
      </c>
      <c r="N231" s="158" t="s">
        <v>41</v>
      </c>
      <c r="O231" s="59"/>
      <c r="P231" s="159">
        <f t="shared" si="21"/>
        <v>0</v>
      </c>
      <c r="Q231" s="159">
        <v>0</v>
      </c>
      <c r="R231" s="159">
        <f t="shared" si="22"/>
        <v>0</v>
      </c>
      <c r="S231" s="159">
        <v>0</v>
      </c>
      <c r="T231" s="160">
        <f t="shared" si="2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1" t="s">
        <v>126</v>
      </c>
      <c r="AT231" s="161" t="s">
        <v>203</v>
      </c>
      <c r="AU231" s="161" t="s">
        <v>82</v>
      </c>
      <c r="AY231" s="18" t="s">
        <v>201</v>
      </c>
      <c r="BE231" s="162">
        <f t="shared" si="24"/>
        <v>0</v>
      </c>
      <c r="BF231" s="162">
        <f t="shared" si="25"/>
        <v>0</v>
      </c>
      <c r="BG231" s="162">
        <f t="shared" si="26"/>
        <v>0</v>
      </c>
      <c r="BH231" s="162">
        <f t="shared" si="27"/>
        <v>0</v>
      </c>
      <c r="BI231" s="162">
        <f t="shared" si="28"/>
        <v>0</v>
      </c>
      <c r="BJ231" s="18" t="s">
        <v>82</v>
      </c>
      <c r="BK231" s="162">
        <f t="shared" si="29"/>
        <v>0</v>
      </c>
      <c r="BL231" s="18" t="s">
        <v>126</v>
      </c>
      <c r="BM231" s="161" t="s">
        <v>1434</v>
      </c>
    </row>
    <row r="232" spans="1:65" s="2" customFormat="1" ht="16.5" customHeight="1">
      <c r="A232" s="33"/>
      <c r="B232" s="149"/>
      <c r="C232" s="150" t="s">
        <v>723</v>
      </c>
      <c r="D232" s="150" t="s">
        <v>203</v>
      </c>
      <c r="E232" s="151" t="s">
        <v>2218</v>
      </c>
      <c r="F232" s="152" t="s">
        <v>2219</v>
      </c>
      <c r="G232" s="153" t="s">
        <v>2061</v>
      </c>
      <c r="H232" s="154">
        <v>4</v>
      </c>
      <c r="I232" s="155"/>
      <c r="J232" s="156">
        <f t="shared" si="20"/>
        <v>0</v>
      </c>
      <c r="K232" s="152" t="s">
        <v>1</v>
      </c>
      <c r="L232" s="34"/>
      <c r="M232" s="157" t="s">
        <v>1</v>
      </c>
      <c r="N232" s="158" t="s">
        <v>41</v>
      </c>
      <c r="O232" s="59"/>
      <c r="P232" s="159">
        <f t="shared" si="21"/>
        <v>0</v>
      </c>
      <c r="Q232" s="159">
        <v>0</v>
      </c>
      <c r="R232" s="159">
        <f t="shared" si="22"/>
        <v>0</v>
      </c>
      <c r="S232" s="159">
        <v>0</v>
      </c>
      <c r="T232" s="160">
        <f t="shared" si="2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1" t="s">
        <v>126</v>
      </c>
      <c r="AT232" s="161" t="s">
        <v>203</v>
      </c>
      <c r="AU232" s="161" t="s">
        <v>82</v>
      </c>
      <c r="AY232" s="18" t="s">
        <v>201</v>
      </c>
      <c r="BE232" s="162">
        <f t="shared" si="24"/>
        <v>0</v>
      </c>
      <c r="BF232" s="162">
        <f t="shared" si="25"/>
        <v>0</v>
      </c>
      <c r="BG232" s="162">
        <f t="shared" si="26"/>
        <v>0</v>
      </c>
      <c r="BH232" s="162">
        <f t="shared" si="27"/>
        <v>0</v>
      </c>
      <c r="BI232" s="162">
        <f t="shared" si="28"/>
        <v>0</v>
      </c>
      <c r="BJ232" s="18" t="s">
        <v>82</v>
      </c>
      <c r="BK232" s="162">
        <f t="shared" si="29"/>
        <v>0</v>
      </c>
      <c r="BL232" s="18" t="s">
        <v>126</v>
      </c>
      <c r="BM232" s="161" t="s">
        <v>1443</v>
      </c>
    </row>
    <row r="233" spans="1:65" s="2" customFormat="1" ht="16.5" customHeight="1">
      <c r="A233" s="33"/>
      <c r="B233" s="149"/>
      <c r="C233" s="150" t="s">
        <v>727</v>
      </c>
      <c r="D233" s="150" t="s">
        <v>203</v>
      </c>
      <c r="E233" s="151" t="s">
        <v>2220</v>
      </c>
      <c r="F233" s="152" t="s">
        <v>2221</v>
      </c>
      <c r="G233" s="153" t="s">
        <v>2061</v>
      </c>
      <c r="H233" s="154">
        <v>9</v>
      </c>
      <c r="I233" s="155"/>
      <c r="J233" s="156">
        <f t="shared" si="20"/>
        <v>0</v>
      </c>
      <c r="K233" s="152" t="s">
        <v>1</v>
      </c>
      <c r="L233" s="34"/>
      <c r="M233" s="157" t="s">
        <v>1</v>
      </c>
      <c r="N233" s="158" t="s">
        <v>41</v>
      </c>
      <c r="O233" s="59"/>
      <c r="P233" s="159">
        <f t="shared" si="21"/>
        <v>0</v>
      </c>
      <c r="Q233" s="159">
        <v>0</v>
      </c>
      <c r="R233" s="159">
        <f t="shared" si="22"/>
        <v>0</v>
      </c>
      <c r="S233" s="159">
        <v>0</v>
      </c>
      <c r="T233" s="160">
        <f t="shared" si="2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1" t="s">
        <v>126</v>
      </c>
      <c r="AT233" s="161" t="s">
        <v>203</v>
      </c>
      <c r="AU233" s="161" t="s">
        <v>82</v>
      </c>
      <c r="AY233" s="18" t="s">
        <v>201</v>
      </c>
      <c r="BE233" s="162">
        <f t="shared" si="24"/>
        <v>0</v>
      </c>
      <c r="BF233" s="162">
        <f t="shared" si="25"/>
        <v>0</v>
      </c>
      <c r="BG233" s="162">
        <f t="shared" si="26"/>
        <v>0</v>
      </c>
      <c r="BH233" s="162">
        <f t="shared" si="27"/>
        <v>0</v>
      </c>
      <c r="BI233" s="162">
        <f t="shared" si="28"/>
        <v>0</v>
      </c>
      <c r="BJ233" s="18" t="s">
        <v>82</v>
      </c>
      <c r="BK233" s="162">
        <f t="shared" si="29"/>
        <v>0</v>
      </c>
      <c r="BL233" s="18" t="s">
        <v>126</v>
      </c>
      <c r="BM233" s="161" t="s">
        <v>1454</v>
      </c>
    </row>
    <row r="234" spans="1:65" s="2" customFormat="1" ht="16.5" customHeight="1">
      <c r="A234" s="33"/>
      <c r="B234" s="149"/>
      <c r="C234" s="150" t="s">
        <v>731</v>
      </c>
      <c r="D234" s="150" t="s">
        <v>203</v>
      </c>
      <c r="E234" s="151" t="s">
        <v>2222</v>
      </c>
      <c r="F234" s="152" t="s">
        <v>2223</v>
      </c>
      <c r="G234" s="153" t="s">
        <v>2061</v>
      </c>
      <c r="H234" s="154">
        <v>2</v>
      </c>
      <c r="I234" s="155"/>
      <c r="J234" s="156">
        <f t="shared" si="20"/>
        <v>0</v>
      </c>
      <c r="K234" s="152" t="s">
        <v>1</v>
      </c>
      <c r="L234" s="34"/>
      <c r="M234" s="157" t="s">
        <v>1</v>
      </c>
      <c r="N234" s="158" t="s">
        <v>41</v>
      </c>
      <c r="O234" s="59"/>
      <c r="P234" s="159">
        <f t="shared" si="21"/>
        <v>0</v>
      </c>
      <c r="Q234" s="159">
        <v>0</v>
      </c>
      <c r="R234" s="159">
        <f t="shared" si="22"/>
        <v>0</v>
      </c>
      <c r="S234" s="159">
        <v>0</v>
      </c>
      <c r="T234" s="160">
        <f t="shared" si="2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1" t="s">
        <v>126</v>
      </c>
      <c r="AT234" s="161" t="s">
        <v>203</v>
      </c>
      <c r="AU234" s="161" t="s">
        <v>82</v>
      </c>
      <c r="AY234" s="18" t="s">
        <v>201</v>
      </c>
      <c r="BE234" s="162">
        <f t="shared" si="24"/>
        <v>0</v>
      </c>
      <c r="BF234" s="162">
        <f t="shared" si="25"/>
        <v>0</v>
      </c>
      <c r="BG234" s="162">
        <f t="shared" si="26"/>
        <v>0</v>
      </c>
      <c r="BH234" s="162">
        <f t="shared" si="27"/>
        <v>0</v>
      </c>
      <c r="BI234" s="162">
        <f t="shared" si="28"/>
        <v>0</v>
      </c>
      <c r="BJ234" s="18" t="s">
        <v>82</v>
      </c>
      <c r="BK234" s="162">
        <f t="shared" si="29"/>
        <v>0</v>
      </c>
      <c r="BL234" s="18" t="s">
        <v>126</v>
      </c>
      <c r="BM234" s="161" t="s">
        <v>1463</v>
      </c>
    </row>
    <row r="235" spans="1:65" s="2" customFormat="1" ht="16.5" customHeight="1">
      <c r="A235" s="33"/>
      <c r="B235" s="149"/>
      <c r="C235" s="150" t="s">
        <v>740</v>
      </c>
      <c r="D235" s="150" t="s">
        <v>203</v>
      </c>
      <c r="E235" s="151" t="s">
        <v>2224</v>
      </c>
      <c r="F235" s="152" t="s">
        <v>2225</v>
      </c>
      <c r="G235" s="153" t="s">
        <v>2061</v>
      </c>
      <c r="H235" s="154">
        <v>2</v>
      </c>
      <c r="I235" s="155"/>
      <c r="J235" s="156">
        <f t="shared" si="20"/>
        <v>0</v>
      </c>
      <c r="K235" s="152" t="s">
        <v>1</v>
      </c>
      <c r="L235" s="34"/>
      <c r="M235" s="157" t="s">
        <v>1</v>
      </c>
      <c r="N235" s="158" t="s">
        <v>41</v>
      </c>
      <c r="O235" s="59"/>
      <c r="P235" s="159">
        <f t="shared" si="21"/>
        <v>0</v>
      </c>
      <c r="Q235" s="159">
        <v>0</v>
      </c>
      <c r="R235" s="159">
        <f t="shared" si="22"/>
        <v>0</v>
      </c>
      <c r="S235" s="159">
        <v>0</v>
      </c>
      <c r="T235" s="160">
        <f t="shared" si="2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1" t="s">
        <v>126</v>
      </c>
      <c r="AT235" s="161" t="s">
        <v>203</v>
      </c>
      <c r="AU235" s="161" t="s">
        <v>82</v>
      </c>
      <c r="AY235" s="18" t="s">
        <v>201</v>
      </c>
      <c r="BE235" s="162">
        <f t="shared" si="24"/>
        <v>0</v>
      </c>
      <c r="BF235" s="162">
        <f t="shared" si="25"/>
        <v>0</v>
      </c>
      <c r="BG235" s="162">
        <f t="shared" si="26"/>
        <v>0</v>
      </c>
      <c r="BH235" s="162">
        <f t="shared" si="27"/>
        <v>0</v>
      </c>
      <c r="BI235" s="162">
        <f t="shared" si="28"/>
        <v>0</v>
      </c>
      <c r="BJ235" s="18" t="s">
        <v>82</v>
      </c>
      <c r="BK235" s="162">
        <f t="shared" si="29"/>
        <v>0</v>
      </c>
      <c r="BL235" s="18" t="s">
        <v>126</v>
      </c>
      <c r="BM235" s="161" t="s">
        <v>1474</v>
      </c>
    </row>
    <row r="236" spans="1:65" s="2" customFormat="1" ht="16.5" customHeight="1">
      <c r="A236" s="33"/>
      <c r="B236" s="149"/>
      <c r="C236" s="150" t="s">
        <v>745</v>
      </c>
      <c r="D236" s="150" t="s">
        <v>203</v>
      </c>
      <c r="E236" s="151" t="s">
        <v>2226</v>
      </c>
      <c r="F236" s="152" t="s">
        <v>2227</v>
      </c>
      <c r="G236" s="153" t="s">
        <v>2061</v>
      </c>
      <c r="H236" s="154">
        <v>1</v>
      </c>
      <c r="I236" s="155"/>
      <c r="J236" s="156">
        <f t="shared" si="20"/>
        <v>0</v>
      </c>
      <c r="K236" s="152" t="s">
        <v>1</v>
      </c>
      <c r="L236" s="34"/>
      <c r="M236" s="157" t="s">
        <v>1</v>
      </c>
      <c r="N236" s="158" t="s">
        <v>41</v>
      </c>
      <c r="O236" s="59"/>
      <c r="P236" s="159">
        <f t="shared" si="21"/>
        <v>0</v>
      </c>
      <c r="Q236" s="159">
        <v>0</v>
      </c>
      <c r="R236" s="159">
        <f t="shared" si="22"/>
        <v>0</v>
      </c>
      <c r="S236" s="159">
        <v>0</v>
      </c>
      <c r="T236" s="160">
        <f t="shared" si="2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1" t="s">
        <v>126</v>
      </c>
      <c r="AT236" s="161" t="s">
        <v>203</v>
      </c>
      <c r="AU236" s="161" t="s">
        <v>82</v>
      </c>
      <c r="AY236" s="18" t="s">
        <v>201</v>
      </c>
      <c r="BE236" s="162">
        <f t="shared" si="24"/>
        <v>0</v>
      </c>
      <c r="BF236" s="162">
        <f t="shared" si="25"/>
        <v>0</v>
      </c>
      <c r="BG236" s="162">
        <f t="shared" si="26"/>
        <v>0</v>
      </c>
      <c r="BH236" s="162">
        <f t="shared" si="27"/>
        <v>0</v>
      </c>
      <c r="BI236" s="162">
        <f t="shared" si="28"/>
        <v>0</v>
      </c>
      <c r="BJ236" s="18" t="s">
        <v>82</v>
      </c>
      <c r="BK236" s="162">
        <f t="shared" si="29"/>
        <v>0</v>
      </c>
      <c r="BL236" s="18" t="s">
        <v>126</v>
      </c>
      <c r="BM236" s="161" t="s">
        <v>1486</v>
      </c>
    </row>
    <row r="237" spans="1:65" s="2" customFormat="1" ht="16.5" customHeight="1">
      <c r="A237" s="33"/>
      <c r="B237" s="149"/>
      <c r="C237" s="150" t="s">
        <v>750</v>
      </c>
      <c r="D237" s="150" t="s">
        <v>203</v>
      </c>
      <c r="E237" s="151" t="s">
        <v>2228</v>
      </c>
      <c r="F237" s="152" t="s">
        <v>2229</v>
      </c>
      <c r="G237" s="153" t="s">
        <v>2061</v>
      </c>
      <c r="H237" s="154">
        <v>1</v>
      </c>
      <c r="I237" s="155"/>
      <c r="J237" s="156">
        <f t="shared" si="20"/>
        <v>0</v>
      </c>
      <c r="K237" s="152" t="s">
        <v>1</v>
      </c>
      <c r="L237" s="34"/>
      <c r="M237" s="157" t="s">
        <v>1</v>
      </c>
      <c r="N237" s="158" t="s">
        <v>41</v>
      </c>
      <c r="O237" s="59"/>
      <c r="P237" s="159">
        <f t="shared" si="21"/>
        <v>0</v>
      </c>
      <c r="Q237" s="159">
        <v>0</v>
      </c>
      <c r="R237" s="159">
        <f t="shared" si="22"/>
        <v>0</v>
      </c>
      <c r="S237" s="159">
        <v>0</v>
      </c>
      <c r="T237" s="160">
        <f t="shared" si="2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1" t="s">
        <v>126</v>
      </c>
      <c r="AT237" s="161" t="s">
        <v>203</v>
      </c>
      <c r="AU237" s="161" t="s">
        <v>82</v>
      </c>
      <c r="AY237" s="18" t="s">
        <v>201</v>
      </c>
      <c r="BE237" s="162">
        <f t="shared" si="24"/>
        <v>0</v>
      </c>
      <c r="BF237" s="162">
        <f t="shared" si="25"/>
        <v>0</v>
      </c>
      <c r="BG237" s="162">
        <f t="shared" si="26"/>
        <v>0</v>
      </c>
      <c r="BH237" s="162">
        <f t="shared" si="27"/>
        <v>0</v>
      </c>
      <c r="BI237" s="162">
        <f t="shared" si="28"/>
        <v>0</v>
      </c>
      <c r="BJ237" s="18" t="s">
        <v>82</v>
      </c>
      <c r="BK237" s="162">
        <f t="shared" si="29"/>
        <v>0</v>
      </c>
      <c r="BL237" s="18" t="s">
        <v>126</v>
      </c>
      <c r="BM237" s="161" t="s">
        <v>1495</v>
      </c>
    </row>
    <row r="238" spans="1:65" s="2" customFormat="1" ht="16.5" customHeight="1">
      <c r="A238" s="33"/>
      <c r="B238" s="149"/>
      <c r="C238" s="150" t="s">
        <v>754</v>
      </c>
      <c r="D238" s="150" t="s">
        <v>203</v>
      </c>
      <c r="E238" s="151" t="s">
        <v>2230</v>
      </c>
      <c r="F238" s="152" t="s">
        <v>2231</v>
      </c>
      <c r="G238" s="153" t="s">
        <v>2061</v>
      </c>
      <c r="H238" s="154">
        <v>1</v>
      </c>
      <c r="I238" s="155"/>
      <c r="J238" s="156">
        <f t="shared" si="20"/>
        <v>0</v>
      </c>
      <c r="K238" s="152" t="s">
        <v>1</v>
      </c>
      <c r="L238" s="34"/>
      <c r="M238" s="157" t="s">
        <v>1</v>
      </c>
      <c r="N238" s="158" t="s">
        <v>41</v>
      </c>
      <c r="O238" s="59"/>
      <c r="P238" s="159">
        <f t="shared" si="21"/>
        <v>0</v>
      </c>
      <c r="Q238" s="159">
        <v>0</v>
      </c>
      <c r="R238" s="159">
        <f t="shared" si="22"/>
        <v>0</v>
      </c>
      <c r="S238" s="159">
        <v>0</v>
      </c>
      <c r="T238" s="160">
        <f t="shared" si="2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1" t="s">
        <v>126</v>
      </c>
      <c r="AT238" s="161" t="s">
        <v>203</v>
      </c>
      <c r="AU238" s="161" t="s">
        <v>82</v>
      </c>
      <c r="AY238" s="18" t="s">
        <v>201</v>
      </c>
      <c r="BE238" s="162">
        <f t="shared" si="24"/>
        <v>0</v>
      </c>
      <c r="BF238" s="162">
        <f t="shared" si="25"/>
        <v>0</v>
      </c>
      <c r="BG238" s="162">
        <f t="shared" si="26"/>
        <v>0</v>
      </c>
      <c r="BH238" s="162">
        <f t="shared" si="27"/>
        <v>0</v>
      </c>
      <c r="BI238" s="162">
        <f t="shared" si="28"/>
        <v>0</v>
      </c>
      <c r="BJ238" s="18" t="s">
        <v>82</v>
      </c>
      <c r="BK238" s="162">
        <f t="shared" si="29"/>
        <v>0</v>
      </c>
      <c r="BL238" s="18" t="s">
        <v>126</v>
      </c>
      <c r="BM238" s="161" t="s">
        <v>1533</v>
      </c>
    </row>
    <row r="239" spans="1:65" s="12" customFormat="1" ht="25.9" customHeight="1">
      <c r="B239" s="136"/>
      <c r="D239" s="137" t="s">
        <v>75</v>
      </c>
      <c r="E239" s="138" t="s">
        <v>2232</v>
      </c>
      <c r="F239" s="138" t="s">
        <v>2233</v>
      </c>
      <c r="I239" s="139"/>
      <c r="J239" s="140">
        <f>BK239</f>
        <v>0</v>
      </c>
      <c r="L239" s="136"/>
      <c r="M239" s="141"/>
      <c r="N239" s="142"/>
      <c r="O239" s="142"/>
      <c r="P239" s="143">
        <f>SUM(P240:P244)</f>
        <v>0</v>
      </c>
      <c r="Q239" s="142"/>
      <c r="R239" s="143">
        <f>SUM(R240:R244)</f>
        <v>0</v>
      </c>
      <c r="S239" s="142"/>
      <c r="T239" s="144">
        <f>SUM(T240:T244)</f>
        <v>0</v>
      </c>
      <c r="AR239" s="137" t="s">
        <v>82</v>
      </c>
      <c r="AT239" s="145" t="s">
        <v>75</v>
      </c>
      <c r="AU239" s="145" t="s">
        <v>76</v>
      </c>
      <c r="AY239" s="137" t="s">
        <v>201</v>
      </c>
      <c r="BK239" s="146">
        <f>SUM(BK240:BK244)</f>
        <v>0</v>
      </c>
    </row>
    <row r="240" spans="1:65" s="2" customFormat="1" ht="16.5" customHeight="1">
      <c r="A240" s="33"/>
      <c r="B240" s="149"/>
      <c r="C240" s="150" t="s">
        <v>758</v>
      </c>
      <c r="D240" s="150" t="s">
        <v>203</v>
      </c>
      <c r="E240" s="151" t="s">
        <v>2234</v>
      </c>
      <c r="F240" s="152" t="s">
        <v>2235</v>
      </c>
      <c r="G240" s="153" t="s">
        <v>2061</v>
      </c>
      <c r="H240" s="154">
        <v>16</v>
      </c>
      <c r="I240" s="155"/>
      <c r="J240" s="156">
        <f>ROUND(I240*H240,2)</f>
        <v>0</v>
      </c>
      <c r="K240" s="152" t="s">
        <v>1</v>
      </c>
      <c r="L240" s="34"/>
      <c r="M240" s="157" t="s">
        <v>1</v>
      </c>
      <c r="N240" s="158" t="s">
        <v>41</v>
      </c>
      <c r="O240" s="59"/>
      <c r="P240" s="159">
        <f>O240*H240</f>
        <v>0</v>
      </c>
      <c r="Q240" s="159">
        <v>0</v>
      </c>
      <c r="R240" s="159">
        <f>Q240*H240</f>
        <v>0</v>
      </c>
      <c r="S240" s="159">
        <v>0</v>
      </c>
      <c r="T240" s="160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1" t="s">
        <v>126</v>
      </c>
      <c r="AT240" s="161" t="s">
        <v>203</v>
      </c>
      <c r="AU240" s="161" t="s">
        <v>82</v>
      </c>
      <c r="AY240" s="18" t="s">
        <v>201</v>
      </c>
      <c r="BE240" s="162">
        <f>IF(N240="základní",J240,0)</f>
        <v>0</v>
      </c>
      <c r="BF240" s="162">
        <f>IF(N240="snížená",J240,0)</f>
        <v>0</v>
      </c>
      <c r="BG240" s="162">
        <f>IF(N240="zákl. přenesená",J240,0)</f>
        <v>0</v>
      </c>
      <c r="BH240" s="162">
        <f>IF(N240="sníž. přenesená",J240,0)</f>
        <v>0</v>
      </c>
      <c r="BI240" s="162">
        <f>IF(N240="nulová",J240,0)</f>
        <v>0</v>
      </c>
      <c r="BJ240" s="18" t="s">
        <v>82</v>
      </c>
      <c r="BK240" s="162">
        <f>ROUND(I240*H240,2)</f>
        <v>0</v>
      </c>
      <c r="BL240" s="18" t="s">
        <v>126</v>
      </c>
      <c r="BM240" s="161" t="s">
        <v>1542</v>
      </c>
    </row>
    <row r="241" spans="1:65" s="2" customFormat="1" ht="24.2" customHeight="1">
      <c r="A241" s="33"/>
      <c r="B241" s="149"/>
      <c r="C241" s="150" t="s">
        <v>762</v>
      </c>
      <c r="D241" s="150" t="s">
        <v>203</v>
      </c>
      <c r="E241" s="151" t="s">
        <v>2236</v>
      </c>
      <c r="F241" s="152" t="s">
        <v>2237</v>
      </c>
      <c r="G241" s="153" t="s">
        <v>2137</v>
      </c>
      <c r="H241" s="154">
        <v>16</v>
      </c>
      <c r="I241" s="155"/>
      <c r="J241" s="156">
        <f>ROUND(I241*H241,2)</f>
        <v>0</v>
      </c>
      <c r="K241" s="152" t="s">
        <v>1</v>
      </c>
      <c r="L241" s="34"/>
      <c r="M241" s="157" t="s">
        <v>1</v>
      </c>
      <c r="N241" s="158" t="s">
        <v>41</v>
      </c>
      <c r="O241" s="59"/>
      <c r="P241" s="159">
        <f>O241*H241</f>
        <v>0</v>
      </c>
      <c r="Q241" s="159">
        <v>0</v>
      </c>
      <c r="R241" s="159">
        <f>Q241*H241</f>
        <v>0</v>
      </c>
      <c r="S241" s="159">
        <v>0</v>
      </c>
      <c r="T241" s="160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1" t="s">
        <v>126</v>
      </c>
      <c r="AT241" s="161" t="s">
        <v>203</v>
      </c>
      <c r="AU241" s="161" t="s">
        <v>82</v>
      </c>
      <c r="AY241" s="18" t="s">
        <v>201</v>
      </c>
      <c r="BE241" s="162">
        <f>IF(N241="základní",J241,0)</f>
        <v>0</v>
      </c>
      <c r="BF241" s="162">
        <f>IF(N241="snížená",J241,0)</f>
        <v>0</v>
      </c>
      <c r="BG241" s="162">
        <f>IF(N241="zákl. přenesená",J241,0)</f>
        <v>0</v>
      </c>
      <c r="BH241" s="162">
        <f>IF(N241="sníž. přenesená",J241,0)</f>
        <v>0</v>
      </c>
      <c r="BI241" s="162">
        <f>IF(N241="nulová",J241,0)</f>
        <v>0</v>
      </c>
      <c r="BJ241" s="18" t="s">
        <v>82</v>
      </c>
      <c r="BK241" s="162">
        <f>ROUND(I241*H241,2)</f>
        <v>0</v>
      </c>
      <c r="BL241" s="18" t="s">
        <v>126</v>
      </c>
      <c r="BM241" s="161" t="s">
        <v>1553</v>
      </c>
    </row>
    <row r="242" spans="1:65" s="2" customFormat="1" ht="24.2" customHeight="1">
      <c r="A242" s="33"/>
      <c r="B242" s="149"/>
      <c r="C242" s="150" t="s">
        <v>766</v>
      </c>
      <c r="D242" s="150" t="s">
        <v>203</v>
      </c>
      <c r="E242" s="151" t="s">
        <v>2238</v>
      </c>
      <c r="F242" s="152" t="s">
        <v>2239</v>
      </c>
      <c r="G242" s="153" t="s">
        <v>2137</v>
      </c>
      <c r="H242" s="154">
        <v>39</v>
      </c>
      <c r="I242" s="155"/>
      <c r="J242" s="156">
        <f>ROUND(I242*H242,2)</f>
        <v>0</v>
      </c>
      <c r="K242" s="152" t="s">
        <v>1</v>
      </c>
      <c r="L242" s="34"/>
      <c r="M242" s="157" t="s">
        <v>1</v>
      </c>
      <c r="N242" s="158" t="s">
        <v>41</v>
      </c>
      <c r="O242" s="59"/>
      <c r="P242" s="159">
        <f>O242*H242</f>
        <v>0</v>
      </c>
      <c r="Q242" s="159">
        <v>0</v>
      </c>
      <c r="R242" s="159">
        <f>Q242*H242</f>
        <v>0</v>
      </c>
      <c r="S242" s="159">
        <v>0</v>
      </c>
      <c r="T242" s="160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1" t="s">
        <v>126</v>
      </c>
      <c r="AT242" s="161" t="s">
        <v>203</v>
      </c>
      <c r="AU242" s="161" t="s">
        <v>82</v>
      </c>
      <c r="AY242" s="18" t="s">
        <v>201</v>
      </c>
      <c r="BE242" s="162">
        <f>IF(N242="základní",J242,0)</f>
        <v>0</v>
      </c>
      <c r="BF242" s="162">
        <f>IF(N242="snížená",J242,0)</f>
        <v>0</v>
      </c>
      <c r="BG242" s="162">
        <f>IF(N242="zákl. přenesená",J242,0)</f>
        <v>0</v>
      </c>
      <c r="BH242" s="162">
        <f>IF(N242="sníž. přenesená",J242,0)</f>
        <v>0</v>
      </c>
      <c r="BI242" s="162">
        <f>IF(N242="nulová",J242,0)</f>
        <v>0</v>
      </c>
      <c r="BJ242" s="18" t="s">
        <v>82</v>
      </c>
      <c r="BK242" s="162">
        <f>ROUND(I242*H242,2)</f>
        <v>0</v>
      </c>
      <c r="BL242" s="18" t="s">
        <v>126</v>
      </c>
      <c r="BM242" s="161" t="s">
        <v>1561</v>
      </c>
    </row>
    <row r="243" spans="1:65" s="2" customFormat="1" ht="24.2" customHeight="1">
      <c r="A243" s="33"/>
      <c r="B243" s="149"/>
      <c r="C243" s="150" t="s">
        <v>770</v>
      </c>
      <c r="D243" s="150" t="s">
        <v>203</v>
      </c>
      <c r="E243" s="151" t="s">
        <v>2240</v>
      </c>
      <c r="F243" s="152" t="s">
        <v>2239</v>
      </c>
      <c r="G243" s="153" t="s">
        <v>2137</v>
      </c>
      <c r="H243" s="154">
        <v>9</v>
      </c>
      <c r="I243" s="155"/>
      <c r="J243" s="156">
        <f>ROUND(I243*H243,2)</f>
        <v>0</v>
      </c>
      <c r="K243" s="152" t="s">
        <v>1</v>
      </c>
      <c r="L243" s="34"/>
      <c r="M243" s="157" t="s">
        <v>1</v>
      </c>
      <c r="N243" s="158" t="s">
        <v>41</v>
      </c>
      <c r="O243" s="59"/>
      <c r="P243" s="159">
        <f>O243*H243</f>
        <v>0</v>
      </c>
      <c r="Q243" s="159">
        <v>0</v>
      </c>
      <c r="R243" s="159">
        <f>Q243*H243</f>
        <v>0</v>
      </c>
      <c r="S243" s="159">
        <v>0</v>
      </c>
      <c r="T243" s="160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1" t="s">
        <v>126</v>
      </c>
      <c r="AT243" s="161" t="s">
        <v>203</v>
      </c>
      <c r="AU243" s="161" t="s">
        <v>82</v>
      </c>
      <c r="AY243" s="18" t="s">
        <v>201</v>
      </c>
      <c r="BE243" s="162">
        <f>IF(N243="základní",J243,0)</f>
        <v>0</v>
      </c>
      <c r="BF243" s="162">
        <f>IF(N243="snížená",J243,0)</f>
        <v>0</v>
      </c>
      <c r="BG243" s="162">
        <f>IF(N243="zákl. přenesená",J243,0)</f>
        <v>0</v>
      </c>
      <c r="BH243" s="162">
        <f>IF(N243="sníž. přenesená",J243,0)</f>
        <v>0</v>
      </c>
      <c r="BI243" s="162">
        <f>IF(N243="nulová",J243,0)</f>
        <v>0</v>
      </c>
      <c r="BJ243" s="18" t="s">
        <v>82</v>
      </c>
      <c r="BK243" s="162">
        <f>ROUND(I243*H243,2)</f>
        <v>0</v>
      </c>
      <c r="BL243" s="18" t="s">
        <v>126</v>
      </c>
      <c r="BM243" s="161" t="s">
        <v>1570</v>
      </c>
    </row>
    <row r="244" spans="1:65" s="2" customFormat="1" ht="24.2" customHeight="1">
      <c r="A244" s="33"/>
      <c r="B244" s="149"/>
      <c r="C244" s="150" t="s">
        <v>775</v>
      </c>
      <c r="D244" s="150" t="s">
        <v>203</v>
      </c>
      <c r="E244" s="151" t="s">
        <v>2241</v>
      </c>
      <c r="F244" s="152" t="s">
        <v>2242</v>
      </c>
      <c r="G244" s="153" t="s">
        <v>2137</v>
      </c>
      <c r="H244" s="154">
        <v>30</v>
      </c>
      <c r="I244" s="155"/>
      <c r="J244" s="156">
        <f>ROUND(I244*H244,2)</f>
        <v>0</v>
      </c>
      <c r="K244" s="152" t="s">
        <v>1</v>
      </c>
      <c r="L244" s="34"/>
      <c r="M244" s="157" t="s">
        <v>1</v>
      </c>
      <c r="N244" s="158" t="s">
        <v>41</v>
      </c>
      <c r="O244" s="59"/>
      <c r="P244" s="159">
        <f>O244*H244</f>
        <v>0</v>
      </c>
      <c r="Q244" s="159">
        <v>0</v>
      </c>
      <c r="R244" s="159">
        <f>Q244*H244</f>
        <v>0</v>
      </c>
      <c r="S244" s="159">
        <v>0</v>
      </c>
      <c r="T244" s="160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1" t="s">
        <v>126</v>
      </c>
      <c r="AT244" s="161" t="s">
        <v>203</v>
      </c>
      <c r="AU244" s="161" t="s">
        <v>82</v>
      </c>
      <c r="AY244" s="18" t="s">
        <v>201</v>
      </c>
      <c r="BE244" s="162">
        <f>IF(N244="základní",J244,0)</f>
        <v>0</v>
      </c>
      <c r="BF244" s="162">
        <f>IF(N244="snížená",J244,0)</f>
        <v>0</v>
      </c>
      <c r="BG244" s="162">
        <f>IF(N244="zákl. přenesená",J244,0)</f>
        <v>0</v>
      </c>
      <c r="BH244" s="162">
        <f>IF(N244="sníž. přenesená",J244,0)</f>
        <v>0</v>
      </c>
      <c r="BI244" s="162">
        <f>IF(N244="nulová",J244,0)</f>
        <v>0</v>
      </c>
      <c r="BJ244" s="18" t="s">
        <v>82</v>
      </c>
      <c r="BK244" s="162">
        <f>ROUND(I244*H244,2)</f>
        <v>0</v>
      </c>
      <c r="BL244" s="18" t="s">
        <v>126</v>
      </c>
      <c r="BM244" s="161" t="s">
        <v>1582</v>
      </c>
    </row>
    <row r="245" spans="1:65" s="12" customFormat="1" ht="25.9" customHeight="1">
      <c r="B245" s="136"/>
      <c r="D245" s="137" t="s">
        <v>75</v>
      </c>
      <c r="E245" s="138" t="s">
        <v>2243</v>
      </c>
      <c r="F245" s="138" t="s">
        <v>2244</v>
      </c>
      <c r="I245" s="139"/>
      <c r="J245" s="140">
        <f>BK245</f>
        <v>0</v>
      </c>
      <c r="L245" s="136"/>
      <c r="M245" s="141"/>
      <c r="N245" s="142"/>
      <c r="O245" s="142"/>
      <c r="P245" s="143">
        <f>SUM(P246:P248)</f>
        <v>0</v>
      </c>
      <c r="Q245" s="142"/>
      <c r="R245" s="143">
        <f>SUM(R246:R248)</f>
        <v>0</v>
      </c>
      <c r="S245" s="142"/>
      <c r="T245" s="144">
        <f>SUM(T246:T248)</f>
        <v>0</v>
      </c>
      <c r="AR245" s="137" t="s">
        <v>82</v>
      </c>
      <c r="AT245" s="145" t="s">
        <v>75</v>
      </c>
      <c r="AU245" s="145" t="s">
        <v>76</v>
      </c>
      <c r="AY245" s="137" t="s">
        <v>201</v>
      </c>
      <c r="BK245" s="146">
        <f>SUM(BK246:BK248)</f>
        <v>0</v>
      </c>
    </row>
    <row r="246" spans="1:65" s="2" customFormat="1" ht="24.2" customHeight="1">
      <c r="A246" s="33"/>
      <c r="B246" s="149"/>
      <c r="C246" s="150" t="s">
        <v>781</v>
      </c>
      <c r="D246" s="150" t="s">
        <v>203</v>
      </c>
      <c r="E246" s="151" t="s">
        <v>2245</v>
      </c>
      <c r="F246" s="152" t="s">
        <v>2239</v>
      </c>
      <c r="G246" s="153" t="s">
        <v>2137</v>
      </c>
      <c r="H246" s="154">
        <v>21</v>
      </c>
      <c r="I246" s="155"/>
      <c r="J246" s="156">
        <f>ROUND(I246*H246,2)</f>
        <v>0</v>
      </c>
      <c r="K246" s="152" t="s">
        <v>1</v>
      </c>
      <c r="L246" s="34"/>
      <c r="M246" s="157" t="s">
        <v>1</v>
      </c>
      <c r="N246" s="158" t="s">
        <v>41</v>
      </c>
      <c r="O246" s="59"/>
      <c r="P246" s="159">
        <f>O246*H246</f>
        <v>0</v>
      </c>
      <c r="Q246" s="159">
        <v>0</v>
      </c>
      <c r="R246" s="159">
        <f>Q246*H246</f>
        <v>0</v>
      </c>
      <c r="S246" s="159">
        <v>0</v>
      </c>
      <c r="T246" s="160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1" t="s">
        <v>126</v>
      </c>
      <c r="AT246" s="161" t="s">
        <v>203</v>
      </c>
      <c r="AU246" s="161" t="s">
        <v>82</v>
      </c>
      <c r="AY246" s="18" t="s">
        <v>201</v>
      </c>
      <c r="BE246" s="162">
        <f>IF(N246="základní",J246,0)</f>
        <v>0</v>
      </c>
      <c r="BF246" s="162">
        <f>IF(N246="snížená",J246,0)</f>
        <v>0</v>
      </c>
      <c r="BG246" s="162">
        <f>IF(N246="zákl. přenesená",J246,0)</f>
        <v>0</v>
      </c>
      <c r="BH246" s="162">
        <f>IF(N246="sníž. přenesená",J246,0)</f>
        <v>0</v>
      </c>
      <c r="BI246" s="162">
        <f>IF(N246="nulová",J246,0)</f>
        <v>0</v>
      </c>
      <c r="BJ246" s="18" t="s">
        <v>82</v>
      </c>
      <c r="BK246" s="162">
        <f>ROUND(I246*H246,2)</f>
        <v>0</v>
      </c>
      <c r="BL246" s="18" t="s">
        <v>126</v>
      </c>
      <c r="BM246" s="161" t="s">
        <v>1596</v>
      </c>
    </row>
    <row r="247" spans="1:65" s="2" customFormat="1" ht="24.2" customHeight="1">
      <c r="A247" s="33"/>
      <c r="B247" s="149"/>
      <c r="C247" s="150" t="s">
        <v>786</v>
      </c>
      <c r="D247" s="150" t="s">
        <v>203</v>
      </c>
      <c r="E247" s="151" t="s">
        <v>2246</v>
      </c>
      <c r="F247" s="152" t="s">
        <v>2242</v>
      </c>
      <c r="G247" s="153" t="s">
        <v>2137</v>
      </c>
      <c r="H247" s="154">
        <v>27</v>
      </c>
      <c r="I247" s="155"/>
      <c r="J247" s="156">
        <f>ROUND(I247*H247,2)</f>
        <v>0</v>
      </c>
      <c r="K247" s="152" t="s">
        <v>1</v>
      </c>
      <c r="L247" s="34"/>
      <c r="M247" s="157" t="s">
        <v>1</v>
      </c>
      <c r="N247" s="158" t="s">
        <v>41</v>
      </c>
      <c r="O247" s="59"/>
      <c r="P247" s="159">
        <f>O247*H247</f>
        <v>0</v>
      </c>
      <c r="Q247" s="159">
        <v>0</v>
      </c>
      <c r="R247" s="159">
        <f>Q247*H247</f>
        <v>0</v>
      </c>
      <c r="S247" s="159">
        <v>0</v>
      </c>
      <c r="T247" s="160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1" t="s">
        <v>126</v>
      </c>
      <c r="AT247" s="161" t="s">
        <v>203</v>
      </c>
      <c r="AU247" s="161" t="s">
        <v>82</v>
      </c>
      <c r="AY247" s="18" t="s">
        <v>201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8" t="s">
        <v>82</v>
      </c>
      <c r="BK247" s="162">
        <f>ROUND(I247*H247,2)</f>
        <v>0</v>
      </c>
      <c r="BL247" s="18" t="s">
        <v>126</v>
      </c>
      <c r="BM247" s="161" t="s">
        <v>1608</v>
      </c>
    </row>
    <row r="248" spans="1:65" s="2" customFormat="1" ht="24.2" customHeight="1">
      <c r="A248" s="33"/>
      <c r="B248" s="149"/>
      <c r="C248" s="150" t="s">
        <v>791</v>
      </c>
      <c r="D248" s="150" t="s">
        <v>203</v>
      </c>
      <c r="E248" s="151" t="s">
        <v>2247</v>
      </c>
      <c r="F248" s="152" t="s">
        <v>2248</v>
      </c>
      <c r="G248" s="153" t="s">
        <v>2137</v>
      </c>
      <c r="H248" s="154">
        <v>14</v>
      </c>
      <c r="I248" s="155"/>
      <c r="J248" s="156">
        <f>ROUND(I248*H248,2)</f>
        <v>0</v>
      </c>
      <c r="K248" s="152" t="s">
        <v>1</v>
      </c>
      <c r="L248" s="34"/>
      <c r="M248" s="157" t="s">
        <v>1</v>
      </c>
      <c r="N248" s="158" t="s">
        <v>41</v>
      </c>
      <c r="O248" s="59"/>
      <c r="P248" s="159">
        <f>O248*H248</f>
        <v>0</v>
      </c>
      <c r="Q248" s="159">
        <v>0</v>
      </c>
      <c r="R248" s="159">
        <f>Q248*H248</f>
        <v>0</v>
      </c>
      <c r="S248" s="159">
        <v>0</v>
      </c>
      <c r="T248" s="160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1" t="s">
        <v>126</v>
      </c>
      <c r="AT248" s="161" t="s">
        <v>203</v>
      </c>
      <c r="AU248" s="161" t="s">
        <v>82</v>
      </c>
      <c r="AY248" s="18" t="s">
        <v>201</v>
      </c>
      <c r="BE248" s="162">
        <f>IF(N248="základní",J248,0)</f>
        <v>0</v>
      </c>
      <c r="BF248" s="162">
        <f>IF(N248="snížená",J248,0)</f>
        <v>0</v>
      </c>
      <c r="BG248" s="162">
        <f>IF(N248="zákl. přenesená",J248,0)</f>
        <v>0</v>
      </c>
      <c r="BH248" s="162">
        <f>IF(N248="sníž. přenesená",J248,0)</f>
        <v>0</v>
      </c>
      <c r="BI248" s="162">
        <f>IF(N248="nulová",J248,0)</f>
        <v>0</v>
      </c>
      <c r="BJ248" s="18" t="s">
        <v>82</v>
      </c>
      <c r="BK248" s="162">
        <f>ROUND(I248*H248,2)</f>
        <v>0</v>
      </c>
      <c r="BL248" s="18" t="s">
        <v>126</v>
      </c>
      <c r="BM248" s="161" t="s">
        <v>1618</v>
      </c>
    </row>
    <row r="249" spans="1:65" s="12" customFormat="1" ht="25.9" customHeight="1">
      <c r="B249" s="136"/>
      <c r="D249" s="137" t="s">
        <v>75</v>
      </c>
      <c r="E249" s="138" t="s">
        <v>2249</v>
      </c>
      <c r="F249" s="138" t="s">
        <v>2250</v>
      </c>
      <c r="I249" s="139"/>
      <c r="J249" s="140">
        <f>BK249</f>
        <v>0</v>
      </c>
      <c r="L249" s="136"/>
      <c r="M249" s="141"/>
      <c r="N249" s="142"/>
      <c r="O249" s="142"/>
      <c r="P249" s="143">
        <f>SUM(P250:P261)</f>
        <v>0</v>
      </c>
      <c r="Q249" s="142"/>
      <c r="R249" s="143">
        <f>SUM(R250:R261)</f>
        <v>0</v>
      </c>
      <c r="S249" s="142"/>
      <c r="T249" s="144">
        <f>SUM(T250:T261)</f>
        <v>0</v>
      </c>
      <c r="AR249" s="137" t="s">
        <v>82</v>
      </c>
      <c r="AT249" s="145" t="s">
        <v>75</v>
      </c>
      <c r="AU249" s="145" t="s">
        <v>76</v>
      </c>
      <c r="AY249" s="137" t="s">
        <v>201</v>
      </c>
      <c r="BK249" s="146">
        <f>SUM(BK250:BK261)</f>
        <v>0</v>
      </c>
    </row>
    <row r="250" spans="1:65" s="2" customFormat="1" ht="16.5" customHeight="1">
      <c r="A250" s="33"/>
      <c r="B250" s="149"/>
      <c r="C250" s="150" t="s">
        <v>795</v>
      </c>
      <c r="D250" s="150" t="s">
        <v>203</v>
      </c>
      <c r="E250" s="151" t="s">
        <v>2251</v>
      </c>
      <c r="F250" s="152" t="s">
        <v>2252</v>
      </c>
      <c r="G250" s="153" t="s">
        <v>2061</v>
      </c>
      <c r="H250" s="154">
        <v>1</v>
      </c>
      <c r="I250" s="155"/>
      <c r="J250" s="156">
        <f t="shared" ref="J250:J261" si="30">ROUND(I250*H250,2)</f>
        <v>0</v>
      </c>
      <c r="K250" s="152" t="s">
        <v>1</v>
      </c>
      <c r="L250" s="34"/>
      <c r="M250" s="157" t="s">
        <v>1</v>
      </c>
      <c r="N250" s="158" t="s">
        <v>41</v>
      </c>
      <c r="O250" s="59"/>
      <c r="P250" s="159">
        <f t="shared" ref="P250:P261" si="31">O250*H250</f>
        <v>0</v>
      </c>
      <c r="Q250" s="159">
        <v>0</v>
      </c>
      <c r="R250" s="159">
        <f t="shared" ref="R250:R261" si="32">Q250*H250</f>
        <v>0</v>
      </c>
      <c r="S250" s="159">
        <v>0</v>
      </c>
      <c r="T250" s="160">
        <f t="shared" ref="T250:T261" si="33"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1" t="s">
        <v>126</v>
      </c>
      <c r="AT250" s="161" t="s">
        <v>203</v>
      </c>
      <c r="AU250" s="161" t="s">
        <v>82</v>
      </c>
      <c r="AY250" s="18" t="s">
        <v>201</v>
      </c>
      <c r="BE250" s="162">
        <f t="shared" ref="BE250:BE261" si="34">IF(N250="základní",J250,0)</f>
        <v>0</v>
      </c>
      <c r="BF250" s="162">
        <f t="shared" ref="BF250:BF261" si="35">IF(N250="snížená",J250,0)</f>
        <v>0</v>
      </c>
      <c r="BG250" s="162">
        <f t="shared" ref="BG250:BG261" si="36">IF(N250="zákl. přenesená",J250,0)</f>
        <v>0</v>
      </c>
      <c r="BH250" s="162">
        <f t="shared" ref="BH250:BH261" si="37">IF(N250="sníž. přenesená",J250,0)</f>
        <v>0</v>
      </c>
      <c r="BI250" s="162">
        <f t="shared" ref="BI250:BI261" si="38">IF(N250="nulová",J250,0)</f>
        <v>0</v>
      </c>
      <c r="BJ250" s="18" t="s">
        <v>82</v>
      </c>
      <c r="BK250" s="162">
        <f t="shared" ref="BK250:BK261" si="39">ROUND(I250*H250,2)</f>
        <v>0</v>
      </c>
      <c r="BL250" s="18" t="s">
        <v>126</v>
      </c>
      <c r="BM250" s="161" t="s">
        <v>1632</v>
      </c>
    </row>
    <row r="251" spans="1:65" s="2" customFormat="1" ht="16.5" customHeight="1">
      <c r="A251" s="33"/>
      <c r="B251" s="149"/>
      <c r="C251" s="150" t="s">
        <v>800</v>
      </c>
      <c r="D251" s="150" t="s">
        <v>203</v>
      </c>
      <c r="E251" s="151" t="s">
        <v>2253</v>
      </c>
      <c r="F251" s="152" t="s">
        <v>2254</v>
      </c>
      <c r="G251" s="153" t="s">
        <v>2061</v>
      </c>
      <c r="H251" s="154">
        <v>4</v>
      </c>
      <c r="I251" s="155"/>
      <c r="J251" s="156">
        <f t="shared" si="30"/>
        <v>0</v>
      </c>
      <c r="K251" s="152" t="s">
        <v>1</v>
      </c>
      <c r="L251" s="34"/>
      <c r="M251" s="157" t="s">
        <v>1</v>
      </c>
      <c r="N251" s="158" t="s">
        <v>41</v>
      </c>
      <c r="O251" s="59"/>
      <c r="P251" s="159">
        <f t="shared" si="31"/>
        <v>0</v>
      </c>
      <c r="Q251" s="159">
        <v>0</v>
      </c>
      <c r="R251" s="159">
        <f t="shared" si="32"/>
        <v>0</v>
      </c>
      <c r="S251" s="159">
        <v>0</v>
      </c>
      <c r="T251" s="160">
        <f t="shared" si="3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1" t="s">
        <v>126</v>
      </c>
      <c r="AT251" s="161" t="s">
        <v>203</v>
      </c>
      <c r="AU251" s="161" t="s">
        <v>82</v>
      </c>
      <c r="AY251" s="18" t="s">
        <v>201</v>
      </c>
      <c r="BE251" s="162">
        <f t="shared" si="34"/>
        <v>0</v>
      </c>
      <c r="BF251" s="162">
        <f t="shared" si="35"/>
        <v>0</v>
      </c>
      <c r="BG251" s="162">
        <f t="shared" si="36"/>
        <v>0</v>
      </c>
      <c r="BH251" s="162">
        <f t="shared" si="37"/>
        <v>0</v>
      </c>
      <c r="BI251" s="162">
        <f t="shared" si="38"/>
        <v>0</v>
      </c>
      <c r="BJ251" s="18" t="s">
        <v>82</v>
      </c>
      <c r="BK251" s="162">
        <f t="shared" si="39"/>
        <v>0</v>
      </c>
      <c r="BL251" s="18" t="s">
        <v>126</v>
      </c>
      <c r="BM251" s="161" t="s">
        <v>1648</v>
      </c>
    </row>
    <row r="252" spans="1:65" s="2" customFormat="1" ht="16.5" customHeight="1">
      <c r="A252" s="33"/>
      <c r="B252" s="149"/>
      <c r="C252" s="150" t="s">
        <v>804</v>
      </c>
      <c r="D252" s="150" t="s">
        <v>203</v>
      </c>
      <c r="E252" s="151" t="s">
        <v>2255</v>
      </c>
      <c r="F252" s="152" t="s">
        <v>2256</v>
      </c>
      <c r="G252" s="153" t="s">
        <v>2061</v>
      </c>
      <c r="H252" s="154">
        <v>6</v>
      </c>
      <c r="I252" s="155"/>
      <c r="J252" s="156">
        <f t="shared" si="30"/>
        <v>0</v>
      </c>
      <c r="K252" s="152" t="s">
        <v>1</v>
      </c>
      <c r="L252" s="34"/>
      <c r="M252" s="157" t="s">
        <v>1</v>
      </c>
      <c r="N252" s="158" t="s">
        <v>41</v>
      </c>
      <c r="O252" s="59"/>
      <c r="P252" s="159">
        <f t="shared" si="31"/>
        <v>0</v>
      </c>
      <c r="Q252" s="159">
        <v>0</v>
      </c>
      <c r="R252" s="159">
        <f t="shared" si="32"/>
        <v>0</v>
      </c>
      <c r="S252" s="159">
        <v>0</v>
      </c>
      <c r="T252" s="160">
        <f t="shared" si="3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1" t="s">
        <v>126</v>
      </c>
      <c r="AT252" s="161" t="s">
        <v>203</v>
      </c>
      <c r="AU252" s="161" t="s">
        <v>82</v>
      </c>
      <c r="AY252" s="18" t="s">
        <v>201</v>
      </c>
      <c r="BE252" s="162">
        <f t="shared" si="34"/>
        <v>0</v>
      </c>
      <c r="BF252" s="162">
        <f t="shared" si="35"/>
        <v>0</v>
      </c>
      <c r="BG252" s="162">
        <f t="shared" si="36"/>
        <v>0</v>
      </c>
      <c r="BH252" s="162">
        <f t="shared" si="37"/>
        <v>0</v>
      </c>
      <c r="BI252" s="162">
        <f t="shared" si="38"/>
        <v>0</v>
      </c>
      <c r="BJ252" s="18" t="s">
        <v>82</v>
      </c>
      <c r="BK252" s="162">
        <f t="shared" si="39"/>
        <v>0</v>
      </c>
      <c r="BL252" s="18" t="s">
        <v>126</v>
      </c>
      <c r="BM252" s="161" t="s">
        <v>1665</v>
      </c>
    </row>
    <row r="253" spans="1:65" s="2" customFormat="1" ht="16.5" customHeight="1">
      <c r="A253" s="33"/>
      <c r="B253" s="149"/>
      <c r="C253" s="150" t="s">
        <v>808</v>
      </c>
      <c r="D253" s="150" t="s">
        <v>203</v>
      </c>
      <c r="E253" s="151" t="s">
        <v>2257</v>
      </c>
      <c r="F253" s="152" t="s">
        <v>2258</v>
      </c>
      <c r="G253" s="153" t="s">
        <v>2061</v>
      </c>
      <c r="H253" s="154">
        <v>2</v>
      </c>
      <c r="I253" s="155"/>
      <c r="J253" s="156">
        <f t="shared" si="30"/>
        <v>0</v>
      </c>
      <c r="K253" s="152" t="s">
        <v>1</v>
      </c>
      <c r="L253" s="34"/>
      <c r="M253" s="157" t="s">
        <v>1</v>
      </c>
      <c r="N253" s="158" t="s">
        <v>41</v>
      </c>
      <c r="O253" s="59"/>
      <c r="P253" s="159">
        <f t="shared" si="31"/>
        <v>0</v>
      </c>
      <c r="Q253" s="159">
        <v>0</v>
      </c>
      <c r="R253" s="159">
        <f t="shared" si="32"/>
        <v>0</v>
      </c>
      <c r="S253" s="159">
        <v>0</v>
      </c>
      <c r="T253" s="160">
        <f t="shared" si="3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1" t="s">
        <v>126</v>
      </c>
      <c r="AT253" s="161" t="s">
        <v>203</v>
      </c>
      <c r="AU253" s="161" t="s">
        <v>82</v>
      </c>
      <c r="AY253" s="18" t="s">
        <v>201</v>
      </c>
      <c r="BE253" s="162">
        <f t="shared" si="34"/>
        <v>0</v>
      </c>
      <c r="BF253" s="162">
        <f t="shared" si="35"/>
        <v>0</v>
      </c>
      <c r="BG253" s="162">
        <f t="shared" si="36"/>
        <v>0</v>
      </c>
      <c r="BH253" s="162">
        <f t="shared" si="37"/>
        <v>0</v>
      </c>
      <c r="BI253" s="162">
        <f t="shared" si="38"/>
        <v>0</v>
      </c>
      <c r="BJ253" s="18" t="s">
        <v>82</v>
      </c>
      <c r="BK253" s="162">
        <f t="shared" si="39"/>
        <v>0</v>
      </c>
      <c r="BL253" s="18" t="s">
        <v>126</v>
      </c>
      <c r="BM253" s="161" t="s">
        <v>1675</v>
      </c>
    </row>
    <row r="254" spans="1:65" s="2" customFormat="1" ht="16.5" customHeight="1">
      <c r="A254" s="33"/>
      <c r="B254" s="149"/>
      <c r="C254" s="150" t="s">
        <v>812</v>
      </c>
      <c r="D254" s="150" t="s">
        <v>203</v>
      </c>
      <c r="E254" s="151" t="s">
        <v>2259</v>
      </c>
      <c r="F254" s="152" t="s">
        <v>2260</v>
      </c>
      <c r="G254" s="153" t="s">
        <v>2061</v>
      </c>
      <c r="H254" s="154">
        <v>1</v>
      </c>
      <c r="I254" s="155"/>
      <c r="J254" s="156">
        <f t="shared" si="30"/>
        <v>0</v>
      </c>
      <c r="K254" s="152" t="s">
        <v>1</v>
      </c>
      <c r="L254" s="34"/>
      <c r="M254" s="157" t="s">
        <v>1</v>
      </c>
      <c r="N254" s="158" t="s">
        <v>41</v>
      </c>
      <c r="O254" s="59"/>
      <c r="P254" s="159">
        <f t="shared" si="31"/>
        <v>0</v>
      </c>
      <c r="Q254" s="159">
        <v>0</v>
      </c>
      <c r="R254" s="159">
        <f t="shared" si="32"/>
        <v>0</v>
      </c>
      <c r="S254" s="159">
        <v>0</v>
      </c>
      <c r="T254" s="160">
        <f t="shared" si="3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1" t="s">
        <v>126</v>
      </c>
      <c r="AT254" s="161" t="s">
        <v>203</v>
      </c>
      <c r="AU254" s="161" t="s">
        <v>82</v>
      </c>
      <c r="AY254" s="18" t="s">
        <v>201</v>
      </c>
      <c r="BE254" s="162">
        <f t="shared" si="34"/>
        <v>0</v>
      </c>
      <c r="BF254" s="162">
        <f t="shared" si="35"/>
        <v>0</v>
      </c>
      <c r="BG254" s="162">
        <f t="shared" si="36"/>
        <v>0</v>
      </c>
      <c r="BH254" s="162">
        <f t="shared" si="37"/>
        <v>0</v>
      </c>
      <c r="BI254" s="162">
        <f t="shared" si="38"/>
        <v>0</v>
      </c>
      <c r="BJ254" s="18" t="s">
        <v>82</v>
      </c>
      <c r="BK254" s="162">
        <f t="shared" si="39"/>
        <v>0</v>
      </c>
      <c r="BL254" s="18" t="s">
        <v>126</v>
      </c>
      <c r="BM254" s="161" t="s">
        <v>1685</v>
      </c>
    </row>
    <row r="255" spans="1:65" s="2" customFormat="1" ht="16.5" customHeight="1">
      <c r="A255" s="33"/>
      <c r="B255" s="149"/>
      <c r="C255" s="150" t="s">
        <v>816</v>
      </c>
      <c r="D255" s="150" t="s">
        <v>203</v>
      </c>
      <c r="E255" s="151" t="s">
        <v>2261</v>
      </c>
      <c r="F255" s="152" t="s">
        <v>2262</v>
      </c>
      <c r="G255" s="153" t="s">
        <v>2061</v>
      </c>
      <c r="H255" s="154">
        <v>1</v>
      </c>
      <c r="I255" s="155"/>
      <c r="J255" s="156">
        <f t="shared" si="30"/>
        <v>0</v>
      </c>
      <c r="K255" s="152" t="s">
        <v>1</v>
      </c>
      <c r="L255" s="34"/>
      <c r="M255" s="157" t="s">
        <v>1</v>
      </c>
      <c r="N255" s="158" t="s">
        <v>41</v>
      </c>
      <c r="O255" s="59"/>
      <c r="P255" s="159">
        <f t="shared" si="31"/>
        <v>0</v>
      </c>
      <c r="Q255" s="159">
        <v>0</v>
      </c>
      <c r="R255" s="159">
        <f t="shared" si="32"/>
        <v>0</v>
      </c>
      <c r="S255" s="159">
        <v>0</v>
      </c>
      <c r="T255" s="160">
        <f t="shared" si="3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1" t="s">
        <v>126</v>
      </c>
      <c r="AT255" s="161" t="s">
        <v>203</v>
      </c>
      <c r="AU255" s="161" t="s">
        <v>82</v>
      </c>
      <c r="AY255" s="18" t="s">
        <v>201</v>
      </c>
      <c r="BE255" s="162">
        <f t="shared" si="34"/>
        <v>0</v>
      </c>
      <c r="BF255" s="162">
        <f t="shared" si="35"/>
        <v>0</v>
      </c>
      <c r="BG255" s="162">
        <f t="shared" si="36"/>
        <v>0</v>
      </c>
      <c r="BH255" s="162">
        <f t="shared" si="37"/>
        <v>0</v>
      </c>
      <c r="BI255" s="162">
        <f t="shared" si="38"/>
        <v>0</v>
      </c>
      <c r="BJ255" s="18" t="s">
        <v>82</v>
      </c>
      <c r="BK255" s="162">
        <f t="shared" si="39"/>
        <v>0</v>
      </c>
      <c r="BL255" s="18" t="s">
        <v>126</v>
      </c>
      <c r="BM255" s="161" t="s">
        <v>1699</v>
      </c>
    </row>
    <row r="256" spans="1:65" s="2" customFormat="1" ht="16.5" customHeight="1">
      <c r="A256" s="33"/>
      <c r="B256" s="149"/>
      <c r="C256" s="150" t="s">
        <v>822</v>
      </c>
      <c r="D256" s="150" t="s">
        <v>203</v>
      </c>
      <c r="E256" s="151" t="s">
        <v>2263</v>
      </c>
      <c r="F256" s="152" t="s">
        <v>2264</v>
      </c>
      <c r="G256" s="153" t="s">
        <v>2061</v>
      </c>
      <c r="H256" s="154">
        <v>1</v>
      </c>
      <c r="I256" s="155"/>
      <c r="J256" s="156">
        <f t="shared" si="30"/>
        <v>0</v>
      </c>
      <c r="K256" s="152" t="s">
        <v>1</v>
      </c>
      <c r="L256" s="34"/>
      <c r="M256" s="157" t="s">
        <v>1</v>
      </c>
      <c r="N256" s="158" t="s">
        <v>41</v>
      </c>
      <c r="O256" s="59"/>
      <c r="P256" s="159">
        <f t="shared" si="31"/>
        <v>0</v>
      </c>
      <c r="Q256" s="159">
        <v>0</v>
      </c>
      <c r="R256" s="159">
        <f t="shared" si="32"/>
        <v>0</v>
      </c>
      <c r="S256" s="159">
        <v>0</v>
      </c>
      <c r="T256" s="160">
        <f t="shared" si="3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1" t="s">
        <v>126</v>
      </c>
      <c r="AT256" s="161" t="s">
        <v>203</v>
      </c>
      <c r="AU256" s="161" t="s">
        <v>82</v>
      </c>
      <c r="AY256" s="18" t="s">
        <v>201</v>
      </c>
      <c r="BE256" s="162">
        <f t="shared" si="34"/>
        <v>0</v>
      </c>
      <c r="BF256" s="162">
        <f t="shared" si="35"/>
        <v>0</v>
      </c>
      <c r="BG256" s="162">
        <f t="shared" si="36"/>
        <v>0</v>
      </c>
      <c r="BH256" s="162">
        <f t="shared" si="37"/>
        <v>0</v>
      </c>
      <c r="BI256" s="162">
        <f t="shared" si="38"/>
        <v>0</v>
      </c>
      <c r="BJ256" s="18" t="s">
        <v>82</v>
      </c>
      <c r="BK256" s="162">
        <f t="shared" si="39"/>
        <v>0</v>
      </c>
      <c r="BL256" s="18" t="s">
        <v>126</v>
      </c>
      <c r="BM256" s="161" t="s">
        <v>1708</v>
      </c>
    </row>
    <row r="257" spans="1:65" s="2" customFormat="1" ht="16.5" customHeight="1">
      <c r="A257" s="33"/>
      <c r="B257" s="149"/>
      <c r="C257" s="150" t="s">
        <v>829</v>
      </c>
      <c r="D257" s="150" t="s">
        <v>203</v>
      </c>
      <c r="E257" s="151" t="s">
        <v>2265</v>
      </c>
      <c r="F257" s="152" t="s">
        <v>2266</v>
      </c>
      <c r="G257" s="153" t="s">
        <v>2061</v>
      </c>
      <c r="H257" s="154">
        <v>2</v>
      </c>
      <c r="I257" s="155"/>
      <c r="J257" s="156">
        <f t="shared" si="30"/>
        <v>0</v>
      </c>
      <c r="K257" s="152" t="s">
        <v>1</v>
      </c>
      <c r="L257" s="34"/>
      <c r="M257" s="157" t="s">
        <v>1</v>
      </c>
      <c r="N257" s="158" t="s">
        <v>41</v>
      </c>
      <c r="O257" s="59"/>
      <c r="P257" s="159">
        <f t="shared" si="31"/>
        <v>0</v>
      </c>
      <c r="Q257" s="159">
        <v>0</v>
      </c>
      <c r="R257" s="159">
        <f t="shared" si="32"/>
        <v>0</v>
      </c>
      <c r="S257" s="159">
        <v>0</v>
      </c>
      <c r="T257" s="160">
        <f t="shared" si="3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1" t="s">
        <v>126</v>
      </c>
      <c r="AT257" s="161" t="s">
        <v>203</v>
      </c>
      <c r="AU257" s="161" t="s">
        <v>82</v>
      </c>
      <c r="AY257" s="18" t="s">
        <v>201</v>
      </c>
      <c r="BE257" s="162">
        <f t="shared" si="34"/>
        <v>0</v>
      </c>
      <c r="BF257" s="162">
        <f t="shared" si="35"/>
        <v>0</v>
      </c>
      <c r="BG257" s="162">
        <f t="shared" si="36"/>
        <v>0</v>
      </c>
      <c r="BH257" s="162">
        <f t="shared" si="37"/>
        <v>0</v>
      </c>
      <c r="BI257" s="162">
        <f t="shared" si="38"/>
        <v>0</v>
      </c>
      <c r="BJ257" s="18" t="s">
        <v>82</v>
      </c>
      <c r="BK257" s="162">
        <f t="shared" si="39"/>
        <v>0</v>
      </c>
      <c r="BL257" s="18" t="s">
        <v>126</v>
      </c>
      <c r="BM257" s="161" t="s">
        <v>1718</v>
      </c>
    </row>
    <row r="258" spans="1:65" s="2" customFormat="1" ht="16.5" customHeight="1">
      <c r="A258" s="33"/>
      <c r="B258" s="149"/>
      <c r="C258" s="150" t="s">
        <v>832</v>
      </c>
      <c r="D258" s="150" t="s">
        <v>203</v>
      </c>
      <c r="E258" s="151" t="s">
        <v>2267</v>
      </c>
      <c r="F258" s="152" t="s">
        <v>2268</v>
      </c>
      <c r="G258" s="153" t="s">
        <v>2061</v>
      </c>
      <c r="H258" s="154">
        <v>1</v>
      </c>
      <c r="I258" s="155"/>
      <c r="J258" s="156">
        <f t="shared" si="30"/>
        <v>0</v>
      </c>
      <c r="K258" s="152" t="s">
        <v>1</v>
      </c>
      <c r="L258" s="34"/>
      <c r="M258" s="157" t="s">
        <v>1</v>
      </c>
      <c r="N258" s="158" t="s">
        <v>41</v>
      </c>
      <c r="O258" s="59"/>
      <c r="P258" s="159">
        <f t="shared" si="31"/>
        <v>0</v>
      </c>
      <c r="Q258" s="159">
        <v>0</v>
      </c>
      <c r="R258" s="159">
        <f t="shared" si="32"/>
        <v>0</v>
      </c>
      <c r="S258" s="159">
        <v>0</v>
      </c>
      <c r="T258" s="160">
        <f t="shared" si="3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1" t="s">
        <v>126</v>
      </c>
      <c r="AT258" s="161" t="s">
        <v>203</v>
      </c>
      <c r="AU258" s="161" t="s">
        <v>82</v>
      </c>
      <c r="AY258" s="18" t="s">
        <v>201</v>
      </c>
      <c r="BE258" s="162">
        <f t="shared" si="34"/>
        <v>0</v>
      </c>
      <c r="BF258" s="162">
        <f t="shared" si="35"/>
        <v>0</v>
      </c>
      <c r="BG258" s="162">
        <f t="shared" si="36"/>
        <v>0</v>
      </c>
      <c r="BH258" s="162">
        <f t="shared" si="37"/>
        <v>0</v>
      </c>
      <c r="BI258" s="162">
        <f t="shared" si="38"/>
        <v>0</v>
      </c>
      <c r="BJ258" s="18" t="s">
        <v>82</v>
      </c>
      <c r="BK258" s="162">
        <f t="shared" si="39"/>
        <v>0</v>
      </c>
      <c r="BL258" s="18" t="s">
        <v>126</v>
      </c>
      <c r="BM258" s="161" t="s">
        <v>2269</v>
      </c>
    </row>
    <row r="259" spans="1:65" s="2" customFormat="1" ht="16.5" customHeight="1">
      <c r="A259" s="33"/>
      <c r="B259" s="149"/>
      <c r="C259" s="150" t="s">
        <v>836</v>
      </c>
      <c r="D259" s="150" t="s">
        <v>203</v>
      </c>
      <c r="E259" s="151" t="s">
        <v>2270</v>
      </c>
      <c r="F259" s="152" t="s">
        <v>2271</v>
      </c>
      <c r="G259" s="153" t="s">
        <v>2061</v>
      </c>
      <c r="H259" s="154">
        <v>1</v>
      </c>
      <c r="I259" s="155"/>
      <c r="J259" s="156">
        <f t="shared" si="30"/>
        <v>0</v>
      </c>
      <c r="K259" s="152" t="s">
        <v>1</v>
      </c>
      <c r="L259" s="34"/>
      <c r="M259" s="157" t="s">
        <v>1</v>
      </c>
      <c r="N259" s="158" t="s">
        <v>41</v>
      </c>
      <c r="O259" s="59"/>
      <c r="P259" s="159">
        <f t="shared" si="31"/>
        <v>0</v>
      </c>
      <c r="Q259" s="159">
        <v>0</v>
      </c>
      <c r="R259" s="159">
        <f t="shared" si="32"/>
        <v>0</v>
      </c>
      <c r="S259" s="159">
        <v>0</v>
      </c>
      <c r="T259" s="160">
        <f t="shared" si="3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1" t="s">
        <v>126</v>
      </c>
      <c r="AT259" s="161" t="s">
        <v>203</v>
      </c>
      <c r="AU259" s="161" t="s">
        <v>82</v>
      </c>
      <c r="AY259" s="18" t="s">
        <v>201</v>
      </c>
      <c r="BE259" s="162">
        <f t="shared" si="34"/>
        <v>0</v>
      </c>
      <c r="BF259" s="162">
        <f t="shared" si="35"/>
        <v>0</v>
      </c>
      <c r="BG259" s="162">
        <f t="shared" si="36"/>
        <v>0</v>
      </c>
      <c r="BH259" s="162">
        <f t="shared" si="37"/>
        <v>0</v>
      </c>
      <c r="BI259" s="162">
        <f t="shared" si="38"/>
        <v>0</v>
      </c>
      <c r="BJ259" s="18" t="s">
        <v>82</v>
      </c>
      <c r="BK259" s="162">
        <f t="shared" si="39"/>
        <v>0</v>
      </c>
      <c r="BL259" s="18" t="s">
        <v>126</v>
      </c>
      <c r="BM259" s="161" t="s">
        <v>2272</v>
      </c>
    </row>
    <row r="260" spans="1:65" s="2" customFormat="1" ht="16.5" customHeight="1">
      <c r="A260" s="33"/>
      <c r="B260" s="149"/>
      <c r="C260" s="150" t="s">
        <v>842</v>
      </c>
      <c r="D260" s="150" t="s">
        <v>203</v>
      </c>
      <c r="E260" s="151" t="s">
        <v>2273</v>
      </c>
      <c r="F260" s="152" t="s">
        <v>2274</v>
      </c>
      <c r="G260" s="153" t="s">
        <v>2061</v>
      </c>
      <c r="H260" s="154">
        <v>1</v>
      </c>
      <c r="I260" s="155"/>
      <c r="J260" s="156">
        <f t="shared" si="30"/>
        <v>0</v>
      </c>
      <c r="K260" s="152" t="s">
        <v>1</v>
      </c>
      <c r="L260" s="34"/>
      <c r="M260" s="157" t="s">
        <v>1</v>
      </c>
      <c r="N260" s="158" t="s">
        <v>41</v>
      </c>
      <c r="O260" s="59"/>
      <c r="P260" s="159">
        <f t="shared" si="31"/>
        <v>0</v>
      </c>
      <c r="Q260" s="159">
        <v>0</v>
      </c>
      <c r="R260" s="159">
        <f t="shared" si="32"/>
        <v>0</v>
      </c>
      <c r="S260" s="159">
        <v>0</v>
      </c>
      <c r="T260" s="160">
        <f t="shared" si="3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1" t="s">
        <v>126</v>
      </c>
      <c r="AT260" s="161" t="s">
        <v>203</v>
      </c>
      <c r="AU260" s="161" t="s">
        <v>82</v>
      </c>
      <c r="AY260" s="18" t="s">
        <v>201</v>
      </c>
      <c r="BE260" s="162">
        <f t="shared" si="34"/>
        <v>0</v>
      </c>
      <c r="BF260" s="162">
        <f t="shared" si="35"/>
        <v>0</v>
      </c>
      <c r="BG260" s="162">
        <f t="shared" si="36"/>
        <v>0</v>
      </c>
      <c r="BH260" s="162">
        <f t="shared" si="37"/>
        <v>0</v>
      </c>
      <c r="BI260" s="162">
        <f t="shared" si="38"/>
        <v>0</v>
      </c>
      <c r="BJ260" s="18" t="s">
        <v>82</v>
      </c>
      <c r="BK260" s="162">
        <f t="shared" si="39"/>
        <v>0</v>
      </c>
      <c r="BL260" s="18" t="s">
        <v>126</v>
      </c>
      <c r="BM260" s="161" t="s">
        <v>2275</v>
      </c>
    </row>
    <row r="261" spans="1:65" s="2" customFormat="1" ht="16.5" customHeight="1">
      <c r="A261" s="33"/>
      <c r="B261" s="149"/>
      <c r="C261" s="150" t="s">
        <v>848</v>
      </c>
      <c r="D261" s="150" t="s">
        <v>203</v>
      </c>
      <c r="E261" s="151" t="s">
        <v>2276</v>
      </c>
      <c r="F261" s="152" t="s">
        <v>2277</v>
      </c>
      <c r="G261" s="153" t="s">
        <v>2061</v>
      </c>
      <c r="H261" s="154">
        <v>2</v>
      </c>
      <c r="I261" s="155"/>
      <c r="J261" s="156">
        <f t="shared" si="30"/>
        <v>0</v>
      </c>
      <c r="K261" s="152" t="s">
        <v>1</v>
      </c>
      <c r="L261" s="34"/>
      <c r="M261" s="157" t="s">
        <v>1</v>
      </c>
      <c r="N261" s="158" t="s">
        <v>41</v>
      </c>
      <c r="O261" s="59"/>
      <c r="P261" s="159">
        <f t="shared" si="31"/>
        <v>0</v>
      </c>
      <c r="Q261" s="159">
        <v>0</v>
      </c>
      <c r="R261" s="159">
        <f t="shared" si="32"/>
        <v>0</v>
      </c>
      <c r="S261" s="159">
        <v>0</v>
      </c>
      <c r="T261" s="160">
        <f t="shared" si="3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1" t="s">
        <v>126</v>
      </c>
      <c r="AT261" s="161" t="s">
        <v>203</v>
      </c>
      <c r="AU261" s="161" t="s">
        <v>82</v>
      </c>
      <c r="AY261" s="18" t="s">
        <v>201</v>
      </c>
      <c r="BE261" s="162">
        <f t="shared" si="34"/>
        <v>0</v>
      </c>
      <c r="BF261" s="162">
        <f t="shared" si="35"/>
        <v>0</v>
      </c>
      <c r="BG261" s="162">
        <f t="shared" si="36"/>
        <v>0</v>
      </c>
      <c r="BH261" s="162">
        <f t="shared" si="37"/>
        <v>0</v>
      </c>
      <c r="BI261" s="162">
        <f t="shared" si="38"/>
        <v>0</v>
      </c>
      <c r="BJ261" s="18" t="s">
        <v>82</v>
      </c>
      <c r="BK261" s="162">
        <f t="shared" si="39"/>
        <v>0</v>
      </c>
      <c r="BL261" s="18" t="s">
        <v>126</v>
      </c>
      <c r="BM261" s="161" t="s">
        <v>2278</v>
      </c>
    </row>
    <row r="262" spans="1:65" s="12" customFormat="1" ht="25.9" customHeight="1">
      <c r="B262" s="136"/>
      <c r="D262" s="137" t="s">
        <v>75</v>
      </c>
      <c r="E262" s="138" t="s">
        <v>2279</v>
      </c>
      <c r="F262" s="138" t="s">
        <v>2280</v>
      </c>
      <c r="I262" s="139"/>
      <c r="J262" s="140">
        <f>BK262</f>
        <v>0</v>
      </c>
      <c r="L262" s="136"/>
      <c r="M262" s="141"/>
      <c r="N262" s="142"/>
      <c r="O262" s="142"/>
      <c r="P262" s="143">
        <f>P263</f>
        <v>0</v>
      </c>
      <c r="Q262" s="142"/>
      <c r="R262" s="143">
        <f>R263</f>
        <v>0</v>
      </c>
      <c r="S262" s="142"/>
      <c r="T262" s="144">
        <f>T263</f>
        <v>0</v>
      </c>
      <c r="AR262" s="137" t="s">
        <v>82</v>
      </c>
      <c r="AT262" s="145" t="s">
        <v>75</v>
      </c>
      <c r="AU262" s="145" t="s">
        <v>76</v>
      </c>
      <c r="AY262" s="137" t="s">
        <v>201</v>
      </c>
      <c r="BK262" s="146">
        <f>BK263</f>
        <v>0</v>
      </c>
    </row>
    <row r="263" spans="1:65" s="2" customFormat="1" ht="16.5" customHeight="1">
      <c r="A263" s="33"/>
      <c r="B263" s="149"/>
      <c r="C263" s="150" t="s">
        <v>852</v>
      </c>
      <c r="D263" s="150" t="s">
        <v>203</v>
      </c>
      <c r="E263" s="151" t="s">
        <v>2281</v>
      </c>
      <c r="F263" s="152" t="s">
        <v>2282</v>
      </c>
      <c r="G263" s="153" t="s">
        <v>2061</v>
      </c>
      <c r="H263" s="154">
        <v>1</v>
      </c>
      <c r="I263" s="155"/>
      <c r="J263" s="156">
        <f>ROUND(I263*H263,2)</f>
        <v>0</v>
      </c>
      <c r="K263" s="152" t="s">
        <v>1</v>
      </c>
      <c r="L263" s="34"/>
      <c r="M263" s="157" t="s">
        <v>1</v>
      </c>
      <c r="N263" s="158" t="s">
        <v>41</v>
      </c>
      <c r="O263" s="59"/>
      <c r="P263" s="159">
        <f>O263*H263</f>
        <v>0</v>
      </c>
      <c r="Q263" s="159">
        <v>0</v>
      </c>
      <c r="R263" s="159">
        <f>Q263*H263</f>
        <v>0</v>
      </c>
      <c r="S263" s="159">
        <v>0</v>
      </c>
      <c r="T263" s="160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1" t="s">
        <v>126</v>
      </c>
      <c r="AT263" s="161" t="s">
        <v>203</v>
      </c>
      <c r="AU263" s="161" t="s">
        <v>82</v>
      </c>
      <c r="AY263" s="18" t="s">
        <v>201</v>
      </c>
      <c r="BE263" s="162">
        <f>IF(N263="základní",J263,0)</f>
        <v>0</v>
      </c>
      <c r="BF263" s="162">
        <f>IF(N263="snížená",J263,0)</f>
        <v>0</v>
      </c>
      <c r="BG263" s="162">
        <f>IF(N263="zákl. přenesená",J263,0)</f>
        <v>0</v>
      </c>
      <c r="BH263" s="162">
        <f>IF(N263="sníž. přenesená",J263,0)</f>
        <v>0</v>
      </c>
      <c r="BI263" s="162">
        <f>IF(N263="nulová",J263,0)</f>
        <v>0</v>
      </c>
      <c r="BJ263" s="18" t="s">
        <v>82</v>
      </c>
      <c r="BK263" s="162">
        <f>ROUND(I263*H263,2)</f>
        <v>0</v>
      </c>
      <c r="BL263" s="18" t="s">
        <v>126</v>
      </c>
      <c r="BM263" s="161" t="s">
        <v>2283</v>
      </c>
    </row>
    <row r="264" spans="1:65" s="12" customFormat="1" ht="25.9" customHeight="1">
      <c r="B264" s="136"/>
      <c r="D264" s="137" t="s">
        <v>75</v>
      </c>
      <c r="E264" s="138" t="s">
        <v>2284</v>
      </c>
      <c r="F264" s="138" t="s">
        <v>2285</v>
      </c>
      <c r="I264" s="139"/>
      <c r="J264" s="140">
        <f>BK264</f>
        <v>0</v>
      </c>
      <c r="L264" s="136"/>
      <c r="M264" s="141"/>
      <c r="N264" s="142"/>
      <c r="O264" s="142"/>
      <c r="P264" s="143">
        <v>0</v>
      </c>
      <c r="Q264" s="142"/>
      <c r="R264" s="143">
        <v>0</v>
      </c>
      <c r="S264" s="142"/>
      <c r="T264" s="144">
        <v>0</v>
      </c>
      <c r="AR264" s="137" t="s">
        <v>82</v>
      </c>
      <c r="AT264" s="145" t="s">
        <v>75</v>
      </c>
      <c r="AU264" s="145" t="s">
        <v>76</v>
      </c>
      <c r="AY264" s="137" t="s">
        <v>201</v>
      </c>
      <c r="BK264" s="146">
        <v>0</v>
      </c>
    </row>
    <row r="265" spans="1:65" s="12" customFormat="1" ht="25.9" customHeight="1">
      <c r="B265" s="136"/>
      <c r="D265" s="137" t="s">
        <v>75</v>
      </c>
      <c r="E265" s="138" t="s">
        <v>2133</v>
      </c>
      <c r="F265" s="138" t="s">
        <v>2134</v>
      </c>
      <c r="I265" s="139"/>
      <c r="J265" s="140">
        <f>BK265</f>
        <v>0</v>
      </c>
      <c r="L265" s="136"/>
      <c r="M265" s="141"/>
      <c r="N265" s="142"/>
      <c r="O265" s="142"/>
      <c r="P265" s="143">
        <f>SUM(P266:P272)</f>
        <v>0</v>
      </c>
      <c r="Q265" s="142"/>
      <c r="R265" s="143">
        <f>SUM(R266:R272)</f>
        <v>0</v>
      </c>
      <c r="S265" s="142"/>
      <c r="T265" s="144">
        <f>SUM(T266:T272)</f>
        <v>0</v>
      </c>
      <c r="AR265" s="137" t="s">
        <v>82</v>
      </c>
      <c r="AT265" s="145" t="s">
        <v>75</v>
      </c>
      <c r="AU265" s="145" t="s">
        <v>76</v>
      </c>
      <c r="AY265" s="137" t="s">
        <v>201</v>
      </c>
      <c r="BK265" s="146">
        <f>SUM(BK266:BK272)</f>
        <v>0</v>
      </c>
    </row>
    <row r="266" spans="1:65" s="2" customFormat="1" ht="16.5" customHeight="1">
      <c r="A266" s="33"/>
      <c r="B266" s="149"/>
      <c r="C266" s="150" t="s">
        <v>857</v>
      </c>
      <c r="D266" s="150" t="s">
        <v>203</v>
      </c>
      <c r="E266" s="151" t="s">
        <v>2286</v>
      </c>
      <c r="F266" s="152" t="s">
        <v>2287</v>
      </c>
      <c r="G266" s="153" t="s">
        <v>556</v>
      </c>
      <c r="H266" s="154">
        <v>3</v>
      </c>
      <c r="I266" s="155"/>
      <c r="J266" s="156">
        <f t="shared" ref="J266:J272" si="40">ROUND(I266*H266,2)</f>
        <v>0</v>
      </c>
      <c r="K266" s="152" t="s">
        <v>1</v>
      </c>
      <c r="L266" s="34"/>
      <c r="M266" s="157" t="s">
        <v>1</v>
      </c>
      <c r="N266" s="158" t="s">
        <v>41</v>
      </c>
      <c r="O266" s="59"/>
      <c r="P266" s="159">
        <f t="shared" ref="P266:P272" si="41">O266*H266</f>
        <v>0</v>
      </c>
      <c r="Q266" s="159">
        <v>0</v>
      </c>
      <c r="R266" s="159">
        <f t="shared" ref="R266:R272" si="42">Q266*H266</f>
        <v>0</v>
      </c>
      <c r="S266" s="159">
        <v>0</v>
      </c>
      <c r="T266" s="160">
        <f t="shared" ref="T266:T272" si="43"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1" t="s">
        <v>126</v>
      </c>
      <c r="AT266" s="161" t="s">
        <v>203</v>
      </c>
      <c r="AU266" s="161" t="s">
        <v>82</v>
      </c>
      <c r="AY266" s="18" t="s">
        <v>201</v>
      </c>
      <c r="BE266" s="162">
        <f t="shared" ref="BE266:BE272" si="44">IF(N266="základní",J266,0)</f>
        <v>0</v>
      </c>
      <c r="BF266" s="162">
        <f t="shared" ref="BF266:BF272" si="45">IF(N266="snížená",J266,0)</f>
        <v>0</v>
      </c>
      <c r="BG266" s="162">
        <f t="shared" ref="BG266:BG272" si="46">IF(N266="zákl. přenesená",J266,0)</f>
        <v>0</v>
      </c>
      <c r="BH266" s="162">
        <f t="shared" ref="BH266:BH272" si="47">IF(N266="sníž. přenesená",J266,0)</f>
        <v>0</v>
      </c>
      <c r="BI266" s="162">
        <f t="shared" ref="BI266:BI272" si="48">IF(N266="nulová",J266,0)</f>
        <v>0</v>
      </c>
      <c r="BJ266" s="18" t="s">
        <v>82</v>
      </c>
      <c r="BK266" s="162">
        <f t="shared" ref="BK266:BK272" si="49">ROUND(I266*H266,2)</f>
        <v>0</v>
      </c>
      <c r="BL266" s="18" t="s">
        <v>126</v>
      </c>
      <c r="BM266" s="161" t="s">
        <v>2288</v>
      </c>
    </row>
    <row r="267" spans="1:65" s="2" customFormat="1" ht="16.5" customHeight="1">
      <c r="A267" s="33"/>
      <c r="B267" s="149"/>
      <c r="C267" s="150" t="s">
        <v>864</v>
      </c>
      <c r="D267" s="150" t="s">
        <v>203</v>
      </c>
      <c r="E267" s="151" t="s">
        <v>2289</v>
      </c>
      <c r="F267" s="152" t="s">
        <v>2290</v>
      </c>
      <c r="G267" s="153" t="s">
        <v>556</v>
      </c>
      <c r="H267" s="154">
        <v>11</v>
      </c>
      <c r="I267" s="155"/>
      <c r="J267" s="156">
        <f t="shared" si="40"/>
        <v>0</v>
      </c>
      <c r="K267" s="152" t="s">
        <v>1</v>
      </c>
      <c r="L267" s="34"/>
      <c r="M267" s="157" t="s">
        <v>1</v>
      </c>
      <c r="N267" s="158" t="s">
        <v>41</v>
      </c>
      <c r="O267" s="59"/>
      <c r="P267" s="159">
        <f t="shared" si="41"/>
        <v>0</v>
      </c>
      <c r="Q267" s="159">
        <v>0</v>
      </c>
      <c r="R267" s="159">
        <f t="shared" si="42"/>
        <v>0</v>
      </c>
      <c r="S267" s="159">
        <v>0</v>
      </c>
      <c r="T267" s="160">
        <f t="shared" si="4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1" t="s">
        <v>126</v>
      </c>
      <c r="AT267" s="161" t="s">
        <v>203</v>
      </c>
      <c r="AU267" s="161" t="s">
        <v>82</v>
      </c>
      <c r="AY267" s="18" t="s">
        <v>201</v>
      </c>
      <c r="BE267" s="162">
        <f t="shared" si="44"/>
        <v>0</v>
      </c>
      <c r="BF267" s="162">
        <f t="shared" si="45"/>
        <v>0</v>
      </c>
      <c r="BG267" s="162">
        <f t="shared" si="46"/>
        <v>0</v>
      </c>
      <c r="BH267" s="162">
        <f t="shared" si="47"/>
        <v>0</v>
      </c>
      <c r="BI267" s="162">
        <f t="shared" si="48"/>
        <v>0</v>
      </c>
      <c r="BJ267" s="18" t="s">
        <v>82</v>
      </c>
      <c r="BK267" s="162">
        <f t="shared" si="49"/>
        <v>0</v>
      </c>
      <c r="BL267" s="18" t="s">
        <v>126</v>
      </c>
      <c r="BM267" s="161" t="s">
        <v>2291</v>
      </c>
    </row>
    <row r="268" spans="1:65" s="2" customFormat="1" ht="16.5" customHeight="1">
      <c r="A268" s="33"/>
      <c r="B268" s="149"/>
      <c r="C268" s="150" t="s">
        <v>868</v>
      </c>
      <c r="D268" s="150" t="s">
        <v>203</v>
      </c>
      <c r="E268" s="151" t="s">
        <v>2292</v>
      </c>
      <c r="F268" s="152" t="s">
        <v>2293</v>
      </c>
      <c r="G268" s="153" t="s">
        <v>556</v>
      </c>
      <c r="H268" s="154">
        <v>9</v>
      </c>
      <c r="I268" s="155"/>
      <c r="J268" s="156">
        <f t="shared" si="40"/>
        <v>0</v>
      </c>
      <c r="K268" s="152" t="s">
        <v>1</v>
      </c>
      <c r="L268" s="34"/>
      <c r="M268" s="157" t="s">
        <v>1</v>
      </c>
      <c r="N268" s="158" t="s">
        <v>41</v>
      </c>
      <c r="O268" s="59"/>
      <c r="P268" s="159">
        <f t="shared" si="41"/>
        <v>0</v>
      </c>
      <c r="Q268" s="159">
        <v>0</v>
      </c>
      <c r="R268" s="159">
        <f t="shared" si="42"/>
        <v>0</v>
      </c>
      <c r="S268" s="159">
        <v>0</v>
      </c>
      <c r="T268" s="160">
        <f t="shared" si="43"/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1" t="s">
        <v>126</v>
      </c>
      <c r="AT268" s="161" t="s">
        <v>203</v>
      </c>
      <c r="AU268" s="161" t="s">
        <v>82</v>
      </c>
      <c r="AY268" s="18" t="s">
        <v>201</v>
      </c>
      <c r="BE268" s="162">
        <f t="shared" si="44"/>
        <v>0</v>
      </c>
      <c r="BF268" s="162">
        <f t="shared" si="45"/>
        <v>0</v>
      </c>
      <c r="BG268" s="162">
        <f t="shared" si="46"/>
        <v>0</v>
      </c>
      <c r="BH268" s="162">
        <f t="shared" si="47"/>
        <v>0</v>
      </c>
      <c r="BI268" s="162">
        <f t="shared" si="48"/>
        <v>0</v>
      </c>
      <c r="BJ268" s="18" t="s">
        <v>82</v>
      </c>
      <c r="BK268" s="162">
        <f t="shared" si="49"/>
        <v>0</v>
      </c>
      <c r="BL268" s="18" t="s">
        <v>126</v>
      </c>
      <c r="BM268" s="161" t="s">
        <v>2294</v>
      </c>
    </row>
    <row r="269" spans="1:65" s="2" customFormat="1" ht="16.5" customHeight="1">
      <c r="A269" s="33"/>
      <c r="B269" s="149"/>
      <c r="C269" s="150" t="s">
        <v>874</v>
      </c>
      <c r="D269" s="150" t="s">
        <v>203</v>
      </c>
      <c r="E269" s="151" t="s">
        <v>2295</v>
      </c>
      <c r="F269" s="152" t="s">
        <v>2296</v>
      </c>
      <c r="G269" s="153" t="s">
        <v>556</v>
      </c>
      <c r="H269" s="154">
        <v>1</v>
      </c>
      <c r="I269" s="155"/>
      <c r="J269" s="156">
        <f t="shared" si="40"/>
        <v>0</v>
      </c>
      <c r="K269" s="152" t="s">
        <v>1</v>
      </c>
      <c r="L269" s="34"/>
      <c r="M269" s="157" t="s">
        <v>1</v>
      </c>
      <c r="N269" s="158" t="s">
        <v>41</v>
      </c>
      <c r="O269" s="59"/>
      <c r="P269" s="159">
        <f t="shared" si="41"/>
        <v>0</v>
      </c>
      <c r="Q269" s="159">
        <v>0</v>
      </c>
      <c r="R269" s="159">
        <f t="shared" si="42"/>
        <v>0</v>
      </c>
      <c r="S269" s="159">
        <v>0</v>
      </c>
      <c r="T269" s="160">
        <f t="shared" si="43"/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1" t="s">
        <v>126</v>
      </c>
      <c r="AT269" s="161" t="s">
        <v>203</v>
      </c>
      <c r="AU269" s="161" t="s">
        <v>82</v>
      </c>
      <c r="AY269" s="18" t="s">
        <v>201</v>
      </c>
      <c r="BE269" s="162">
        <f t="shared" si="44"/>
        <v>0</v>
      </c>
      <c r="BF269" s="162">
        <f t="shared" si="45"/>
        <v>0</v>
      </c>
      <c r="BG269" s="162">
        <f t="shared" si="46"/>
        <v>0</v>
      </c>
      <c r="BH269" s="162">
        <f t="shared" si="47"/>
        <v>0</v>
      </c>
      <c r="BI269" s="162">
        <f t="shared" si="48"/>
        <v>0</v>
      </c>
      <c r="BJ269" s="18" t="s">
        <v>82</v>
      </c>
      <c r="BK269" s="162">
        <f t="shared" si="49"/>
        <v>0</v>
      </c>
      <c r="BL269" s="18" t="s">
        <v>126</v>
      </c>
      <c r="BM269" s="161" t="s">
        <v>2297</v>
      </c>
    </row>
    <row r="270" spans="1:65" s="2" customFormat="1" ht="16.5" customHeight="1">
      <c r="A270" s="33"/>
      <c r="B270" s="149"/>
      <c r="C270" s="150" t="s">
        <v>879</v>
      </c>
      <c r="D270" s="150" t="s">
        <v>203</v>
      </c>
      <c r="E270" s="151" t="s">
        <v>2298</v>
      </c>
      <c r="F270" s="152" t="s">
        <v>2299</v>
      </c>
      <c r="G270" s="153" t="s">
        <v>556</v>
      </c>
      <c r="H270" s="154">
        <v>27</v>
      </c>
      <c r="I270" s="155"/>
      <c r="J270" s="156">
        <f t="shared" si="40"/>
        <v>0</v>
      </c>
      <c r="K270" s="152" t="s">
        <v>1</v>
      </c>
      <c r="L270" s="34"/>
      <c r="M270" s="157" t="s">
        <v>1</v>
      </c>
      <c r="N270" s="158" t="s">
        <v>41</v>
      </c>
      <c r="O270" s="59"/>
      <c r="P270" s="159">
        <f t="shared" si="41"/>
        <v>0</v>
      </c>
      <c r="Q270" s="159">
        <v>0</v>
      </c>
      <c r="R270" s="159">
        <f t="shared" si="42"/>
        <v>0</v>
      </c>
      <c r="S270" s="159">
        <v>0</v>
      </c>
      <c r="T270" s="160">
        <f t="shared" si="4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1" t="s">
        <v>126</v>
      </c>
      <c r="AT270" s="161" t="s">
        <v>203</v>
      </c>
      <c r="AU270" s="161" t="s">
        <v>82</v>
      </c>
      <c r="AY270" s="18" t="s">
        <v>201</v>
      </c>
      <c r="BE270" s="162">
        <f t="shared" si="44"/>
        <v>0</v>
      </c>
      <c r="BF270" s="162">
        <f t="shared" si="45"/>
        <v>0</v>
      </c>
      <c r="BG270" s="162">
        <f t="shared" si="46"/>
        <v>0</v>
      </c>
      <c r="BH270" s="162">
        <f t="shared" si="47"/>
        <v>0</v>
      </c>
      <c r="BI270" s="162">
        <f t="shared" si="48"/>
        <v>0</v>
      </c>
      <c r="BJ270" s="18" t="s">
        <v>82</v>
      </c>
      <c r="BK270" s="162">
        <f t="shared" si="49"/>
        <v>0</v>
      </c>
      <c r="BL270" s="18" t="s">
        <v>126</v>
      </c>
      <c r="BM270" s="161" t="s">
        <v>2300</v>
      </c>
    </row>
    <row r="271" spans="1:65" s="2" customFormat="1" ht="16.5" customHeight="1">
      <c r="A271" s="33"/>
      <c r="B271" s="149"/>
      <c r="C271" s="150" t="s">
        <v>887</v>
      </c>
      <c r="D271" s="150" t="s">
        <v>203</v>
      </c>
      <c r="E271" s="151" t="s">
        <v>2301</v>
      </c>
      <c r="F271" s="152" t="s">
        <v>2302</v>
      </c>
      <c r="G271" s="153" t="s">
        <v>556</v>
      </c>
      <c r="H271" s="154">
        <v>3</v>
      </c>
      <c r="I271" s="155"/>
      <c r="J271" s="156">
        <f t="shared" si="40"/>
        <v>0</v>
      </c>
      <c r="K271" s="152" t="s">
        <v>1</v>
      </c>
      <c r="L271" s="34"/>
      <c r="M271" s="157" t="s">
        <v>1</v>
      </c>
      <c r="N271" s="158" t="s">
        <v>41</v>
      </c>
      <c r="O271" s="59"/>
      <c r="P271" s="159">
        <f t="shared" si="41"/>
        <v>0</v>
      </c>
      <c r="Q271" s="159">
        <v>0</v>
      </c>
      <c r="R271" s="159">
        <f t="shared" si="42"/>
        <v>0</v>
      </c>
      <c r="S271" s="159">
        <v>0</v>
      </c>
      <c r="T271" s="160">
        <f t="shared" si="4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1" t="s">
        <v>126</v>
      </c>
      <c r="AT271" s="161" t="s">
        <v>203</v>
      </c>
      <c r="AU271" s="161" t="s">
        <v>82</v>
      </c>
      <c r="AY271" s="18" t="s">
        <v>201</v>
      </c>
      <c r="BE271" s="162">
        <f t="shared" si="44"/>
        <v>0</v>
      </c>
      <c r="BF271" s="162">
        <f t="shared" si="45"/>
        <v>0</v>
      </c>
      <c r="BG271" s="162">
        <f t="shared" si="46"/>
        <v>0</v>
      </c>
      <c r="BH271" s="162">
        <f t="shared" si="47"/>
        <v>0</v>
      </c>
      <c r="BI271" s="162">
        <f t="shared" si="48"/>
        <v>0</v>
      </c>
      <c r="BJ271" s="18" t="s">
        <v>82</v>
      </c>
      <c r="BK271" s="162">
        <f t="shared" si="49"/>
        <v>0</v>
      </c>
      <c r="BL271" s="18" t="s">
        <v>126</v>
      </c>
      <c r="BM271" s="161" t="s">
        <v>2303</v>
      </c>
    </row>
    <row r="272" spans="1:65" s="2" customFormat="1" ht="16.5" customHeight="1">
      <c r="A272" s="33"/>
      <c r="B272" s="149"/>
      <c r="C272" s="150" t="s">
        <v>893</v>
      </c>
      <c r="D272" s="150" t="s">
        <v>203</v>
      </c>
      <c r="E272" s="151" t="s">
        <v>2304</v>
      </c>
      <c r="F272" s="152" t="s">
        <v>2305</v>
      </c>
      <c r="G272" s="153" t="s">
        <v>556</v>
      </c>
      <c r="H272" s="154">
        <v>6</v>
      </c>
      <c r="I272" s="155"/>
      <c r="J272" s="156">
        <f t="shared" si="40"/>
        <v>0</v>
      </c>
      <c r="K272" s="152" t="s">
        <v>1</v>
      </c>
      <c r="L272" s="34"/>
      <c r="M272" s="157" t="s">
        <v>1</v>
      </c>
      <c r="N272" s="158" t="s">
        <v>41</v>
      </c>
      <c r="O272" s="59"/>
      <c r="P272" s="159">
        <f t="shared" si="41"/>
        <v>0</v>
      </c>
      <c r="Q272" s="159">
        <v>0</v>
      </c>
      <c r="R272" s="159">
        <f t="shared" si="42"/>
        <v>0</v>
      </c>
      <c r="S272" s="159">
        <v>0</v>
      </c>
      <c r="T272" s="160">
        <f t="shared" si="4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1" t="s">
        <v>126</v>
      </c>
      <c r="AT272" s="161" t="s">
        <v>203</v>
      </c>
      <c r="AU272" s="161" t="s">
        <v>82</v>
      </c>
      <c r="AY272" s="18" t="s">
        <v>201</v>
      </c>
      <c r="BE272" s="162">
        <f t="shared" si="44"/>
        <v>0</v>
      </c>
      <c r="BF272" s="162">
        <f t="shared" si="45"/>
        <v>0</v>
      </c>
      <c r="BG272" s="162">
        <f t="shared" si="46"/>
        <v>0</v>
      </c>
      <c r="BH272" s="162">
        <f t="shared" si="47"/>
        <v>0</v>
      </c>
      <c r="BI272" s="162">
        <f t="shared" si="48"/>
        <v>0</v>
      </c>
      <c r="BJ272" s="18" t="s">
        <v>82</v>
      </c>
      <c r="BK272" s="162">
        <f t="shared" si="49"/>
        <v>0</v>
      </c>
      <c r="BL272" s="18" t="s">
        <v>126</v>
      </c>
      <c r="BM272" s="161" t="s">
        <v>2306</v>
      </c>
    </row>
    <row r="273" spans="1:65" s="12" customFormat="1" ht="25.9" customHeight="1">
      <c r="B273" s="136"/>
      <c r="D273" s="137" t="s">
        <v>75</v>
      </c>
      <c r="E273" s="138" t="s">
        <v>2148</v>
      </c>
      <c r="F273" s="138" t="s">
        <v>2149</v>
      </c>
      <c r="I273" s="139"/>
      <c r="J273" s="140">
        <f>BK273</f>
        <v>0</v>
      </c>
      <c r="L273" s="136"/>
      <c r="M273" s="141"/>
      <c r="N273" s="142"/>
      <c r="O273" s="142"/>
      <c r="P273" s="143">
        <f>SUM(P274:P290)</f>
        <v>0</v>
      </c>
      <c r="Q273" s="142"/>
      <c r="R273" s="143">
        <f>SUM(R274:R290)</f>
        <v>0</v>
      </c>
      <c r="S273" s="142"/>
      <c r="T273" s="144">
        <f>SUM(T274:T290)</f>
        <v>0</v>
      </c>
      <c r="AR273" s="137" t="s">
        <v>82</v>
      </c>
      <c r="AT273" s="145" t="s">
        <v>75</v>
      </c>
      <c r="AU273" s="145" t="s">
        <v>76</v>
      </c>
      <c r="AY273" s="137" t="s">
        <v>201</v>
      </c>
      <c r="BK273" s="146">
        <f>SUM(BK274:BK290)</f>
        <v>0</v>
      </c>
    </row>
    <row r="274" spans="1:65" s="2" customFormat="1" ht="16.5" customHeight="1">
      <c r="A274" s="33"/>
      <c r="B274" s="149"/>
      <c r="C274" s="150" t="s">
        <v>897</v>
      </c>
      <c r="D274" s="150" t="s">
        <v>203</v>
      </c>
      <c r="E274" s="151" t="s">
        <v>2307</v>
      </c>
      <c r="F274" s="152" t="s">
        <v>2308</v>
      </c>
      <c r="G274" s="153" t="s">
        <v>2061</v>
      </c>
      <c r="H274" s="154">
        <v>2</v>
      </c>
      <c r="I274" s="155"/>
      <c r="J274" s="156">
        <f t="shared" ref="J274:J290" si="50">ROUND(I274*H274,2)</f>
        <v>0</v>
      </c>
      <c r="K274" s="152" t="s">
        <v>1</v>
      </c>
      <c r="L274" s="34"/>
      <c r="M274" s="157" t="s">
        <v>1</v>
      </c>
      <c r="N274" s="158" t="s">
        <v>41</v>
      </c>
      <c r="O274" s="59"/>
      <c r="P274" s="159">
        <f t="shared" ref="P274:P290" si="51">O274*H274</f>
        <v>0</v>
      </c>
      <c r="Q274" s="159">
        <v>0</v>
      </c>
      <c r="R274" s="159">
        <f t="shared" ref="R274:R290" si="52">Q274*H274</f>
        <v>0</v>
      </c>
      <c r="S274" s="159">
        <v>0</v>
      </c>
      <c r="T274" s="160">
        <f t="shared" ref="T274:T290" si="53"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1" t="s">
        <v>126</v>
      </c>
      <c r="AT274" s="161" t="s">
        <v>203</v>
      </c>
      <c r="AU274" s="161" t="s">
        <v>82</v>
      </c>
      <c r="AY274" s="18" t="s">
        <v>201</v>
      </c>
      <c r="BE274" s="162">
        <f t="shared" ref="BE274:BE290" si="54">IF(N274="základní",J274,0)</f>
        <v>0</v>
      </c>
      <c r="BF274" s="162">
        <f t="shared" ref="BF274:BF290" si="55">IF(N274="snížená",J274,0)</f>
        <v>0</v>
      </c>
      <c r="BG274" s="162">
        <f t="shared" ref="BG274:BG290" si="56">IF(N274="zákl. přenesená",J274,0)</f>
        <v>0</v>
      </c>
      <c r="BH274" s="162">
        <f t="shared" ref="BH274:BH290" si="57">IF(N274="sníž. přenesená",J274,0)</f>
        <v>0</v>
      </c>
      <c r="BI274" s="162">
        <f t="shared" ref="BI274:BI290" si="58">IF(N274="nulová",J274,0)</f>
        <v>0</v>
      </c>
      <c r="BJ274" s="18" t="s">
        <v>82</v>
      </c>
      <c r="BK274" s="162">
        <f t="shared" ref="BK274:BK290" si="59">ROUND(I274*H274,2)</f>
        <v>0</v>
      </c>
      <c r="BL274" s="18" t="s">
        <v>126</v>
      </c>
      <c r="BM274" s="161" t="s">
        <v>2309</v>
      </c>
    </row>
    <row r="275" spans="1:65" s="2" customFormat="1" ht="16.5" customHeight="1">
      <c r="A275" s="33"/>
      <c r="B275" s="149"/>
      <c r="C275" s="150" t="s">
        <v>902</v>
      </c>
      <c r="D275" s="150" t="s">
        <v>203</v>
      </c>
      <c r="E275" s="151" t="s">
        <v>2310</v>
      </c>
      <c r="F275" s="152" t="s">
        <v>2311</v>
      </c>
      <c r="G275" s="153" t="s">
        <v>2061</v>
      </c>
      <c r="H275" s="154">
        <v>16</v>
      </c>
      <c r="I275" s="155"/>
      <c r="J275" s="156">
        <f t="shared" si="50"/>
        <v>0</v>
      </c>
      <c r="K275" s="152" t="s">
        <v>1</v>
      </c>
      <c r="L275" s="34"/>
      <c r="M275" s="157" t="s">
        <v>1</v>
      </c>
      <c r="N275" s="158" t="s">
        <v>41</v>
      </c>
      <c r="O275" s="59"/>
      <c r="P275" s="159">
        <f t="shared" si="51"/>
        <v>0</v>
      </c>
      <c r="Q275" s="159">
        <v>0</v>
      </c>
      <c r="R275" s="159">
        <f t="shared" si="52"/>
        <v>0</v>
      </c>
      <c r="S275" s="159">
        <v>0</v>
      </c>
      <c r="T275" s="160">
        <f t="shared" si="53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1" t="s">
        <v>126</v>
      </c>
      <c r="AT275" s="161" t="s">
        <v>203</v>
      </c>
      <c r="AU275" s="161" t="s">
        <v>82</v>
      </c>
      <c r="AY275" s="18" t="s">
        <v>201</v>
      </c>
      <c r="BE275" s="162">
        <f t="shared" si="54"/>
        <v>0</v>
      </c>
      <c r="BF275" s="162">
        <f t="shared" si="55"/>
        <v>0</v>
      </c>
      <c r="BG275" s="162">
        <f t="shared" si="56"/>
        <v>0</v>
      </c>
      <c r="BH275" s="162">
        <f t="shared" si="57"/>
        <v>0</v>
      </c>
      <c r="BI275" s="162">
        <f t="shared" si="58"/>
        <v>0</v>
      </c>
      <c r="BJ275" s="18" t="s">
        <v>82</v>
      </c>
      <c r="BK275" s="162">
        <f t="shared" si="59"/>
        <v>0</v>
      </c>
      <c r="BL275" s="18" t="s">
        <v>126</v>
      </c>
      <c r="BM275" s="161" t="s">
        <v>2312</v>
      </c>
    </row>
    <row r="276" spans="1:65" s="2" customFormat="1" ht="16.5" customHeight="1">
      <c r="A276" s="33"/>
      <c r="B276" s="149"/>
      <c r="C276" s="150" t="s">
        <v>907</v>
      </c>
      <c r="D276" s="150" t="s">
        <v>203</v>
      </c>
      <c r="E276" s="151" t="s">
        <v>2313</v>
      </c>
      <c r="F276" s="152" t="s">
        <v>2314</v>
      </c>
      <c r="G276" s="153" t="s">
        <v>2061</v>
      </c>
      <c r="H276" s="154">
        <v>18</v>
      </c>
      <c r="I276" s="155"/>
      <c r="J276" s="156">
        <f t="shared" si="50"/>
        <v>0</v>
      </c>
      <c r="K276" s="152" t="s">
        <v>1</v>
      </c>
      <c r="L276" s="34"/>
      <c r="M276" s="157" t="s">
        <v>1</v>
      </c>
      <c r="N276" s="158" t="s">
        <v>41</v>
      </c>
      <c r="O276" s="59"/>
      <c r="P276" s="159">
        <f t="shared" si="51"/>
        <v>0</v>
      </c>
      <c r="Q276" s="159">
        <v>0</v>
      </c>
      <c r="R276" s="159">
        <f t="shared" si="52"/>
        <v>0</v>
      </c>
      <c r="S276" s="159">
        <v>0</v>
      </c>
      <c r="T276" s="160">
        <f t="shared" si="53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1" t="s">
        <v>126</v>
      </c>
      <c r="AT276" s="161" t="s">
        <v>203</v>
      </c>
      <c r="AU276" s="161" t="s">
        <v>82</v>
      </c>
      <c r="AY276" s="18" t="s">
        <v>201</v>
      </c>
      <c r="BE276" s="162">
        <f t="shared" si="54"/>
        <v>0</v>
      </c>
      <c r="BF276" s="162">
        <f t="shared" si="55"/>
        <v>0</v>
      </c>
      <c r="BG276" s="162">
        <f t="shared" si="56"/>
        <v>0</v>
      </c>
      <c r="BH276" s="162">
        <f t="shared" si="57"/>
        <v>0</v>
      </c>
      <c r="BI276" s="162">
        <f t="shared" si="58"/>
        <v>0</v>
      </c>
      <c r="BJ276" s="18" t="s">
        <v>82</v>
      </c>
      <c r="BK276" s="162">
        <f t="shared" si="59"/>
        <v>0</v>
      </c>
      <c r="BL276" s="18" t="s">
        <v>126</v>
      </c>
      <c r="BM276" s="161" t="s">
        <v>2315</v>
      </c>
    </row>
    <row r="277" spans="1:65" s="2" customFormat="1" ht="16.5" customHeight="1">
      <c r="A277" s="33"/>
      <c r="B277" s="149"/>
      <c r="C277" s="150" t="s">
        <v>911</v>
      </c>
      <c r="D277" s="150" t="s">
        <v>203</v>
      </c>
      <c r="E277" s="151" t="s">
        <v>2316</v>
      </c>
      <c r="F277" s="152" t="s">
        <v>2317</v>
      </c>
      <c r="G277" s="153" t="s">
        <v>2061</v>
      </c>
      <c r="H277" s="154">
        <v>2</v>
      </c>
      <c r="I277" s="155"/>
      <c r="J277" s="156">
        <f t="shared" si="50"/>
        <v>0</v>
      </c>
      <c r="K277" s="152" t="s">
        <v>1</v>
      </c>
      <c r="L277" s="34"/>
      <c r="M277" s="157" t="s">
        <v>1</v>
      </c>
      <c r="N277" s="158" t="s">
        <v>41</v>
      </c>
      <c r="O277" s="59"/>
      <c r="P277" s="159">
        <f t="shared" si="51"/>
        <v>0</v>
      </c>
      <c r="Q277" s="159">
        <v>0</v>
      </c>
      <c r="R277" s="159">
        <f t="shared" si="52"/>
        <v>0</v>
      </c>
      <c r="S277" s="159">
        <v>0</v>
      </c>
      <c r="T277" s="160">
        <f t="shared" si="53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61" t="s">
        <v>126</v>
      </c>
      <c r="AT277" s="161" t="s">
        <v>203</v>
      </c>
      <c r="AU277" s="161" t="s">
        <v>82</v>
      </c>
      <c r="AY277" s="18" t="s">
        <v>201</v>
      </c>
      <c r="BE277" s="162">
        <f t="shared" si="54"/>
        <v>0</v>
      </c>
      <c r="BF277" s="162">
        <f t="shared" si="55"/>
        <v>0</v>
      </c>
      <c r="BG277" s="162">
        <f t="shared" si="56"/>
        <v>0</v>
      </c>
      <c r="BH277" s="162">
        <f t="shared" si="57"/>
        <v>0</v>
      </c>
      <c r="BI277" s="162">
        <f t="shared" si="58"/>
        <v>0</v>
      </c>
      <c r="BJ277" s="18" t="s">
        <v>82</v>
      </c>
      <c r="BK277" s="162">
        <f t="shared" si="59"/>
        <v>0</v>
      </c>
      <c r="BL277" s="18" t="s">
        <v>126</v>
      </c>
      <c r="BM277" s="161" t="s">
        <v>2318</v>
      </c>
    </row>
    <row r="278" spans="1:65" s="2" customFormat="1" ht="16.5" customHeight="1">
      <c r="A278" s="33"/>
      <c r="B278" s="149"/>
      <c r="C278" s="150" t="s">
        <v>915</v>
      </c>
      <c r="D278" s="150" t="s">
        <v>203</v>
      </c>
      <c r="E278" s="151" t="s">
        <v>2319</v>
      </c>
      <c r="F278" s="152" t="s">
        <v>2320</v>
      </c>
      <c r="G278" s="153" t="s">
        <v>2061</v>
      </c>
      <c r="H278" s="154">
        <v>8</v>
      </c>
      <c r="I278" s="155"/>
      <c r="J278" s="156">
        <f t="shared" si="50"/>
        <v>0</v>
      </c>
      <c r="K278" s="152" t="s">
        <v>1</v>
      </c>
      <c r="L278" s="34"/>
      <c r="M278" s="157" t="s">
        <v>1</v>
      </c>
      <c r="N278" s="158" t="s">
        <v>41</v>
      </c>
      <c r="O278" s="59"/>
      <c r="P278" s="159">
        <f t="shared" si="51"/>
        <v>0</v>
      </c>
      <c r="Q278" s="159">
        <v>0</v>
      </c>
      <c r="R278" s="159">
        <f t="shared" si="52"/>
        <v>0</v>
      </c>
      <c r="S278" s="159">
        <v>0</v>
      </c>
      <c r="T278" s="160">
        <f t="shared" si="53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1" t="s">
        <v>126</v>
      </c>
      <c r="AT278" s="161" t="s">
        <v>203</v>
      </c>
      <c r="AU278" s="161" t="s">
        <v>82</v>
      </c>
      <c r="AY278" s="18" t="s">
        <v>201</v>
      </c>
      <c r="BE278" s="162">
        <f t="shared" si="54"/>
        <v>0</v>
      </c>
      <c r="BF278" s="162">
        <f t="shared" si="55"/>
        <v>0</v>
      </c>
      <c r="BG278" s="162">
        <f t="shared" si="56"/>
        <v>0</v>
      </c>
      <c r="BH278" s="162">
        <f t="shared" si="57"/>
        <v>0</v>
      </c>
      <c r="BI278" s="162">
        <f t="shared" si="58"/>
        <v>0</v>
      </c>
      <c r="BJ278" s="18" t="s">
        <v>82</v>
      </c>
      <c r="BK278" s="162">
        <f t="shared" si="59"/>
        <v>0</v>
      </c>
      <c r="BL278" s="18" t="s">
        <v>126</v>
      </c>
      <c r="BM278" s="161" t="s">
        <v>2321</v>
      </c>
    </row>
    <row r="279" spans="1:65" s="2" customFormat="1" ht="16.5" customHeight="1">
      <c r="A279" s="33"/>
      <c r="B279" s="149"/>
      <c r="C279" s="150" t="s">
        <v>920</v>
      </c>
      <c r="D279" s="150" t="s">
        <v>203</v>
      </c>
      <c r="E279" s="151" t="s">
        <v>2322</v>
      </c>
      <c r="F279" s="152" t="s">
        <v>2323</v>
      </c>
      <c r="G279" s="153" t="s">
        <v>2061</v>
      </c>
      <c r="H279" s="154">
        <v>9</v>
      </c>
      <c r="I279" s="155"/>
      <c r="J279" s="156">
        <f t="shared" si="50"/>
        <v>0</v>
      </c>
      <c r="K279" s="152" t="s">
        <v>1</v>
      </c>
      <c r="L279" s="34"/>
      <c r="M279" s="157" t="s">
        <v>1</v>
      </c>
      <c r="N279" s="158" t="s">
        <v>41</v>
      </c>
      <c r="O279" s="59"/>
      <c r="P279" s="159">
        <f t="shared" si="51"/>
        <v>0</v>
      </c>
      <c r="Q279" s="159">
        <v>0</v>
      </c>
      <c r="R279" s="159">
        <f t="shared" si="52"/>
        <v>0</v>
      </c>
      <c r="S279" s="159">
        <v>0</v>
      </c>
      <c r="T279" s="160">
        <f t="shared" si="53"/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1" t="s">
        <v>126</v>
      </c>
      <c r="AT279" s="161" t="s">
        <v>203</v>
      </c>
      <c r="AU279" s="161" t="s">
        <v>82</v>
      </c>
      <c r="AY279" s="18" t="s">
        <v>201</v>
      </c>
      <c r="BE279" s="162">
        <f t="shared" si="54"/>
        <v>0</v>
      </c>
      <c r="BF279" s="162">
        <f t="shared" si="55"/>
        <v>0</v>
      </c>
      <c r="BG279" s="162">
        <f t="shared" si="56"/>
        <v>0</v>
      </c>
      <c r="BH279" s="162">
        <f t="shared" si="57"/>
        <v>0</v>
      </c>
      <c r="BI279" s="162">
        <f t="shared" si="58"/>
        <v>0</v>
      </c>
      <c r="BJ279" s="18" t="s">
        <v>82</v>
      </c>
      <c r="BK279" s="162">
        <f t="shared" si="59"/>
        <v>0</v>
      </c>
      <c r="BL279" s="18" t="s">
        <v>126</v>
      </c>
      <c r="BM279" s="161" t="s">
        <v>2324</v>
      </c>
    </row>
    <row r="280" spans="1:65" s="2" customFormat="1" ht="16.5" customHeight="1">
      <c r="A280" s="33"/>
      <c r="B280" s="149"/>
      <c r="C280" s="150" t="s">
        <v>926</v>
      </c>
      <c r="D280" s="150" t="s">
        <v>203</v>
      </c>
      <c r="E280" s="151" t="s">
        <v>2325</v>
      </c>
      <c r="F280" s="152" t="s">
        <v>2326</v>
      </c>
      <c r="G280" s="153" t="s">
        <v>2061</v>
      </c>
      <c r="H280" s="154">
        <v>1</v>
      </c>
      <c r="I280" s="155"/>
      <c r="J280" s="156">
        <f t="shared" si="50"/>
        <v>0</v>
      </c>
      <c r="K280" s="152" t="s">
        <v>1</v>
      </c>
      <c r="L280" s="34"/>
      <c r="M280" s="157" t="s">
        <v>1</v>
      </c>
      <c r="N280" s="158" t="s">
        <v>41</v>
      </c>
      <c r="O280" s="59"/>
      <c r="P280" s="159">
        <f t="shared" si="51"/>
        <v>0</v>
      </c>
      <c r="Q280" s="159">
        <v>0</v>
      </c>
      <c r="R280" s="159">
        <f t="shared" si="52"/>
        <v>0</v>
      </c>
      <c r="S280" s="159">
        <v>0</v>
      </c>
      <c r="T280" s="160">
        <f t="shared" si="53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61" t="s">
        <v>126</v>
      </c>
      <c r="AT280" s="161" t="s">
        <v>203</v>
      </c>
      <c r="AU280" s="161" t="s">
        <v>82</v>
      </c>
      <c r="AY280" s="18" t="s">
        <v>201</v>
      </c>
      <c r="BE280" s="162">
        <f t="shared" si="54"/>
        <v>0</v>
      </c>
      <c r="BF280" s="162">
        <f t="shared" si="55"/>
        <v>0</v>
      </c>
      <c r="BG280" s="162">
        <f t="shared" si="56"/>
        <v>0</v>
      </c>
      <c r="BH280" s="162">
        <f t="shared" si="57"/>
        <v>0</v>
      </c>
      <c r="BI280" s="162">
        <f t="shared" si="58"/>
        <v>0</v>
      </c>
      <c r="BJ280" s="18" t="s">
        <v>82</v>
      </c>
      <c r="BK280" s="162">
        <f t="shared" si="59"/>
        <v>0</v>
      </c>
      <c r="BL280" s="18" t="s">
        <v>126</v>
      </c>
      <c r="BM280" s="161" t="s">
        <v>2327</v>
      </c>
    </row>
    <row r="281" spans="1:65" s="2" customFormat="1" ht="16.5" customHeight="1">
      <c r="A281" s="33"/>
      <c r="B281" s="149"/>
      <c r="C281" s="150" t="s">
        <v>934</v>
      </c>
      <c r="D281" s="150" t="s">
        <v>203</v>
      </c>
      <c r="E281" s="151" t="s">
        <v>2328</v>
      </c>
      <c r="F281" s="152" t="s">
        <v>2329</v>
      </c>
      <c r="G281" s="153" t="s">
        <v>2061</v>
      </c>
      <c r="H281" s="154">
        <v>2</v>
      </c>
      <c r="I281" s="155"/>
      <c r="J281" s="156">
        <f t="shared" si="50"/>
        <v>0</v>
      </c>
      <c r="K281" s="152" t="s">
        <v>1</v>
      </c>
      <c r="L281" s="34"/>
      <c r="M281" s="157" t="s">
        <v>1</v>
      </c>
      <c r="N281" s="158" t="s">
        <v>41</v>
      </c>
      <c r="O281" s="59"/>
      <c r="P281" s="159">
        <f t="shared" si="51"/>
        <v>0</v>
      </c>
      <c r="Q281" s="159">
        <v>0</v>
      </c>
      <c r="R281" s="159">
        <f t="shared" si="52"/>
        <v>0</v>
      </c>
      <c r="S281" s="159">
        <v>0</v>
      </c>
      <c r="T281" s="160">
        <f t="shared" si="53"/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1" t="s">
        <v>126</v>
      </c>
      <c r="AT281" s="161" t="s">
        <v>203</v>
      </c>
      <c r="AU281" s="161" t="s">
        <v>82</v>
      </c>
      <c r="AY281" s="18" t="s">
        <v>201</v>
      </c>
      <c r="BE281" s="162">
        <f t="shared" si="54"/>
        <v>0</v>
      </c>
      <c r="BF281" s="162">
        <f t="shared" si="55"/>
        <v>0</v>
      </c>
      <c r="BG281" s="162">
        <f t="shared" si="56"/>
        <v>0</v>
      </c>
      <c r="BH281" s="162">
        <f t="shared" si="57"/>
        <v>0</v>
      </c>
      <c r="BI281" s="162">
        <f t="shared" si="58"/>
        <v>0</v>
      </c>
      <c r="BJ281" s="18" t="s">
        <v>82</v>
      </c>
      <c r="BK281" s="162">
        <f t="shared" si="59"/>
        <v>0</v>
      </c>
      <c r="BL281" s="18" t="s">
        <v>126</v>
      </c>
      <c r="BM281" s="161" t="s">
        <v>2330</v>
      </c>
    </row>
    <row r="282" spans="1:65" s="2" customFormat="1" ht="16.5" customHeight="1">
      <c r="A282" s="33"/>
      <c r="B282" s="149"/>
      <c r="C282" s="150" t="s">
        <v>940</v>
      </c>
      <c r="D282" s="150" t="s">
        <v>203</v>
      </c>
      <c r="E282" s="151" t="s">
        <v>2331</v>
      </c>
      <c r="F282" s="152" t="s">
        <v>2332</v>
      </c>
      <c r="G282" s="153" t="s">
        <v>2061</v>
      </c>
      <c r="H282" s="154">
        <v>2</v>
      </c>
      <c r="I282" s="155"/>
      <c r="J282" s="156">
        <f t="shared" si="50"/>
        <v>0</v>
      </c>
      <c r="K282" s="152" t="s">
        <v>1</v>
      </c>
      <c r="L282" s="34"/>
      <c r="M282" s="157" t="s">
        <v>1</v>
      </c>
      <c r="N282" s="158" t="s">
        <v>41</v>
      </c>
      <c r="O282" s="59"/>
      <c r="P282" s="159">
        <f t="shared" si="51"/>
        <v>0</v>
      </c>
      <c r="Q282" s="159">
        <v>0</v>
      </c>
      <c r="R282" s="159">
        <f t="shared" si="52"/>
        <v>0</v>
      </c>
      <c r="S282" s="159">
        <v>0</v>
      </c>
      <c r="T282" s="160">
        <f t="shared" si="53"/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1" t="s">
        <v>126</v>
      </c>
      <c r="AT282" s="161" t="s">
        <v>203</v>
      </c>
      <c r="AU282" s="161" t="s">
        <v>82</v>
      </c>
      <c r="AY282" s="18" t="s">
        <v>201</v>
      </c>
      <c r="BE282" s="162">
        <f t="shared" si="54"/>
        <v>0</v>
      </c>
      <c r="BF282" s="162">
        <f t="shared" si="55"/>
        <v>0</v>
      </c>
      <c r="BG282" s="162">
        <f t="shared" si="56"/>
        <v>0</v>
      </c>
      <c r="BH282" s="162">
        <f t="shared" si="57"/>
        <v>0</v>
      </c>
      <c r="BI282" s="162">
        <f t="shared" si="58"/>
        <v>0</v>
      </c>
      <c r="BJ282" s="18" t="s">
        <v>82</v>
      </c>
      <c r="BK282" s="162">
        <f t="shared" si="59"/>
        <v>0</v>
      </c>
      <c r="BL282" s="18" t="s">
        <v>126</v>
      </c>
      <c r="BM282" s="161" t="s">
        <v>2333</v>
      </c>
    </row>
    <row r="283" spans="1:65" s="2" customFormat="1" ht="16.5" customHeight="1">
      <c r="A283" s="33"/>
      <c r="B283" s="149"/>
      <c r="C283" s="150" t="s">
        <v>945</v>
      </c>
      <c r="D283" s="150" t="s">
        <v>203</v>
      </c>
      <c r="E283" s="151" t="s">
        <v>2334</v>
      </c>
      <c r="F283" s="152" t="s">
        <v>2335</v>
      </c>
      <c r="G283" s="153" t="s">
        <v>2061</v>
      </c>
      <c r="H283" s="154">
        <v>1</v>
      </c>
      <c r="I283" s="155"/>
      <c r="J283" s="156">
        <f t="shared" si="50"/>
        <v>0</v>
      </c>
      <c r="K283" s="152" t="s">
        <v>1</v>
      </c>
      <c r="L283" s="34"/>
      <c r="M283" s="157" t="s">
        <v>1</v>
      </c>
      <c r="N283" s="158" t="s">
        <v>41</v>
      </c>
      <c r="O283" s="59"/>
      <c r="P283" s="159">
        <f t="shared" si="51"/>
        <v>0</v>
      </c>
      <c r="Q283" s="159">
        <v>0</v>
      </c>
      <c r="R283" s="159">
        <f t="shared" si="52"/>
        <v>0</v>
      </c>
      <c r="S283" s="159">
        <v>0</v>
      </c>
      <c r="T283" s="160">
        <f t="shared" si="53"/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1" t="s">
        <v>126</v>
      </c>
      <c r="AT283" s="161" t="s">
        <v>203</v>
      </c>
      <c r="AU283" s="161" t="s">
        <v>82</v>
      </c>
      <c r="AY283" s="18" t="s">
        <v>201</v>
      </c>
      <c r="BE283" s="162">
        <f t="shared" si="54"/>
        <v>0</v>
      </c>
      <c r="BF283" s="162">
        <f t="shared" si="55"/>
        <v>0</v>
      </c>
      <c r="BG283" s="162">
        <f t="shared" si="56"/>
        <v>0</v>
      </c>
      <c r="BH283" s="162">
        <f t="shared" si="57"/>
        <v>0</v>
      </c>
      <c r="BI283" s="162">
        <f t="shared" si="58"/>
        <v>0</v>
      </c>
      <c r="BJ283" s="18" t="s">
        <v>82</v>
      </c>
      <c r="BK283" s="162">
        <f t="shared" si="59"/>
        <v>0</v>
      </c>
      <c r="BL283" s="18" t="s">
        <v>126</v>
      </c>
      <c r="BM283" s="161" t="s">
        <v>2336</v>
      </c>
    </row>
    <row r="284" spans="1:65" s="2" customFormat="1" ht="16.5" customHeight="1">
      <c r="A284" s="33"/>
      <c r="B284" s="149"/>
      <c r="C284" s="150" t="s">
        <v>950</v>
      </c>
      <c r="D284" s="150" t="s">
        <v>203</v>
      </c>
      <c r="E284" s="151" t="s">
        <v>2337</v>
      </c>
      <c r="F284" s="152" t="s">
        <v>2338</v>
      </c>
      <c r="G284" s="153" t="s">
        <v>2061</v>
      </c>
      <c r="H284" s="154">
        <v>2</v>
      </c>
      <c r="I284" s="155"/>
      <c r="J284" s="156">
        <f t="shared" si="50"/>
        <v>0</v>
      </c>
      <c r="K284" s="152" t="s">
        <v>1</v>
      </c>
      <c r="L284" s="34"/>
      <c r="M284" s="157" t="s">
        <v>1</v>
      </c>
      <c r="N284" s="158" t="s">
        <v>41</v>
      </c>
      <c r="O284" s="59"/>
      <c r="P284" s="159">
        <f t="shared" si="51"/>
        <v>0</v>
      </c>
      <c r="Q284" s="159">
        <v>0</v>
      </c>
      <c r="R284" s="159">
        <f t="shared" si="52"/>
        <v>0</v>
      </c>
      <c r="S284" s="159">
        <v>0</v>
      </c>
      <c r="T284" s="160">
        <f t="shared" si="53"/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61" t="s">
        <v>126</v>
      </c>
      <c r="AT284" s="161" t="s">
        <v>203</v>
      </c>
      <c r="AU284" s="161" t="s">
        <v>82</v>
      </c>
      <c r="AY284" s="18" t="s">
        <v>201</v>
      </c>
      <c r="BE284" s="162">
        <f t="shared" si="54"/>
        <v>0</v>
      </c>
      <c r="BF284" s="162">
        <f t="shared" si="55"/>
        <v>0</v>
      </c>
      <c r="BG284" s="162">
        <f t="shared" si="56"/>
        <v>0</v>
      </c>
      <c r="BH284" s="162">
        <f t="shared" si="57"/>
        <v>0</v>
      </c>
      <c r="BI284" s="162">
        <f t="shared" si="58"/>
        <v>0</v>
      </c>
      <c r="BJ284" s="18" t="s">
        <v>82</v>
      </c>
      <c r="BK284" s="162">
        <f t="shared" si="59"/>
        <v>0</v>
      </c>
      <c r="BL284" s="18" t="s">
        <v>126</v>
      </c>
      <c r="BM284" s="161" t="s">
        <v>2339</v>
      </c>
    </row>
    <row r="285" spans="1:65" s="2" customFormat="1" ht="16.5" customHeight="1">
      <c r="A285" s="33"/>
      <c r="B285" s="149"/>
      <c r="C285" s="150" t="s">
        <v>954</v>
      </c>
      <c r="D285" s="150" t="s">
        <v>203</v>
      </c>
      <c r="E285" s="151" t="s">
        <v>2340</v>
      </c>
      <c r="F285" s="152" t="s">
        <v>2341</v>
      </c>
      <c r="G285" s="153" t="s">
        <v>2061</v>
      </c>
      <c r="H285" s="154">
        <v>2</v>
      </c>
      <c r="I285" s="155"/>
      <c r="J285" s="156">
        <f t="shared" si="50"/>
        <v>0</v>
      </c>
      <c r="K285" s="152" t="s">
        <v>1</v>
      </c>
      <c r="L285" s="34"/>
      <c r="M285" s="157" t="s">
        <v>1</v>
      </c>
      <c r="N285" s="158" t="s">
        <v>41</v>
      </c>
      <c r="O285" s="59"/>
      <c r="P285" s="159">
        <f t="shared" si="51"/>
        <v>0</v>
      </c>
      <c r="Q285" s="159">
        <v>0</v>
      </c>
      <c r="R285" s="159">
        <f t="shared" si="52"/>
        <v>0</v>
      </c>
      <c r="S285" s="159">
        <v>0</v>
      </c>
      <c r="T285" s="160">
        <f t="shared" si="53"/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1" t="s">
        <v>126</v>
      </c>
      <c r="AT285" s="161" t="s">
        <v>203</v>
      </c>
      <c r="AU285" s="161" t="s">
        <v>82</v>
      </c>
      <c r="AY285" s="18" t="s">
        <v>201</v>
      </c>
      <c r="BE285" s="162">
        <f t="shared" si="54"/>
        <v>0</v>
      </c>
      <c r="BF285" s="162">
        <f t="shared" si="55"/>
        <v>0</v>
      </c>
      <c r="BG285" s="162">
        <f t="shared" si="56"/>
        <v>0</v>
      </c>
      <c r="BH285" s="162">
        <f t="shared" si="57"/>
        <v>0</v>
      </c>
      <c r="BI285" s="162">
        <f t="shared" si="58"/>
        <v>0</v>
      </c>
      <c r="BJ285" s="18" t="s">
        <v>82</v>
      </c>
      <c r="BK285" s="162">
        <f t="shared" si="59"/>
        <v>0</v>
      </c>
      <c r="BL285" s="18" t="s">
        <v>126</v>
      </c>
      <c r="BM285" s="161" t="s">
        <v>2342</v>
      </c>
    </row>
    <row r="286" spans="1:65" s="2" customFormat="1" ht="16.5" customHeight="1">
      <c r="A286" s="33"/>
      <c r="B286" s="149"/>
      <c r="C286" s="150" t="s">
        <v>960</v>
      </c>
      <c r="D286" s="150" t="s">
        <v>203</v>
      </c>
      <c r="E286" s="151" t="s">
        <v>2343</v>
      </c>
      <c r="F286" s="152" t="s">
        <v>2344</v>
      </c>
      <c r="G286" s="153" t="s">
        <v>2061</v>
      </c>
      <c r="H286" s="154">
        <v>1</v>
      </c>
      <c r="I286" s="155"/>
      <c r="J286" s="156">
        <f t="shared" si="50"/>
        <v>0</v>
      </c>
      <c r="K286" s="152" t="s">
        <v>1</v>
      </c>
      <c r="L286" s="34"/>
      <c r="M286" s="157" t="s">
        <v>1</v>
      </c>
      <c r="N286" s="158" t="s">
        <v>41</v>
      </c>
      <c r="O286" s="59"/>
      <c r="P286" s="159">
        <f t="shared" si="51"/>
        <v>0</v>
      </c>
      <c r="Q286" s="159">
        <v>0</v>
      </c>
      <c r="R286" s="159">
        <f t="shared" si="52"/>
        <v>0</v>
      </c>
      <c r="S286" s="159">
        <v>0</v>
      </c>
      <c r="T286" s="160">
        <f t="shared" si="53"/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1" t="s">
        <v>126</v>
      </c>
      <c r="AT286" s="161" t="s">
        <v>203</v>
      </c>
      <c r="AU286" s="161" t="s">
        <v>82</v>
      </c>
      <c r="AY286" s="18" t="s">
        <v>201</v>
      </c>
      <c r="BE286" s="162">
        <f t="shared" si="54"/>
        <v>0</v>
      </c>
      <c r="BF286" s="162">
        <f t="shared" si="55"/>
        <v>0</v>
      </c>
      <c r="BG286" s="162">
        <f t="shared" si="56"/>
        <v>0</v>
      </c>
      <c r="BH286" s="162">
        <f t="shared" si="57"/>
        <v>0</v>
      </c>
      <c r="BI286" s="162">
        <f t="shared" si="58"/>
        <v>0</v>
      </c>
      <c r="BJ286" s="18" t="s">
        <v>82</v>
      </c>
      <c r="BK286" s="162">
        <f t="shared" si="59"/>
        <v>0</v>
      </c>
      <c r="BL286" s="18" t="s">
        <v>126</v>
      </c>
      <c r="BM286" s="161" t="s">
        <v>2345</v>
      </c>
    </row>
    <row r="287" spans="1:65" s="2" customFormat="1" ht="16.5" customHeight="1">
      <c r="A287" s="33"/>
      <c r="B287" s="149"/>
      <c r="C287" s="150" t="s">
        <v>972</v>
      </c>
      <c r="D287" s="150" t="s">
        <v>203</v>
      </c>
      <c r="E287" s="151" t="s">
        <v>2346</v>
      </c>
      <c r="F287" s="152" t="s">
        <v>2347</v>
      </c>
      <c r="G287" s="153" t="s">
        <v>2061</v>
      </c>
      <c r="H287" s="154">
        <v>1</v>
      </c>
      <c r="I287" s="155"/>
      <c r="J287" s="156">
        <f t="shared" si="50"/>
        <v>0</v>
      </c>
      <c r="K287" s="152" t="s">
        <v>1</v>
      </c>
      <c r="L287" s="34"/>
      <c r="M287" s="157" t="s">
        <v>1</v>
      </c>
      <c r="N287" s="158" t="s">
        <v>41</v>
      </c>
      <c r="O287" s="59"/>
      <c r="P287" s="159">
        <f t="shared" si="51"/>
        <v>0</v>
      </c>
      <c r="Q287" s="159">
        <v>0</v>
      </c>
      <c r="R287" s="159">
        <f t="shared" si="52"/>
        <v>0</v>
      </c>
      <c r="S287" s="159">
        <v>0</v>
      </c>
      <c r="T287" s="160">
        <f t="shared" si="53"/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1" t="s">
        <v>126</v>
      </c>
      <c r="AT287" s="161" t="s">
        <v>203</v>
      </c>
      <c r="AU287" s="161" t="s">
        <v>82</v>
      </c>
      <c r="AY287" s="18" t="s">
        <v>201</v>
      </c>
      <c r="BE287" s="162">
        <f t="shared" si="54"/>
        <v>0</v>
      </c>
      <c r="BF287" s="162">
        <f t="shared" si="55"/>
        <v>0</v>
      </c>
      <c r="BG287" s="162">
        <f t="shared" si="56"/>
        <v>0</v>
      </c>
      <c r="BH287" s="162">
        <f t="shared" si="57"/>
        <v>0</v>
      </c>
      <c r="BI287" s="162">
        <f t="shared" si="58"/>
        <v>0</v>
      </c>
      <c r="BJ287" s="18" t="s">
        <v>82</v>
      </c>
      <c r="BK287" s="162">
        <f t="shared" si="59"/>
        <v>0</v>
      </c>
      <c r="BL287" s="18" t="s">
        <v>126</v>
      </c>
      <c r="BM287" s="161" t="s">
        <v>2348</v>
      </c>
    </row>
    <row r="288" spans="1:65" s="2" customFormat="1" ht="16.5" customHeight="1">
      <c r="A288" s="33"/>
      <c r="B288" s="149"/>
      <c r="C288" s="150" t="s">
        <v>982</v>
      </c>
      <c r="D288" s="150" t="s">
        <v>203</v>
      </c>
      <c r="E288" s="151" t="s">
        <v>2349</v>
      </c>
      <c r="F288" s="152" t="s">
        <v>2350</v>
      </c>
      <c r="G288" s="153" t="s">
        <v>2061</v>
      </c>
      <c r="H288" s="154">
        <v>7</v>
      </c>
      <c r="I288" s="155"/>
      <c r="J288" s="156">
        <f t="shared" si="50"/>
        <v>0</v>
      </c>
      <c r="K288" s="152" t="s">
        <v>1</v>
      </c>
      <c r="L288" s="34"/>
      <c r="M288" s="157" t="s">
        <v>1</v>
      </c>
      <c r="N288" s="158" t="s">
        <v>41</v>
      </c>
      <c r="O288" s="59"/>
      <c r="P288" s="159">
        <f t="shared" si="51"/>
        <v>0</v>
      </c>
      <c r="Q288" s="159">
        <v>0</v>
      </c>
      <c r="R288" s="159">
        <f t="shared" si="52"/>
        <v>0</v>
      </c>
      <c r="S288" s="159">
        <v>0</v>
      </c>
      <c r="T288" s="160">
        <f t="shared" si="53"/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61" t="s">
        <v>126</v>
      </c>
      <c r="AT288" s="161" t="s">
        <v>203</v>
      </c>
      <c r="AU288" s="161" t="s">
        <v>82</v>
      </c>
      <c r="AY288" s="18" t="s">
        <v>201</v>
      </c>
      <c r="BE288" s="162">
        <f t="shared" si="54"/>
        <v>0</v>
      </c>
      <c r="BF288" s="162">
        <f t="shared" si="55"/>
        <v>0</v>
      </c>
      <c r="BG288" s="162">
        <f t="shared" si="56"/>
        <v>0</v>
      </c>
      <c r="BH288" s="162">
        <f t="shared" si="57"/>
        <v>0</v>
      </c>
      <c r="BI288" s="162">
        <f t="shared" si="58"/>
        <v>0</v>
      </c>
      <c r="BJ288" s="18" t="s">
        <v>82</v>
      </c>
      <c r="BK288" s="162">
        <f t="shared" si="59"/>
        <v>0</v>
      </c>
      <c r="BL288" s="18" t="s">
        <v>126</v>
      </c>
      <c r="BM288" s="161" t="s">
        <v>2351</v>
      </c>
    </row>
    <row r="289" spans="1:65" s="2" customFormat="1" ht="16.5" customHeight="1">
      <c r="A289" s="33"/>
      <c r="B289" s="149"/>
      <c r="C289" s="150" t="s">
        <v>988</v>
      </c>
      <c r="D289" s="150" t="s">
        <v>203</v>
      </c>
      <c r="E289" s="151" t="s">
        <v>2352</v>
      </c>
      <c r="F289" s="152" t="s">
        <v>2353</v>
      </c>
      <c r="G289" s="153" t="s">
        <v>2061</v>
      </c>
      <c r="H289" s="154">
        <v>4</v>
      </c>
      <c r="I289" s="155"/>
      <c r="J289" s="156">
        <f t="shared" si="50"/>
        <v>0</v>
      </c>
      <c r="K289" s="152" t="s">
        <v>1</v>
      </c>
      <c r="L289" s="34"/>
      <c r="M289" s="157" t="s">
        <v>1</v>
      </c>
      <c r="N289" s="158" t="s">
        <v>41</v>
      </c>
      <c r="O289" s="59"/>
      <c r="P289" s="159">
        <f t="shared" si="51"/>
        <v>0</v>
      </c>
      <c r="Q289" s="159">
        <v>0</v>
      </c>
      <c r="R289" s="159">
        <f t="shared" si="52"/>
        <v>0</v>
      </c>
      <c r="S289" s="159">
        <v>0</v>
      </c>
      <c r="T289" s="160">
        <f t="shared" si="53"/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1" t="s">
        <v>126</v>
      </c>
      <c r="AT289" s="161" t="s">
        <v>203</v>
      </c>
      <c r="AU289" s="161" t="s">
        <v>82</v>
      </c>
      <c r="AY289" s="18" t="s">
        <v>201</v>
      </c>
      <c r="BE289" s="162">
        <f t="shared" si="54"/>
        <v>0</v>
      </c>
      <c r="BF289" s="162">
        <f t="shared" si="55"/>
        <v>0</v>
      </c>
      <c r="BG289" s="162">
        <f t="shared" si="56"/>
        <v>0</v>
      </c>
      <c r="BH289" s="162">
        <f t="shared" si="57"/>
        <v>0</v>
      </c>
      <c r="BI289" s="162">
        <f t="shared" si="58"/>
        <v>0</v>
      </c>
      <c r="BJ289" s="18" t="s">
        <v>82</v>
      </c>
      <c r="BK289" s="162">
        <f t="shared" si="59"/>
        <v>0</v>
      </c>
      <c r="BL289" s="18" t="s">
        <v>126</v>
      </c>
      <c r="BM289" s="161" t="s">
        <v>2354</v>
      </c>
    </row>
    <row r="290" spans="1:65" s="2" customFormat="1" ht="16.5" customHeight="1">
      <c r="A290" s="33"/>
      <c r="B290" s="149"/>
      <c r="C290" s="150" t="s">
        <v>993</v>
      </c>
      <c r="D290" s="150" t="s">
        <v>203</v>
      </c>
      <c r="E290" s="151" t="s">
        <v>2355</v>
      </c>
      <c r="F290" s="152" t="s">
        <v>2356</v>
      </c>
      <c r="G290" s="153" t="s">
        <v>2061</v>
      </c>
      <c r="H290" s="154">
        <v>3</v>
      </c>
      <c r="I290" s="155"/>
      <c r="J290" s="156">
        <f t="shared" si="50"/>
        <v>0</v>
      </c>
      <c r="K290" s="152" t="s">
        <v>1</v>
      </c>
      <c r="L290" s="34"/>
      <c r="M290" s="157" t="s">
        <v>1</v>
      </c>
      <c r="N290" s="158" t="s">
        <v>41</v>
      </c>
      <c r="O290" s="59"/>
      <c r="P290" s="159">
        <f t="shared" si="51"/>
        <v>0</v>
      </c>
      <c r="Q290" s="159">
        <v>0</v>
      </c>
      <c r="R290" s="159">
        <f t="shared" si="52"/>
        <v>0</v>
      </c>
      <c r="S290" s="159">
        <v>0</v>
      </c>
      <c r="T290" s="160">
        <f t="shared" si="53"/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1" t="s">
        <v>126</v>
      </c>
      <c r="AT290" s="161" t="s">
        <v>203</v>
      </c>
      <c r="AU290" s="161" t="s">
        <v>82</v>
      </c>
      <c r="AY290" s="18" t="s">
        <v>201</v>
      </c>
      <c r="BE290" s="162">
        <f t="shared" si="54"/>
        <v>0</v>
      </c>
      <c r="BF290" s="162">
        <f t="shared" si="55"/>
        <v>0</v>
      </c>
      <c r="BG290" s="162">
        <f t="shared" si="56"/>
        <v>0</v>
      </c>
      <c r="BH290" s="162">
        <f t="shared" si="57"/>
        <v>0</v>
      </c>
      <c r="BI290" s="162">
        <f t="shared" si="58"/>
        <v>0</v>
      </c>
      <c r="BJ290" s="18" t="s">
        <v>82</v>
      </c>
      <c r="BK290" s="162">
        <f t="shared" si="59"/>
        <v>0</v>
      </c>
      <c r="BL290" s="18" t="s">
        <v>126</v>
      </c>
      <c r="BM290" s="161" t="s">
        <v>2357</v>
      </c>
    </row>
    <row r="291" spans="1:65" s="12" customFormat="1" ht="25.9" customHeight="1">
      <c r="B291" s="136"/>
      <c r="D291" s="137" t="s">
        <v>75</v>
      </c>
      <c r="E291" s="138" t="s">
        <v>2358</v>
      </c>
      <c r="F291" s="138" t="s">
        <v>2359</v>
      </c>
      <c r="I291" s="139"/>
      <c r="J291" s="140">
        <f>BK291</f>
        <v>0</v>
      </c>
      <c r="L291" s="136"/>
      <c r="M291" s="141"/>
      <c r="N291" s="142"/>
      <c r="O291" s="142"/>
      <c r="P291" s="143">
        <v>0</v>
      </c>
      <c r="Q291" s="142"/>
      <c r="R291" s="143">
        <v>0</v>
      </c>
      <c r="S291" s="142"/>
      <c r="T291" s="144">
        <v>0</v>
      </c>
      <c r="AR291" s="137" t="s">
        <v>82</v>
      </c>
      <c r="AT291" s="145" t="s">
        <v>75</v>
      </c>
      <c r="AU291" s="145" t="s">
        <v>76</v>
      </c>
      <c r="AY291" s="137" t="s">
        <v>201</v>
      </c>
      <c r="BK291" s="146">
        <v>0</v>
      </c>
    </row>
    <row r="292" spans="1:65" s="12" customFormat="1" ht="25.9" customHeight="1">
      <c r="B292" s="136"/>
      <c r="D292" s="137" t="s">
        <v>75</v>
      </c>
      <c r="E292" s="138" t="s">
        <v>2360</v>
      </c>
      <c r="F292" s="138" t="s">
        <v>2361</v>
      </c>
      <c r="I292" s="139"/>
      <c r="J292" s="140">
        <f>BK292</f>
        <v>0</v>
      </c>
      <c r="L292" s="136"/>
      <c r="M292" s="141"/>
      <c r="N292" s="142"/>
      <c r="O292" s="142"/>
      <c r="P292" s="143">
        <f>P293</f>
        <v>0</v>
      </c>
      <c r="Q292" s="142"/>
      <c r="R292" s="143">
        <f>R293</f>
        <v>0</v>
      </c>
      <c r="S292" s="142"/>
      <c r="T292" s="144">
        <f>T293</f>
        <v>0</v>
      </c>
      <c r="AR292" s="137" t="s">
        <v>82</v>
      </c>
      <c r="AT292" s="145" t="s">
        <v>75</v>
      </c>
      <c r="AU292" s="145" t="s">
        <v>76</v>
      </c>
      <c r="AY292" s="137" t="s">
        <v>201</v>
      </c>
      <c r="BK292" s="146">
        <f>BK293</f>
        <v>0</v>
      </c>
    </row>
    <row r="293" spans="1:65" s="2" customFormat="1" ht="16.5" customHeight="1">
      <c r="A293" s="33"/>
      <c r="B293" s="149"/>
      <c r="C293" s="150" t="s">
        <v>997</v>
      </c>
      <c r="D293" s="150" t="s">
        <v>203</v>
      </c>
      <c r="E293" s="151" t="s">
        <v>2362</v>
      </c>
      <c r="F293" s="152" t="s">
        <v>2363</v>
      </c>
      <c r="G293" s="153" t="s">
        <v>2137</v>
      </c>
      <c r="H293" s="154">
        <v>180</v>
      </c>
      <c r="I293" s="155"/>
      <c r="J293" s="156">
        <f>ROUND(I293*H293,2)</f>
        <v>0</v>
      </c>
      <c r="K293" s="152" t="s">
        <v>1</v>
      </c>
      <c r="L293" s="34"/>
      <c r="M293" s="157" t="s">
        <v>1</v>
      </c>
      <c r="N293" s="158" t="s">
        <v>41</v>
      </c>
      <c r="O293" s="59"/>
      <c r="P293" s="159">
        <f>O293*H293</f>
        <v>0</v>
      </c>
      <c r="Q293" s="159">
        <v>0</v>
      </c>
      <c r="R293" s="159">
        <f>Q293*H293</f>
        <v>0</v>
      </c>
      <c r="S293" s="159">
        <v>0</v>
      </c>
      <c r="T293" s="160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1" t="s">
        <v>126</v>
      </c>
      <c r="AT293" s="161" t="s">
        <v>203</v>
      </c>
      <c r="AU293" s="161" t="s">
        <v>82</v>
      </c>
      <c r="AY293" s="18" t="s">
        <v>201</v>
      </c>
      <c r="BE293" s="162">
        <f>IF(N293="základní",J293,0)</f>
        <v>0</v>
      </c>
      <c r="BF293" s="162">
        <f>IF(N293="snížená",J293,0)</f>
        <v>0</v>
      </c>
      <c r="BG293" s="162">
        <f>IF(N293="zákl. přenesená",J293,0)</f>
        <v>0</v>
      </c>
      <c r="BH293" s="162">
        <f>IF(N293="sníž. přenesená",J293,0)</f>
        <v>0</v>
      </c>
      <c r="BI293" s="162">
        <f>IF(N293="nulová",J293,0)</f>
        <v>0</v>
      </c>
      <c r="BJ293" s="18" t="s">
        <v>82</v>
      </c>
      <c r="BK293" s="162">
        <f>ROUND(I293*H293,2)</f>
        <v>0</v>
      </c>
      <c r="BL293" s="18" t="s">
        <v>126</v>
      </c>
      <c r="BM293" s="161" t="s">
        <v>2364</v>
      </c>
    </row>
    <row r="294" spans="1:65" s="12" customFormat="1" ht="25.9" customHeight="1">
      <c r="B294" s="136"/>
      <c r="D294" s="137" t="s">
        <v>75</v>
      </c>
      <c r="E294" s="138" t="s">
        <v>2365</v>
      </c>
      <c r="F294" s="138" t="s">
        <v>2366</v>
      </c>
      <c r="I294" s="139"/>
      <c r="J294" s="140">
        <f>BK294</f>
        <v>0</v>
      </c>
      <c r="L294" s="136"/>
      <c r="M294" s="141"/>
      <c r="N294" s="142"/>
      <c r="O294" s="142"/>
      <c r="P294" s="143">
        <f>P295</f>
        <v>0</v>
      </c>
      <c r="Q294" s="142"/>
      <c r="R294" s="143">
        <f>R295</f>
        <v>0</v>
      </c>
      <c r="S294" s="142"/>
      <c r="T294" s="144">
        <f>T295</f>
        <v>0</v>
      </c>
      <c r="AR294" s="137" t="s">
        <v>82</v>
      </c>
      <c r="AT294" s="145" t="s">
        <v>75</v>
      </c>
      <c r="AU294" s="145" t="s">
        <v>76</v>
      </c>
      <c r="AY294" s="137" t="s">
        <v>201</v>
      </c>
      <c r="BK294" s="146">
        <f>BK295</f>
        <v>0</v>
      </c>
    </row>
    <row r="295" spans="1:65" s="2" customFormat="1" ht="16.5" customHeight="1">
      <c r="A295" s="33"/>
      <c r="B295" s="149"/>
      <c r="C295" s="150" t="s">
        <v>1112</v>
      </c>
      <c r="D295" s="150" t="s">
        <v>203</v>
      </c>
      <c r="E295" s="151" t="s">
        <v>2367</v>
      </c>
      <c r="F295" s="152" t="s">
        <v>2368</v>
      </c>
      <c r="G295" s="153" t="s">
        <v>2137</v>
      </c>
      <c r="H295" s="154">
        <v>53</v>
      </c>
      <c r="I295" s="155"/>
      <c r="J295" s="156">
        <f>ROUND(I295*H295,2)</f>
        <v>0</v>
      </c>
      <c r="K295" s="152" t="s">
        <v>1</v>
      </c>
      <c r="L295" s="34"/>
      <c r="M295" s="157" t="s">
        <v>1</v>
      </c>
      <c r="N295" s="158" t="s">
        <v>41</v>
      </c>
      <c r="O295" s="59"/>
      <c r="P295" s="159">
        <f>O295*H295</f>
        <v>0</v>
      </c>
      <c r="Q295" s="159">
        <v>0</v>
      </c>
      <c r="R295" s="159">
        <f>Q295*H295</f>
        <v>0</v>
      </c>
      <c r="S295" s="159">
        <v>0</v>
      </c>
      <c r="T295" s="160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1" t="s">
        <v>126</v>
      </c>
      <c r="AT295" s="161" t="s">
        <v>203</v>
      </c>
      <c r="AU295" s="161" t="s">
        <v>82</v>
      </c>
      <c r="AY295" s="18" t="s">
        <v>201</v>
      </c>
      <c r="BE295" s="162">
        <f>IF(N295="základní",J295,0)</f>
        <v>0</v>
      </c>
      <c r="BF295" s="162">
        <f>IF(N295="snížená",J295,0)</f>
        <v>0</v>
      </c>
      <c r="BG295" s="162">
        <f>IF(N295="zákl. přenesená",J295,0)</f>
        <v>0</v>
      </c>
      <c r="BH295" s="162">
        <f>IF(N295="sníž. přenesená",J295,0)</f>
        <v>0</v>
      </c>
      <c r="BI295" s="162">
        <f>IF(N295="nulová",J295,0)</f>
        <v>0</v>
      </c>
      <c r="BJ295" s="18" t="s">
        <v>82</v>
      </c>
      <c r="BK295" s="162">
        <f>ROUND(I295*H295,2)</f>
        <v>0</v>
      </c>
      <c r="BL295" s="18" t="s">
        <v>126</v>
      </c>
      <c r="BM295" s="161" t="s">
        <v>2369</v>
      </c>
    </row>
    <row r="296" spans="1:65" s="12" customFormat="1" ht="25.9" customHeight="1">
      <c r="B296" s="136"/>
      <c r="D296" s="137" t="s">
        <v>75</v>
      </c>
      <c r="E296" s="138" t="s">
        <v>2370</v>
      </c>
      <c r="F296" s="138" t="s">
        <v>2371</v>
      </c>
      <c r="I296" s="139"/>
      <c r="J296" s="140">
        <f>BK296</f>
        <v>0</v>
      </c>
      <c r="L296" s="136"/>
      <c r="M296" s="141"/>
      <c r="N296" s="142"/>
      <c r="O296" s="142"/>
      <c r="P296" s="143">
        <v>0</v>
      </c>
      <c r="Q296" s="142"/>
      <c r="R296" s="143">
        <v>0</v>
      </c>
      <c r="S296" s="142"/>
      <c r="T296" s="144">
        <v>0</v>
      </c>
      <c r="AR296" s="137" t="s">
        <v>82</v>
      </c>
      <c r="AT296" s="145" t="s">
        <v>75</v>
      </c>
      <c r="AU296" s="145" t="s">
        <v>76</v>
      </c>
      <c r="AY296" s="137" t="s">
        <v>201</v>
      </c>
      <c r="BK296" s="146">
        <v>0</v>
      </c>
    </row>
    <row r="297" spans="1:65" s="12" customFormat="1" ht="25.9" customHeight="1">
      <c r="B297" s="136"/>
      <c r="D297" s="137" t="s">
        <v>75</v>
      </c>
      <c r="E297" s="138" t="s">
        <v>2372</v>
      </c>
      <c r="F297" s="138" t="s">
        <v>2373</v>
      </c>
      <c r="I297" s="139"/>
      <c r="J297" s="140">
        <f>BK297</f>
        <v>0</v>
      </c>
      <c r="L297" s="136"/>
      <c r="M297" s="141"/>
      <c r="N297" s="142"/>
      <c r="O297" s="142"/>
      <c r="P297" s="143">
        <f>SUM(P298:P308)</f>
        <v>0</v>
      </c>
      <c r="Q297" s="142"/>
      <c r="R297" s="143">
        <f>SUM(R298:R308)</f>
        <v>0</v>
      </c>
      <c r="S297" s="142"/>
      <c r="T297" s="144">
        <f>SUM(T298:T308)</f>
        <v>0</v>
      </c>
      <c r="AR297" s="137" t="s">
        <v>82</v>
      </c>
      <c r="AT297" s="145" t="s">
        <v>75</v>
      </c>
      <c r="AU297" s="145" t="s">
        <v>76</v>
      </c>
      <c r="AY297" s="137" t="s">
        <v>201</v>
      </c>
      <c r="BK297" s="146">
        <f>SUM(BK298:BK308)</f>
        <v>0</v>
      </c>
    </row>
    <row r="298" spans="1:65" s="2" customFormat="1" ht="16.5" customHeight="1">
      <c r="A298" s="33"/>
      <c r="B298" s="149"/>
      <c r="C298" s="150" t="s">
        <v>1192</v>
      </c>
      <c r="D298" s="150" t="s">
        <v>203</v>
      </c>
      <c r="E298" s="151" t="s">
        <v>2374</v>
      </c>
      <c r="F298" s="152" t="s">
        <v>2375</v>
      </c>
      <c r="G298" s="153" t="s">
        <v>221</v>
      </c>
      <c r="H298" s="154">
        <v>1</v>
      </c>
      <c r="I298" s="155"/>
      <c r="J298" s="156">
        <f t="shared" ref="J298:J308" si="60">ROUND(I298*H298,2)</f>
        <v>0</v>
      </c>
      <c r="K298" s="152" t="s">
        <v>1</v>
      </c>
      <c r="L298" s="34"/>
      <c r="M298" s="157" t="s">
        <v>1</v>
      </c>
      <c r="N298" s="158" t="s">
        <v>41</v>
      </c>
      <c r="O298" s="59"/>
      <c r="P298" s="159">
        <f t="shared" ref="P298:P308" si="61">O298*H298</f>
        <v>0</v>
      </c>
      <c r="Q298" s="159">
        <v>0</v>
      </c>
      <c r="R298" s="159">
        <f t="shared" ref="R298:R308" si="62">Q298*H298</f>
        <v>0</v>
      </c>
      <c r="S298" s="159">
        <v>0</v>
      </c>
      <c r="T298" s="160">
        <f t="shared" ref="T298:T308" si="63"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1" t="s">
        <v>126</v>
      </c>
      <c r="AT298" s="161" t="s">
        <v>203</v>
      </c>
      <c r="AU298" s="161" t="s">
        <v>82</v>
      </c>
      <c r="AY298" s="18" t="s">
        <v>201</v>
      </c>
      <c r="BE298" s="162">
        <f t="shared" ref="BE298:BE308" si="64">IF(N298="základní",J298,0)</f>
        <v>0</v>
      </c>
      <c r="BF298" s="162">
        <f t="shared" ref="BF298:BF308" si="65">IF(N298="snížená",J298,0)</f>
        <v>0</v>
      </c>
      <c r="BG298" s="162">
        <f t="shared" ref="BG298:BG308" si="66">IF(N298="zákl. přenesená",J298,0)</f>
        <v>0</v>
      </c>
      <c r="BH298" s="162">
        <f t="shared" ref="BH298:BH308" si="67">IF(N298="sníž. přenesená",J298,0)</f>
        <v>0</v>
      </c>
      <c r="BI298" s="162">
        <f t="shared" ref="BI298:BI308" si="68">IF(N298="nulová",J298,0)</f>
        <v>0</v>
      </c>
      <c r="BJ298" s="18" t="s">
        <v>82</v>
      </c>
      <c r="BK298" s="162">
        <f t="shared" ref="BK298:BK308" si="69">ROUND(I298*H298,2)</f>
        <v>0</v>
      </c>
      <c r="BL298" s="18" t="s">
        <v>126</v>
      </c>
      <c r="BM298" s="161" t="s">
        <v>2376</v>
      </c>
    </row>
    <row r="299" spans="1:65" s="2" customFormat="1" ht="16.5" customHeight="1">
      <c r="A299" s="33"/>
      <c r="B299" s="149"/>
      <c r="C299" s="150" t="s">
        <v>1255</v>
      </c>
      <c r="D299" s="150" t="s">
        <v>203</v>
      </c>
      <c r="E299" s="151" t="s">
        <v>2377</v>
      </c>
      <c r="F299" s="152" t="s">
        <v>2378</v>
      </c>
      <c r="G299" s="153" t="s">
        <v>221</v>
      </c>
      <c r="H299" s="154">
        <v>1</v>
      </c>
      <c r="I299" s="155"/>
      <c r="J299" s="156">
        <f t="shared" si="60"/>
        <v>0</v>
      </c>
      <c r="K299" s="152" t="s">
        <v>1</v>
      </c>
      <c r="L299" s="34"/>
      <c r="M299" s="157" t="s">
        <v>1</v>
      </c>
      <c r="N299" s="158" t="s">
        <v>41</v>
      </c>
      <c r="O299" s="59"/>
      <c r="P299" s="159">
        <f t="shared" si="61"/>
        <v>0</v>
      </c>
      <c r="Q299" s="159">
        <v>0</v>
      </c>
      <c r="R299" s="159">
        <f t="shared" si="62"/>
        <v>0</v>
      </c>
      <c r="S299" s="159">
        <v>0</v>
      </c>
      <c r="T299" s="160">
        <f t="shared" si="63"/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1" t="s">
        <v>126</v>
      </c>
      <c r="AT299" s="161" t="s">
        <v>203</v>
      </c>
      <c r="AU299" s="161" t="s">
        <v>82</v>
      </c>
      <c r="AY299" s="18" t="s">
        <v>201</v>
      </c>
      <c r="BE299" s="162">
        <f t="shared" si="64"/>
        <v>0</v>
      </c>
      <c r="BF299" s="162">
        <f t="shared" si="65"/>
        <v>0</v>
      </c>
      <c r="BG299" s="162">
        <f t="shared" si="66"/>
        <v>0</v>
      </c>
      <c r="BH299" s="162">
        <f t="shared" si="67"/>
        <v>0</v>
      </c>
      <c r="BI299" s="162">
        <f t="shared" si="68"/>
        <v>0</v>
      </c>
      <c r="BJ299" s="18" t="s">
        <v>82</v>
      </c>
      <c r="BK299" s="162">
        <f t="shared" si="69"/>
        <v>0</v>
      </c>
      <c r="BL299" s="18" t="s">
        <v>126</v>
      </c>
      <c r="BM299" s="161" t="s">
        <v>2379</v>
      </c>
    </row>
    <row r="300" spans="1:65" s="2" customFormat="1" ht="16.5" customHeight="1">
      <c r="A300" s="33"/>
      <c r="B300" s="149"/>
      <c r="C300" s="150" t="s">
        <v>1294</v>
      </c>
      <c r="D300" s="150" t="s">
        <v>203</v>
      </c>
      <c r="E300" s="151" t="s">
        <v>2380</v>
      </c>
      <c r="F300" s="152" t="s">
        <v>2381</v>
      </c>
      <c r="G300" s="153" t="s">
        <v>221</v>
      </c>
      <c r="H300" s="154">
        <v>1</v>
      </c>
      <c r="I300" s="155"/>
      <c r="J300" s="156">
        <f t="shared" si="60"/>
        <v>0</v>
      </c>
      <c r="K300" s="152" t="s">
        <v>1</v>
      </c>
      <c r="L300" s="34"/>
      <c r="M300" s="157" t="s">
        <v>1</v>
      </c>
      <c r="N300" s="158" t="s">
        <v>41</v>
      </c>
      <c r="O300" s="59"/>
      <c r="P300" s="159">
        <f t="shared" si="61"/>
        <v>0</v>
      </c>
      <c r="Q300" s="159">
        <v>0</v>
      </c>
      <c r="R300" s="159">
        <f t="shared" si="62"/>
        <v>0</v>
      </c>
      <c r="S300" s="159">
        <v>0</v>
      </c>
      <c r="T300" s="160">
        <f t="shared" si="63"/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1" t="s">
        <v>126</v>
      </c>
      <c r="AT300" s="161" t="s">
        <v>203</v>
      </c>
      <c r="AU300" s="161" t="s">
        <v>82</v>
      </c>
      <c r="AY300" s="18" t="s">
        <v>201</v>
      </c>
      <c r="BE300" s="162">
        <f t="shared" si="64"/>
        <v>0</v>
      </c>
      <c r="BF300" s="162">
        <f t="shared" si="65"/>
        <v>0</v>
      </c>
      <c r="BG300" s="162">
        <f t="shared" si="66"/>
        <v>0</v>
      </c>
      <c r="BH300" s="162">
        <f t="shared" si="67"/>
        <v>0</v>
      </c>
      <c r="BI300" s="162">
        <f t="shared" si="68"/>
        <v>0</v>
      </c>
      <c r="BJ300" s="18" t="s">
        <v>82</v>
      </c>
      <c r="BK300" s="162">
        <f t="shared" si="69"/>
        <v>0</v>
      </c>
      <c r="BL300" s="18" t="s">
        <v>126</v>
      </c>
      <c r="BM300" s="161" t="s">
        <v>2382</v>
      </c>
    </row>
    <row r="301" spans="1:65" s="2" customFormat="1" ht="16.5" customHeight="1">
      <c r="A301" s="33"/>
      <c r="B301" s="149"/>
      <c r="C301" s="150" t="s">
        <v>1335</v>
      </c>
      <c r="D301" s="150" t="s">
        <v>203</v>
      </c>
      <c r="E301" s="151" t="s">
        <v>2383</v>
      </c>
      <c r="F301" s="152" t="s">
        <v>2384</v>
      </c>
      <c r="G301" s="153" t="s">
        <v>221</v>
      </c>
      <c r="H301" s="154">
        <v>1</v>
      </c>
      <c r="I301" s="155"/>
      <c r="J301" s="156">
        <f t="shared" si="60"/>
        <v>0</v>
      </c>
      <c r="K301" s="152" t="s">
        <v>1</v>
      </c>
      <c r="L301" s="34"/>
      <c r="M301" s="157" t="s">
        <v>1</v>
      </c>
      <c r="N301" s="158" t="s">
        <v>41</v>
      </c>
      <c r="O301" s="59"/>
      <c r="P301" s="159">
        <f t="shared" si="61"/>
        <v>0</v>
      </c>
      <c r="Q301" s="159">
        <v>0</v>
      </c>
      <c r="R301" s="159">
        <f t="shared" si="62"/>
        <v>0</v>
      </c>
      <c r="S301" s="159">
        <v>0</v>
      </c>
      <c r="T301" s="160">
        <f t="shared" si="63"/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1" t="s">
        <v>126</v>
      </c>
      <c r="AT301" s="161" t="s">
        <v>203</v>
      </c>
      <c r="AU301" s="161" t="s">
        <v>82</v>
      </c>
      <c r="AY301" s="18" t="s">
        <v>201</v>
      </c>
      <c r="BE301" s="162">
        <f t="shared" si="64"/>
        <v>0</v>
      </c>
      <c r="BF301" s="162">
        <f t="shared" si="65"/>
        <v>0</v>
      </c>
      <c r="BG301" s="162">
        <f t="shared" si="66"/>
        <v>0</v>
      </c>
      <c r="BH301" s="162">
        <f t="shared" si="67"/>
        <v>0</v>
      </c>
      <c r="BI301" s="162">
        <f t="shared" si="68"/>
        <v>0</v>
      </c>
      <c r="BJ301" s="18" t="s">
        <v>82</v>
      </c>
      <c r="BK301" s="162">
        <f t="shared" si="69"/>
        <v>0</v>
      </c>
      <c r="BL301" s="18" t="s">
        <v>126</v>
      </c>
      <c r="BM301" s="161" t="s">
        <v>2385</v>
      </c>
    </row>
    <row r="302" spans="1:65" s="2" customFormat="1" ht="16.5" customHeight="1">
      <c r="A302" s="33"/>
      <c r="B302" s="149"/>
      <c r="C302" s="150" t="s">
        <v>1356</v>
      </c>
      <c r="D302" s="150" t="s">
        <v>203</v>
      </c>
      <c r="E302" s="151" t="s">
        <v>2386</v>
      </c>
      <c r="F302" s="152" t="s">
        <v>2387</v>
      </c>
      <c r="G302" s="153" t="s">
        <v>221</v>
      </c>
      <c r="H302" s="154">
        <v>1</v>
      </c>
      <c r="I302" s="155"/>
      <c r="J302" s="156">
        <f t="shared" si="60"/>
        <v>0</v>
      </c>
      <c r="K302" s="152" t="s">
        <v>1</v>
      </c>
      <c r="L302" s="34"/>
      <c r="M302" s="157" t="s">
        <v>1</v>
      </c>
      <c r="N302" s="158" t="s">
        <v>41</v>
      </c>
      <c r="O302" s="59"/>
      <c r="P302" s="159">
        <f t="shared" si="61"/>
        <v>0</v>
      </c>
      <c r="Q302" s="159">
        <v>0</v>
      </c>
      <c r="R302" s="159">
        <f t="shared" si="62"/>
        <v>0</v>
      </c>
      <c r="S302" s="159">
        <v>0</v>
      </c>
      <c r="T302" s="160">
        <f t="shared" si="63"/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1" t="s">
        <v>126</v>
      </c>
      <c r="AT302" s="161" t="s">
        <v>203</v>
      </c>
      <c r="AU302" s="161" t="s">
        <v>82</v>
      </c>
      <c r="AY302" s="18" t="s">
        <v>201</v>
      </c>
      <c r="BE302" s="162">
        <f t="shared" si="64"/>
        <v>0</v>
      </c>
      <c r="BF302" s="162">
        <f t="shared" si="65"/>
        <v>0</v>
      </c>
      <c r="BG302" s="162">
        <f t="shared" si="66"/>
        <v>0</v>
      </c>
      <c r="BH302" s="162">
        <f t="shared" si="67"/>
        <v>0</v>
      </c>
      <c r="BI302" s="162">
        <f t="shared" si="68"/>
        <v>0</v>
      </c>
      <c r="BJ302" s="18" t="s">
        <v>82</v>
      </c>
      <c r="BK302" s="162">
        <f t="shared" si="69"/>
        <v>0</v>
      </c>
      <c r="BL302" s="18" t="s">
        <v>126</v>
      </c>
      <c r="BM302" s="161" t="s">
        <v>2388</v>
      </c>
    </row>
    <row r="303" spans="1:65" s="2" customFormat="1" ht="16.5" customHeight="1">
      <c r="A303" s="33"/>
      <c r="B303" s="149"/>
      <c r="C303" s="150" t="s">
        <v>1369</v>
      </c>
      <c r="D303" s="150" t="s">
        <v>203</v>
      </c>
      <c r="E303" s="151" t="s">
        <v>2389</v>
      </c>
      <c r="F303" s="152" t="s">
        <v>2390</v>
      </c>
      <c r="G303" s="153" t="s">
        <v>221</v>
      </c>
      <c r="H303" s="154">
        <v>1</v>
      </c>
      <c r="I303" s="155"/>
      <c r="J303" s="156">
        <f t="shared" si="60"/>
        <v>0</v>
      </c>
      <c r="K303" s="152" t="s">
        <v>1</v>
      </c>
      <c r="L303" s="34"/>
      <c r="M303" s="157" t="s">
        <v>1</v>
      </c>
      <c r="N303" s="158" t="s">
        <v>41</v>
      </c>
      <c r="O303" s="59"/>
      <c r="P303" s="159">
        <f t="shared" si="61"/>
        <v>0</v>
      </c>
      <c r="Q303" s="159">
        <v>0</v>
      </c>
      <c r="R303" s="159">
        <f t="shared" si="62"/>
        <v>0</v>
      </c>
      <c r="S303" s="159">
        <v>0</v>
      </c>
      <c r="T303" s="160">
        <f t="shared" si="63"/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1" t="s">
        <v>126</v>
      </c>
      <c r="AT303" s="161" t="s">
        <v>203</v>
      </c>
      <c r="AU303" s="161" t="s">
        <v>82</v>
      </c>
      <c r="AY303" s="18" t="s">
        <v>201</v>
      </c>
      <c r="BE303" s="162">
        <f t="shared" si="64"/>
        <v>0</v>
      </c>
      <c r="BF303" s="162">
        <f t="shared" si="65"/>
        <v>0</v>
      </c>
      <c r="BG303" s="162">
        <f t="shared" si="66"/>
        <v>0</v>
      </c>
      <c r="BH303" s="162">
        <f t="shared" si="67"/>
        <v>0</v>
      </c>
      <c r="BI303" s="162">
        <f t="shared" si="68"/>
        <v>0</v>
      </c>
      <c r="BJ303" s="18" t="s">
        <v>82</v>
      </c>
      <c r="BK303" s="162">
        <f t="shared" si="69"/>
        <v>0</v>
      </c>
      <c r="BL303" s="18" t="s">
        <v>126</v>
      </c>
      <c r="BM303" s="161" t="s">
        <v>2391</v>
      </c>
    </row>
    <row r="304" spans="1:65" s="2" customFormat="1" ht="16.5" customHeight="1">
      <c r="A304" s="33"/>
      <c r="B304" s="149"/>
      <c r="C304" s="150" t="s">
        <v>1380</v>
      </c>
      <c r="D304" s="150" t="s">
        <v>203</v>
      </c>
      <c r="E304" s="151" t="s">
        <v>2392</v>
      </c>
      <c r="F304" s="152" t="s">
        <v>2393</v>
      </c>
      <c r="G304" s="153" t="s">
        <v>221</v>
      </c>
      <c r="H304" s="154">
        <v>1</v>
      </c>
      <c r="I304" s="155"/>
      <c r="J304" s="156">
        <f t="shared" si="60"/>
        <v>0</v>
      </c>
      <c r="K304" s="152" t="s">
        <v>1</v>
      </c>
      <c r="L304" s="34"/>
      <c r="M304" s="157" t="s">
        <v>1</v>
      </c>
      <c r="N304" s="158" t="s">
        <v>41</v>
      </c>
      <c r="O304" s="59"/>
      <c r="P304" s="159">
        <f t="shared" si="61"/>
        <v>0</v>
      </c>
      <c r="Q304" s="159">
        <v>0</v>
      </c>
      <c r="R304" s="159">
        <f t="shared" si="62"/>
        <v>0</v>
      </c>
      <c r="S304" s="159">
        <v>0</v>
      </c>
      <c r="T304" s="160">
        <f t="shared" si="63"/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61" t="s">
        <v>126</v>
      </c>
      <c r="AT304" s="161" t="s">
        <v>203</v>
      </c>
      <c r="AU304" s="161" t="s">
        <v>82</v>
      </c>
      <c r="AY304" s="18" t="s">
        <v>201</v>
      </c>
      <c r="BE304" s="162">
        <f t="shared" si="64"/>
        <v>0</v>
      </c>
      <c r="BF304" s="162">
        <f t="shared" si="65"/>
        <v>0</v>
      </c>
      <c r="BG304" s="162">
        <f t="shared" si="66"/>
        <v>0</v>
      </c>
      <c r="BH304" s="162">
        <f t="shared" si="67"/>
        <v>0</v>
      </c>
      <c r="BI304" s="162">
        <f t="shared" si="68"/>
        <v>0</v>
      </c>
      <c r="BJ304" s="18" t="s">
        <v>82</v>
      </c>
      <c r="BK304" s="162">
        <f t="shared" si="69"/>
        <v>0</v>
      </c>
      <c r="BL304" s="18" t="s">
        <v>126</v>
      </c>
      <c r="BM304" s="161" t="s">
        <v>2394</v>
      </c>
    </row>
    <row r="305" spans="1:65" s="2" customFormat="1" ht="16.5" customHeight="1">
      <c r="A305" s="33"/>
      <c r="B305" s="149"/>
      <c r="C305" s="150" t="s">
        <v>1384</v>
      </c>
      <c r="D305" s="150" t="s">
        <v>203</v>
      </c>
      <c r="E305" s="151" t="s">
        <v>2395</v>
      </c>
      <c r="F305" s="152" t="s">
        <v>2396</v>
      </c>
      <c r="G305" s="153" t="s">
        <v>221</v>
      </c>
      <c r="H305" s="154">
        <v>1</v>
      </c>
      <c r="I305" s="155"/>
      <c r="J305" s="156">
        <f t="shared" si="60"/>
        <v>0</v>
      </c>
      <c r="K305" s="152" t="s">
        <v>1</v>
      </c>
      <c r="L305" s="34"/>
      <c r="M305" s="157" t="s">
        <v>1</v>
      </c>
      <c r="N305" s="158" t="s">
        <v>41</v>
      </c>
      <c r="O305" s="59"/>
      <c r="P305" s="159">
        <f t="shared" si="61"/>
        <v>0</v>
      </c>
      <c r="Q305" s="159">
        <v>0</v>
      </c>
      <c r="R305" s="159">
        <f t="shared" si="62"/>
        <v>0</v>
      </c>
      <c r="S305" s="159">
        <v>0</v>
      </c>
      <c r="T305" s="160">
        <f t="shared" si="63"/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1" t="s">
        <v>126</v>
      </c>
      <c r="AT305" s="161" t="s">
        <v>203</v>
      </c>
      <c r="AU305" s="161" t="s">
        <v>82</v>
      </c>
      <c r="AY305" s="18" t="s">
        <v>201</v>
      </c>
      <c r="BE305" s="162">
        <f t="shared" si="64"/>
        <v>0</v>
      </c>
      <c r="BF305" s="162">
        <f t="shared" si="65"/>
        <v>0</v>
      </c>
      <c r="BG305" s="162">
        <f t="shared" si="66"/>
        <v>0</v>
      </c>
      <c r="BH305" s="162">
        <f t="shared" si="67"/>
        <v>0</v>
      </c>
      <c r="BI305" s="162">
        <f t="shared" si="68"/>
        <v>0</v>
      </c>
      <c r="BJ305" s="18" t="s">
        <v>82</v>
      </c>
      <c r="BK305" s="162">
        <f t="shared" si="69"/>
        <v>0</v>
      </c>
      <c r="BL305" s="18" t="s">
        <v>126</v>
      </c>
      <c r="BM305" s="161" t="s">
        <v>2397</v>
      </c>
    </row>
    <row r="306" spans="1:65" s="2" customFormat="1" ht="16.5" customHeight="1">
      <c r="A306" s="33"/>
      <c r="B306" s="149"/>
      <c r="C306" s="150" t="s">
        <v>1393</v>
      </c>
      <c r="D306" s="150" t="s">
        <v>203</v>
      </c>
      <c r="E306" s="151" t="s">
        <v>2398</v>
      </c>
      <c r="F306" s="152" t="s">
        <v>2399</v>
      </c>
      <c r="G306" s="153" t="s">
        <v>221</v>
      </c>
      <c r="H306" s="154">
        <v>1</v>
      </c>
      <c r="I306" s="155"/>
      <c r="J306" s="156">
        <f t="shared" si="60"/>
        <v>0</v>
      </c>
      <c r="K306" s="152" t="s">
        <v>1</v>
      </c>
      <c r="L306" s="34"/>
      <c r="M306" s="157" t="s">
        <v>1</v>
      </c>
      <c r="N306" s="158" t="s">
        <v>41</v>
      </c>
      <c r="O306" s="59"/>
      <c r="P306" s="159">
        <f t="shared" si="61"/>
        <v>0</v>
      </c>
      <c r="Q306" s="159">
        <v>0</v>
      </c>
      <c r="R306" s="159">
        <f t="shared" si="62"/>
        <v>0</v>
      </c>
      <c r="S306" s="159">
        <v>0</v>
      </c>
      <c r="T306" s="160">
        <f t="shared" si="63"/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1" t="s">
        <v>126</v>
      </c>
      <c r="AT306" s="161" t="s">
        <v>203</v>
      </c>
      <c r="AU306" s="161" t="s">
        <v>82</v>
      </c>
      <c r="AY306" s="18" t="s">
        <v>201</v>
      </c>
      <c r="BE306" s="162">
        <f t="shared" si="64"/>
        <v>0</v>
      </c>
      <c r="BF306" s="162">
        <f t="shared" si="65"/>
        <v>0</v>
      </c>
      <c r="BG306" s="162">
        <f t="shared" si="66"/>
        <v>0</v>
      </c>
      <c r="BH306" s="162">
        <f t="shared" si="67"/>
        <v>0</v>
      </c>
      <c r="BI306" s="162">
        <f t="shared" si="68"/>
        <v>0</v>
      </c>
      <c r="BJ306" s="18" t="s">
        <v>82</v>
      </c>
      <c r="BK306" s="162">
        <f t="shared" si="69"/>
        <v>0</v>
      </c>
      <c r="BL306" s="18" t="s">
        <v>126</v>
      </c>
      <c r="BM306" s="161" t="s">
        <v>2400</v>
      </c>
    </row>
    <row r="307" spans="1:65" s="2" customFormat="1" ht="16.5" customHeight="1">
      <c r="A307" s="33"/>
      <c r="B307" s="149"/>
      <c r="C307" s="150" t="s">
        <v>1401</v>
      </c>
      <c r="D307" s="150" t="s">
        <v>203</v>
      </c>
      <c r="E307" s="151" t="s">
        <v>2401</v>
      </c>
      <c r="F307" s="152" t="s">
        <v>2402</v>
      </c>
      <c r="G307" s="153" t="s">
        <v>221</v>
      </c>
      <c r="H307" s="154">
        <v>1</v>
      </c>
      <c r="I307" s="155"/>
      <c r="J307" s="156">
        <f t="shared" si="60"/>
        <v>0</v>
      </c>
      <c r="K307" s="152" t="s">
        <v>1</v>
      </c>
      <c r="L307" s="34"/>
      <c r="M307" s="157" t="s">
        <v>1</v>
      </c>
      <c r="N307" s="158" t="s">
        <v>41</v>
      </c>
      <c r="O307" s="59"/>
      <c r="P307" s="159">
        <f t="shared" si="61"/>
        <v>0</v>
      </c>
      <c r="Q307" s="159">
        <v>0</v>
      </c>
      <c r="R307" s="159">
        <f t="shared" si="62"/>
        <v>0</v>
      </c>
      <c r="S307" s="159">
        <v>0</v>
      </c>
      <c r="T307" s="160">
        <f t="shared" si="63"/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61" t="s">
        <v>126</v>
      </c>
      <c r="AT307" s="161" t="s">
        <v>203</v>
      </c>
      <c r="AU307" s="161" t="s">
        <v>82</v>
      </c>
      <c r="AY307" s="18" t="s">
        <v>201</v>
      </c>
      <c r="BE307" s="162">
        <f t="shared" si="64"/>
        <v>0</v>
      </c>
      <c r="BF307" s="162">
        <f t="shared" si="65"/>
        <v>0</v>
      </c>
      <c r="BG307" s="162">
        <f t="shared" si="66"/>
        <v>0</v>
      </c>
      <c r="BH307" s="162">
        <f t="shared" si="67"/>
        <v>0</v>
      </c>
      <c r="BI307" s="162">
        <f t="shared" si="68"/>
        <v>0</v>
      </c>
      <c r="BJ307" s="18" t="s">
        <v>82</v>
      </c>
      <c r="BK307" s="162">
        <f t="shared" si="69"/>
        <v>0</v>
      </c>
      <c r="BL307" s="18" t="s">
        <v>126</v>
      </c>
      <c r="BM307" s="161" t="s">
        <v>2403</v>
      </c>
    </row>
    <row r="308" spans="1:65" s="2" customFormat="1" ht="16.5" customHeight="1">
      <c r="A308" s="33"/>
      <c r="B308" s="149"/>
      <c r="C308" s="150" t="s">
        <v>1414</v>
      </c>
      <c r="D308" s="150" t="s">
        <v>203</v>
      </c>
      <c r="E308" s="151" t="s">
        <v>2404</v>
      </c>
      <c r="F308" s="152" t="s">
        <v>2405</v>
      </c>
      <c r="G308" s="153" t="s">
        <v>221</v>
      </c>
      <c r="H308" s="154">
        <v>1</v>
      </c>
      <c r="I308" s="155"/>
      <c r="J308" s="156">
        <f t="shared" si="60"/>
        <v>0</v>
      </c>
      <c r="K308" s="152" t="s">
        <v>1</v>
      </c>
      <c r="L308" s="34"/>
      <c r="M308" s="157" t="s">
        <v>1</v>
      </c>
      <c r="N308" s="158" t="s">
        <v>41</v>
      </c>
      <c r="O308" s="59"/>
      <c r="P308" s="159">
        <f t="shared" si="61"/>
        <v>0</v>
      </c>
      <c r="Q308" s="159">
        <v>0</v>
      </c>
      <c r="R308" s="159">
        <f t="shared" si="62"/>
        <v>0</v>
      </c>
      <c r="S308" s="159">
        <v>0</v>
      </c>
      <c r="T308" s="160">
        <f t="shared" si="63"/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61" t="s">
        <v>126</v>
      </c>
      <c r="AT308" s="161" t="s">
        <v>203</v>
      </c>
      <c r="AU308" s="161" t="s">
        <v>82</v>
      </c>
      <c r="AY308" s="18" t="s">
        <v>201</v>
      </c>
      <c r="BE308" s="162">
        <f t="shared" si="64"/>
        <v>0</v>
      </c>
      <c r="BF308" s="162">
        <f t="shared" si="65"/>
        <v>0</v>
      </c>
      <c r="BG308" s="162">
        <f t="shared" si="66"/>
        <v>0</v>
      </c>
      <c r="BH308" s="162">
        <f t="shared" si="67"/>
        <v>0</v>
      </c>
      <c r="BI308" s="162">
        <f t="shared" si="68"/>
        <v>0</v>
      </c>
      <c r="BJ308" s="18" t="s">
        <v>82</v>
      </c>
      <c r="BK308" s="162">
        <f t="shared" si="69"/>
        <v>0</v>
      </c>
      <c r="BL308" s="18" t="s">
        <v>126</v>
      </c>
      <c r="BM308" s="161" t="s">
        <v>2406</v>
      </c>
    </row>
    <row r="309" spans="1:65" s="12" customFormat="1" ht="25.9" customHeight="1">
      <c r="B309" s="136"/>
      <c r="D309" s="137" t="s">
        <v>75</v>
      </c>
      <c r="E309" s="138" t="s">
        <v>2407</v>
      </c>
      <c r="F309" s="138" t="s">
        <v>2092</v>
      </c>
      <c r="I309" s="139"/>
      <c r="J309" s="140">
        <f>BK309</f>
        <v>0</v>
      </c>
      <c r="L309" s="136"/>
      <c r="M309" s="141"/>
      <c r="N309" s="142"/>
      <c r="O309" s="142"/>
      <c r="P309" s="143">
        <f>SUM(P310:P312)</f>
        <v>0</v>
      </c>
      <c r="Q309" s="142"/>
      <c r="R309" s="143">
        <f>SUM(R310:R312)</f>
        <v>0</v>
      </c>
      <c r="S309" s="142"/>
      <c r="T309" s="144">
        <f>SUM(T310:T312)</f>
        <v>0</v>
      </c>
      <c r="AR309" s="137" t="s">
        <v>82</v>
      </c>
      <c r="AT309" s="145" t="s">
        <v>75</v>
      </c>
      <c r="AU309" s="145" t="s">
        <v>76</v>
      </c>
      <c r="AY309" s="137" t="s">
        <v>201</v>
      </c>
      <c r="BK309" s="146">
        <f>SUM(BK310:BK312)</f>
        <v>0</v>
      </c>
    </row>
    <row r="310" spans="1:65" s="2" customFormat="1" ht="16.5" customHeight="1">
      <c r="A310" s="33"/>
      <c r="B310" s="149"/>
      <c r="C310" s="150" t="s">
        <v>1421</v>
      </c>
      <c r="D310" s="150" t="s">
        <v>203</v>
      </c>
      <c r="E310" s="151" t="s">
        <v>2408</v>
      </c>
      <c r="F310" s="152" t="s">
        <v>2409</v>
      </c>
      <c r="G310" s="153" t="s">
        <v>221</v>
      </c>
      <c r="H310" s="154">
        <v>1</v>
      </c>
      <c r="I310" s="155"/>
      <c r="J310" s="156">
        <f>ROUND(I310*H310,2)</f>
        <v>0</v>
      </c>
      <c r="K310" s="152" t="s">
        <v>1</v>
      </c>
      <c r="L310" s="34"/>
      <c r="M310" s="157" t="s">
        <v>1</v>
      </c>
      <c r="N310" s="158" t="s">
        <v>41</v>
      </c>
      <c r="O310" s="59"/>
      <c r="P310" s="159">
        <f>O310*H310</f>
        <v>0</v>
      </c>
      <c r="Q310" s="159">
        <v>0</v>
      </c>
      <c r="R310" s="159">
        <f>Q310*H310</f>
        <v>0</v>
      </c>
      <c r="S310" s="159">
        <v>0</v>
      </c>
      <c r="T310" s="160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61" t="s">
        <v>126</v>
      </c>
      <c r="AT310" s="161" t="s">
        <v>203</v>
      </c>
      <c r="AU310" s="161" t="s">
        <v>82</v>
      </c>
      <c r="AY310" s="18" t="s">
        <v>201</v>
      </c>
      <c r="BE310" s="162">
        <f>IF(N310="základní",J310,0)</f>
        <v>0</v>
      </c>
      <c r="BF310" s="162">
        <f>IF(N310="snížená",J310,0)</f>
        <v>0</v>
      </c>
      <c r="BG310" s="162">
        <f>IF(N310="zákl. přenesená",J310,0)</f>
        <v>0</v>
      </c>
      <c r="BH310" s="162">
        <f>IF(N310="sníž. přenesená",J310,0)</f>
        <v>0</v>
      </c>
      <c r="BI310" s="162">
        <f>IF(N310="nulová",J310,0)</f>
        <v>0</v>
      </c>
      <c r="BJ310" s="18" t="s">
        <v>82</v>
      </c>
      <c r="BK310" s="162">
        <f>ROUND(I310*H310,2)</f>
        <v>0</v>
      </c>
      <c r="BL310" s="18" t="s">
        <v>126</v>
      </c>
      <c r="BM310" s="161" t="s">
        <v>2410</v>
      </c>
    </row>
    <row r="311" spans="1:65" s="2" customFormat="1" ht="16.5" customHeight="1">
      <c r="A311" s="33"/>
      <c r="B311" s="149"/>
      <c r="C311" s="150" t="s">
        <v>1429</v>
      </c>
      <c r="D311" s="150" t="s">
        <v>203</v>
      </c>
      <c r="E311" s="151" t="s">
        <v>2411</v>
      </c>
      <c r="F311" s="152" t="s">
        <v>2412</v>
      </c>
      <c r="G311" s="153" t="s">
        <v>221</v>
      </c>
      <c r="H311" s="154">
        <v>1</v>
      </c>
      <c r="I311" s="155"/>
      <c r="J311" s="156">
        <f>ROUND(I311*H311,2)</f>
        <v>0</v>
      </c>
      <c r="K311" s="152" t="s">
        <v>1</v>
      </c>
      <c r="L311" s="34"/>
      <c r="M311" s="157" t="s">
        <v>1</v>
      </c>
      <c r="N311" s="158" t="s">
        <v>41</v>
      </c>
      <c r="O311" s="59"/>
      <c r="P311" s="159">
        <f>O311*H311</f>
        <v>0</v>
      </c>
      <c r="Q311" s="159">
        <v>0</v>
      </c>
      <c r="R311" s="159">
        <f>Q311*H311</f>
        <v>0</v>
      </c>
      <c r="S311" s="159">
        <v>0</v>
      </c>
      <c r="T311" s="160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61" t="s">
        <v>126</v>
      </c>
      <c r="AT311" s="161" t="s">
        <v>203</v>
      </c>
      <c r="AU311" s="161" t="s">
        <v>82</v>
      </c>
      <c r="AY311" s="18" t="s">
        <v>201</v>
      </c>
      <c r="BE311" s="162">
        <f>IF(N311="základní",J311,0)</f>
        <v>0</v>
      </c>
      <c r="BF311" s="162">
        <f>IF(N311="snížená",J311,0)</f>
        <v>0</v>
      </c>
      <c r="BG311" s="162">
        <f>IF(N311="zákl. přenesená",J311,0)</f>
        <v>0</v>
      </c>
      <c r="BH311" s="162">
        <f>IF(N311="sníž. přenesená",J311,0)</f>
        <v>0</v>
      </c>
      <c r="BI311" s="162">
        <f>IF(N311="nulová",J311,0)</f>
        <v>0</v>
      </c>
      <c r="BJ311" s="18" t="s">
        <v>82</v>
      </c>
      <c r="BK311" s="162">
        <f>ROUND(I311*H311,2)</f>
        <v>0</v>
      </c>
      <c r="BL311" s="18" t="s">
        <v>126</v>
      </c>
      <c r="BM311" s="161" t="s">
        <v>2413</v>
      </c>
    </row>
    <row r="312" spans="1:65" s="2" customFormat="1" ht="16.5" customHeight="1">
      <c r="A312" s="33"/>
      <c r="B312" s="149"/>
      <c r="C312" s="150" t="s">
        <v>1434</v>
      </c>
      <c r="D312" s="150" t="s">
        <v>203</v>
      </c>
      <c r="E312" s="151" t="s">
        <v>2414</v>
      </c>
      <c r="F312" s="152" t="s">
        <v>2415</v>
      </c>
      <c r="G312" s="153" t="s">
        <v>221</v>
      </c>
      <c r="H312" s="154">
        <v>1</v>
      </c>
      <c r="I312" s="155"/>
      <c r="J312" s="156">
        <f>ROUND(I312*H312,2)</f>
        <v>0</v>
      </c>
      <c r="K312" s="152" t="s">
        <v>1</v>
      </c>
      <c r="L312" s="34"/>
      <c r="M312" s="209" t="s">
        <v>1</v>
      </c>
      <c r="N312" s="210" t="s">
        <v>41</v>
      </c>
      <c r="O312" s="211"/>
      <c r="P312" s="212">
        <f>O312*H312</f>
        <v>0</v>
      </c>
      <c r="Q312" s="212">
        <v>0</v>
      </c>
      <c r="R312" s="212">
        <f>Q312*H312</f>
        <v>0</v>
      </c>
      <c r="S312" s="212">
        <v>0</v>
      </c>
      <c r="T312" s="213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61" t="s">
        <v>126</v>
      </c>
      <c r="AT312" s="161" t="s">
        <v>203</v>
      </c>
      <c r="AU312" s="161" t="s">
        <v>82</v>
      </c>
      <c r="AY312" s="18" t="s">
        <v>201</v>
      </c>
      <c r="BE312" s="162">
        <f>IF(N312="základní",J312,0)</f>
        <v>0</v>
      </c>
      <c r="BF312" s="162">
        <f>IF(N312="snížená",J312,0)</f>
        <v>0</v>
      </c>
      <c r="BG312" s="162">
        <f>IF(N312="zákl. přenesená",J312,0)</f>
        <v>0</v>
      </c>
      <c r="BH312" s="162">
        <f>IF(N312="sníž. přenesená",J312,0)</f>
        <v>0</v>
      </c>
      <c r="BI312" s="162">
        <f>IF(N312="nulová",J312,0)</f>
        <v>0</v>
      </c>
      <c r="BJ312" s="18" t="s">
        <v>82</v>
      </c>
      <c r="BK312" s="162">
        <f>ROUND(I312*H312,2)</f>
        <v>0</v>
      </c>
      <c r="BL312" s="18" t="s">
        <v>126</v>
      </c>
      <c r="BM312" s="161" t="s">
        <v>2416</v>
      </c>
    </row>
    <row r="313" spans="1:65" s="2" customFormat="1" ht="6.95" customHeight="1">
      <c r="A313" s="33"/>
      <c r="B313" s="48"/>
      <c r="C313" s="49"/>
      <c r="D313" s="49"/>
      <c r="E313" s="49"/>
      <c r="F313" s="49"/>
      <c r="G313" s="49"/>
      <c r="H313" s="49"/>
      <c r="I313" s="49"/>
      <c r="J313" s="49"/>
      <c r="K313" s="49"/>
      <c r="L313" s="34"/>
      <c r="M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</row>
  </sheetData>
  <autoFilter ref="C149:K312"/>
  <mergeCells count="15">
    <mergeCell ref="E136:H136"/>
    <mergeCell ref="E140:H140"/>
    <mergeCell ref="E138:H138"/>
    <mergeCell ref="E142:H14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121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162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0" t="str">
        <f>'Rekapitulace stavby'!K6</f>
        <v>Technikův pavilon</v>
      </c>
      <c r="F7" s="271"/>
      <c r="G7" s="271"/>
      <c r="H7" s="271"/>
      <c r="L7" s="21"/>
    </row>
    <row r="8" spans="1:46" ht="12.75">
      <c r="B8" s="21"/>
      <c r="D8" s="28" t="s">
        <v>163</v>
      </c>
      <c r="L8" s="21"/>
    </row>
    <row r="9" spans="1:46" s="1" customFormat="1" ht="16.5" customHeight="1">
      <c r="B9" s="21"/>
      <c r="E9" s="270" t="s">
        <v>164</v>
      </c>
      <c r="F9" s="254"/>
      <c r="G9" s="254"/>
      <c r="H9" s="254"/>
      <c r="L9" s="21"/>
    </row>
    <row r="10" spans="1:46" s="1" customFormat="1" ht="12" customHeight="1">
      <c r="B10" s="21"/>
      <c r="D10" s="28" t="s">
        <v>165</v>
      </c>
      <c r="L10" s="21"/>
    </row>
    <row r="11" spans="1:46" s="2" customFormat="1" ht="16.5" customHeight="1">
      <c r="A11" s="33"/>
      <c r="B11" s="34"/>
      <c r="C11" s="33"/>
      <c r="D11" s="33"/>
      <c r="E11" s="274" t="s">
        <v>2031</v>
      </c>
      <c r="F11" s="272"/>
      <c r="G11" s="272"/>
      <c r="H11" s="272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1733</v>
      </c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33" t="s">
        <v>2417</v>
      </c>
      <c r="F13" s="272"/>
      <c r="G13" s="272"/>
      <c r="H13" s="272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1.25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28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20</v>
      </c>
      <c r="E16" s="33"/>
      <c r="F16" s="26" t="s">
        <v>167</v>
      </c>
      <c r="G16" s="33"/>
      <c r="H16" s="33"/>
      <c r="I16" s="28" t="s">
        <v>22</v>
      </c>
      <c r="J16" s="56" t="str">
        <f>'Rekapitulace stavby'!AN8</f>
        <v>21. 11. 2024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24</v>
      </c>
      <c r="E18" s="33"/>
      <c r="F18" s="33"/>
      <c r="G18" s="33"/>
      <c r="H18" s="33"/>
      <c r="I18" s="28" t="s">
        <v>25</v>
      </c>
      <c r="J18" s="26" t="str">
        <f>IF('Rekapitulace stavby'!AN10="","",'Rekapitulace stavby'!AN10)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tr">
        <f>IF('Rekapitulace stavby'!E11="","",'Rekapitulace stavby'!E11)</f>
        <v>Statutární město Liberec, nám.Dr.E.Beneše</v>
      </c>
      <c r="F19" s="33"/>
      <c r="G19" s="33"/>
      <c r="H19" s="33"/>
      <c r="I19" s="28" t="s">
        <v>27</v>
      </c>
      <c r="J19" s="26" t="str">
        <f>IF('Rekapitulace stavby'!AN11="","",'Rekapitulace stavby'!AN11)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28</v>
      </c>
      <c r="E21" s="33"/>
      <c r="F21" s="33"/>
      <c r="G21" s="33"/>
      <c r="H21" s="33"/>
      <c r="I21" s="28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73" t="str">
        <f>'Rekapitulace stavby'!E14</f>
        <v>Vyplň údaj</v>
      </c>
      <c r="F22" s="253"/>
      <c r="G22" s="253"/>
      <c r="H22" s="253"/>
      <c r="I22" s="28" t="s">
        <v>27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30</v>
      </c>
      <c r="E24" s="33"/>
      <c r="F24" s="33"/>
      <c r="G24" s="33"/>
      <c r="H24" s="33"/>
      <c r="I24" s="28" t="s">
        <v>25</v>
      </c>
      <c r="J24" s="26" t="str">
        <f>IF('Rekapitulace stavby'!AN16="","",'Rekapitulace stavby'!AN16)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tr">
        <f>IF('Rekapitulace stavby'!E17="","",'Rekapitulace stavby'!E17)</f>
        <v>Kancelář architektury města, nám.Dr.E.Beneše</v>
      </c>
      <c r="F25" s="33"/>
      <c r="G25" s="33"/>
      <c r="H25" s="33"/>
      <c r="I25" s="28" t="s">
        <v>27</v>
      </c>
      <c r="J25" s="26" t="str">
        <f>IF('Rekapitulace stavby'!AN17="","",'Rekapitulace stavby'!AN17)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33</v>
      </c>
      <c r="E27" s="33"/>
      <c r="F27" s="33"/>
      <c r="G27" s="33"/>
      <c r="H27" s="33"/>
      <c r="I27" s="28" t="s">
        <v>25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>PROPOS Liberec s.r.o.</v>
      </c>
      <c r="F28" s="33"/>
      <c r="G28" s="33"/>
      <c r="H28" s="33"/>
      <c r="I28" s="28" t="s">
        <v>27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35</v>
      </c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0"/>
      <c r="B31" s="101"/>
      <c r="C31" s="100"/>
      <c r="D31" s="100"/>
      <c r="E31" s="258" t="s">
        <v>1</v>
      </c>
      <c r="F31" s="258"/>
      <c r="G31" s="258"/>
      <c r="H31" s="258"/>
      <c r="I31" s="100"/>
      <c r="J31" s="100"/>
      <c r="K31" s="100"/>
      <c r="L31" s="102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2" customFormat="1" ht="6.95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3" t="s">
        <v>36</v>
      </c>
      <c r="E34" s="33"/>
      <c r="F34" s="33"/>
      <c r="G34" s="33"/>
      <c r="H34" s="33"/>
      <c r="I34" s="33"/>
      <c r="J34" s="72">
        <f>ROUND(J132,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67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3"/>
      <c r="F36" s="37" t="s">
        <v>38</v>
      </c>
      <c r="G36" s="33"/>
      <c r="H36" s="33"/>
      <c r="I36" s="37" t="s">
        <v>37</v>
      </c>
      <c r="J36" s="37" t="s">
        <v>39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4"/>
      <c r="C37" s="33"/>
      <c r="D37" s="104" t="s">
        <v>40</v>
      </c>
      <c r="E37" s="28" t="s">
        <v>41</v>
      </c>
      <c r="F37" s="105">
        <f>ROUND((SUM(BE132:BE248)),  2)</f>
        <v>0</v>
      </c>
      <c r="G37" s="33"/>
      <c r="H37" s="33"/>
      <c r="I37" s="106">
        <v>0.21</v>
      </c>
      <c r="J37" s="105">
        <f>ROUND(((SUM(BE132:BE248))*I37),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28" t="s">
        <v>42</v>
      </c>
      <c r="F38" s="105">
        <f>ROUND((SUM(BF132:BF248)),  2)</f>
        <v>0</v>
      </c>
      <c r="G38" s="33"/>
      <c r="H38" s="33"/>
      <c r="I38" s="106">
        <v>0.12</v>
      </c>
      <c r="J38" s="105">
        <f>ROUND(((SUM(BF132:BF248))*I38),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43</v>
      </c>
      <c r="F39" s="105">
        <f>ROUND((SUM(BG132:BG248)),  2)</f>
        <v>0</v>
      </c>
      <c r="G39" s="33"/>
      <c r="H39" s="33"/>
      <c r="I39" s="106">
        <v>0.21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44</v>
      </c>
      <c r="F40" s="105">
        <f>ROUND((SUM(BH132:BH248)),  2)</f>
        <v>0</v>
      </c>
      <c r="G40" s="33"/>
      <c r="H40" s="33"/>
      <c r="I40" s="106">
        <v>0.12</v>
      </c>
      <c r="J40" s="105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28" t="s">
        <v>45</v>
      </c>
      <c r="F41" s="105">
        <f>ROUND((SUM(BI132:BI248)),  2)</f>
        <v>0</v>
      </c>
      <c r="G41" s="33"/>
      <c r="H41" s="33"/>
      <c r="I41" s="106">
        <v>0</v>
      </c>
      <c r="J41" s="105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07"/>
      <c r="D43" s="108" t="s">
        <v>46</v>
      </c>
      <c r="E43" s="61"/>
      <c r="F43" s="61"/>
      <c r="G43" s="109" t="s">
        <v>47</v>
      </c>
      <c r="H43" s="110" t="s">
        <v>48</v>
      </c>
      <c r="I43" s="61"/>
      <c r="J43" s="111">
        <f>SUM(J34:J41)</f>
        <v>0</v>
      </c>
      <c r="K43" s="112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0" t="str">
        <f>E7</f>
        <v>Technikův pavilon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163</v>
      </c>
      <c r="L86" s="21"/>
    </row>
    <row r="87" spans="1:31" s="1" customFormat="1" ht="16.5" customHeight="1">
      <c r="B87" s="21"/>
      <c r="E87" s="270" t="s">
        <v>164</v>
      </c>
      <c r="F87" s="254"/>
      <c r="G87" s="254"/>
      <c r="H87" s="254"/>
      <c r="L87" s="21"/>
    </row>
    <row r="88" spans="1:31" s="1" customFormat="1" ht="12" customHeight="1">
      <c r="B88" s="21"/>
      <c r="C88" s="28" t="s">
        <v>165</v>
      </c>
      <c r="L88" s="21"/>
    </row>
    <row r="89" spans="1:31" s="2" customFormat="1" ht="16.5" customHeight="1">
      <c r="A89" s="33"/>
      <c r="B89" s="34"/>
      <c r="C89" s="33"/>
      <c r="D89" s="33"/>
      <c r="E89" s="274" t="s">
        <v>2031</v>
      </c>
      <c r="F89" s="272"/>
      <c r="G89" s="272"/>
      <c r="H89" s="272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1733</v>
      </c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33" t="str">
        <f>E13</f>
        <v>02 - Ústřední vytápění</v>
      </c>
      <c r="F91" s="272"/>
      <c r="G91" s="272"/>
      <c r="H91" s="272"/>
      <c r="I91" s="3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20</v>
      </c>
      <c r="D93" s="33"/>
      <c r="E93" s="33"/>
      <c r="F93" s="26" t="str">
        <f>F16</f>
        <v xml:space="preserve"> </v>
      </c>
      <c r="G93" s="33"/>
      <c r="H93" s="33"/>
      <c r="I93" s="28" t="s">
        <v>22</v>
      </c>
      <c r="J93" s="56" t="str">
        <f>IF(J16="","",J16)</f>
        <v>21. 11. 2024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40.15" customHeight="1">
      <c r="A95" s="33"/>
      <c r="B95" s="34"/>
      <c r="C95" s="28" t="s">
        <v>24</v>
      </c>
      <c r="D95" s="33"/>
      <c r="E95" s="33"/>
      <c r="F95" s="26" t="str">
        <f>E19</f>
        <v>Statutární město Liberec, nám.Dr.E.Beneše</v>
      </c>
      <c r="G95" s="33"/>
      <c r="H95" s="33"/>
      <c r="I95" s="28" t="s">
        <v>30</v>
      </c>
      <c r="J95" s="31" t="str">
        <f>E25</f>
        <v>Kancelář architektury města, nám.Dr.E.Beneše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5.7" customHeight="1">
      <c r="A96" s="33"/>
      <c r="B96" s="34"/>
      <c r="C96" s="28" t="s">
        <v>28</v>
      </c>
      <c r="D96" s="33"/>
      <c r="E96" s="33"/>
      <c r="F96" s="26" t="str">
        <f>IF(E22="","",E22)</f>
        <v>Vyplň údaj</v>
      </c>
      <c r="G96" s="33"/>
      <c r="H96" s="33"/>
      <c r="I96" s="28" t="s">
        <v>33</v>
      </c>
      <c r="J96" s="31" t="str">
        <f>E28</f>
        <v>PROPOS Liberec s.r.o.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15" t="s">
        <v>169</v>
      </c>
      <c r="D98" s="107"/>
      <c r="E98" s="107"/>
      <c r="F98" s="107"/>
      <c r="G98" s="107"/>
      <c r="H98" s="107"/>
      <c r="I98" s="107"/>
      <c r="J98" s="116" t="s">
        <v>170</v>
      </c>
      <c r="K98" s="107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17" t="s">
        <v>171</v>
      </c>
      <c r="D100" s="33"/>
      <c r="E100" s="33"/>
      <c r="F100" s="33"/>
      <c r="G100" s="33"/>
      <c r="H100" s="33"/>
      <c r="I100" s="33"/>
      <c r="J100" s="72">
        <f>J132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172</v>
      </c>
    </row>
    <row r="101" spans="1:47" s="9" customFormat="1" ht="24.95" customHeight="1">
      <c r="B101" s="118"/>
      <c r="D101" s="119" t="s">
        <v>2418</v>
      </c>
      <c r="E101" s="120"/>
      <c r="F101" s="120"/>
      <c r="G101" s="120"/>
      <c r="H101" s="120"/>
      <c r="I101" s="120"/>
      <c r="J101" s="121">
        <f>J133</f>
        <v>0</v>
      </c>
      <c r="L101" s="118"/>
    </row>
    <row r="102" spans="1:47" s="9" customFormat="1" ht="24.95" customHeight="1">
      <c r="B102" s="118"/>
      <c r="D102" s="119" t="s">
        <v>2419</v>
      </c>
      <c r="E102" s="120"/>
      <c r="F102" s="120"/>
      <c r="G102" s="120"/>
      <c r="H102" s="120"/>
      <c r="I102" s="120"/>
      <c r="J102" s="121">
        <f>J156</f>
        <v>0</v>
      </c>
      <c r="L102" s="118"/>
    </row>
    <row r="103" spans="1:47" s="9" customFormat="1" ht="24.95" customHeight="1">
      <c r="B103" s="118"/>
      <c r="D103" s="119" t="s">
        <v>2420</v>
      </c>
      <c r="E103" s="120"/>
      <c r="F103" s="120"/>
      <c r="G103" s="120"/>
      <c r="H103" s="120"/>
      <c r="I103" s="120"/>
      <c r="J103" s="121">
        <f>J169</f>
        <v>0</v>
      </c>
      <c r="L103" s="118"/>
    </row>
    <row r="104" spans="1:47" s="9" customFormat="1" ht="24.95" customHeight="1">
      <c r="B104" s="118"/>
      <c r="D104" s="119" t="s">
        <v>2421</v>
      </c>
      <c r="E104" s="120"/>
      <c r="F104" s="120"/>
      <c r="G104" s="120"/>
      <c r="H104" s="120"/>
      <c r="I104" s="120"/>
      <c r="J104" s="121">
        <f>J176</f>
        <v>0</v>
      </c>
      <c r="L104" s="118"/>
    </row>
    <row r="105" spans="1:47" s="9" customFormat="1" ht="24.95" customHeight="1">
      <c r="B105" s="118"/>
      <c r="D105" s="119" t="s">
        <v>2422</v>
      </c>
      <c r="E105" s="120"/>
      <c r="F105" s="120"/>
      <c r="G105" s="120"/>
      <c r="H105" s="120"/>
      <c r="I105" s="120"/>
      <c r="J105" s="121">
        <f>J191</f>
        <v>0</v>
      </c>
      <c r="L105" s="118"/>
    </row>
    <row r="106" spans="1:47" s="9" customFormat="1" ht="24.95" customHeight="1">
      <c r="B106" s="118"/>
      <c r="D106" s="119" t="s">
        <v>2423</v>
      </c>
      <c r="E106" s="120"/>
      <c r="F106" s="120"/>
      <c r="G106" s="120"/>
      <c r="H106" s="120"/>
      <c r="I106" s="120"/>
      <c r="J106" s="121">
        <f>J202</f>
        <v>0</v>
      </c>
      <c r="L106" s="118"/>
    </row>
    <row r="107" spans="1:47" s="9" customFormat="1" ht="24.95" customHeight="1">
      <c r="B107" s="118"/>
      <c r="D107" s="119" t="s">
        <v>2424</v>
      </c>
      <c r="E107" s="120"/>
      <c r="F107" s="120"/>
      <c r="G107" s="120"/>
      <c r="H107" s="120"/>
      <c r="I107" s="120"/>
      <c r="J107" s="121">
        <f>J220</f>
        <v>0</v>
      </c>
      <c r="L107" s="118"/>
    </row>
    <row r="108" spans="1:47" s="9" customFormat="1" ht="24.95" customHeight="1">
      <c r="B108" s="118"/>
      <c r="D108" s="119" t="s">
        <v>2425</v>
      </c>
      <c r="E108" s="120"/>
      <c r="F108" s="120"/>
      <c r="G108" s="120"/>
      <c r="H108" s="120"/>
      <c r="I108" s="120"/>
      <c r="J108" s="121">
        <f>J232</f>
        <v>0</v>
      </c>
      <c r="L108" s="118"/>
    </row>
    <row r="109" spans="1:47" s="2" customFormat="1" ht="21.7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>
      <c r="A110" s="33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31" s="2" customFormat="1" ht="6.95" customHeight="1">
      <c r="A114" s="33"/>
      <c r="B114" s="50"/>
      <c r="C114" s="51"/>
      <c r="D114" s="51"/>
      <c r="E114" s="51"/>
      <c r="F114" s="51"/>
      <c r="G114" s="51"/>
      <c r="H114" s="51"/>
      <c r="I114" s="51"/>
      <c r="J114" s="51"/>
      <c r="K114" s="51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24.95" customHeight="1">
      <c r="A115" s="33"/>
      <c r="B115" s="34"/>
      <c r="C115" s="22" t="s">
        <v>186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2" customHeight="1">
      <c r="A117" s="33"/>
      <c r="B117" s="34"/>
      <c r="C117" s="28" t="s">
        <v>16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6.5" customHeight="1">
      <c r="A118" s="33"/>
      <c r="B118" s="34"/>
      <c r="C118" s="33"/>
      <c r="D118" s="33"/>
      <c r="E118" s="270" t="str">
        <f>E7</f>
        <v>Technikův pavilon</v>
      </c>
      <c r="F118" s="271"/>
      <c r="G118" s="271"/>
      <c r="H118" s="271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1" customFormat="1" ht="12" customHeight="1">
      <c r="B119" s="21"/>
      <c r="C119" s="28" t="s">
        <v>163</v>
      </c>
      <c r="L119" s="21"/>
    </row>
    <row r="120" spans="1:31" s="1" customFormat="1" ht="16.5" customHeight="1">
      <c r="B120" s="21"/>
      <c r="E120" s="270" t="s">
        <v>164</v>
      </c>
      <c r="F120" s="254"/>
      <c r="G120" s="254"/>
      <c r="H120" s="254"/>
      <c r="L120" s="21"/>
    </row>
    <row r="121" spans="1:31" s="1" customFormat="1" ht="12" customHeight="1">
      <c r="B121" s="21"/>
      <c r="C121" s="28" t="s">
        <v>165</v>
      </c>
      <c r="L121" s="21"/>
    </row>
    <row r="122" spans="1:31" s="2" customFormat="1" ht="16.5" customHeight="1">
      <c r="A122" s="33"/>
      <c r="B122" s="34"/>
      <c r="C122" s="33"/>
      <c r="D122" s="33"/>
      <c r="E122" s="274" t="s">
        <v>2031</v>
      </c>
      <c r="F122" s="272"/>
      <c r="G122" s="272"/>
      <c r="H122" s="272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1733</v>
      </c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3"/>
      <c r="D124" s="33"/>
      <c r="E124" s="233" t="str">
        <f>E13</f>
        <v>02 - Ústřední vytápění</v>
      </c>
      <c r="F124" s="272"/>
      <c r="G124" s="272"/>
      <c r="H124" s="272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20</v>
      </c>
      <c r="D126" s="33"/>
      <c r="E126" s="33"/>
      <c r="F126" s="26" t="str">
        <f>F16</f>
        <v xml:space="preserve"> </v>
      </c>
      <c r="G126" s="33"/>
      <c r="H126" s="33"/>
      <c r="I126" s="28" t="s">
        <v>22</v>
      </c>
      <c r="J126" s="56" t="str">
        <f>IF(J16="","",J16)</f>
        <v>21. 11. 2024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40.15" customHeight="1">
      <c r="A128" s="33"/>
      <c r="B128" s="34"/>
      <c r="C128" s="28" t="s">
        <v>24</v>
      </c>
      <c r="D128" s="33"/>
      <c r="E128" s="33"/>
      <c r="F128" s="26" t="str">
        <f>E19</f>
        <v>Statutární město Liberec, nám.Dr.E.Beneše</v>
      </c>
      <c r="G128" s="33"/>
      <c r="H128" s="33"/>
      <c r="I128" s="28" t="s">
        <v>30</v>
      </c>
      <c r="J128" s="31" t="str">
        <f>E25</f>
        <v>Kancelář architektury města, nám.Dr.E.Beneše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25.7" customHeight="1">
      <c r="A129" s="33"/>
      <c r="B129" s="34"/>
      <c r="C129" s="28" t="s">
        <v>28</v>
      </c>
      <c r="D129" s="33"/>
      <c r="E129" s="33"/>
      <c r="F129" s="26" t="str">
        <f>IF(E22="","",E22)</f>
        <v>Vyplň údaj</v>
      </c>
      <c r="G129" s="33"/>
      <c r="H129" s="33"/>
      <c r="I129" s="28" t="s">
        <v>33</v>
      </c>
      <c r="J129" s="31" t="str">
        <f>E28</f>
        <v>PROPOS Liberec s.r.o.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3"/>
      <c r="D130" s="33"/>
      <c r="E130" s="33"/>
      <c r="F130" s="33"/>
      <c r="G130" s="33"/>
      <c r="H130" s="33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26"/>
      <c r="B131" s="127"/>
      <c r="C131" s="128" t="s">
        <v>187</v>
      </c>
      <c r="D131" s="129" t="s">
        <v>61</v>
      </c>
      <c r="E131" s="129" t="s">
        <v>57</v>
      </c>
      <c r="F131" s="129" t="s">
        <v>58</v>
      </c>
      <c r="G131" s="129" t="s">
        <v>188</v>
      </c>
      <c r="H131" s="129" t="s">
        <v>189</v>
      </c>
      <c r="I131" s="129" t="s">
        <v>190</v>
      </c>
      <c r="J131" s="129" t="s">
        <v>170</v>
      </c>
      <c r="K131" s="130" t="s">
        <v>191</v>
      </c>
      <c r="L131" s="131"/>
      <c r="M131" s="63" t="s">
        <v>1</v>
      </c>
      <c r="N131" s="64" t="s">
        <v>40</v>
      </c>
      <c r="O131" s="64" t="s">
        <v>192</v>
      </c>
      <c r="P131" s="64" t="s">
        <v>193</v>
      </c>
      <c r="Q131" s="64" t="s">
        <v>194</v>
      </c>
      <c r="R131" s="64" t="s">
        <v>195</v>
      </c>
      <c r="S131" s="64" t="s">
        <v>196</v>
      </c>
      <c r="T131" s="65" t="s">
        <v>197</v>
      </c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</row>
    <row r="132" spans="1:65" s="2" customFormat="1" ht="22.9" customHeight="1">
      <c r="A132" s="33"/>
      <c r="B132" s="34"/>
      <c r="C132" s="70" t="s">
        <v>198</v>
      </c>
      <c r="D132" s="33"/>
      <c r="E132" s="33"/>
      <c r="F132" s="33"/>
      <c r="G132" s="33"/>
      <c r="H132" s="33"/>
      <c r="I132" s="33"/>
      <c r="J132" s="132">
        <f>BK132</f>
        <v>0</v>
      </c>
      <c r="K132" s="33"/>
      <c r="L132" s="34"/>
      <c r="M132" s="66"/>
      <c r="N132" s="57"/>
      <c r="O132" s="67"/>
      <c r="P132" s="133">
        <f>P133+P156+P169+P176+P191+P202+P220+P232</f>
        <v>0</v>
      </c>
      <c r="Q132" s="67"/>
      <c r="R132" s="133">
        <f>R133+R156+R169+R176+R191+R202+R220+R232</f>
        <v>0</v>
      </c>
      <c r="S132" s="67"/>
      <c r="T132" s="134">
        <f>T133+T156+T169+T176+T191+T202+T220+T232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75</v>
      </c>
      <c r="AU132" s="18" t="s">
        <v>172</v>
      </c>
      <c r="BK132" s="135">
        <f>BK133+BK156+BK169+BK176+BK191+BK202+BK220+BK232</f>
        <v>0</v>
      </c>
    </row>
    <row r="133" spans="1:65" s="12" customFormat="1" ht="25.9" customHeight="1">
      <c r="B133" s="136"/>
      <c r="D133" s="137" t="s">
        <v>75</v>
      </c>
      <c r="E133" s="138" t="s">
        <v>1736</v>
      </c>
      <c r="F133" s="138" t="s">
        <v>2426</v>
      </c>
      <c r="I133" s="139"/>
      <c r="J133" s="140">
        <f>BK133</f>
        <v>0</v>
      </c>
      <c r="L133" s="136"/>
      <c r="M133" s="141"/>
      <c r="N133" s="142"/>
      <c r="O133" s="142"/>
      <c r="P133" s="143">
        <f>SUM(P134:P155)</f>
        <v>0</v>
      </c>
      <c r="Q133" s="142"/>
      <c r="R133" s="143">
        <f>SUM(R134:R155)</f>
        <v>0</v>
      </c>
      <c r="S133" s="142"/>
      <c r="T133" s="144">
        <f>SUM(T134:T155)</f>
        <v>0</v>
      </c>
      <c r="AR133" s="137" t="s">
        <v>82</v>
      </c>
      <c r="AT133" s="145" t="s">
        <v>75</v>
      </c>
      <c r="AU133" s="145" t="s">
        <v>76</v>
      </c>
      <c r="AY133" s="137" t="s">
        <v>201</v>
      </c>
      <c r="BK133" s="146">
        <f>SUM(BK134:BK155)</f>
        <v>0</v>
      </c>
    </row>
    <row r="134" spans="1:65" s="2" customFormat="1" ht="24.2" customHeight="1">
      <c r="A134" s="33"/>
      <c r="B134" s="149"/>
      <c r="C134" s="150" t="s">
        <v>82</v>
      </c>
      <c r="D134" s="150" t="s">
        <v>203</v>
      </c>
      <c r="E134" s="151" t="s">
        <v>2427</v>
      </c>
      <c r="F134" s="152" t="s">
        <v>2428</v>
      </c>
      <c r="G134" s="153" t="s">
        <v>2061</v>
      </c>
      <c r="H134" s="154">
        <v>1</v>
      </c>
      <c r="I134" s="155"/>
      <c r="J134" s="156">
        <f t="shared" ref="J134:J155" si="0">ROUND(I134*H134,2)</f>
        <v>0</v>
      </c>
      <c r="K134" s="152" t="s">
        <v>1</v>
      </c>
      <c r="L134" s="34"/>
      <c r="M134" s="157" t="s">
        <v>1</v>
      </c>
      <c r="N134" s="158" t="s">
        <v>41</v>
      </c>
      <c r="O134" s="59"/>
      <c r="P134" s="159">
        <f t="shared" ref="P134:P155" si="1">O134*H134</f>
        <v>0</v>
      </c>
      <c r="Q134" s="159">
        <v>0</v>
      </c>
      <c r="R134" s="159">
        <f t="shared" ref="R134:R155" si="2">Q134*H134</f>
        <v>0</v>
      </c>
      <c r="S134" s="159">
        <v>0</v>
      </c>
      <c r="T134" s="160">
        <f t="shared" ref="T134:T155" si="3"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126</v>
      </c>
      <c r="AT134" s="161" t="s">
        <v>203</v>
      </c>
      <c r="AU134" s="161" t="s">
        <v>82</v>
      </c>
      <c r="AY134" s="18" t="s">
        <v>201</v>
      </c>
      <c r="BE134" s="162">
        <f t="shared" ref="BE134:BE155" si="4">IF(N134="základní",J134,0)</f>
        <v>0</v>
      </c>
      <c r="BF134" s="162">
        <f t="shared" ref="BF134:BF155" si="5">IF(N134="snížená",J134,0)</f>
        <v>0</v>
      </c>
      <c r="BG134" s="162">
        <f t="shared" ref="BG134:BG155" si="6">IF(N134="zákl. přenesená",J134,0)</f>
        <v>0</v>
      </c>
      <c r="BH134" s="162">
        <f t="shared" ref="BH134:BH155" si="7">IF(N134="sníž. přenesená",J134,0)</f>
        <v>0</v>
      </c>
      <c r="BI134" s="162">
        <f t="shared" ref="BI134:BI155" si="8">IF(N134="nulová",J134,0)</f>
        <v>0</v>
      </c>
      <c r="BJ134" s="18" t="s">
        <v>82</v>
      </c>
      <c r="BK134" s="162">
        <f t="shared" ref="BK134:BK155" si="9">ROUND(I134*H134,2)</f>
        <v>0</v>
      </c>
      <c r="BL134" s="18" t="s">
        <v>126</v>
      </c>
      <c r="BM134" s="161" t="s">
        <v>84</v>
      </c>
    </row>
    <row r="135" spans="1:65" s="2" customFormat="1" ht="16.5" customHeight="1">
      <c r="A135" s="33"/>
      <c r="B135" s="149"/>
      <c r="C135" s="150" t="s">
        <v>84</v>
      </c>
      <c r="D135" s="150" t="s">
        <v>203</v>
      </c>
      <c r="E135" s="151" t="s">
        <v>2429</v>
      </c>
      <c r="F135" s="152" t="s">
        <v>2430</v>
      </c>
      <c r="G135" s="153" t="s">
        <v>2061</v>
      </c>
      <c r="H135" s="154">
        <v>3</v>
      </c>
      <c r="I135" s="155"/>
      <c r="J135" s="156">
        <f t="shared" si="0"/>
        <v>0</v>
      </c>
      <c r="K135" s="152" t="s">
        <v>1</v>
      </c>
      <c r="L135" s="34"/>
      <c r="M135" s="157" t="s">
        <v>1</v>
      </c>
      <c r="N135" s="158" t="s">
        <v>41</v>
      </c>
      <c r="O135" s="59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126</v>
      </c>
      <c r="AT135" s="161" t="s">
        <v>203</v>
      </c>
      <c r="AU135" s="161" t="s">
        <v>82</v>
      </c>
      <c r="AY135" s="18" t="s">
        <v>201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8" t="s">
        <v>82</v>
      </c>
      <c r="BK135" s="162">
        <f t="shared" si="9"/>
        <v>0</v>
      </c>
      <c r="BL135" s="18" t="s">
        <v>126</v>
      </c>
      <c r="BM135" s="161" t="s">
        <v>126</v>
      </c>
    </row>
    <row r="136" spans="1:65" s="2" customFormat="1" ht="16.5" customHeight="1">
      <c r="A136" s="33"/>
      <c r="B136" s="149"/>
      <c r="C136" s="150" t="s">
        <v>97</v>
      </c>
      <c r="D136" s="150" t="s">
        <v>203</v>
      </c>
      <c r="E136" s="151" t="s">
        <v>2431</v>
      </c>
      <c r="F136" s="152" t="s">
        <v>2432</v>
      </c>
      <c r="G136" s="153" t="s">
        <v>2061</v>
      </c>
      <c r="H136" s="154">
        <v>1</v>
      </c>
      <c r="I136" s="155"/>
      <c r="J136" s="156">
        <f t="shared" si="0"/>
        <v>0</v>
      </c>
      <c r="K136" s="152" t="s">
        <v>1</v>
      </c>
      <c r="L136" s="34"/>
      <c r="M136" s="157" t="s">
        <v>1</v>
      </c>
      <c r="N136" s="158" t="s">
        <v>41</v>
      </c>
      <c r="O136" s="59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126</v>
      </c>
      <c r="AT136" s="161" t="s">
        <v>203</v>
      </c>
      <c r="AU136" s="161" t="s">
        <v>82</v>
      </c>
      <c r="AY136" s="18" t="s">
        <v>201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8" t="s">
        <v>82</v>
      </c>
      <c r="BK136" s="162">
        <f t="shared" si="9"/>
        <v>0</v>
      </c>
      <c r="BL136" s="18" t="s">
        <v>126</v>
      </c>
      <c r="BM136" s="161" t="s">
        <v>222</v>
      </c>
    </row>
    <row r="137" spans="1:65" s="2" customFormat="1" ht="16.5" customHeight="1">
      <c r="A137" s="33"/>
      <c r="B137" s="149"/>
      <c r="C137" s="150" t="s">
        <v>126</v>
      </c>
      <c r="D137" s="150" t="s">
        <v>203</v>
      </c>
      <c r="E137" s="151" t="s">
        <v>2433</v>
      </c>
      <c r="F137" s="152" t="s">
        <v>2434</v>
      </c>
      <c r="G137" s="153" t="s">
        <v>2061</v>
      </c>
      <c r="H137" s="154">
        <v>1</v>
      </c>
      <c r="I137" s="155"/>
      <c r="J137" s="156">
        <f t="shared" si="0"/>
        <v>0</v>
      </c>
      <c r="K137" s="152" t="s">
        <v>1</v>
      </c>
      <c r="L137" s="34"/>
      <c r="M137" s="157" t="s">
        <v>1</v>
      </c>
      <c r="N137" s="158" t="s">
        <v>41</v>
      </c>
      <c r="O137" s="59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126</v>
      </c>
      <c r="AT137" s="161" t="s">
        <v>203</v>
      </c>
      <c r="AU137" s="161" t="s">
        <v>82</v>
      </c>
      <c r="AY137" s="18" t="s">
        <v>201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8" t="s">
        <v>82</v>
      </c>
      <c r="BK137" s="162">
        <f t="shared" si="9"/>
        <v>0</v>
      </c>
      <c r="BL137" s="18" t="s">
        <v>126</v>
      </c>
      <c r="BM137" s="161" t="s">
        <v>216</v>
      </c>
    </row>
    <row r="138" spans="1:65" s="2" customFormat="1" ht="16.5" customHeight="1">
      <c r="A138" s="33"/>
      <c r="B138" s="149"/>
      <c r="C138" s="150" t="s">
        <v>229</v>
      </c>
      <c r="D138" s="150" t="s">
        <v>203</v>
      </c>
      <c r="E138" s="151" t="s">
        <v>2435</v>
      </c>
      <c r="F138" s="152" t="s">
        <v>2436</v>
      </c>
      <c r="G138" s="153" t="s">
        <v>2061</v>
      </c>
      <c r="H138" s="154">
        <v>1</v>
      </c>
      <c r="I138" s="155"/>
      <c r="J138" s="156">
        <f t="shared" si="0"/>
        <v>0</v>
      </c>
      <c r="K138" s="152" t="s">
        <v>1</v>
      </c>
      <c r="L138" s="34"/>
      <c r="M138" s="157" t="s">
        <v>1</v>
      </c>
      <c r="N138" s="158" t="s">
        <v>41</v>
      </c>
      <c r="O138" s="59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126</v>
      </c>
      <c r="AT138" s="161" t="s">
        <v>203</v>
      </c>
      <c r="AU138" s="161" t="s">
        <v>82</v>
      </c>
      <c r="AY138" s="18" t="s">
        <v>201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8" t="s">
        <v>82</v>
      </c>
      <c r="BK138" s="162">
        <f t="shared" si="9"/>
        <v>0</v>
      </c>
      <c r="BL138" s="18" t="s">
        <v>126</v>
      </c>
      <c r="BM138" s="161" t="s">
        <v>233</v>
      </c>
    </row>
    <row r="139" spans="1:65" s="2" customFormat="1" ht="16.5" customHeight="1">
      <c r="A139" s="33"/>
      <c r="B139" s="149"/>
      <c r="C139" s="150" t="s">
        <v>222</v>
      </c>
      <c r="D139" s="150" t="s">
        <v>203</v>
      </c>
      <c r="E139" s="151" t="s">
        <v>2437</v>
      </c>
      <c r="F139" s="152" t="s">
        <v>2438</v>
      </c>
      <c r="G139" s="153" t="s">
        <v>2061</v>
      </c>
      <c r="H139" s="154">
        <v>1</v>
      </c>
      <c r="I139" s="155"/>
      <c r="J139" s="156">
        <f t="shared" si="0"/>
        <v>0</v>
      </c>
      <c r="K139" s="152" t="s">
        <v>1</v>
      </c>
      <c r="L139" s="34"/>
      <c r="M139" s="157" t="s">
        <v>1</v>
      </c>
      <c r="N139" s="158" t="s">
        <v>41</v>
      </c>
      <c r="O139" s="59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126</v>
      </c>
      <c r="AT139" s="161" t="s">
        <v>203</v>
      </c>
      <c r="AU139" s="161" t="s">
        <v>82</v>
      </c>
      <c r="AY139" s="18" t="s">
        <v>201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8" t="s">
        <v>82</v>
      </c>
      <c r="BK139" s="162">
        <f t="shared" si="9"/>
        <v>0</v>
      </c>
      <c r="BL139" s="18" t="s">
        <v>126</v>
      </c>
      <c r="BM139" s="161" t="s">
        <v>8</v>
      </c>
    </row>
    <row r="140" spans="1:65" s="2" customFormat="1" ht="16.5" customHeight="1">
      <c r="A140" s="33"/>
      <c r="B140" s="149"/>
      <c r="C140" s="150" t="s">
        <v>244</v>
      </c>
      <c r="D140" s="150" t="s">
        <v>203</v>
      </c>
      <c r="E140" s="151" t="s">
        <v>2439</v>
      </c>
      <c r="F140" s="152" t="s">
        <v>2440</v>
      </c>
      <c r="G140" s="153" t="s">
        <v>2061</v>
      </c>
      <c r="H140" s="154">
        <v>1</v>
      </c>
      <c r="I140" s="155"/>
      <c r="J140" s="156">
        <f t="shared" si="0"/>
        <v>0</v>
      </c>
      <c r="K140" s="152" t="s">
        <v>1</v>
      </c>
      <c r="L140" s="34"/>
      <c r="M140" s="157" t="s">
        <v>1</v>
      </c>
      <c r="N140" s="158" t="s">
        <v>41</v>
      </c>
      <c r="O140" s="59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126</v>
      </c>
      <c r="AT140" s="161" t="s">
        <v>203</v>
      </c>
      <c r="AU140" s="161" t="s">
        <v>82</v>
      </c>
      <c r="AY140" s="18" t="s">
        <v>201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8" t="s">
        <v>82</v>
      </c>
      <c r="BK140" s="162">
        <f t="shared" si="9"/>
        <v>0</v>
      </c>
      <c r="BL140" s="18" t="s">
        <v>126</v>
      </c>
      <c r="BM140" s="161" t="s">
        <v>247</v>
      </c>
    </row>
    <row r="141" spans="1:65" s="2" customFormat="1" ht="16.5" customHeight="1">
      <c r="A141" s="33"/>
      <c r="B141" s="149"/>
      <c r="C141" s="150" t="s">
        <v>216</v>
      </c>
      <c r="D141" s="150" t="s">
        <v>203</v>
      </c>
      <c r="E141" s="151" t="s">
        <v>2441</v>
      </c>
      <c r="F141" s="152" t="s">
        <v>2442</v>
      </c>
      <c r="G141" s="153" t="s">
        <v>2061</v>
      </c>
      <c r="H141" s="154">
        <v>1</v>
      </c>
      <c r="I141" s="155"/>
      <c r="J141" s="156">
        <f t="shared" si="0"/>
        <v>0</v>
      </c>
      <c r="K141" s="152" t="s">
        <v>1</v>
      </c>
      <c r="L141" s="34"/>
      <c r="M141" s="157" t="s">
        <v>1</v>
      </c>
      <c r="N141" s="158" t="s">
        <v>41</v>
      </c>
      <c r="O141" s="59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126</v>
      </c>
      <c r="AT141" s="161" t="s">
        <v>203</v>
      </c>
      <c r="AU141" s="161" t="s">
        <v>82</v>
      </c>
      <c r="AY141" s="18" t="s">
        <v>201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8" t="s">
        <v>82</v>
      </c>
      <c r="BK141" s="162">
        <f t="shared" si="9"/>
        <v>0</v>
      </c>
      <c r="BL141" s="18" t="s">
        <v>126</v>
      </c>
      <c r="BM141" s="161" t="s">
        <v>250</v>
      </c>
    </row>
    <row r="142" spans="1:65" s="2" customFormat="1" ht="21.75" customHeight="1">
      <c r="A142" s="33"/>
      <c r="B142" s="149"/>
      <c r="C142" s="150" t="s">
        <v>227</v>
      </c>
      <c r="D142" s="150" t="s">
        <v>203</v>
      </c>
      <c r="E142" s="151" t="s">
        <v>2443</v>
      </c>
      <c r="F142" s="152" t="s">
        <v>2444</v>
      </c>
      <c r="G142" s="153" t="s">
        <v>2061</v>
      </c>
      <c r="H142" s="154">
        <v>1</v>
      </c>
      <c r="I142" s="155"/>
      <c r="J142" s="156">
        <f t="shared" si="0"/>
        <v>0</v>
      </c>
      <c r="K142" s="152" t="s">
        <v>1</v>
      </c>
      <c r="L142" s="34"/>
      <c r="M142" s="157" t="s">
        <v>1</v>
      </c>
      <c r="N142" s="158" t="s">
        <v>41</v>
      </c>
      <c r="O142" s="59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126</v>
      </c>
      <c r="AT142" s="161" t="s">
        <v>203</v>
      </c>
      <c r="AU142" s="161" t="s">
        <v>82</v>
      </c>
      <c r="AY142" s="18" t="s">
        <v>201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8" t="s">
        <v>82</v>
      </c>
      <c r="BK142" s="162">
        <f t="shared" si="9"/>
        <v>0</v>
      </c>
      <c r="BL142" s="18" t="s">
        <v>126</v>
      </c>
      <c r="BM142" s="161" t="s">
        <v>254</v>
      </c>
    </row>
    <row r="143" spans="1:65" s="2" customFormat="1" ht="24.2" customHeight="1">
      <c r="A143" s="33"/>
      <c r="B143" s="149"/>
      <c r="C143" s="150" t="s">
        <v>233</v>
      </c>
      <c r="D143" s="150" t="s">
        <v>203</v>
      </c>
      <c r="E143" s="151" t="s">
        <v>2445</v>
      </c>
      <c r="F143" s="152" t="s">
        <v>2446</v>
      </c>
      <c r="G143" s="153" t="s">
        <v>2061</v>
      </c>
      <c r="H143" s="154">
        <v>1</v>
      </c>
      <c r="I143" s="155"/>
      <c r="J143" s="156">
        <f t="shared" si="0"/>
        <v>0</v>
      </c>
      <c r="K143" s="152" t="s">
        <v>1</v>
      </c>
      <c r="L143" s="34"/>
      <c r="M143" s="157" t="s">
        <v>1</v>
      </c>
      <c r="N143" s="158" t="s">
        <v>41</v>
      </c>
      <c r="O143" s="59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126</v>
      </c>
      <c r="AT143" s="161" t="s">
        <v>203</v>
      </c>
      <c r="AU143" s="161" t="s">
        <v>82</v>
      </c>
      <c r="AY143" s="18" t="s">
        <v>201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8" t="s">
        <v>82</v>
      </c>
      <c r="BK143" s="162">
        <f t="shared" si="9"/>
        <v>0</v>
      </c>
      <c r="BL143" s="18" t="s">
        <v>126</v>
      </c>
      <c r="BM143" s="161" t="s">
        <v>258</v>
      </c>
    </row>
    <row r="144" spans="1:65" s="2" customFormat="1" ht="16.5" customHeight="1">
      <c r="A144" s="33"/>
      <c r="B144" s="149"/>
      <c r="C144" s="150" t="s">
        <v>264</v>
      </c>
      <c r="D144" s="150" t="s">
        <v>203</v>
      </c>
      <c r="E144" s="151" t="s">
        <v>2447</v>
      </c>
      <c r="F144" s="152" t="s">
        <v>2448</v>
      </c>
      <c r="G144" s="153" t="s">
        <v>2061</v>
      </c>
      <c r="H144" s="154">
        <v>3</v>
      </c>
      <c r="I144" s="155"/>
      <c r="J144" s="156">
        <f t="shared" si="0"/>
        <v>0</v>
      </c>
      <c r="K144" s="152" t="s">
        <v>1</v>
      </c>
      <c r="L144" s="34"/>
      <c r="M144" s="157" t="s">
        <v>1</v>
      </c>
      <c r="N144" s="158" t="s">
        <v>41</v>
      </c>
      <c r="O144" s="59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126</v>
      </c>
      <c r="AT144" s="161" t="s">
        <v>203</v>
      </c>
      <c r="AU144" s="161" t="s">
        <v>82</v>
      </c>
      <c r="AY144" s="18" t="s">
        <v>201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8" t="s">
        <v>82</v>
      </c>
      <c r="BK144" s="162">
        <f t="shared" si="9"/>
        <v>0</v>
      </c>
      <c r="BL144" s="18" t="s">
        <v>126</v>
      </c>
      <c r="BM144" s="161" t="s">
        <v>267</v>
      </c>
    </row>
    <row r="145" spans="1:65" s="2" customFormat="1" ht="16.5" customHeight="1">
      <c r="A145" s="33"/>
      <c r="B145" s="149"/>
      <c r="C145" s="150" t="s">
        <v>8</v>
      </c>
      <c r="D145" s="150" t="s">
        <v>203</v>
      </c>
      <c r="E145" s="151" t="s">
        <v>2449</v>
      </c>
      <c r="F145" s="152" t="s">
        <v>2450</v>
      </c>
      <c r="G145" s="153" t="s">
        <v>2061</v>
      </c>
      <c r="H145" s="154">
        <v>1</v>
      </c>
      <c r="I145" s="155"/>
      <c r="J145" s="156">
        <f t="shared" si="0"/>
        <v>0</v>
      </c>
      <c r="K145" s="152" t="s">
        <v>1</v>
      </c>
      <c r="L145" s="34"/>
      <c r="M145" s="157" t="s">
        <v>1</v>
      </c>
      <c r="N145" s="158" t="s">
        <v>41</v>
      </c>
      <c r="O145" s="59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126</v>
      </c>
      <c r="AT145" s="161" t="s">
        <v>203</v>
      </c>
      <c r="AU145" s="161" t="s">
        <v>82</v>
      </c>
      <c r="AY145" s="18" t="s">
        <v>201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8" t="s">
        <v>82</v>
      </c>
      <c r="BK145" s="162">
        <f t="shared" si="9"/>
        <v>0</v>
      </c>
      <c r="BL145" s="18" t="s">
        <v>126</v>
      </c>
      <c r="BM145" s="161" t="s">
        <v>273</v>
      </c>
    </row>
    <row r="146" spans="1:65" s="2" customFormat="1" ht="21.75" customHeight="1">
      <c r="A146" s="33"/>
      <c r="B146" s="149"/>
      <c r="C146" s="150" t="s">
        <v>277</v>
      </c>
      <c r="D146" s="150" t="s">
        <v>203</v>
      </c>
      <c r="E146" s="151" t="s">
        <v>2451</v>
      </c>
      <c r="F146" s="152" t="s">
        <v>2452</v>
      </c>
      <c r="G146" s="153" t="s">
        <v>2061</v>
      </c>
      <c r="H146" s="154">
        <v>1</v>
      </c>
      <c r="I146" s="155"/>
      <c r="J146" s="156">
        <f t="shared" si="0"/>
        <v>0</v>
      </c>
      <c r="K146" s="152" t="s">
        <v>1</v>
      </c>
      <c r="L146" s="34"/>
      <c r="M146" s="157" t="s">
        <v>1</v>
      </c>
      <c r="N146" s="158" t="s">
        <v>41</v>
      </c>
      <c r="O146" s="59"/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126</v>
      </c>
      <c r="AT146" s="161" t="s">
        <v>203</v>
      </c>
      <c r="AU146" s="161" t="s">
        <v>82</v>
      </c>
      <c r="AY146" s="18" t="s">
        <v>201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8" t="s">
        <v>82</v>
      </c>
      <c r="BK146" s="162">
        <f t="shared" si="9"/>
        <v>0</v>
      </c>
      <c r="BL146" s="18" t="s">
        <v>126</v>
      </c>
      <c r="BM146" s="161" t="s">
        <v>279</v>
      </c>
    </row>
    <row r="147" spans="1:65" s="2" customFormat="1" ht="21.75" customHeight="1">
      <c r="A147" s="33"/>
      <c r="B147" s="149"/>
      <c r="C147" s="150" t="s">
        <v>247</v>
      </c>
      <c r="D147" s="150" t="s">
        <v>203</v>
      </c>
      <c r="E147" s="151" t="s">
        <v>2453</v>
      </c>
      <c r="F147" s="152" t="s">
        <v>2454</v>
      </c>
      <c r="G147" s="153" t="s">
        <v>2061</v>
      </c>
      <c r="H147" s="154">
        <v>1</v>
      </c>
      <c r="I147" s="155"/>
      <c r="J147" s="156">
        <f t="shared" si="0"/>
        <v>0</v>
      </c>
      <c r="K147" s="152" t="s">
        <v>1</v>
      </c>
      <c r="L147" s="34"/>
      <c r="M147" s="157" t="s">
        <v>1</v>
      </c>
      <c r="N147" s="158" t="s">
        <v>41</v>
      </c>
      <c r="O147" s="59"/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126</v>
      </c>
      <c r="AT147" s="161" t="s">
        <v>203</v>
      </c>
      <c r="AU147" s="161" t="s">
        <v>82</v>
      </c>
      <c r="AY147" s="18" t="s">
        <v>201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8" t="s">
        <v>82</v>
      </c>
      <c r="BK147" s="162">
        <f t="shared" si="9"/>
        <v>0</v>
      </c>
      <c r="BL147" s="18" t="s">
        <v>126</v>
      </c>
      <c r="BM147" s="161" t="s">
        <v>286</v>
      </c>
    </row>
    <row r="148" spans="1:65" s="2" customFormat="1" ht="21.75" customHeight="1">
      <c r="A148" s="33"/>
      <c r="B148" s="149"/>
      <c r="C148" s="150" t="s">
        <v>290</v>
      </c>
      <c r="D148" s="150" t="s">
        <v>203</v>
      </c>
      <c r="E148" s="151" t="s">
        <v>2455</v>
      </c>
      <c r="F148" s="152" t="s">
        <v>2456</v>
      </c>
      <c r="G148" s="153" t="s">
        <v>2061</v>
      </c>
      <c r="H148" s="154">
        <v>1</v>
      </c>
      <c r="I148" s="155"/>
      <c r="J148" s="156">
        <f t="shared" si="0"/>
        <v>0</v>
      </c>
      <c r="K148" s="152" t="s">
        <v>1</v>
      </c>
      <c r="L148" s="34"/>
      <c r="M148" s="157" t="s">
        <v>1</v>
      </c>
      <c r="N148" s="158" t="s">
        <v>41</v>
      </c>
      <c r="O148" s="59"/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126</v>
      </c>
      <c r="AT148" s="161" t="s">
        <v>203</v>
      </c>
      <c r="AU148" s="161" t="s">
        <v>82</v>
      </c>
      <c r="AY148" s="18" t="s">
        <v>201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8" t="s">
        <v>82</v>
      </c>
      <c r="BK148" s="162">
        <f t="shared" si="9"/>
        <v>0</v>
      </c>
      <c r="BL148" s="18" t="s">
        <v>126</v>
      </c>
      <c r="BM148" s="161" t="s">
        <v>292</v>
      </c>
    </row>
    <row r="149" spans="1:65" s="2" customFormat="1" ht="16.5" customHeight="1">
      <c r="A149" s="33"/>
      <c r="B149" s="149"/>
      <c r="C149" s="150" t="s">
        <v>250</v>
      </c>
      <c r="D149" s="150" t="s">
        <v>203</v>
      </c>
      <c r="E149" s="151" t="s">
        <v>2457</v>
      </c>
      <c r="F149" s="152" t="s">
        <v>2458</v>
      </c>
      <c r="G149" s="153" t="s">
        <v>2061</v>
      </c>
      <c r="H149" s="154">
        <v>1</v>
      </c>
      <c r="I149" s="155"/>
      <c r="J149" s="156">
        <f t="shared" si="0"/>
        <v>0</v>
      </c>
      <c r="K149" s="152" t="s">
        <v>1</v>
      </c>
      <c r="L149" s="34"/>
      <c r="M149" s="157" t="s">
        <v>1</v>
      </c>
      <c r="N149" s="158" t="s">
        <v>41</v>
      </c>
      <c r="O149" s="59"/>
      <c r="P149" s="159">
        <f t="shared" si="1"/>
        <v>0</v>
      </c>
      <c r="Q149" s="159">
        <v>0</v>
      </c>
      <c r="R149" s="159">
        <f t="shared" si="2"/>
        <v>0</v>
      </c>
      <c r="S149" s="159">
        <v>0</v>
      </c>
      <c r="T149" s="160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126</v>
      </c>
      <c r="AT149" s="161" t="s">
        <v>203</v>
      </c>
      <c r="AU149" s="161" t="s">
        <v>82</v>
      </c>
      <c r="AY149" s="18" t="s">
        <v>201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8" t="s">
        <v>82</v>
      </c>
      <c r="BK149" s="162">
        <f t="shared" si="9"/>
        <v>0</v>
      </c>
      <c r="BL149" s="18" t="s">
        <v>126</v>
      </c>
      <c r="BM149" s="161" t="s">
        <v>297</v>
      </c>
    </row>
    <row r="150" spans="1:65" s="2" customFormat="1" ht="16.5" customHeight="1">
      <c r="A150" s="33"/>
      <c r="B150" s="149"/>
      <c r="C150" s="150" t="s">
        <v>412</v>
      </c>
      <c r="D150" s="150" t="s">
        <v>203</v>
      </c>
      <c r="E150" s="151" t="s">
        <v>2459</v>
      </c>
      <c r="F150" s="152" t="s">
        <v>2460</v>
      </c>
      <c r="G150" s="153" t="s">
        <v>2061</v>
      </c>
      <c r="H150" s="154">
        <v>2</v>
      </c>
      <c r="I150" s="155"/>
      <c r="J150" s="156">
        <f t="shared" si="0"/>
        <v>0</v>
      </c>
      <c r="K150" s="152" t="s">
        <v>1</v>
      </c>
      <c r="L150" s="34"/>
      <c r="M150" s="157" t="s">
        <v>1</v>
      </c>
      <c r="N150" s="158" t="s">
        <v>41</v>
      </c>
      <c r="O150" s="59"/>
      <c r="P150" s="159">
        <f t="shared" si="1"/>
        <v>0</v>
      </c>
      <c r="Q150" s="159">
        <v>0</v>
      </c>
      <c r="R150" s="159">
        <f t="shared" si="2"/>
        <v>0</v>
      </c>
      <c r="S150" s="159">
        <v>0</v>
      </c>
      <c r="T150" s="160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126</v>
      </c>
      <c r="AT150" s="161" t="s">
        <v>203</v>
      </c>
      <c r="AU150" s="161" t="s">
        <v>82</v>
      </c>
      <c r="AY150" s="18" t="s">
        <v>201</v>
      </c>
      <c r="BE150" s="162">
        <f t="shared" si="4"/>
        <v>0</v>
      </c>
      <c r="BF150" s="162">
        <f t="shared" si="5"/>
        <v>0</v>
      </c>
      <c r="BG150" s="162">
        <f t="shared" si="6"/>
        <v>0</v>
      </c>
      <c r="BH150" s="162">
        <f t="shared" si="7"/>
        <v>0</v>
      </c>
      <c r="BI150" s="162">
        <f t="shared" si="8"/>
        <v>0</v>
      </c>
      <c r="BJ150" s="18" t="s">
        <v>82</v>
      </c>
      <c r="BK150" s="162">
        <f t="shared" si="9"/>
        <v>0</v>
      </c>
      <c r="BL150" s="18" t="s">
        <v>126</v>
      </c>
      <c r="BM150" s="161" t="s">
        <v>498</v>
      </c>
    </row>
    <row r="151" spans="1:65" s="2" customFormat="1" ht="16.5" customHeight="1">
      <c r="A151" s="33"/>
      <c r="B151" s="149"/>
      <c r="C151" s="150" t="s">
        <v>254</v>
      </c>
      <c r="D151" s="150" t="s">
        <v>203</v>
      </c>
      <c r="E151" s="151" t="s">
        <v>2461</v>
      </c>
      <c r="F151" s="152" t="s">
        <v>2462</v>
      </c>
      <c r="G151" s="153" t="s">
        <v>2061</v>
      </c>
      <c r="H151" s="154">
        <v>1</v>
      </c>
      <c r="I151" s="155"/>
      <c r="J151" s="156">
        <f t="shared" si="0"/>
        <v>0</v>
      </c>
      <c r="K151" s="152" t="s">
        <v>1</v>
      </c>
      <c r="L151" s="34"/>
      <c r="M151" s="157" t="s">
        <v>1</v>
      </c>
      <c r="N151" s="158" t="s">
        <v>41</v>
      </c>
      <c r="O151" s="59"/>
      <c r="P151" s="159">
        <f t="shared" si="1"/>
        <v>0</v>
      </c>
      <c r="Q151" s="159">
        <v>0</v>
      </c>
      <c r="R151" s="159">
        <f t="shared" si="2"/>
        <v>0</v>
      </c>
      <c r="S151" s="159">
        <v>0</v>
      </c>
      <c r="T151" s="160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126</v>
      </c>
      <c r="AT151" s="161" t="s">
        <v>203</v>
      </c>
      <c r="AU151" s="161" t="s">
        <v>82</v>
      </c>
      <c r="AY151" s="18" t="s">
        <v>201</v>
      </c>
      <c r="BE151" s="162">
        <f t="shared" si="4"/>
        <v>0</v>
      </c>
      <c r="BF151" s="162">
        <f t="shared" si="5"/>
        <v>0</v>
      </c>
      <c r="BG151" s="162">
        <f t="shared" si="6"/>
        <v>0</v>
      </c>
      <c r="BH151" s="162">
        <f t="shared" si="7"/>
        <v>0</v>
      </c>
      <c r="BI151" s="162">
        <f t="shared" si="8"/>
        <v>0</v>
      </c>
      <c r="BJ151" s="18" t="s">
        <v>82</v>
      </c>
      <c r="BK151" s="162">
        <f t="shared" si="9"/>
        <v>0</v>
      </c>
      <c r="BL151" s="18" t="s">
        <v>126</v>
      </c>
      <c r="BM151" s="161" t="s">
        <v>508</v>
      </c>
    </row>
    <row r="152" spans="1:65" s="2" customFormat="1" ht="16.5" customHeight="1">
      <c r="A152" s="33"/>
      <c r="B152" s="149"/>
      <c r="C152" s="150" t="s">
        <v>421</v>
      </c>
      <c r="D152" s="150" t="s">
        <v>203</v>
      </c>
      <c r="E152" s="151" t="s">
        <v>2463</v>
      </c>
      <c r="F152" s="152" t="s">
        <v>2464</v>
      </c>
      <c r="G152" s="153" t="s">
        <v>2061</v>
      </c>
      <c r="H152" s="154">
        <v>2</v>
      </c>
      <c r="I152" s="155"/>
      <c r="J152" s="156">
        <f t="shared" si="0"/>
        <v>0</v>
      </c>
      <c r="K152" s="152" t="s">
        <v>1</v>
      </c>
      <c r="L152" s="34"/>
      <c r="M152" s="157" t="s">
        <v>1</v>
      </c>
      <c r="N152" s="158" t="s">
        <v>41</v>
      </c>
      <c r="O152" s="59"/>
      <c r="P152" s="159">
        <f t="shared" si="1"/>
        <v>0</v>
      </c>
      <c r="Q152" s="159">
        <v>0</v>
      </c>
      <c r="R152" s="159">
        <f t="shared" si="2"/>
        <v>0</v>
      </c>
      <c r="S152" s="159">
        <v>0</v>
      </c>
      <c r="T152" s="160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126</v>
      </c>
      <c r="AT152" s="161" t="s">
        <v>203</v>
      </c>
      <c r="AU152" s="161" t="s">
        <v>82</v>
      </c>
      <c r="AY152" s="18" t="s">
        <v>201</v>
      </c>
      <c r="BE152" s="162">
        <f t="shared" si="4"/>
        <v>0</v>
      </c>
      <c r="BF152" s="162">
        <f t="shared" si="5"/>
        <v>0</v>
      </c>
      <c r="BG152" s="162">
        <f t="shared" si="6"/>
        <v>0</v>
      </c>
      <c r="BH152" s="162">
        <f t="shared" si="7"/>
        <v>0</v>
      </c>
      <c r="BI152" s="162">
        <f t="shared" si="8"/>
        <v>0</v>
      </c>
      <c r="BJ152" s="18" t="s">
        <v>82</v>
      </c>
      <c r="BK152" s="162">
        <f t="shared" si="9"/>
        <v>0</v>
      </c>
      <c r="BL152" s="18" t="s">
        <v>126</v>
      </c>
      <c r="BM152" s="161" t="s">
        <v>518</v>
      </c>
    </row>
    <row r="153" spans="1:65" s="2" customFormat="1" ht="16.5" customHeight="1">
      <c r="A153" s="33"/>
      <c r="B153" s="149"/>
      <c r="C153" s="150" t="s">
        <v>258</v>
      </c>
      <c r="D153" s="150" t="s">
        <v>203</v>
      </c>
      <c r="E153" s="151" t="s">
        <v>2465</v>
      </c>
      <c r="F153" s="152" t="s">
        <v>2466</v>
      </c>
      <c r="G153" s="153" t="s">
        <v>2061</v>
      </c>
      <c r="H153" s="154">
        <v>1</v>
      </c>
      <c r="I153" s="155"/>
      <c r="J153" s="156">
        <f t="shared" si="0"/>
        <v>0</v>
      </c>
      <c r="K153" s="152" t="s">
        <v>1</v>
      </c>
      <c r="L153" s="34"/>
      <c r="M153" s="157" t="s">
        <v>1</v>
      </c>
      <c r="N153" s="158" t="s">
        <v>41</v>
      </c>
      <c r="O153" s="59"/>
      <c r="P153" s="159">
        <f t="shared" si="1"/>
        <v>0</v>
      </c>
      <c r="Q153" s="159">
        <v>0</v>
      </c>
      <c r="R153" s="159">
        <f t="shared" si="2"/>
        <v>0</v>
      </c>
      <c r="S153" s="159">
        <v>0</v>
      </c>
      <c r="T153" s="160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126</v>
      </c>
      <c r="AT153" s="161" t="s">
        <v>203</v>
      </c>
      <c r="AU153" s="161" t="s">
        <v>82</v>
      </c>
      <c r="AY153" s="18" t="s">
        <v>201</v>
      </c>
      <c r="BE153" s="162">
        <f t="shared" si="4"/>
        <v>0</v>
      </c>
      <c r="BF153" s="162">
        <f t="shared" si="5"/>
        <v>0</v>
      </c>
      <c r="BG153" s="162">
        <f t="shared" si="6"/>
        <v>0</v>
      </c>
      <c r="BH153" s="162">
        <f t="shared" si="7"/>
        <v>0</v>
      </c>
      <c r="BI153" s="162">
        <f t="shared" si="8"/>
        <v>0</v>
      </c>
      <c r="BJ153" s="18" t="s">
        <v>82</v>
      </c>
      <c r="BK153" s="162">
        <f t="shared" si="9"/>
        <v>0</v>
      </c>
      <c r="BL153" s="18" t="s">
        <v>126</v>
      </c>
      <c r="BM153" s="161" t="s">
        <v>532</v>
      </c>
    </row>
    <row r="154" spans="1:65" s="2" customFormat="1" ht="16.5" customHeight="1">
      <c r="A154" s="33"/>
      <c r="B154" s="149"/>
      <c r="C154" s="150" t="s">
        <v>7</v>
      </c>
      <c r="D154" s="150" t="s">
        <v>203</v>
      </c>
      <c r="E154" s="151" t="s">
        <v>2467</v>
      </c>
      <c r="F154" s="152" t="s">
        <v>2468</v>
      </c>
      <c r="G154" s="153" t="s">
        <v>2061</v>
      </c>
      <c r="H154" s="154">
        <v>2</v>
      </c>
      <c r="I154" s="155"/>
      <c r="J154" s="156">
        <f t="shared" si="0"/>
        <v>0</v>
      </c>
      <c r="K154" s="152" t="s">
        <v>1</v>
      </c>
      <c r="L154" s="34"/>
      <c r="M154" s="157" t="s">
        <v>1</v>
      </c>
      <c r="N154" s="158" t="s">
        <v>41</v>
      </c>
      <c r="O154" s="59"/>
      <c r="P154" s="159">
        <f t="shared" si="1"/>
        <v>0</v>
      </c>
      <c r="Q154" s="159">
        <v>0</v>
      </c>
      <c r="R154" s="159">
        <f t="shared" si="2"/>
        <v>0</v>
      </c>
      <c r="S154" s="159">
        <v>0</v>
      </c>
      <c r="T154" s="160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126</v>
      </c>
      <c r="AT154" s="161" t="s">
        <v>203</v>
      </c>
      <c r="AU154" s="161" t="s">
        <v>82</v>
      </c>
      <c r="AY154" s="18" t="s">
        <v>201</v>
      </c>
      <c r="BE154" s="162">
        <f t="shared" si="4"/>
        <v>0</v>
      </c>
      <c r="BF154" s="162">
        <f t="shared" si="5"/>
        <v>0</v>
      </c>
      <c r="BG154" s="162">
        <f t="shared" si="6"/>
        <v>0</v>
      </c>
      <c r="BH154" s="162">
        <f t="shared" si="7"/>
        <v>0</v>
      </c>
      <c r="BI154" s="162">
        <f t="shared" si="8"/>
        <v>0</v>
      </c>
      <c r="BJ154" s="18" t="s">
        <v>82</v>
      </c>
      <c r="BK154" s="162">
        <f t="shared" si="9"/>
        <v>0</v>
      </c>
      <c r="BL154" s="18" t="s">
        <v>126</v>
      </c>
      <c r="BM154" s="161" t="s">
        <v>543</v>
      </c>
    </row>
    <row r="155" spans="1:65" s="2" customFormat="1" ht="16.5" customHeight="1">
      <c r="A155" s="33"/>
      <c r="B155" s="149"/>
      <c r="C155" s="150" t="s">
        <v>267</v>
      </c>
      <c r="D155" s="150" t="s">
        <v>203</v>
      </c>
      <c r="E155" s="151" t="s">
        <v>2469</v>
      </c>
      <c r="F155" s="152" t="s">
        <v>2470</v>
      </c>
      <c r="G155" s="153" t="s">
        <v>2061</v>
      </c>
      <c r="H155" s="154">
        <v>2</v>
      </c>
      <c r="I155" s="155"/>
      <c r="J155" s="156">
        <f t="shared" si="0"/>
        <v>0</v>
      </c>
      <c r="K155" s="152" t="s">
        <v>1</v>
      </c>
      <c r="L155" s="34"/>
      <c r="M155" s="157" t="s">
        <v>1</v>
      </c>
      <c r="N155" s="158" t="s">
        <v>41</v>
      </c>
      <c r="O155" s="59"/>
      <c r="P155" s="159">
        <f t="shared" si="1"/>
        <v>0</v>
      </c>
      <c r="Q155" s="159">
        <v>0</v>
      </c>
      <c r="R155" s="159">
        <f t="shared" si="2"/>
        <v>0</v>
      </c>
      <c r="S155" s="159">
        <v>0</v>
      </c>
      <c r="T155" s="160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126</v>
      </c>
      <c r="AT155" s="161" t="s">
        <v>203</v>
      </c>
      <c r="AU155" s="161" t="s">
        <v>82</v>
      </c>
      <c r="AY155" s="18" t="s">
        <v>201</v>
      </c>
      <c r="BE155" s="162">
        <f t="shared" si="4"/>
        <v>0</v>
      </c>
      <c r="BF155" s="162">
        <f t="shared" si="5"/>
        <v>0</v>
      </c>
      <c r="BG155" s="162">
        <f t="shared" si="6"/>
        <v>0</v>
      </c>
      <c r="BH155" s="162">
        <f t="shared" si="7"/>
        <v>0</v>
      </c>
      <c r="BI155" s="162">
        <f t="shared" si="8"/>
        <v>0</v>
      </c>
      <c r="BJ155" s="18" t="s">
        <v>82</v>
      </c>
      <c r="BK155" s="162">
        <f t="shared" si="9"/>
        <v>0</v>
      </c>
      <c r="BL155" s="18" t="s">
        <v>126</v>
      </c>
      <c r="BM155" s="161" t="s">
        <v>553</v>
      </c>
    </row>
    <row r="156" spans="1:65" s="12" customFormat="1" ht="25.9" customHeight="1">
      <c r="B156" s="136"/>
      <c r="D156" s="137" t="s">
        <v>75</v>
      </c>
      <c r="E156" s="138" t="s">
        <v>386</v>
      </c>
      <c r="F156" s="138" t="s">
        <v>2471</v>
      </c>
      <c r="I156" s="139"/>
      <c r="J156" s="140">
        <f>BK156</f>
        <v>0</v>
      </c>
      <c r="L156" s="136"/>
      <c r="M156" s="141"/>
      <c r="N156" s="142"/>
      <c r="O156" s="142"/>
      <c r="P156" s="143">
        <f>SUM(P157:P168)</f>
        <v>0</v>
      </c>
      <c r="Q156" s="142"/>
      <c r="R156" s="143">
        <f>SUM(R157:R168)</f>
        <v>0</v>
      </c>
      <c r="S156" s="142"/>
      <c r="T156" s="144">
        <f>SUM(T157:T168)</f>
        <v>0</v>
      </c>
      <c r="AR156" s="137" t="s">
        <v>82</v>
      </c>
      <c r="AT156" s="145" t="s">
        <v>75</v>
      </c>
      <c r="AU156" s="145" t="s">
        <v>76</v>
      </c>
      <c r="AY156" s="137" t="s">
        <v>201</v>
      </c>
      <c r="BK156" s="146">
        <f>SUM(BK157:BK168)</f>
        <v>0</v>
      </c>
    </row>
    <row r="157" spans="1:65" s="2" customFormat="1" ht="37.9" customHeight="1">
      <c r="A157" s="33"/>
      <c r="B157" s="149"/>
      <c r="C157" s="150" t="s">
        <v>441</v>
      </c>
      <c r="D157" s="150" t="s">
        <v>203</v>
      </c>
      <c r="E157" s="151" t="s">
        <v>2472</v>
      </c>
      <c r="F157" s="152" t="s">
        <v>2473</v>
      </c>
      <c r="G157" s="153" t="s">
        <v>2061</v>
      </c>
      <c r="H157" s="154">
        <v>1</v>
      </c>
      <c r="I157" s="155"/>
      <c r="J157" s="156">
        <f t="shared" ref="J157:J168" si="10">ROUND(I157*H157,2)</f>
        <v>0</v>
      </c>
      <c r="K157" s="152" t="s">
        <v>1</v>
      </c>
      <c r="L157" s="34"/>
      <c r="M157" s="157" t="s">
        <v>1</v>
      </c>
      <c r="N157" s="158" t="s">
        <v>41</v>
      </c>
      <c r="O157" s="59"/>
      <c r="P157" s="159">
        <f t="shared" ref="P157:P168" si="11">O157*H157</f>
        <v>0</v>
      </c>
      <c r="Q157" s="159">
        <v>0</v>
      </c>
      <c r="R157" s="159">
        <f t="shared" ref="R157:R168" si="12">Q157*H157</f>
        <v>0</v>
      </c>
      <c r="S157" s="159">
        <v>0</v>
      </c>
      <c r="T157" s="160">
        <f t="shared" ref="T157:T168" si="13"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126</v>
      </c>
      <c r="AT157" s="161" t="s">
        <v>203</v>
      </c>
      <c r="AU157" s="161" t="s">
        <v>82</v>
      </c>
      <c r="AY157" s="18" t="s">
        <v>201</v>
      </c>
      <c r="BE157" s="162">
        <f t="shared" ref="BE157:BE168" si="14">IF(N157="základní",J157,0)</f>
        <v>0</v>
      </c>
      <c r="BF157" s="162">
        <f t="shared" ref="BF157:BF168" si="15">IF(N157="snížená",J157,0)</f>
        <v>0</v>
      </c>
      <c r="BG157" s="162">
        <f t="shared" ref="BG157:BG168" si="16">IF(N157="zákl. přenesená",J157,0)</f>
        <v>0</v>
      </c>
      <c r="BH157" s="162">
        <f t="shared" ref="BH157:BH168" si="17">IF(N157="sníž. přenesená",J157,0)</f>
        <v>0</v>
      </c>
      <c r="BI157" s="162">
        <f t="shared" ref="BI157:BI168" si="18">IF(N157="nulová",J157,0)</f>
        <v>0</v>
      </c>
      <c r="BJ157" s="18" t="s">
        <v>82</v>
      </c>
      <c r="BK157" s="162">
        <f t="shared" ref="BK157:BK168" si="19">ROUND(I157*H157,2)</f>
        <v>0</v>
      </c>
      <c r="BL157" s="18" t="s">
        <v>126</v>
      </c>
      <c r="BM157" s="161" t="s">
        <v>566</v>
      </c>
    </row>
    <row r="158" spans="1:65" s="2" customFormat="1" ht="24.2" customHeight="1">
      <c r="A158" s="33"/>
      <c r="B158" s="149"/>
      <c r="C158" s="150" t="s">
        <v>273</v>
      </c>
      <c r="D158" s="150" t="s">
        <v>203</v>
      </c>
      <c r="E158" s="151" t="s">
        <v>2474</v>
      </c>
      <c r="F158" s="152" t="s">
        <v>2475</v>
      </c>
      <c r="G158" s="153" t="s">
        <v>2061</v>
      </c>
      <c r="H158" s="154">
        <v>6</v>
      </c>
      <c r="I158" s="155"/>
      <c r="J158" s="156">
        <f t="shared" si="10"/>
        <v>0</v>
      </c>
      <c r="K158" s="152" t="s">
        <v>1</v>
      </c>
      <c r="L158" s="34"/>
      <c r="M158" s="157" t="s">
        <v>1</v>
      </c>
      <c r="N158" s="158" t="s">
        <v>41</v>
      </c>
      <c r="O158" s="59"/>
      <c r="P158" s="159">
        <f t="shared" si="11"/>
        <v>0</v>
      </c>
      <c r="Q158" s="159">
        <v>0</v>
      </c>
      <c r="R158" s="159">
        <f t="shared" si="12"/>
        <v>0</v>
      </c>
      <c r="S158" s="159">
        <v>0</v>
      </c>
      <c r="T158" s="160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126</v>
      </c>
      <c r="AT158" s="161" t="s">
        <v>203</v>
      </c>
      <c r="AU158" s="161" t="s">
        <v>82</v>
      </c>
      <c r="AY158" s="18" t="s">
        <v>201</v>
      </c>
      <c r="BE158" s="162">
        <f t="shared" si="14"/>
        <v>0</v>
      </c>
      <c r="BF158" s="162">
        <f t="shared" si="15"/>
        <v>0</v>
      </c>
      <c r="BG158" s="162">
        <f t="shared" si="16"/>
        <v>0</v>
      </c>
      <c r="BH158" s="162">
        <f t="shared" si="17"/>
        <v>0</v>
      </c>
      <c r="BI158" s="162">
        <f t="shared" si="18"/>
        <v>0</v>
      </c>
      <c r="BJ158" s="18" t="s">
        <v>82</v>
      </c>
      <c r="BK158" s="162">
        <f t="shared" si="19"/>
        <v>0</v>
      </c>
      <c r="BL158" s="18" t="s">
        <v>126</v>
      </c>
      <c r="BM158" s="161" t="s">
        <v>579</v>
      </c>
    </row>
    <row r="159" spans="1:65" s="2" customFormat="1" ht="24.2" customHeight="1">
      <c r="A159" s="33"/>
      <c r="B159" s="149"/>
      <c r="C159" s="150" t="s">
        <v>451</v>
      </c>
      <c r="D159" s="150" t="s">
        <v>203</v>
      </c>
      <c r="E159" s="151" t="s">
        <v>2476</v>
      </c>
      <c r="F159" s="152" t="s">
        <v>2477</v>
      </c>
      <c r="G159" s="153" t="s">
        <v>2061</v>
      </c>
      <c r="H159" s="154">
        <v>2</v>
      </c>
      <c r="I159" s="155"/>
      <c r="J159" s="156">
        <f t="shared" si="10"/>
        <v>0</v>
      </c>
      <c r="K159" s="152" t="s">
        <v>1</v>
      </c>
      <c r="L159" s="34"/>
      <c r="M159" s="157" t="s">
        <v>1</v>
      </c>
      <c r="N159" s="158" t="s">
        <v>41</v>
      </c>
      <c r="O159" s="59"/>
      <c r="P159" s="159">
        <f t="shared" si="11"/>
        <v>0</v>
      </c>
      <c r="Q159" s="159">
        <v>0</v>
      </c>
      <c r="R159" s="159">
        <f t="shared" si="12"/>
        <v>0</v>
      </c>
      <c r="S159" s="159">
        <v>0</v>
      </c>
      <c r="T159" s="160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126</v>
      </c>
      <c r="AT159" s="161" t="s">
        <v>203</v>
      </c>
      <c r="AU159" s="161" t="s">
        <v>82</v>
      </c>
      <c r="AY159" s="18" t="s">
        <v>201</v>
      </c>
      <c r="BE159" s="162">
        <f t="shared" si="14"/>
        <v>0</v>
      </c>
      <c r="BF159" s="162">
        <f t="shared" si="15"/>
        <v>0</v>
      </c>
      <c r="BG159" s="162">
        <f t="shared" si="16"/>
        <v>0</v>
      </c>
      <c r="BH159" s="162">
        <f t="shared" si="17"/>
        <v>0</v>
      </c>
      <c r="BI159" s="162">
        <f t="shared" si="18"/>
        <v>0</v>
      </c>
      <c r="BJ159" s="18" t="s">
        <v>82</v>
      </c>
      <c r="BK159" s="162">
        <f t="shared" si="19"/>
        <v>0</v>
      </c>
      <c r="BL159" s="18" t="s">
        <v>126</v>
      </c>
      <c r="BM159" s="161" t="s">
        <v>593</v>
      </c>
    </row>
    <row r="160" spans="1:65" s="2" customFormat="1" ht="24.2" customHeight="1">
      <c r="A160" s="33"/>
      <c r="B160" s="149"/>
      <c r="C160" s="150" t="s">
        <v>279</v>
      </c>
      <c r="D160" s="150" t="s">
        <v>203</v>
      </c>
      <c r="E160" s="151" t="s">
        <v>2478</v>
      </c>
      <c r="F160" s="152" t="s">
        <v>2479</v>
      </c>
      <c r="G160" s="153" t="s">
        <v>2061</v>
      </c>
      <c r="H160" s="154">
        <v>1</v>
      </c>
      <c r="I160" s="155"/>
      <c r="J160" s="156">
        <f t="shared" si="10"/>
        <v>0</v>
      </c>
      <c r="K160" s="152" t="s">
        <v>1</v>
      </c>
      <c r="L160" s="34"/>
      <c r="M160" s="157" t="s">
        <v>1</v>
      </c>
      <c r="N160" s="158" t="s">
        <v>41</v>
      </c>
      <c r="O160" s="59"/>
      <c r="P160" s="159">
        <f t="shared" si="11"/>
        <v>0</v>
      </c>
      <c r="Q160" s="159">
        <v>0</v>
      </c>
      <c r="R160" s="159">
        <f t="shared" si="12"/>
        <v>0</v>
      </c>
      <c r="S160" s="159">
        <v>0</v>
      </c>
      <c r="T160" s="160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126</v>
      </c>
      <c r="AT160" s="161" t="s">
        <v>203</v>
      </c>
      <c r="AU160" s="161" t="s">
        <v>82</v>
      </c>
      <c r="AY160" s="18" t="s">
        <v>201</v>
      </c>
      <c r="BE160" s="162">
        <f t="shared" si="14"/>
        <v>0</v>
      </c>
      <c r="BF160" s="162">
        <f t="shared" si="15"/>
        <v>0</v>
      </c>
      <c r="BG160" s="162">
        <f t="shared" si="16"/>
        <v>0</v>
      </c>
      <c r="BH160" s="162">
        <f t="shared" si="17"/>
        <v>0</v>
      </c>
      <c r="BI160" s="162">
        <f t="shared" si="18"/>
        <v>0</v>
      </c>
      <c r="BJ160" s="18" t="s">
        <v>82</v>
      </c>
      <c r="BK160" s="162">
        <f t="shared" si="19"/>
        <v>0</v>
      </c>
      <c r="BL160" s="18" t="s">
        <v>126</v>
      </c>
      <c r="BM160" s="161" t="s">
        <v>603</v>
      </c>
    </row>
    <row r="161" spans="1:65" s="2" customFormat="1" ht="24.2" customHeight="1">
      <c r="A161" s="33"/>
      <c r="B161" s="149"/>
      <c r="C161" s="150" t="s">
        <v>461</v>
      </c>
      <c r="D161" s="150" t="s">
        <v>203</v>
      </c>
      <c r="E161" s="151" t="s">
        <v>2480</v>
      </c>
      <c r="F161" s="152" t="s">
        <v>2481</v>
      </c>
      <c r="G161" s="153" t="s">
        <v>2061</v>
      </c>
      <c r="H161" s="154">
        <v>2</v>
      </c>
      <c r="I161" s="155"/>
      <c r="J161" s="156">
        <f t="shared" si="10"/>
        <v>0</v>
      </c>
      <c r="K161" s="152" t="s">
        <v>1</v>
      </c>
      <c r="L161" s="34"/>
      <c r="M161" s="157" t="s">
        <v>1</v>
      </c>
      <c r="N161" s="158" t="s">
        <v>41</v>
      </c>
      <c r="O161" s="59"/>
      <c r="P161" s="159">
        <f t="shared" si="11"/>
        <v>0</v>
      </c>
      <c r="Q161" s="159">
        <v>0</v>
      </c>
      <c r="R161" s="159">
        <f t="shared" si="12"/>
        <v>0</v>
      </c>
      <c r="S161" s="159">
        <v>0</v>
      </c>
      <c r="T161" s="160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126</v>
      </c>
      <c r="AT161" s="161" t="s">
        <v>203</v>
      </c>
      <c r="AU161" s="161" t="s">
        <v>82</v>
      </c>
      <c r="AY161" s="18" t="s">
        <v>201</v>
      </c>
      <c r="BE161" s="162">
        <f t="shared" si="14"/>
        <v>0</v>
      </c>
      <c r="BF161" s="162">
        <f t="shared" si="15"/>
        <v>0</v>
      </c>
      <c r="BG161" s="162">
        <f t="shared" si="16"/>
        <v>0</v>
      </c>
      <c r="BH161" s="162">
        <f t="shared" si="17"/>
        <v>0</v>
      </c>
      <c r="BI161" s="162">
        <f t="shared" si="18"/>
        <v>0</v>
      </c>
      <c r="BJ161" s="18" t="s">
        <v>82</v>
      </c>
      <c r="BK161" s="162">
        <f t="shared" si="19"/>
        <v>0</v>
      </c>
      <c r="BL161" s="18" t="s">
        <v>126</v>
      </c>
      <c r="BM161" s="161" t="s">
        <v>622</v>
      </c>
    </row>
    <row r="162" spans="1:65" s="2" customFormat="1" ht="16.5" customHeight="1">
      <c r="A162" s="33"/>
      <c r="B162" s="149"/>
      <c r="C162" s="150" t="s">
        <v>286</v>
      </c>
      <c r="D162" s="150" t="s">
        <v>203</v>
      </c>
      <c r="E162" s="151" t="s">
        <v>2482</v>
      </c>
      <c r="F162" s="152" t="s">
        <v>2483</v>
      </c>
      <c r="G162" s="153" t="s">
        <v>2061</v>
      </c>
      <c r="H162" s="154">
        <v>1</v>
      </c>
      <c r="I162" s="155"/>
      <c r="J162" s="156">
        <f t="shared" si="10"/>
        <v>0</v>
      </c>
      <c r="K162" s="152" t="s">
        <v>1</v>
      </c>
      <c r="L162" s="34"/>
      <c r="M162" s="157" t="s">
        <v>1</v>
      </c>
      <c r="N162" s="158" t="s">
        <v>41</v>
      </c>
      <c r="O162" s="59"/>
      <c r="P162" s="159">
        <f t="shared" si="11"/>
        <v>0</v>
      </c>
      <c r="Q162" s="159">
        <v>0</v>
      </c>
      <c r="R162" s="159">
        <f t="shared" si="12"/>
        <v>0</v>
      </c>
      <c r="S162" s="159">
        <v>0</v>
      </c>
      <c r="T162" s="160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1" t="s">
        <v>126</v>
      </c>
      <c r="AT162" s="161" t="s">
        <v>203</v>
      </c>
      <c r="AU162" s="161" t="s">
        <v>82</v>
      </c>
      <c r="AY162" s="18" t="s">
        <v>201</v>
      </c>
      <c r="BE162" s="162">
        <f t="shared" si="14"/>
        <v>0</v>
      </c>
      <c r="BF162" s="162">
        <f t="shared" si="15"/>
        <v>0</v>
      </c>
      <c r="BG162" s="162">
        <f t="shared" si="16"/>
        <v>0</v>
      </c>
      <c r="BH162" s="162">
        <f t="shared" si="17"/>
        <v>0</v>
      </c>
      <c r="BI162" s="162">
        <f t="shared" si="18"/>
        <v>0</v>
      </c>
      <c r="BJ162" s="18" t="s">
        <v>82</v>
      </c>
      <c r="BK162" s="162">
        <f t="shared" si="19"/>
        <v>0</v>
      </c>
      <c r="BL162" s="18" t="s">
        <v>126</v>
      </c>
      <c r="BM162" s="161" t="s">
        <v>631</v>
      </c>
    </row>
    <row r="163" spans="1:65" s="2" customFormat="1" ht="16.5" customHeight="1">
      <c r="A163" s="33"/>
      <c r="B163" s="149"/>
      <c r="C163" s="150" t="s">
        <v>472</v>
      </c>
      <c r="D163" s="150" t="s">
        <v>203</v>
      </c>
      <c r="E163" s="151" t="s">
        <v>2484</v>
      </c>
      <c r="F163" s="152" t="s">
        <v>2485</v>
      </c>
      <c r="G163" s="153" t="s">
        <v>2061</v>
      </c>
      <c r="H163" s="154">
        <v>1</v>
      </c>
      <c r="I163" s="155"/>
      <c r="J163" s="156">
        <f t="shared" si="10"/>
        <v>0</v>
      </c>
      <c r="K163" s="152" t="s">
        <v>1</v>
      </c>
      <c r="L163" s="34"/>
      <c r="M163" s="157" t="s">
        <v>1</v>
      </c>
      <c r="N163" s="158" t="s">
        <v>41</v>
      </c>
      <c r="O163" s="59"/>
      <c r="P163" s="159">
        <f t="shared" si="11"/>
        <v>0</v>
      </c>
      <c r="Q163" s="159">
        <v>0</v>
      </c>
      <c r="R163" s="159">
        <f t="shared" si="12"/>
        <v>0</v>
      </c>
      <c r="S163" s="159">
        <v>0</v>
      </c>
      <c r="T163" s="160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126</v>
      </c>
      <c r="AT163" s="161" t="s">
        <v>203</v>
      </c>
      <c r="AU163" s="161" t="s">
        <v>82</v>
      </c>
      <c r="AY163" s="18" t="s">
        <v>201</v>
      </c>
      <c r="BE163" s="162">
        <f t="shared" si="14"/>
        <v>0</v>
      </c>
      <c r="BF163" s="162">
        <f t="shared" si="15"/>
        <v>0</v>
      </c>
      <c r="BG163" s="162">
        <f t="shared" si="16"/>
        <v>0</v>
      </c>
      <c r="BH163" s="162">
        <f t="shared" si="17"/>
        <v>0</v>
      </c>
      <c r="BI163" s="162">
        <f t="shared" si="18"/>
        <v>0</v>
      </c>
      <c r="BJ163" s="18" t="s">
        <v>82</v>
      </c>
      <c r="BK163" s="162">
        <f t="shared" si="19"/>
        <v>0</v>
      </c>
      <c r="BL163" s="18" t="s">
        <v>126</v>
      </c>
      <c r="BM163" s="161" t="s">
        <v>642</v>
      </c>
    </row>
    <row r="164" spans="1:65" s="2" customFormat="1" ht="16.5" customHeight="1">
      <c r="A164" s="33"/>
      <c r="B164" s="149"/>
      <c r="C164" s="150" t="s">
        <v>292</v>
      </c>
      <c r="D164" s="150" t="s">
        <v>203</v>
      </c>
      <c r="E164" s="151" t="s">
        <v>2486</v>
      </c>
      <c r="F164" s="152" t="s">
        <v>2487</v>
      </c>
      <c r="G164" s="153" t="s">
        <v>2061</v>
      </c>
      <c r="H164" s="154">
        <v>4</v>
      </c>
      <c r="I164" s="155"/>
      <c r="J164" s="156">
        <f t="shared" si="10"/>
        <v>0</v>
      </c>
      <c r="K164" s="152" t="s">
        <v>1</v>
      </c>
      <c r="L164" s="34"/>
      <c r="M164" s="157" t="s">
        <v>1</v>
      </c>
      <c r="N164" s="158" t="s">
        <v>41</v>
      </c>
      <c r="O164" s="59"/>
      <c r="P164" s="159">
        <f t="shared" si="11"/>
        <v>0</v>
      </c>
      <c r="Q164" s="159">
        <v>0</v>
      </c>
      <c r="R164" s="159">
        <f t="shared" si="12"/>
        <v>0</v>
      </c>
      <c r="S164" s="159">
        <v>0</v>
      </c>
      <c r="T164" s="160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126</v>
      </c>
      <c r="AT164" s="161" t="s">
        <v>203</v>
      </c>
      <c r="AU164" s="161" t="s">
        <v>82</v>
      </c>
      <c r="AY164" s="18" t="s">
        <v>201</v>
      </c>
      <c r="BE164" s="162">
        <f t="shared" si="14"/>
        <v>0</v>
      </c>
      <c r="BF164" s="162">
        <f t="shared" si="15"/>
        <v>0</v>
      </c>
      <c r="BG164" s="162">
        <f t="shared" si="16"/>
        <v>0</v>
      </c>
      <c r="BH164" s="162">
        <f t="shared" si="17"/>
        <v>0</v>
      </c>
      <c r="BI164" s="162">
        <f t="shared" si="18"/>
        <v>0</v>
      </c>
      <c r="BJ164" s="18" t="s">
        <v>82</v>
      </c>
      <c r="BK164" s="162">
        <f t="shared" si="19"/>
        <v>0</v>
      </c>
      <c r="BL164" s="18" t="s">
        <v>126</v>
      </c>
      <c r="BM164" s="161" t="s">
        <v>664</v>
      </c>
    </row>
    <row r="165" spans="1:65" s="2" customFormat="1" ht="16.5" customHeight="1">
      <c r="A165" s="33"/>
      <c r="B165" s="149"/>
      <c r="C165" s="150" t="s">
        <v>485</v>
      </c>
      <c r="D165" s="150" t="s">
        <v>203</v>
      </c>
      <c r="E165" s="151" t="s">
        <v>2488</v>
      </c>
      <c r="F165" s="152" t="s">
        <v>2489</v>
      </c>
      <c r="G165" s="153" t="s">
        <v>2061</v>
      </c>
      <c r="H165" s="154">
        <v>4</v>
      </c>
      <c r="I165" s="155"/>
      <c r="J165" s="156">
        <f t="shared" si="10"/>
        <v>0</v>
      </c>
      <c r="K165" s="152" t="s">
        <v>1</v>
      </c>
      <c r="L165" s="34"/>
      <c r="M165" s="157" t="s">
        <v>1</v>
      </c>
      <c r="N165" s="158" t="s">
        <v>41</v>
      </c>
      <c r="O165" s="59"/>
      <c r="P165" s="159">
        <f t="shared" si="11"/>
        <v>0</v>
      </c>
      <c r="Q165" s="159">
        <v>0</v>
      </c>
      <c r="R165" s="159">
        <f t="shared" si="12"/>
        <v>0</v>
      </c>
      <c r="S165" s="159">
        <v>0</v>
      </c>
      <c r="T165" s="160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1" t="s">
        <v>126</v>
      </c>
      <c r="AT165" s="161" t="s">
        <v>203</v>
      </c>
      <c r="AU165" s="161" t="s">
        <v>82</v>
      </c>
      <c r="AY165" s="18" t="s">
        <v>201</v>
      </c>
      <c r="BE165" s="162">
        <f t="shared" si="14"/>
        <v>0</v>
      </c>
      <c r="BF165" s="162">
        <f t="shared" si="15"/>
        <v>0</v>
      </c>
      <c r="BG165" s="162">
        <f t="shared" si="16"/>
        <v>0</v>
      </c>
      <c r="BH165" s="162">
        <f t="shared" si="17"/>
        <v>0</v>
      </c>
      <c r="BI165" s="162">
        <f t="shared" si="18"/>
        <v>0</v>
      </c>
      <c r="BJ165" s="18" t="s">
        <v>82</v>
      </c>
      <c r="BK165" s="162">
        <f t="shared" si="19"/>
        <v>0</v>
      </c>
      <c r="BL165" s="18" t="s">
        <v>126</v>
      </c>
      <c r="BM165" s="161" t="s">
        <v>676</v>
      </c>
    </row>
    <row r="166" spans="1:65" s="2" customFormat="1" ht="24.2" customHeight="1">
      <c r="A166" s="33"/>
      <c r="B166" s="149"/>
      <c r="C166" s="150" t="s">
        <v>297</v>
      </c>
      <c r="D166" s="150" t="s">
        <v>203</v>
      </c>
      <c r="E166" s="151" t="s">
        <v>2490</v>
      </c>
      <c r="F166" s="152" t="s">
        <v>2491</v>
      </c>
      <c r="G166" s="153" t="s">
        <v>2061</v>
      </c>
      <c r="H166" s="154">
        <v>2</v>
      </c>
      <c r="I166" s="155"/>
      <c r="J166" s="156">
        <f t="shared" si="10"/>
        <v>0</v>
      </c>
      <c r="K166" s="152" t="s">
        <v>1</v>
      </c>
      <c r="L166" s="34"/>
      <c r="M166" s="157" t="s">
        <v>1</v>
      </c>
      <c r="N166" s="158" t="s">
        <v>41</v>
      </c>
      <c r="O166" s="59"/>
      <c r="P166" s="159">
        <f t="shared" si="11"/>
        <v>0</v>
      </c>
      <c r="Q166" s="159">
        <v>0</v>
      </c>
      <c r="R166" s="159">
        <f t="shared" si="12"/>
        <v>0</v>
      </c>
      <c r="S166" s="159">
        <v>0</v>
      </c>
      <c r="T166" s="160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1" t="s">
        <v>126</v>
      </c>
      <c r="AT166" s="161" t="s">
        <v>203</v>
      </c>
      <c r="AU166" s="161" t="s">
        <v>82</v>
      </c>
      <c r="AY166" s="18" t="s">
        <v>201</v>
      </c>
      <c r="BE166" s="162">
        <f t="shared" si="14"/>
        <v>0</v>
      </c>
      <c r="BF166" s="162">
        <f t="shared" si="15"/>
        <v>0</v>
      </c>
      <c r="BG166" s="162">
        <f t="shared" si="16"/>
        <v>0</v>
      </c>
      <c r="BH166" s="162">
        <f t="shared" si="17"/>
        <v>0</v>
      </c>
      <c r="BI166" s="162">
        <f t="shared" si="18"/>
        <v>0</v>
      </c>
      <c r="BJ166" s="18" t="s">
        <v>82</v>
      </c>
      <c r="BK166" s="162">
        <f t="shared" si="19"/>
        <v>0</v>
      </c>
      <c r="BL166" s="18" t="s">
        <v>126</v>
      </c>
      <c r="BM166" s="161" t="s">
        <v>684</v>
      </c>
    </row>
    <row r="167" spans="1:65" s="2" customFormat="1" ht="24.2" customHeight="1">
      <c r="A167" s="33"/>
      <c r="B167" s="149"/>
      <c r="C167" s="150" t="s">
        <v>494</v>
      </c>
      <c r="D167" s="150" t="s">
        <v>203</v>
      </c>
      <c r="E167" s="151" t="s">
        <v>2492</v>
      </c>
      <c r="F167" s="152" t="s">
        <v>2493</v>
      </c>
      <c r="G167" s="153" t="s">
        <v>2061</v>
      </c>
      <c r="H167" s="154">
        <v>6</v>
      </c>
      <c r="I167" s="155"/>
      <c r="J167" s="156">
        <f t="shared" si="10"/>
        <v>0</v>
      </c>
      <c r="K167" s="152" t="s">
        <v>1</v>
      </c>
      <c r="L167" s="34"/>
      <c r="M167" s="157" t="s">
        <v>1</v>
      </c>
      <c r="N167" s="158" t="s">
        <v>41</v>
      </c>
      <c r="O167" s="59"/>
      <c r="P167" s="159">
        <f t="shared" si="11"/>
        <v>0</v>
      </c>
      <c r="Q167" s="159">
        <v>0</v>
      </c>
      <c r="R167" s="159">
        <f t="shared" si="12"/>
        <v>0</v>
      </c>
      <c r="S167" s="159">
        <v>0</v>
      </c>
      <c r="T167" s="160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1" t="s">
        <v>126</v>
      </c>
      <c r="AT167" s="161" t="s">
        <v>203</v>
      </c>
      <c r="AU167" s="161" t="s">
        <v>82</v>
      </c>
      <c r="AY167" s="18" t="s">
        <v>201</v>
      </c>
      <c r="BE167" s="162">
        <f t="shared" si="14"/>
        <v>0</v>
      </c>
      <c r="BF167" s="162">
        <f t="shared" si="15"/>
        <v>0</v>
      </c>
      <c r="BG167" s="162">
        <f t="shared" si="16"/>
        <v>0</v>
      </c>
      <c r="BH167" s="162">
        <f t="shared" si="17"/>
        <v>0</v>
      </c>
      <c r="BI167" s="162">
        <f t="shared" si="18"/>
        <v>0</v>
      </c>
      <c r="BJ167" s="18" t="s">
        <v>82</v>
      </c>
      <c r="BK167" s="162">
        <f t="shared" si="19"/>
        <v>0</v>
      </c>
      <c r="BL167" s="18" t="s">
        <v>126</v>
      </c>
      <c r="BM167" s="161" t="s">
        <v>709</v>
      </c>
    </row>
    <row r="168" spans="1:65" s="2" customFormat="1" ht="16.5" customHeight="1">
      <c r="A168" s="33"/>
      <c r="B168" s="149"/>
      <c r="C168" s="150" t="s">
        <v>498</v>
      </c>
      <c r="D168" s="150" t="s">
        <v>203</v>
      </c>
      <c r="E168" s="151" t="s">
        <v>2494</v>
      </c>
      <c r="F168" s="152" t="s">
        <v>2495</v>
      </c>
      <c r="G168" s="153" t="s">
        <v>2061</v>
      </c>
      <c r="H168" s="154">
        <v>8</v>
      </c>
      <c r="I168" s="155"/>
      <c r="J168" s="156">
        <f t="shared" si="10"/>
        <v>0</v>
      </c>
      <c r="K168" s="152" t="s">
        <v>1</v>
      </c>
      <c r="L168" s="34"/>
      <c r="M168" s="157" t="s">
        <v>1</v>
      </c>
      <c r="N168" s="158" t="s">
        <v>41</v>
      </c>
      <c r="O168" s="59"/>
      <c r="P168" s="159">
        <f t="shared" si="11"/>
        <v>0</v>
      </c>
      <c r="Q168" s="159">
        <v>0</v>
      </c>
      <c r="R168" s="159">
        <f t="shared" si="12"/>
        <v>0</v>
      </c>
      <c r="S168" s="159">
        <v>0</v>
      </c>
      <c r="T168" s="160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1" t="s">
        <v>126</v>
      </c>
      <c r="AT168" s="161" t="s">
        <v>203</v>
      </c>
      <c r="AU168" s="161" t="s">
        <v>82</v>
      </c>
      <c r="AY168" s="18" t="s">
        <v>201</v>
      </c>
      <c r="BE168" s="162">
        <f t="shared" si="14"/>
        <v>0</v>
      </c>
      <c r="BF168" s="162">
        <f t="shared" si="15"/>
        <v>0</v>
      </c>
      <c r="BG168" s="162">
        <f t="shared" si="16"/>
        <v>0</v>
      </c>
      <c r="BH168" s="162">
        <f t="shared" si="17"/>
        <v>0</v>
      </c>
      <c r="BI168" s="162">
        <f t="shared" si="18"/>
        <v>0</v>
      </c>
      <c r="BJ168" s="18" t="s">
        <v>82</v>
      </c>
      <c r="BK168" s="162">
        <f t="shared" si="19"/>
        <v>0</v>
      </c>
      <c r="BL168" s="18" t="s">
        <v>126</v>
      </c>
      <c r="BM168" s="161" t="s">
        <v>718</v>
      </c>
    </row>
    <row r="169" spans="1:65" s="12" customFormat="1" ht="25.9" customHeight="1">
      <c r="B169" s="136"/>
      <c r="D169" s="137" t="s">
        <v>75</v>
      </c>
      <c r="E169" s="138" t="s">
        <v>2079</v>
      </c>
      <c r="F169" s="138" t="s">
        <v>2496</v>
      </c>
      <c r="I169" s="139"/>
      <c r="J169" s="140">
        <f>BK169</f>
        <v>0</v>
      </c>
      <c r="L169" s="136"/>
      <c r="M169" s="141"/>
      <c r="N169" s="142"/>
      <c r="O169" s="142"/>
      <c r="P169" s="143">
        <f>SUM(P170:P175)</f>
        <v>0</v>
      </c>
      <c r="Q169" s="142"/>
      <c r="R169" s="143">
        <f>SUM(R170:R175)</f>
        <v>0</v>
      </c>
      <c r="S169" s="142"/>
      <c r="T169" s="144">
        <f>SUM(T170:T175)</f>
        <v>0</v>
      </c>
      <c r="AR169" s="137" t="s">
        <v>82</v>
      </c>
      <c r="AT169" s="145" t="s">
        <v>75</v>
      </c>
      <c r="AU169" s="145" t="s">
        <v>76</v>
      </c>
      <c r="AY169" s="137" t="s">
        <v>201</v>
      </c>
      <c r="BK169" s="146">
        <f>SUM(BK170:BK175)</f>
        <v>0</v>
      </c>
    </row>
    <row r="170" spans="1:65" s="2" customFormat="1" ht="16.5" customHeight="1">
      <c r="A170" s="33"/>
      <c r="B170" s="149"/>
      <c r="C170" s="150" t="s">
        <v>502</v>
      </c>
      <c r="D170" s="150" t="s">
        <v>203</v>
      </c>
      <c r="E170" s="151" t="s">
        <v>2497</v>
      </c>
      <c r="F170" s="152" t="s">
        <v>2498</v>
      </c>
      <c r="G170" s="153" t="s">
        <v>2061</v>
      </c>
      <c r="H170" s="154">
        <v>1</v>
      </c>
      <c r="I170" s="155"/>
      <c r="J170" s="156">
        <f t="shared" ref="J170:J175" si="20">ROUND(I170*H170,2)</f>
        <v>0</v>
      </c>
      <c r="K170" s="152" t="s">
        <v>1</v>
      </c>
      <c r="L170" s="34"/>
      <c r="M170" s="157" t="s">
        <v>1</v>
      </c>
      <c r="N170" s="158" t="s">
        <v>41</v>
      </c>
      <c r="O170" s="59"/>
      <c r="P170" s="159">
        <f t="shared" ref="P170:P175" si="21">O170*H170</f>
        <v>0</v>
      </c>
      <c r="Q170" s="159">
        <v>0</v>
      </c>
      <c r="R170" s="159">
        <f t="shared" ref="R170:R175" si="22">Q170*H170</f>
        <v>0</v>
      </c>
      <c r="S170" s="159">
        <v>0</v>
      </c>
      <c r="T170" s="160">
        <f t="shared" ref="T170:T175" si="23"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1" t="s">
        <v>126</v>
      </c>
      <c r="AT170" s="161" t="s">
        <v>203</v>
      </c>
      <c r="AU170" s="161" t="s">
        <v>82</v>
      </c>
      <c r="AY170" s="18" t="s">
        <v>201</v>
      </c>
      <c r="BE170" s="162">
        <f t="shared" ref="BE170:BE175" si="24">IF(N170="základní",J170,0)</f>
        <v>0</v>
      </c>
      <c r="BF170" s="162">
        <f t="shared" ref="BF170:BF175" si="25">IF(N170="snížená",J170,0)</f>
        <v>0</v>
      </c>
      <c r="BG170" s="162">
        <f t="shared" ref="BG170:BG175" si="26">IF(N170="zákl. přenesená",J170,0)</f>
        <v>0</v>
      </c>
      <c r="BH170" s="162">
        <f t="shared" ref="BH170:BH175" si="27">IF(N170="sníž. přenesená",J170,0)</f>
        <v>0</v>
      </c>
      <c r="BI170" s="162">
        <f t="shared" ref="BI170:BI175" si="28">IF(N170="nulová",J170,0)</f>
        <v>0</v>
      </c>
      <c r="BJ170" s="18" t="s">
        <v>82</v>
      </c>
      <c r="BK170" s="162">
        <f t="shared" ref="BK170:BK175" si="29">ROUND(I170*H170,2)</f>
        <v>0</v>
      </c>
      <c r="BL170" s="18" t="s">
        <v>126</v>
      </c>
      <c r="BM170" s="161" t="s">
        <v>727</v>
      </c>
    </row>
    <row r="171" spans="1:65" s="2" customFormat="1" ht="16.5" customHeight="1">
      <c r="A171" s="33"/>
      <c r="B171" s="149"/>
      <c r="C171" s="150" t="s">
        <v>508</v>
      </c>
      <c r="D171" s="150" t="s">
        <v>203</v>
      </c>
      <c r="E171" s="151" t="s">
        <v>2499</v>
      </c>
      <c r="F171" s="152" t="s">
        <v>2500</v>
      </c>
      <c r="G171" s="153" t="s">
        <v>2061</v>
      </c>
      <c r="H171" s="154">
        <v>1</v>
      </c>
      <c r="I171" s="155"/>
      <c r="J171" s="156">
        <f t="shared" si="20"/>
        <v>0</v>
      </c>
      <c r="K171" s="152" t="s">
        <v>1</v>
      </c>
      <c r="L171" s="34"/>
      <c r="M171" s="157" t="s">
        <v>1</v>
      </c>
      <c r="N171" s="158" t="s">
        <v>41</v>
      </c>
      <c r="O171" s="59"/>
      <c r="P171" s="159">
        <f t="shared" si="21"/>
        <v>0</v>
      </c>
      <c r="Q171" s="159">
        <v>0</v>
      </c>
      <c r="R171" s="159">
        <f t="shared" si="22"/>
        <v>0</v>
      </c>
      <c r="S171" s="159">
        <v>0</v>
      </c>
      <c r="T171" s="160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1" t="s">
        <v>126</v>
      </c>
      <c r="AT171" s="161" t="s">
        <v>203</v>
      </c>
      <c r="AU171" s="161" t="s">
        <v>82</v>
      </c>
      <c r="AY171" s="18" t="s">
        <v>201</v>
      </c>
      <c r="BE171" s="162">
        <f t="shared" si="24"/>
        <v>0</v>
      </c>
      <c r="BF171" s="162">
        <f t="shared" si="25"/>
        <v>0</v>
      </c>
      <c r="BG171" s="162">
        <f t="shared" si="26"/>
        <v>0</v>
      </c>
      <c r="BH171" s="162">
        <f t="shared" si="27"/>
        <v>0</v>
      </c>
      <c r="BI171" s="162">
        <f t="shared" si="28"/>
        <v>0</v>
      </c>
      <c r="BJ171" s="18" t="s">
        <v>82</v>
      </c>
      <c r="BK171" s="162">
        <f t="shared" si="29"/>
        <v>0</v>
      </c>
      <c r="BL171" s="18" t="s">
        <v>126</v>
      </c>
      <c r="BM171" s="161" t="s">
        <v>740</v>
      </c>
    </row>
    <row r="172" spans="1:65" s="2" customFormat="1" ht="16.5" customHeight="1">
      <c r="A172" s="33"/>
      <c r="B172" s="149"/>
      <c r="C172" s="150" t="s">
        <v>514</v>
      </c>
      <c r="D172" s="150" t="s">
        <v>203</v>
      </c>
      <c r="E172" s="151" t="s">
        <v>2501</v>
      </c>
      <c r="F172" s="152" t="s">
        <v>2502</v>
      </c>
      <c r="G172" s="153" t="s">
        <v>2061</v>
      </c>
      <c r="H172" s="154">
        <v>1</v>
      </c>
      <c r="I172" s="155"/>
      <c r="J172" s="156">
        <f t="shared" si="20"/>
        <v>0</v>
      </c>
      <c r="K172" s="152" t="s">
        <v>1</v>
      </c>
      <c r="L172" s="34"/>
      <c r="M172" s="157" t="s">
        <v>1</v>
      </c>
      <c r="N172" s="158" t="s">
        <v>41</v>
      </c>
      <c r="O172" s="59"/>
      <c r="P172" s="159">
        <f t="shared" si="21"/>
        <v>0</v>
      </c>
      <c r="Q172" s="159">
        <v>0</v>
      </c>
      <c r="R172" s="159">
        <f t="shared" si="22"/>
        <v>0</v>
      </c>
      <c r="S172" s="159">
        <v>0</v>
      </c>
      <c r="T172" s="160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1" t="s">
        <v>126</v>
      </c>
      <c r="AT172" s="161" t="s">
        <v>203</v>
      </c>
      <c r="AU172" s="161" t="s">
        <v>82</v>
      </c>
      <c r="AY172" s="18" t="s">
        <v>201</v>
      </c>
      <c r="BE172" s="162">
        <f t="shared" si="24"/>
        <v>0</v>
      </c>
      <c r="BF172" s="162">
        <f t="shared" si="25"/>
        <v>0</v>
      </c>
      <c r="BG172" s="162">
        <f t="shared" si="26"/>
        <v>0</v>
      </c>
      <c r="BH172" s="162">
        <f t="shared" si="27"/>
        <v>0</v>
      </c>
      <c r="BI172" s="162">
        <f t="shared" si="28"/>
        <v>0</v>
      </c>
      <c r="BJ172" s="18" t="s">
        <v>82</v>
      </c>
      <c r="BK172" s="162">
        <f t="shared" si="29"/>
        <v>0</v>
      </c>
      <c r="BL172" s="18" t="s">
        <v>126</v>
      </c>
      <c r="BM172" s="161" t="s">
        <v>750</v>
      </c>
    </row>
    <row r="173" spans="1:65" s="2" customFormat="1" ht="16.5" customHeight="1">
      <c r="A173" s="33"/>
      <c r="B173" s="149"/>
      <c r="C173" s="150" t="s">
        <v>518</v>
      </c>
      <c r="D173" s="150" t="s">
        <v>203</v>
      </c>
      <c r="E173" s="151" t="s">
        <v>2503</v>
      </c>
      <c r="F173" s="152" t="s">
        <v>2504</v>
      </c>
      <c r="G173" s="153" t="s">
        <v>2061</v>
      </c>
      <c r="H173" s="154">
        <v>8</v>
      </c>
      <c r="I173" s="155"/>
      <c r="J173" s="156">
        <f t="shared" si="20"/>
        <v>0</v>
      </c>
      <c r="K173" s="152" t="s">
        <v>1</v>
      </c>
      <c r="L173" s="34"/>
      <c r="M173" s="157" t="s">
        <v>1</v>
      </c>
      <c r="N173" s="158" t="s">
        <v>41</v>
      </c>
      <c r="O173" s="59"/>
      <c r="P173" s="159">
        <f t="shared" si="21"/>
        <v>0</v>
      </c>
      <c r="Q173" s="159">
        <v>0</v>
      </c>
      <c r="R173" s="159">
        <f t="shared" si="22"/>
        <v>0</v>
      </c>
      <c r="S173" s="159">
        <v>0</v>
      </c>
      <c r="T173" s="160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126</v>
      </c>
      <c r="AT173" s="161" t="s">
        <v>203</v>
      </c>
      <c r="AU173" s="161" t="s">
        <v>82</v>
      </c>
      <c r="AY173" s="18" t="s">
        <v>201</v>
      </c>
      <c r="BE173" s="162">
        <f t="shared" si="24"/>
        <v>0</v>
      </c>
      <c r="BF173" s="162">
        <f t="shared" si="25"/>
        <v>0</v>
      </c>
      <c r="BG173" s="162">
        <f t="shared" si="26"/>
        <v>0</v>
      </c>
      <c r="BH173" s="162">
        <f t="shared" si="27"/>
        <v>0</v>
      </c>
      <c r="BI173" s="162">
        <f t="shared" si="28"/>
        <v>0</v>
      </c>
      <c r="BJ173" s="18" t="s">
        <v>82</v>
      </c>
      <c r="BK173" s="162">
        <f t="shared" si="29"/>
        <v>0</v>
      </c>
      <c r="BL173" s="18" t="s">
        <v>126</v>
      </c>
      <c r="BM173" s="161" t="s">
        <v>758</v>
      </c>
    </row>
    <row r="174" spans="1:65" s="2" customFormat="1" ht="16.5" customHeight="1">
      <c r="A174" s="33"/>
      <c r="B174" s="149"/>
      <c r="C174" s="150" t="s">
        <v>524</v>
      </c>
      <c r="D174" s="150" t="s">
        <v>203</v>
      </c>
      <c r="E174" s="151" t="s">
        <v>2505</v>
      </c>
      <c r="F174" s="152" t="s">
        <v>2506</v>
      </c>
      <c r="G174" s="153" t="s">
        <v>2061</v>
      </c>
      <c r="H174" s="154">
        <v>1</v>
      </c>
      <c r="I174" s="155"/>
      <c r="J174" s="156">
        <f t="shared" si="20"/>
        <v>0</v>
      </c>
      <c r="K174" s="152" t="s">
        <v>1</v>
      </c>
      <c r="L174" s="34"/>
      <c r="M174" s="157" t="s">
        <v>1</v>
      </c>
      <c r="N174" s="158" t="s">
        <v>41</v>
      </c>
      <c r="O174" s="59"/>
      <c r="P174" s="159">
        <f t="shared" si="21"/>
        <v>0</v>
      </c>
      <c r="Q174" s="159">
        <v>0</v>
      </c>
      <c r="R174" s="159">
        <f t="shared" si="22"/>
        <v>0</v>
      </c>
      <c r="S174" s="159">
        <v>0</v>
      </c>
      <c r="T174" s="160">
        <f t="shared" si="2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1" t="s">
        <v>126</v>
      </c>
      <c r="AT174" s="161" t="s">
        <v>203</v>
      </c>
      <c r="AU174" s="161" t="s">
        <v>82</v>
      </c>
      <c r="AY174" s="18" t="s">
        <v>201</v>
      </c>
      <c r="BE174" s="162">
        <f t="shared" si="24"/>
        <v>0</v>
      </c>
      <c r="BF174" s="162">
        <f t="shared" si="25"/>
        <v>0</v>
      </c>
      <c r="BG174" s="162">
        <f t="shared" si="26"/>
        <v>0</v>
      </c>
      <c r="BH174" s="162">
        <f t="shared" si="27"/>
        <v>0</v>
      </c>
      <c r="BI174" s="162">
        <f t="shared" si="28"/>
        <v>0</v>
      </c>
      <c r="BJ174" s="18" t="s">
        <v>82</v>
      </c>
      <c r="BK174" s="162">
        <f t="shared" si="29"/>
        <v>0</v>
      </c>
      <c r="BL174" s="18" t="s">
        <v>126</v>
      </c>
      <c r="BM174" s="161" t="s">
        <v>766</v>
      </c>
    </row>
    <row r="175" spans="1:65" s="2" customFormat="1" ht="16.5" customHeight="1">
      <c r="A175" s="33"/>
      <c r="B175" s="149"/>
      <c r="C175" s="150" t="s">
        <v>532</v>
      </c>
      <c r="D175" s="150" t="s">
        <v>203</v>
      </c>
      <c r="E175" s="151" t="s">
        <v>2507</v>
      </c>
      <c r="F175" s="152" t="s">
        <v>2508</v>
      </c>
      <c r="G175" s="153" t="s">
        <v>2061</v>
      </c>
      <c r="H175" s="154">
        <v>1</v>
      </c>
      <c r="I175" s="155"/>
      <c r="J175" s="156">
        <f t="shared" si="20"/>
        <v>0</v>
      </c>
      <c r="K175" s="152" t="s">
        <v>1</v>
      </c>
      <c r="L175" s="34"/>
      <c r="M175" s="157" t="s">
        <v>1</v>
      </c>
      <c r="N175" s="158" t="s">
        <v>41</v>
      </c>
      <c r="O175" s="59"/>
      <c r="P175" s="159">
        <f t="shared" si="21"/>
        <v>0</v>
      </c>
      <c r="Q175" s="159">
        <v>0</v>
      </c>
      <c r="R175" s="159">
        <f t="shared" si="22"/>
        <v>0</v>
      </c>
      <c r="S175" s="159">
        <v>0</v>
      </c>
      <c r="T175" s="160">
        <f t="shared" si="2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1" t="s">
        <v>126</v>
      </c>
      <c r="AT175" s="161" t="s">
        <v>203</v>
      </c>
      <c r="AU175" s="161" t="s">
        <v>82</v>
      </c>
      <c r="AY175" s="18" t="s">
        <v>201</v>
      </c>
      <c r="BE175" s="162">
        <f t="shared" si="24"/>
        <v>0</v>
      </c>
      <c r="BF175" s="162">
        <f t="shared" si="25"/>
        <v>0</v>
      </c>
      <c r="BG175" s="162">
        <f t="shared" si="26"/>
        <v>0</v>
      </c>
      <c r="BH175" s="162">
        <f t="shared" si="27"/>
        <v>0</v>
      </c>
      <c r="BI175" s="162">
        <f t="shared" si="28"/>
        <v>0</v>
      </c>
      <c r="BJ175" s="18" t="s">
        <v>82</v>
      </c>
      <c r="BK175" s="162">
        <f t="shared" si="29"/>
        <v>0</v>
      </c>
      <c r="BL175" s="18" t="s">
        <v>126</v>
      </c>
      <c r="BM175" s="161" t="s">
        <v>775</v>
      </c>
    </row>
    <row r="176" spans="1:65" s="12" customFormat="1" ht="25.9" customHeight="1">
      <c r="B176" s="136"/>
      <c r="D176" s="137" t="s">
        <v>75</v>
      </c>
      <c r="E176" s="138" t="s">
        <v>2101</v>
      </c>
      <c r="F176" s="138" t="s">
        <v>2250</v>
      </c>
      <c r="I176" s="139"/>
      <c r="J176" s="140">
        <f>BK176</f>
        <v>0</v>
      </c>
      <c r="L176" s="136"/>
      <c r="M176" s="141"/>
      <c r="N176" s="142"/>
      <c r="O176" s="142"/>
      <c r="P176" s="143">
        <f>SUM(P177:P190)</f>
        <v>0</v>
      </c>
      <c r="Q176" s="142"/>
      <c r="R176" s="143">
        <f>SUM(R177:R190)</f>
        <v>0</v>
      </c>
      <c r="S176" s="142"/>
      <c r="T176" s="144">
        <f>SUM(T177:T190)</f>
        <v>0</v>
      </c>
      <c r="AR176" s="137" t="s">
        <v>82</v>
      </c>
      <c r="AT176" s="145" t="s">
        <v>75</v>
      </c>
      <c r="AU176" s="145" t="s">
        <v>76</v>
      </c>
      <c r="AY176" s="137" t="s">
        <v>201</v>
      </c>
      <c r="BK176" s="146">
        <f>SUM(BK177:BK190)</f>
        <v>0</v>
      </c>
    </row>
    <row r="177" spans="1:65" s="2" customFormat="1" ht="16.5" customHeight="1">
      <c r="A177" s="33"/>
      <c r="B177" s="149"/>
      <c r="C177" s="150" t="s">
        <v>539</v>
      </c>
      <c r="D177" s="150" t="s">
        <v>203</v>
      </c>
      <c r="E177" s="151" t="s">
        <v>2509</v>
      </c>
      <c r="F177" s="152" t="s">
        <v>2510</v>
      </c>
      <c r="G177" s="153" t="s">
        <v>2061</v>
      </c>
      <c r="H177" s="154">
        <v>4</v>
      </c>
      <c r="I177" s="155"/>
      <c r="J177" s="156">
        <f t="shared" ref="J177:J190" si="30">ROUND(I177*H177,2)</f>
        <v>0</v>
      </c>
      <c r="K177" s="152" t="s">
        <v>1</v>
      </c>
      <c r="L177" s="34"/>
      <c r="M177" s="157" t="s">
        <v>1</v>
      </c>
      <c r="N177" s="158" t="s">
        <v>41</v>
      </c>
      <c r="O177" s="59"/>
      <c r="P177" s="159">
        <f t="shared" ref="P177:P190" si="31">O177*H177</f>
        <v>0</v>
      </c>
      <c r="Q177" s="159">
        <v>0</v>
      </c>
      <c r="R177" s="159">
        <f t="shared" ref="R177:R190" si="32">Q177*H177</f>
        <v>0</v>
      </c>
      <c r="S177" s="159">
        <v>0</v>
      </c>
      <c r="T177" s="160">
        <f t="shared" ref="T177:T190" si="33"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1" t="s">
        <v>126</v>
      </c>
      <c r="AT177" s="161" t="s">
        <v>203</v>
      </c>
      <c r="AU177" s="161" t="s">
        <v>82</v>
      </c>
      <c r="AY177" s="18" t="s">
        <v>201</v>
      </c>
      <c r="BE177" s="162">
        <f t="shared" ref="BE177:BE190" si="34">IF(N177="základní",J177,0)</f>
        <v>0</v>
      </c>
      <c r="BF177" s="162">
        <f t="shared" ref="BF177:BF190" si="35">IF(N177="snížená",J177,0)</f>
        <v>0</v>
      </c>
      <c r="BG177" s="162">
        <f t="shared" ref="BG177:BG190" si="36">IF(N177="zákl. přenesená",J177,0)</f>
        <v>0</v>
      </c>
      <c r="BH177" s="162">
        <f t="shared" ref="BH177:BH190" si="37">IF(N177="sníž. přenesená",J177,0)</f>
        <v>0</v>
      </c>
      <c r="BI177" s="162">
        <f t="shared" ref="BI177:BI190" si="38">IF(N177="nulová",J177,0)</f>
        <v>0</v>
      </c>
      <c r="BJ177" s="18" t="s">
        <v>82</v>
      </c>
      <c r="BK177" s="162">
        <f t="shared" ref="BK177:BK190" si="39">ROUND(I177*H177,2)</f>
        <v>0</v>
      </c>
      <c r="BL177" s="18" t="s">
        <v>126</v>
      </c>
      <c r="BM177" s="161" t="s">
        <v>786</v>
      </c>
    </row>
    <row r="178" spans="1:65" s="2" customFormat="1" ht="16.5" customHeight="1">
      <c r="A178" s="33"/>
      <c r="B178" s="149"/>
      <c r="C178" s="150" t="s">
        <v>543</v>
      </c>
      <c r="D178" s="150" t="s">
        <v>203</v>
      </c>
      <c r="E178" s="151" t="s">
        <v>2511</v>
      </c>
      <c r="F178" s="152" t="s">
        <v>2512</v>
      </c>
      <c r="G178" s="153" t="s">
        <v>2061</v>
      </c>
      <c r="H178" s="154">
        <v>10</v>
      </c>
      <c r="I178" s="155"/>
      <c r="J178" s="156">
        <f t="shared" si="30"/>
        <v>0</v>
      </c>
      <c r="K178" s="152" t="s">
        <v>1</v>
      </c>
      <c r="L178" s="34"/>
      <c r="M178" s="157" t="s">
        <v>1</v>
      </c>
      <c r="N178" s="158" t="s">
        <v>41</v>
      </c>
      <c r="O178" s="59"/>
      <c r="P178" s="159">
        <f t="shared" si="31"/>
        <v>0</v>
      </c>
      <c r="Q178" s="159">
        <v>0</v>
      </c>
      <c r="R178" s="159">
        <f t="shared" si="32"/>
        <v>0</v>
      </c>
      <c r="S178" s="159">
        <v>0</v>
      </c>
      <c r="T178" s="160">
        <f t="shared" si="3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1" t="s">
        <v>126</v>
      </c>
      <c r="AT178" s="161" t="s">
        <v>203</v>
      </c>
      <c r="AU178" s="161" t="s">
        <v>82</v>
      </c>
      <c r="AY178" s="18" t="s">
        <v>201</v>
      </c>
      <c r="BE178" s="162">
        <f t="shared" si="34"/>
        <v>0</v>
      </c>
      <c r="BF178" s="162">
        <f t="shared" si="35"/>
        <v>0</v>
      </c>
      <c r="BG178" s="162">
        <f t="shared" si="36"/>
        <v>0</v>
      </c>
      <c r="BH178" s="162">
        <f t="shared" si="37"/>
        <v>0</v>
      </c>
      <c r="BI178" s="162">
        <f t="shared" si="38"/>
        <v>0</v>
      </c>
      <c r="BJ178" s="18" t="s">
        <v>82</v>
      </c>
      <c r="BK178" s="162">
        <f t="shared" si="39"/>
        <v>0</v>
      </c>
      <c r="BL178" s="18" t="s">
        <v>126</v>
      </c>
      <c r="BM178" s="161" t="s">
        <v>795</v>
      </c>
    </row>
    <row r="179" spans="1:65" s="2" customFormat="1" ht="16.5" customHeight="1">
      <c r="A179" s="33"/>
      <c r="B179" s="149"/>
      <c r="C179" s="150" t="s">
        <v>549</v>
      </c>
      <c r="D179" s="150" t="s">
        <v>203</v>
      </c>
      <c r="E179" s="151" t="s">
        <v>2513</v>
      </c>
      <c r="F179" s="152" t="s">
        <v>2258</v>
      </c>
      <c r="G179" s="153" t="s">
        <v>2061</v>
      </c>
      <c r="H179" s="154">
        <v>11</v>
      </c>
      <c r="I179" s="155"/>
      <c r="J179" s="156">
        <f t="shared" si="30"/>
        <v>0</v>
      </c>
      <c r="K179" s="152" t="s">
        <v>1</v>
      </c>
      <c r="L179" s="34"/>
      <c r="M179" s="157" t="s">
        <v>1</v>
      </c>
      <c r="N179" s="158" t="s">
        <v>41</v>
      </c>
      <c r="O179" s="59"/>
      <c r="P179" s="159">
        <f t="shared" si="31"/>
        <v>0</v>
      </c>
      <c r="Q179" s="159">
        <v>0</v>
      </c>
      <c r="R179" s="159">
        <f t="shared" si="32"/>
        <v>0</v>
      </c>
      <c r="S179" s="159">
        <v>0</v>
      </c>
      <c r="T179" s="160">
        <f t="shared" si="3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1" t="s">
        <v>126</v>
      </c>
      <c r="AT179" s="161" t="s">
        <v>203</v>
      </c>
      <c r="AU179" s="161" t="s">
        <v>82</v>
      </c>
      <c r="AY179" s="18" t="s">
        <v>201</v>
      </c>
      <c r="BE179" s="162">
        <f t="shared" si="34"/>
        <v>0</v>
      </c>
      <c r="BF179" s="162">
        <f t="shared" si="35"/>
        <v>0</v>
      </c>
      <c r="BG179" s="162">
        <f t="shared" si="36"/>
        <v>0</v>
      </c>
      <c r="BH179" s="162">
        <f t="shared" si="37"/>
        <v>0</v>
      </c>
      <c r="BI179" s="162">
        <f t="shared" si="38"/>
        <v>0</v>
      </c>
      <c r="BJ179" s="18" t="s">
        <v>82</v>
      </c>
      <c r="BK179" s="162">
        <f t="shared" si="39"/>
        <v>0</v>
      </c>
      <c r="BL179" s="18" t="s">
        <v>126</v>
      </c>
      <c r="BM179" s="161" t="s">
        <v>804</v>
      </c>
    </row>
    <row r="180" spans="1:65" s="2" customFormat="1" ht="16.5" customHeight="1">
      <c r="A180" s="33"/>
      <c r="B180" s="149"/>
      <c r="C180" s="150" t="s">
        <v>553</v>
      </c>
      <c r="D180" s="150" t="s">
        <v>203</v>
      </c>
      <c r="E180" s="151" t="s">
        <v>2514</v>
      </c>
      <c r="F180" s="152" t="s">
        <v>2515</v>
      </c>
      <c r="G180" s="153" t="s">
        <v>2061</v>
      </c>
      <c r="H180" s="154">
        <v>1</v>
      </c>
      <c r="I180" s="155"/>
      <c r="J180" s="156">
        <f t="shared" si="30"/>
        <v>0</v>
      </c>
      <c r="K180" s="152" t="s">
        <v>1</v>
      </c>
      <c r="L180" s="34"/>
      <c r="M180" s="157" t="s">
        <v>1</v>
      </c>
      <c r="N180" s="158" t="s">
        <v>41</v>
      </c>
      <c r="O180" s="59"/>
      <c r="P180" s="159">
        <f t="shared" si="31"/>
        <v>0</v>
      </c>
      <c r="Q180" s="159">
        <v>0</v>
      </c>
      <c r="R180" s="159">
        <f t="shared" si="32"/>
        <v>0</v>
      </c>
      <c r="S180" s="159">
        <v>0</v>
      </c>
      <c r="T180" s="160">
        <f t="shared" si="3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1" t="s">
        <v>126</v>
      </c>
      <c r="AT180" s="161" t="s">
        <v>203</v>
      </c>
      <c r="AU180" s="161" t="s">
        <v>82</v>
      </c>
      <c r="AY180" s="18" t="s">
        <v>201</v>
      </c>
      <c r="BE180" s="162">
        <f t="shared" si="34"/>
        <v>0</v>
      </c>
      <c r="BF180" s="162">
        <f t="shared" si="35"/>
        <v>0</v>
      </c>
      <c r="BG180" s="162">
        <f t="shared" si="36"/>
        <v>0</v>
      </c>
      <c r="BH180" s="162">
        <f t="shared" si="37"/>
        <v>0</v>
      </c>
      <c r="BI180" s="162">
        <f t="shared" si="38"/>
        <v>0</v>
      </c>
      <c r="BJ180" s="18" t="s">
        <v>82</v>
      </c>
      <c r="BK180" s="162">
        <f t="shared" si="39"/>
        <v>0</v>
      </c>
      <c r="BL180" s="18" t="s">
        <v>126</v>
      </c>
      <c r="BM180" s="161" t="s">
        <v>812</v>
      </c>
    </row>
    <row r="181" spans="1:65" s="2" customFormat="1" ht="16.5" customHeight="1">
      <c r="A181" s="33"/>
      <c r="B181" s="149"/>
      <c r="C181" s="150" t="s">
        <v>560</v>
      </c>
      <c r="D181" s="150" t="s">
        <v>203</v>
      </c>
      <c r="E181" s="151" t="s">
        <v>2516</v>
      </c>
      <c r="F181" s="152" t="s">
        <v>2517</v>
      </c>
      <c r="G181" s="153" t="s">
        <v>2061</v>
      </c>
      <c r="H181" s="154">
        <v>2</v>
      </c>
      <c r="I181" s="155"/>
      <c r="J181" s="156">
        <f t="shared" si="30"/>
        <v>0</v>
      </c>
      <c r="K181" s="152" t="s">
        <v>1</v>
      </c>
      <c r="L181" s="34"/>
      <c r="M181" s="157" t="s">
        <v>1</v>
      </c>
      <c r="N181" s="158" t="s">
        <v>41</v>
      </c>
      <c r="O181" s="59"/>
      <c r="P181" s="159">
        <f t="shared" si="31"/>
        <v>0</v>
      </c>
      <c r="Q181" s="159">
        <v>0</v>
      </c>
      <c r="R181" s="159">
        <f t="shared" si="32"/>
        <v>0</v>
      </c>
      <c r="S181" s="159">
        <v>0</v>
      </c>
      <c r="T181" s="160">
        <f t="shared" si="3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1" t="s">
        <v>126</v>
      </c>
      <c r="AT181" s="161" t="s">
        <v>203</v>
      </c>
      <c r="AU181" s="161" t="s">
        <v>82</v>
      </c>
      <c r="AY181" s="18" t="s">
        <v>201</v>
      </c>
      <c r="BE181" s="162">
        <f t="shared" si="34"/>
        <v>0</v>
      </c>
      <c r="BF181" s="162">
        <f t="shared" si="35"/>
        <v>0</v>
      </c>
      <c r="BG181" s="162">
        <f t="shared" si="36"/>
        <v>0</v>
      </c>
      <c r="BH181" s="162">
        <f t="shared" si="37"/>
        <v>0</v>
      </c>
      <c r="BI181" s="162">
        <f t="shared" si="38"/>
        <v>0</v>
      </c>
      <c r="BJ181" s="18" t="s">
        <v>82</v>
      </c>
      <c r="BK181" s="162">
        <f t="shared" si="39"/>
        <v>0</v>
      </c>
      <c r="BL181" s="18" t="s">
        <v>126</v>
      </c>
      <c r="BM181" s="161" t="s">
        <v>822</v>
      </c>
    </row>
    <row r="182" spans="1:65" s="2" customFormat="1" ht="16.5" customHeight="1">
      <c r="A182" s="33"/>
      <c r="B182" s="149"/>
      <c r="C182" s="150" t="s">
        <v>566</v>
      </c>
      <c r="D182" s="150" t="s">
        <v>203</v>
      </c>
      <c r="E182" s="151" t="s">
        <v>2518</v>
      </c>
      <c r="F182" s="152" t="s">
        <v>2519</v>
      </c>
      <c r="G182" s="153" t="s">
        <v>2061</v>
      </c>
      <c r="H182" s="154">
        <v>11</v>
      </c>
      <c r="I182" s="155"/>
      <c r="J182" s="156">
        <f t="shared" si="30"/>
        <v>0</v>
      </c>
      <c r="K182" s="152" t="s">
        <v>1</v>
      </c>
      <c r="L182" s="34"/>
      <c r="M182" s="157" t="s">
        <v>1</v>
      </c>
      <c r="N182" s="158" t="s">
        <v>41</v>
      </c>
      <c r="O182" s="59"/>
      <c r="P182" s="159">
        <f t="shared" si="31"/>
        <v>0</v>
      </c>
      <c r="Q182" s="159">
        <v>0</v>
      </c>
      <c r="R182" s="159">
        <f t="shared" si="32"/>
        <v>0</v>
      </c>
      <c r="S182" s="159">
        <v>0</v>
      </c>
      <c r="T182" s="160">
        <f t="shared" si="3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1" t="s">
        <v>126</v>
      </c>
      <c r="AT182" s="161" t="s">
        <v>203</v>
      </c>
      <c r="AU182" s="161" t="s">
        <v>82</v>
      </c>
      <c r="AY182" s="18" t="s">
        <v>201</v>
      </c>
      <c r="BE182" s="162">
        <f t="shared" si="34"/>
        <v>0</v>
      </c>
      <c r="BF182" s="162">
        <f t="shared" si="35"/>
        <v>0</v>
      </c>
      <c r="BG182" s="162">
        <f t="shared" si="36"/>
        <v>0</v>
      </c>
      <c r="BH182" s="162">
        <f t="shared" si="37"/>
        <v>0</v>
      </c>
      <c r="BI182" s="162">
        <f t="shared" si="38"/>
        <v>0</v>
      </c>
      <c r="BJ182" s="18" t="s">
        <v>82</v>
      </c>
      <c r="BK182" s="162">
        <f t="shared" si="39"/>
        <v>0</v>
      </c>
      <c r="BL182" s="18" t="s">
        <v>126</v>
      </c>
      <c r="BM182" s="161" t="s">
        <v>832</v>
      </c>
    </row>
    <row r="183" spans="1:65" s="2" customFormat="1" ht="16.5" customHeight="1">
      <c r="A183" s="33"/>
      <c r="B183" s="149"/>
      <c r="C183" s="150" t="s">
        <v>570</v>
      </c>
      <c r="D183" s="150" t="s">
        <v>203</v>
      </c>
      <c r="E183" s="151" t="s">
        <v>2520</v>
      </c>
      <c r="F183" s="152" t="s">
        <v>2521</v>
      </c>
      <c r="G183" s="153" t="s">
        <v>2061</v>
      </c>
      <c r="H183" s="154">
        <v>1</v>
      </c>
      <c r="I183" s="155"/>
      <c r="J183" s="156">
        <f t="shared" si="30"/>
        <v>0</v>
      </c>
      <c r="K183" s="152" t="s">
        <v>1</v>
      </c>
      <c r="L183" s="34"/>
      <c r="M183" s="157" t="s">
        <v>1</v>
      </c>
      <c r="N183" s="158" t="s">
        <v>41</v>
      </c>
      <c r="O183" s="59"/>
      <c r="P183" s="159">
        <f t="shared" si="31"/>
        <v>0</v>
      </c>
      <c r="Q183" s="159">
        <v>0</v>
      </c>
      <c r="R183" s="159">
        <f t="shared" si="32"/>
        <v>0</v>
      </c>
      <c r="S183" s="159">
        <v>0</v>
      </c>
      <c r="T183" s="160">
        <f t="shared" si="3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1" t="s">
        <v>126</v>
      </c>
      <c r="AT183" s="161" t="s">
        <v>203</v>
      </c>
      <c r="AU183" s="161" t="s">
        <v>82</v>
      </c>
      <c r="AY183" s="18" t="s">
        <v>201</v>
      </c>
      <c r="BE183" s="162">
        <f t="shared" si="34"/>
        <v>0</v>
      </c>
      <c r="BF183" s="162">
        <f t="shared" si="35"/>
        <v>0</v>
      </c>
      <c r="BG183" s="162">
        <f t="shared" si="36"/>
        <v>0</v>
      </c>
      <c r="BH183" s="162">
        <f t="shared" si="37"/>
        <v>0</v>
      </c>
      <c r="BI183" s="162">
        <f t="shared" si="38"/>
        <v>0</v>
      </c>
      <c r="BJ183" s="18" t="s">
        <v>82</v>
      </c>
      <c r="BK183" s="162">
        <f t="shared" si="39"/>
        <v>0</v>
      </c>
      <c r="BL183" s="18" t="s">
        <v>126</v>
      </c>
      <c r="BM183" s="161" t="s">
        <v>842</v>
      </c>
    </row>
    <row r="184" spans="1:65" s="2" customFormat="1" ht="16.5" customHeight="1">
      <c r="A184" s="33"/>
      <c r="B184" s="149"/>
      <c r="C184" s="150" t="s">
        <v>579</v>
      </c>
      <c r="D184" s="150" t="s">
        <v>203</v>
      </c>
      <c r="E184" s="151" t="s">
        <v>2522</v>
      </c>
      <c r="F184" s="152" t="s">
        <v>2523</v>
      </c>
      <c r="G184" s="153" t="s">
        <v>2061</v>
      </c>
      <c r="H184" s="154">
        <v>2</v>
      </c>
      <c r="I184" s="155"/>
      <c r="J184" s="156">
        <f t="shared" si="30"/>
        <v>0</v>
      </c>
      <c r="K184" s="152" t="s">
        <v>1</v>
      </c>
      <c r="L184" s="34"/>
      <c r="M184" s="157" t="s">
        <v>1</v>
      </c>
      <c r="N184" s="158" t="s">
        <v>41</v>
      </c>
      <c r="O184" s="59"/>
      <c r="P184" s="159">
        <f t="shared" si="31"/>
        <v>0</v>
      </c>
      <c r="Q184" s="159">
        <v>0</v>
      </c>
      <c r="R184" s="159">
        <f t="shared" si="32"/>
        <v>0</v>
      </c>
      <c r="S184" s="159">
        <v>0</v>
      </c>
      <c r="T184" s="160">
        <f t="shared" si="3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1" t="s">
        <v>126</v>
      </c>
      <c r="AT184" s="161" t="s">
        <v>203</v>
      </c>
      <c r="AU184" s="161" t="s">
        <v>82</v>
      </c>
      <c r="AY184" s="18" t="s">
        <v>201</v>
      </c>
      <c r="BE184" s="162">
        <f t="shared" si="34"/>
        <v>0</v>
      </c>
      <c r="BF184" s="162">
        <f t="shared" si="35"/>
        <v>0</v>
      </c>
      <c r="BG184" s="162">
        <f t="shared" si="36"/>
        <v>0</v>
      </c>
      <c r="BH184" s="162">
        <f t="shared" si="37"/>
        <v>0</v>
      </c>
      <c r="BI184" s="162">
        <f t="shared" si="38"/>
        <v>0</v>
      </c>
      <c r="BJ184" s="18" t="s">
        <v>82</v>
      </c>
      <c r="BK184" s="162">
        <f t="shared" si="39"/>
        <v>0</v>
      </c>
      <c r="BL184" s="18" t="s">
        <v>126</v>
      </c>
      <c r="BM184" s="161" t="s">
        <v>852</v>
      </c>
    </row>
    <row r="185" spans="1:65" s="2" customFormat="1" ht="16.5" customHeight="1">
      <c r="A185" s="33"/>
      <c r="B185" s="149"/>
      <c r="C185" s="150" t="s">
        <v>586</v>
      </c>
      <c r="D185" s="150" t="s">
        <v>203</v>
      </c>
      <c r="E185" s="151" t="s">
        <v>2524</v>
      </c>
      <c r="F185" s="152" t="s">
        <v>2525</v>
      </c>
      <c r="G185" s="153" t="s">
        <v>2061</v>
      </c>
      <c r="H185" s="154">
        <v>1</v>
      </c>
      <c r="I185" s="155"/>
      <c r="J185" s="156">
        <f t="shared" si="30"/>
        <v>0</v>
      </c>
      <c r="K185" s="152" t="s">
        <v>1</v>
      </c>
      <c r="L185" s="34"/>
      <c r="M185" s="157" t="s">
        <v>1</v>
      </c>
      <c r="N185" s="158" t="s">
        <v>41</v>
      </c>
      <c r="O185" s="59"/>
      <c r="P185" s="159">
        <f t="shared" si="31"/>
        <v>0</v>
      </c>
      <c r="Q185" s="159">
        <v>0</v>
      </c>
      <c r="R185" s="159">
        <f t="shared" si="32"/>
        <v>0</v>
      </c>
      <c r="S185" s="159">
        <v>0</v>
      </c>
      <c r="T185" s="160">
        <f t="shared" si="3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1" t="s">
        <v>126</v>
      </c>
      <c r="AT185" s="161" t="s">
        <v>203</v>
      </c>
      <c r="AU185" s="161" t="s">
        <v>82</v>
      </c>
      <c r="AY185" s="18" t="s">
        <v>201</v>
      </c>
      <c r="BE185" s="162">
        <f t="shared" si="34"/>
        <v>0</v>
      </c>
      <c r="BF185" s="162">
        <f t="shared" si="35"/>
        <v>0</v>
      </c>
      <c r="BG185" s="162">
        <f t="shared" si="36"/>
        <v>0</v>
      </c>
      <c r="BH185" s="162">
        <f t="shared" si="37"/>
        <v>0</v>
      </c>
      <c r="BI185" s="162">
        <f t="shared" si="38"/>
        <v>0</v>
      </c>
      <c r="BJ185" s="18" t="s">
        <v>82</v>
      </c>
      <c r="BK185" s="162">
        <f t="shared" si="39"/>
        <v>0</v>
      </c>
      <c r="BL185" s="18" t="s">
        <v>126</v>
      </c>
      <c r="BM185" s="161" t="s">
        <v>864</v>
      </c>
    </row>
    <row r="186" spans="1:65" s="2" customFormat="1" ht="16.5" customHeight="1">
      <c r="A186" s="33"/>
      <c r="B186" s="149"/>
      <c r="C186" s="150" t="s">
        <v>593</v>
      </c>
      <c r="D186" s="150" t="s">
        <v>203</v>
      </c>
      <c r="E186" s="151" t="s">
        <v>2526</v>
      </c>
      <c r="F186" s="152" t="s">
        <v>2527</v>
      </c>
      <c r="G186" s="153" t="s">
        <v>2061</v>
      </c>
      <c r="H186" s="154">
        <v>2</v>
      </c>
      <c r="I186" s="155"/>
      <c r="J186" s="156">
        <f t="shared" si="30"/>
        <v>0</v>
      </c>
      <c r="K186" s="152" t="s">
        <v>1</v>
      </c>
      <c r="L186" s="34"/>
      <c r="M186" s="157" t="s">
        <v>1</v>
      </c>
      <c r="N186" s="158" t="s">
        <v>41</v>
      </c>
      <c r="O186" s="59"/>
      <c r="P186" s="159">
        <f t="shared" si="31"/>
        <v>0</v>
      </c>
      <c r="Q186" s="159">
        <v>0</v>
      </c>
      <c r="R186" s="159">
        <f t="shared" si="32"/>
        <v>0</v>
      </c>
      <c r="S186" s="159">
        <v>0</v>
      </c>
      <c r="T186" s="160">
        <f t="shared" si="3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1" t="s">
        <v>126</v>
      </c>
      <c r="AT186" s="161" t="s">
        <v>203</v>
      </c>
      <c r="AU186" s="161" t="s">
        <v>82</v>
      </c>
      <c r="AY186" s="18" t="s">
        <v>201</v>
      </c>
      <c r="BE186" s="162">
        <f t="shared" si="34"/>
        <v>0</v>
      </c>
      <c r="BF186" s="162">
        <f t="shared" si="35"/>
        <v>0</v>
      </c>
      <c r="BG186" s="162">
        <f t="shared" si="36"/>
        <v>0</v>
      </c>
      <c r="BH186" s="162">
        <f t="shared" si="37"/>
        <v>0</v>
      </c>
      <c r="BI186" s="162">
        <f t="shared" si="38"/>
        <v>0</v>
      </c>
      <c r="BJ186" s="18" t="s">
        <v>82</v>
      </c>
      <c r="BK186" s="162">
        <f t="shared" si="39"/>
        <v>0</v>
      </c>
      <c r="BL186" s="18" t="s">
        <v>126</v>
      </c>
      <c r="BM186" s="161" t="s">
        <v>874</v>
      </c>
    </row>
    <row r="187" spans="1:65" s="2" customFormat="1" ht="16.5" customHeight="1">
      <c r="A187" s="33"/>
      <c r="B187" s="149"/>
      <c r="C187" s="150" t="s">
        <v>598</v>
      </c>
      <c r="D187" s="150" t="s">
        <v>203</v>
      </c>
      <c r="E187" s="151" t="s">
        <v>2528</v>
      </c>
      <c r="F187" s="152" t="s">
        <v>2529</v>
      </c>
      <c r="G187" s="153" t="s">
        <v>2061</v>
      </c>
      <c r="H187" s="154">
        <v>1</v>
      </c>
      <c r="I187" s="155"/>
      <c r="J187" s="156">
        <f t="shared" si="30"/>
        <v>0</v>
      </c>
      <c r="K187" s="152" t="s">
        <v>1</v>
      </c>
      <c r="L187" s="34"/>
      <c r="M187" s="157" t="s">
        <v>1</v>
      </c>
      <c r="N187" s="158" t="s">
        <v>41</v>
      </c>
      <c r="O187" s="59"/>
      <c r="P187" s="159">
        <f t="shared" si="31"/>
        <v>0</v>
      </c>
      <c r="Q187" s="159">
        <v>0</v>
      </c>
      <c r="R187" s="159">
        <f t="shared" si="32"/>
        <v>0</v>
      </c>
      <c r="S187" s="159">
        <v>0</v>
      </c>
      <c r="T187" s="160">
        <f t="shared" si="3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1" t="s">
        <v>126</v>
      </c>
      <c r="AT187" s="161" t="s">
        <v>203</v>
      </c>
      <c r="AU187" s="161" t="s">
        <v>82</v>
      </c>
      <c r="AY187" s="18" t="s">
        <v>201</v>
      </c>
      <c r="BE187" s="162">
        <f t="shared" si="34"/>
        <v>0</v>
      </c>
      <c r="BF187" s="162">
        <f t="shared" si="35"/>
        <v>0</v>
      </c>
      <c r="BG187" s="162">
        <f t="shared" si="36"/>
        <v>0</v>
      </c>
      <c r="BH187" s="162">
        <f t="shared" si="37"/>
        <v>0</v>
      </c>
      <c r="BI187" s="162">
        <f t="shared" si="38"/>
        <v>0</v>
      </c>
      <c r="BJ187" s="18" t="s">
        <v>82</v>
      </c>
      <c r="BK187" s="162">
        <f t="shared" si="39"/>
        <v>0</v>
      </c>
      <c r="BL187" s="18" t="s">
        <v>126</v>
      </c>
      <c r="BM187" s="161" t="s">
        <v>887</v>
      </c>
    </row>
    <row r="188" spans="1:65" s="2" customFormat="1" ht="24.2" customHeight="1">
      <c r="A188" s="33"/>
      <c r="B188" s="149"/>
      <c r="C188" s="150" t="s">
        <v>603</v>
      </c>
      <c r="D188" s="150" t="s">
        <v>203</v>
      </c>
      <c r="E188" s="151" t="s">
        <v>2530</v>
      </c>
      <c r="F188" s="152" t="s">
        <v>2531</v>
      </c>
      <c r="G188" s="153" t="s">
        <v>2061</v>
      </c>
      <c r="H188" s="154">
        <v>1</v>
      </c>
      <c r="I188" s="155"/>
      <c r="J188" s="156">
        <f t="shared" si="30"/>
        <v>0</v>
      </c>
      <c r="K188" s="152" t="s">
        <v>1</v>
      </c>
      <c r="L188" s="34"/>
      <c r="M188" s="157" t="s">
        <v>1</v>
      </c>
      <c r="N188" s="158" t="s">
        <v>41</v>
      </c>
      <c r="O188" s="59"/>
      <c r="P188" s="159">
        <f t="shared" si="31"/>
        <v>0</v>
      </c>
      <c r="Q188" s="159">
        <v>0</v>
      </c>
      <c r="R188" s="159">
        <f t="shared" si="32"/>
        <v>0</v>
      </c>
      <c r="S188" s="159">
        <v>0</v>
      </c>
      <c r="T188" s="160">
        <f t="shared" si="3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1" t="s">
        <v>126</v>
      </c>
      <c r="AT188" s="161" t="s">
        <v>203</v>
      </c>
      <c r="AU188" s="161" t="s">
        <v>82</v>
      </c>
      <c r="AY188" s="18" t="s">
        <v>201</v>
      </c>
      <c r="BE188" s="162">
        <f t="shared" si="34"/>
        <v>0</v>
      </c>
      <c r="BF188" s="162">
        <f t="shared" si="35"/>
        <v>0</v>
      </c>
      <c r="BG188" s="162">
        <f t="shared" si="36"/>
        <v>0</v>
      </c>
      <c r="BH188" s="162">
        <f t="shared" si="37"/>
        <v>0</v>
      </c>
      <c r="BI188" s="162">
        <f t="shared" si="38"/>
        <v>0</v>
      </c>
      <c r="BJ188" s="18" t="s">
        <v>82</v>
      </c>
      <c r="BK188" s="162">
        <f t="shared" si="39"/>
        <v>0</v>
      </c>
      <c r="BL188" s="18" t="s">
        <v>126</v>
      </c>
      <c r="BM188" s="161" t="s">
        <v>897</v>
      </c>
    </row>
    <row r="189" spans="1:65" s="2" customFormat="1" ht="16.5" customHeight="1">
      <c r="A189" s="33"/>
      <c r="B189" s="149"/>
      <c r="C189" s="150" t="s">
        <v>616</v>
      </c>
      <c r="D189" s="150" t="s">
        <v>203</v>
      </c>
      <c r="E189" s="151" t="s">
        <v>2532</v>
      </c>
      <c r="F189" s="152" t="s">
        <v>2533</v>
      </c>
      <c r="G189" s="153" t="s">
        <v>2061</v>
      </c>
      <c r="H189" s="154">
        <v>12</v>
      </c>
      <c r="I189" s="155"/>
      <c r="J189" s="156">
        <f t="shared" si="30"/>
        <v>0</v>
      </c>
      <c r="K189" s="152" t="s">
        <v>1</v>
      </c>
      <c r="L189" s="34"/>
      <c r="M189" s="157" t="s">
        <v>1</v>
      </c>
      <c r="N189" s="158" t="s">
        <v>41</v>
      </c>
      <c r="O189" s="59"/>
      <c r="P189" s="159">
        <f t="shared" si="31"/>
        <v>0</v>
      </c>
      <c r="Q189" s="159">
        <v>0</v>
      </c>
      <c r="R189" s="159">
        <f t="shared" si="32"/>
        <v>0</v>
      </c>
      <c r="S189" s="159">
        <v>0</v>
      </c>
      <c r="T189" s="160">
        <f t="shared" si="3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1" t="s">
        <v>126</v>
      </c>
      <c r="AT189" s="161" t="s">
        <v>203</v>
      </c>
      <c r="AU189" s="161" t="s">
        <v>82</v>
      </c>
      <c r="AY189" s="18" t="s">
        <v>201</v>
      </c>
      <c r="BE189" s="162">
        <f t="shared" si="34"/>
        <v>0</v>
      </c>
      <c r="BF189" s="162">
        <f t="shared" si="35"/>
        <v>0</v>
      </c>
      <c r="BG189" s="162">
        <f t="shared" si="36"/>
        <v>0</v>
      </c>
      <c r="BH189" s="162">
        <f t="shared" si="37"/>
        <v>0</v>
      </c>
      <c r="BI189" s="162">
        <f t="shared" si="38"/>
        <v>0</v>
      </c>
      <c r="BJ189" s="18" t="s">
        <v>82</v>
      </c>
      <c r="BK189" s="162">
        <f t="shared" si="39"/>
        <v>0</v>
      </c>
      <c r="BL189" s="18" t="s">
        <v>126</v>
      </c>
      <c r="BM189" s="161" t="s">
        <v>907</v>
      </c>
    </row>
    <row r="190" spans="1:65" s="2" customFormat="1" ht="16.5" customHeight="1">
      <c r="A190" s="33"/>
      <c r="B190" s="149"/>
      <c r="C190" s="150" t="s">
        <v>622</v>
      </c>
      <c r="D190" s="150" t="s">
        <v>203</v>
      </c>
      <c r="E190" s="151" t="s">
        <v>2534</v>
      </c>
      <c r="F190" s="152" t="s">
        <v>2535</v>
      </c>
      <c r="G190" s="153" t="s">
        <v>2061</v>
      </c>
      <c r="H190" s="154">
        <v>1</v>
      </c>
      <c r="I190" s="155"/>
      <c r="J190" s="156">
        <f t="shared" si="30"/>
        <v>0</v>
      </c>
      <c r="K190" s="152" t="s">
        <v>1</v>
      </c>
      <c r="L190" s="34"/>
      <c r="M190" s="157" t="s">
        <v>1</v>
      </c>
      <c r="N190" s="158" t="s">
        <v>41</v>
      </c>
      <c r="O190" s="59"/>
      <c r="P190" s="159">
        <f t="shared" si="31"/>
        <v>0</v>
      </c>
      <c r="Q190" s="159">
        <v>0</v>
      </c>
      <c r="R190" s="159">
        <f t="shared" si="32"/>
        <v>0</v>
      </c>
      <c r="S190" s="159">
        <v>0</v>
      </c>
      <c r="T190" s="160">
        <f t="shared" si="3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1" t="s">
        <v>126</v>
      </c>
      <c r="AT190" s="161" t="s">
        <v>203</v>
      </c>
      <c r="AU190" s="161" t="s">
        <v>82</v>
      </c>
      <c r="AY190" s="18" t="s">
        <v>201</v>
      </c>
      <c r="BE190" s="162">
        <f t="shared" si="34"/>
        <v>0</v>
      </c>
      <c r="BF190" s="162">
        <f t="shared" si="35"/>
        <v>0</v>
      </c>
      <c r="BG190" s="162">
        <f t="shared" si="36"/>
        <v>0</v>
      </c>
      <c r="BH190" s="162">
        <f t="shared" si="37"/>
        <v>0</v>
      </c>
      <c r="BI190" s="162">
        <f t="shared" si="38"/>
        <v>0</v>
      </c>
      <c r="BJ190" s="18" t="s">
        <v>82</v>
      </c>
      <c r="BK190" s="162">
        <f t="shared" si="39"/>
        <v>0</v>
      </c>
      <c r="BL190" s="18" t="s">
        <v>126</v>
      </c>
      <c r="BM190" s="161" t="s">
        <v>915</v>
      </c>
    </row>
    <row r="191" spans="1:65" s="12" customFormat="1" ht="25.9" customHeight="1">
      <c r="B191" s="136"/>
      <c r="D191" s="137" t="s">
        <v>75</v>
      </c>
      <c r="E191" s="138" t="s">
        <v>2103</v>
      </c>
      <c r="F191" s="138" t="s">
        <v>2536</v>
      </c>
      <c r="I191" s="139"/>
      <c r="J191" s="140">
        <f>BK191</f>
        <v>0</v>
      </c>
      <c r="L191" s="136"/>
      <c r="M191" s="141"/>
      <c r="N191" s="142"/>
      <c r="O191" s="142"/>
      <c r="P191" s="143">
        <f>SUM(P192:P201)</f>
        <v>0</v>
      </c>
      <c r="Q191" s="142"/>
      <c r="R191" s="143">
        <f>SUM(R192:R201)</f>
        <v>0</v>
      </c>
      <c r="S191" s="142"/>
      <c r="T191" s="144">
        <f>SUM(T192:T201)</f>
        <v>0</v>
      </c>
      <c r="AR191" s="137" t="s">
        <v>82</v>
      </c>
      <c r="AT191" s="145" t="s">
        <v>75</v>
      </c>
      <c r="AU191" s="145" t="s">
        <v>76</v>
      </c>
      <c r="AY191" s="137" t="s">
        <v>201</v>
      </c>
      <c r="BK191" s="146">
        <f>SUM(BK192:BK201)</f>
        <v>0</v>
      </c>
    </row>
    <row r="192" spans="1:65" s="2" customFormat="1" ht="16.5" customHeight="1">
      <c r="A192" s="33"/>
      <c r="B192" s="149"/>
      <c r="C192" s="150" t="s">
        <v>627</v>
      </c>
      <c r="D192" s="150" t="s">
        <v>203</v>
      </c>
      <c r="E192" s="151" t="s">
        <v>2537</v>
      </c>
      <c r="F192" s="152" t="s">
        <v>2538</v>
      </c>
      <c r="G192" s="153" t="s">
        <v>2061</v>
      </c>
      <c r="H192" s="154">
        <v>1</v>
      </c>
      <c r="I192" s="155"/>
      <c r="J192" s="156">
        <f t="shared" ref="J192:J201" si="40">ROUND(I192*H192,2)</f>
        <v>0</v>
      </c>
      <c r="K192" s="152" t="s">
        <v>1</v>
      </c>
      <c r="L192" s="34"/>
      <c r="M192" s="157" t="s">
        <v>1</v>
      </c>
      <c r="N192" s="158" t="s">
        <v>41</v>
      </c>
      <c r="O192" s="59"/>
      <c r="P192" s="159">
        <f t="shared" ref="P192:P201" si="41">O192*H192</f>
        <v>0</v>
      </c>
      <c r="Q192" s="159">
        <v>0</v>
      </c>
      <c r="R192" s="159">
        <f t="shared" ref="R192:R201" si="42">Q192*H192</f>
        <v>0</v>
      </c>
      <c r="S192" s="159">
        <v>0</v>
      </c>
      <c r="T192" s="160">
        <f t="shared" ref="T192:T201" si="43"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1" t="s">
        <v>126</v>
      </c>
      <c r="AT192" s="161" t="s">
        <v>203</v>
      </c>
      <c r="AU192" s="161" t="s">
        <v>82</v>
      </c>
      <c r="AY192" s="18" t="s">
        <v>201</v>
      </c>
      <c r="BE192" s="162">
        <f t="shared" ref="BE192:BE201" si="44">IF(N192="základní",J192,0)</f>
        <v>0</v>
      </c>
      <c r="BF192" s="162">
        <f t="shared" ref="BF192:BF201" si="45">IF(N192="snížená",J192,0)</f>
        <v>0</v>
      </c>
      <c r="BG192" s="162">
        <f t="shared" ref="BG192:BG201" si="46">IF(N192="zákl. přenesená",J192,0)</f>
        <v>0</v>
      </c>
      <c r="BH192" s="162">
        <f t="shared" ref="BH192:BH201" si="47">IF(N192="sníž. přenesená",J192,0)</f>
        <v>0</v>
      </c>
      <c r="BI192" s="162">
        <f t="shared" ref="BI192:BI201" si="48">IF(N192="nulová",J192,0)</f>
        <v>0</v>
      </c>
      <c r="BJ192" s="18" t="s">
        <v>82</v>
      </c>
      <c r="BK192" s="162">
        <f t="shared" ref="BK192:BK201" si="49">ROUND(I192*H192,2)</f>
        <v>0</v>
      </c>
      <c r="BL192" s="18" t="s">
        <v>126</v>
      </c>
      <c r="BM192" s="161" t="s">
        <v>926</v>
      </c>
    </row>
    <row r="193" spans="1:65" s="2" customFormat="1" ht="16.5" customHeight="1">
      <c r="A193" s="33"/>
      <c r="B193" s="149"/>
      <c r="C193" s="150" t="s">
        <v>631</v>
      </c>
      <c r="D193" s="150" t="s">
        <v>203</v>
      </c>
      <c r="E193" s="151" t="s">
        <v>2539</v>
      </c>
      <c r="F193" s="152" t="s">
        <v>2540</v>
      </c>
      <c r="G193" s="153" t="s">
        <v>2061</v>
      </c>
      <c r="H193" s="154">
        <v>1</v>
      </c>
      <c r="I193" s="155"/>
      <c r="J193" s="156">
        <f t="shared" si="40"/>
        <v>0</v>
      </c>
      <c r="K193" s="152" t="s">
        <v>1</v>
      </c>
      <c r="L193" s="34"/>
      <c r="M193" s="157" t="s">
        <v>1</v>
      </c>
      <c r="N193" s="158" t="s">
        <v>41</v>
      </c>
      <c r="O193" s="59"/>
      <c r="P193" s="159">
        <f t="shared" si="41"/>
        <v>0</v>
      </c>
      <c r="Q193" s="159">
        <v>0</v>
      </c>
      <c r="R193" s="159">
        <f t="shared" si="42"/>
        <v>0</v>
      </c>
      <c r="S193" s="159">
        <v>0</v>
      </c>
      <c r="T193" s="160">
        <f t="shared" si="4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1" t="s">
        <v>126</v>
      </c>
      <c r="AT193" s="161" t="s">
        <v>203</v>
      </c>
      <c r="AU193" s="161" t="s">
        <v>82</v>
      </c>
      <c r="AY193" s="18" t="s">
        <v>201</v>
      </c>
      <c r="BE193" s="162">
        <f t="shared" si="44"/>
        <v>0</v>
      </c>
      <c r="BF193" s="162">
        <f t="shared" si="45"/>
        <v>0</v>
      </c>
      <c r="BG193" s="162">
        <f t="shared" si="46"/>
        <v>0</v>
      </c>
      <c r="BH193" s="162">
        <f t="shared" si="47"/>
        <v>0</v>
      </c>
      <c r="BI193" s="162">
        <f t="shared" si="48"/>
        <v>0</v>
      </c>
      <c r="BJ193" s="18" t="s">
        <v>82</v>
      </c>
      <c r="BK193" s="162">
        <f t="shared" si="49"/>
        <v>0</v>
      </c>
      <c r="BL193" s="18" t="s">
        <v>126</v>
      </c>
      <c r="BM193" s="161" t="s">
        <v>940</v>
      </c>
    </row>
    <row r="194" spans="1:65" s="2" customFormat="1" ht="16.5" customHeight="1">
      <c r="A194" s="33"/>
      <c r="B194" s="149"/>
      <c r="C194" s="150" t="s">
        <v>635</v>
      </c>
      <c r="D194" s="150" t="s">
        <v>203</v>
      </c>
      <c r="E194" s="151" t="s">
        <v>2541</v>
      </c>
      <c r="F194" s="152" t="s">
        <v>2542</v>
      </c>
      <c r="G194" s="153" t="s">
        <v>2061</v>
      </c>
      <c r="H194" s="154">
        <v>1</v>
      </c>
      <c r="I194" s="155"/>
      <c r="J194" s="156">
        <f t="shared" si="40"/>
        <v>0</v>
      </c>
      <c r="K194" s="152" t="s">
        <v>1</v>
      </c>
      <c r="L194" s="34"/>
      <c r="M194" s="157" t="s">
        <v>1</v>
      </c>
      <c r="N194" s="158" t="s">
        <v>41</v>
      </c>
      <c r="O194" s="59"/>
      <c r="P194" s="159">
        <f t="shared" si="41"/>
        <v>0</v>
      </c>
      <c r="Q194" s="159">
        <v>0</v>
      </c>
      <c r="R194" s="159">
        <f t="shared" si="42"/>
        <v>0</v>
      </c>
      <c r="S194" s="159">
        <v>0</v>
      </c>
      <c r="T194" s="160">
        <f t="shared" si="4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126</v>
      </c>
      <c r="AT194" s="161" t="s">
        <v>203</v>
      </c>
      <c r="AU194" s="161" t="s">
        <v>82</v>
      </c>
      <c r="AY194" s="18" t="s">
        <v>201</v>
      </c>
      <c r="BE194" s="162">
        <f t="shared" si="44"/>
        <v>0</v>
      </c>
      <c r="BF194" s="162">
        <f t="shared" si="45"/>
        <v>0</v>
      </c>
      <c r="BG194" s="162">
        <f t="shared" si="46"/>
        <v>0</v>
      </c>
      <c r="BH194" s="162">
        <f t="shared" si="47"/>
        <v>0</v>
      </c>
      <c r="BI194" s="162">
        <f t="shared" si="48"/>
        <v>0</v>
      </c>
      <c r="BJ194" s="18" t="s">
        <v>82</v>
      </c>
      <c r="BK194" s="162">
        <f t="shared" si="49"/>
        <v>0</v>
      </c>
      <c r="BL194" s="18" t="s">
        <v>126</v>
      </c>
      <c r="BM194" s="161" t="s">
        <v>950</v>
      </c>
    </row>
    <row r="195" spans="1:65" s="2" customFormat="1" ht="16.5" customHeight="1">
      <c r="A195" s="33"/>
      <c r="B195" s="149"/>
      <c r="C195" s="150" t="s">
        <v>642</v>
      </c>
      <c r="D195" s="150" t="s">
        <v>203</v>
      </c>
      <c r="E195" s="151" t="s">
        <v>2543</v>
      </c>
      <c r="F195" s="152" t="s">
        <v>2544</v>
      </c>
      <c r="G195" s="153" t="s">
        <v>2061</v>
      </c>
      <c r="H195" s="154">
        <v>30</v>
      </c>
      <c r="I195" s="155"/>
      <c r="J195" s="156">
        <f t="shared" si="40"/>
        <v>0</v>
      </c>
      <c r="K195" s="152" t="s">
        <v>1</v>
      </c>
      <c r="L195" s="34"/>
      <c r="M195" s="157" t="s">
        <v>1</v>
      </c>
      <c r="N195" s="158" t="s">
        <v>41</v>
      </c>
      <c r="O195" s="59"/>
      <c r="P195" s="159">
        <f t="shared" si="41"/>
        <v>0</v>
      </c>
      <c r="Q195" s="159">
        <v>0</v>
      </c>
      <c r="R195" s="159">
        <f t="shared" si="42"/>
        <v>0</v>
      </c>
      <c r="S195" s="159">
        <v>0</v>
      </c>
      <c r="T195" s="160">
        <f t="shared" si="4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1" t="s">
        <v>126</v>
      </c>
      <c r="AT195" s="161" t="s">
        <v>203</v>
      </c>
      <c r="AU195" s="161" t="s">
        <v>82</v>
      </c>
      <c r="AY195" s="18" t="s">
        <v>201</v>
      </c>
      <c r="BE195" s="162">
        <f t="shared" si="44"/>
        <v>0</v>
      </c>
      <c r="BF195" s="162">
        <f t="shared" si="45"/>
        <v>0</v>
      </c>
      <c r="BG195" s="162">
        <f t="shared" si="46"/>
        <v>0</v>
      </c>
      <c r="BH195" s="162">
        <f t="shared" si="47"/>
        <v>0</v>
      </c>
      <c r="BI195" s="162">
        <f t="shared" si="48"/>
        <v>0</v>
      </c>
      <c r="BJ195" s="18" t="s">
        <v>82</v>
      </c>
      <c r="BK195" s="162">
        <f t="shared" si="49"/>
        <v>0</v>
      </c>
      <c r="BL195" s="18" t="s">
        <v>126</v>
      </c>
      <c r="BM195" s="161" t="s">
        <v>960</v>
      </c>
    </row>
    <row r="196" spans="1:65" s="2" customFormat="1" ht="24.2" customHeight="1">
      <c r="A196" s="33"/>
      <c r="B196" s="149"/>
      <c r="C196" s="150" t="s">
        <v>659</v>
      </c>
      <c r="D196" s="150" t="s">
        <v>203</v>
      </c>
      <c r="E196" s="151" t="s">
        <v>2545</v>
      </c>
      <c r="F196" s="152" t="s">
        <v>2546</v>
      </c>
      <c r="G196" s="153" t="s">
        <v>2137</v>
      </c>
      <c r="H196" s="154">
        <v>1600</v>
      </c>
      <c r="I196" s="155"/>
      <c r="J196" s="156">
        <f t="shared" si="40"/>
        <v>0</v>
      </c>
      <c r="K196" s="152" t="s">
        <v>1</v>
      </c>
      <c r="L196" s="34"/>
      <c r="M196" s="157" t="s">
        <v>1</v>
      </c>
      <c r="N196" s="158" t="s">
        <v>41</v>
      </c>
      <c r="O196" s="59"/>
      <c r="P196" s="159">
        <f t="shared" si="41"/>
        <v>0</v>
      </c>
      <c r="Q196" s="159">
        <v>0</v>
      </c>
      <c r="R196" s="159">
        <f t="shared" si="42"/>
        <v>0</v>
      </c>
      <c r="S196" s="159">
        <v>0</v>
      </c>
      <c r="T196" s="160">
        <f t="shared" si="4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1" t="s">
        <v>126</v>
      </c>
      <c r="AT196" s="161" t="s">
        <v>203</v>
      </c>
      <c r="AU196" s="161" t="s">
        <v>82</v>
      </c>
      <c r="AY196" s="18" t="s">
        <v>201</v>
      </c>
      <c r="BE196" s="162">
        <f t="shared" si="44"/>
        <v>0</v>
      </c>
      <c r="BF196" s="162">
        <f t="shared" si="45"/>
        <v>0</v>
      </c>
      <c r="BG196" s="162">
        <f t="shared" si="46"/>
        <v>0</v>
      </c>
      <c r="BH196" s="162">
        <f t="shared" si="47"/>
        <v>0</v>
      </c>
      <c r="BI196" s="162">
        <f t="shared" si="48"/>
        <v>0</v>
      </c>
      <c r="BJ196" s="18" t="s">
        <v>82</v>
      </c>
      <c r="BK196" s="162">
        <f t="shared" si="49"/>
        <v>0</v>
      </c>
      <c r="BL196" s="18" t="s">
        <v>126</v>
      </c>
      <c r="BM196" s="161" t="s">
        <v>982</v>
      </c>
    </row>
    <row r="197" spans="1:65" s="2" customFormat="1" ht="24.2" customHeight="1">
      <c r="A197" s="33"/>
      <c r="B197" s="149"/>
      <c r="C197" s="150" t="s">
        <v>664</v>
      </c>
      <c r="D197" s="150" t="s">
        <v>203</v>
      </c>
      <c r="E197" s="151" t="s">
        <v>2547</v>
      </c>
      <c r="F197" s="152" t="s">
        <v>2548</v>
      </c>
      <c r="G197" s="153" t="s">
        <v>2137</v>
      </c>
      <c r="H197" s="154">
        <v>100</v>
      </c>
      <c r="I197" s="155"/>
      <c r="J197" s="156">
        <f t="shared" si="40"/>
        <v>0</v>
      </c>
      <c r="K197" s="152" t="s">
        <v>1</v>
      </c>
      <c r="L197" s="34"/>
      <c r="M197" s="157" t="s">
        <v>1</v>
      </c>
      <c r="N197" s="158" t="s">
        <v>41</v>
      </c>
      <c r="O197" s="59"/>
      <c r="P197" s="159">
        <f t="shared" si="41"/>
        <v>0</v>
      </c>
      <c r="Q197" s="159">
        <v>0</v>
      </c>
      <c r="R197" s="159">
        <f t="shared" si="42"/>
        <v>0</v>
      </c>
      <c r="S197" s="159">
        <v>0</v>
      </c>
      <c r="T197" s="160">
        <f t="shared" si="4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1" t="s">
        <v>126</v>
      </c>
      <c r="AT197" s="161" t="s">
        <v>203</v>
      </c>
      <c r="AU197" s="161" t="s">
        <v>82</v>
      </c>
      <c r="AY197" s="18" t="s">
        <v>201</v>
      </c>
      <c r="BE197" s="162">
        <f t="shared" si="44"/>
        <v>0</v>
      </c>
      <c r="BF197" s="162">
        <f t="shared" si="45"/>
        <v>0</v>
      </c>
      <c r="BG197" s="162">
        <f t="shared" si="46"/>
        <v>0</v>
      </c>
      <c r="BH197" s="162">
        <f t="shared" si="47"/>
        <v>0</v>
      </c>
      <c r="BI197" s="162">
        <f t="shared" si="48"/>
        <v>0</v>
      </c>
      <c r="BJ197" s="18" t="s">
        <v>82</v>
      </c>
      <c r="BK197" s="162">
        <f t="shared" si="49"/>
        <v>0</v>
      </c>
      <c r="BL197" s="18" t="s">
        <v>126</v>
      </c>
      <c r="BM197" s="161" t="s">
        <v>993</v>
      </c>
    </row>
    <row r="198" spans="1:65" s="2" customFormat="1" ht="37.9" customHeight="1">
      <c r="A198" s="33"/>
      <c r="B198" s="149"/>
      <c r="C198" s="150" t="s">
        <v>668</v>
      </c>
      <c r="D198" s="150" t="s">
        <v>203</v>
      </c>
      <c r="E198" s="151" t="s">
        <v>2549</v>
      </c>
      <c r="F198" s="152" t="s">
        <v>2550</v>
      </c>
      <c r="G198" s="153" t="s">
        <v>2137</v>
      </c>
      <c r="H198" s="154">
        <v>250</v>
      </c>
      <c r="I198" s="155"/>
      <c r="J198" s="156">
        <f t="shared" si="40"/>
        <v>0</v>
      </c>
      <c r="K198" s="152" t="s">
        <v>1</v>
      </c>
      <c r="L198" s="34"/>
      <c r="M198" s="157" t="s">
        <v>1</v>
      </c>
      <c r="N198" s="158" t="s">
        <v>41</v>
      </c>
      <c r="O198" s="59"/>
      <c r="P198" s="159">
        <f t="shared" si="41"/>
        <v>0</v>
      </c>
      <c r="Q198" s="159">
        <v>0</v>
      </c>
      <c r="R198" s="159">
        <f t="shared" si="42"/>
        <v>0</v>
      </c>
      <c r="S198" s="159">
        <v>0</v>
      </c>
      <c r="T198" s="160">
        <f t="shared" si="4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1" t="s">
        <v>126</v>
      </c>
      <c r="AT198" s="161" t="s">
        <v>203</v>
      </c>
      <c r="AU198" s="161" t="s">
        <v>82</v>
      </c>
      <c r="AY198" s="18" t="s">
        <v>201</v>
      </c>
      <c r="BE198" s="162">
        <f t="shared" si="44"/>
        <v>0</v>
      </c>
      <c r="BF198" s="162">
        <f t="shared" si="45"/>
        <v>0</v>
      </c>
      <c r="BG198" s="162">
        <f t="shared" si="46"/>
        <v>0</v>
      </c>
      <c r="BH198" s="162">
        <f t="shared" si="47"/>
        <v>0</v>
      </c>
      <c r="BI198" s="162">
        <f t="shared" si="48"/>
        <v>0</v>
      </c>
      <c r="BJ198" s="18" t="s">
        <v>82</v>
      </c>
      <c r="BK198" s="162">
        <f t="shared" si="49"/>
        <v>0</v>
      </c>
      <c r="BL198" s="18" t="s">
        <v>126</v>
      </c>
      <c r="BM198" s="161" t="s">
        <v>1112</v>
      </c>
    </row>
    <row r="199" spans="1:65" s="2" customFormat="1" ht="16.5" customHeight="1">
      <c r="A199" s="33"/>
      <c r="B199" s="149"/>
      <c r="C199" s="150" t="s">
        <v>676</v>
      </c>
      <c r="D199" s="150" t="s">
        <v>203</v>
      </c>
      <c r="E199" s="151" t="s">
        <v>2551</v>
      </c>
      <c r="F199" s="152" t="s">
        <v>2552</v>
      </c>
      <c r="G199" s="153" t="s">
        <v>2061</v>
      </c>
      <c r="H199" s="154">
        <v>30</v>
      </c>
      <c r="I199" s="155"/>
      <c r="J199" s="156">
        <f t="shared" si="40"/>
        <v>0</v>
      </c>
      <c r="K199" s="152" t="s">
        <v>1</v>
      </c>
      <c r="L199" s="34"/>
      <c r="M199" s="157" t="s">
        <v>1</v>
      </c>
      <c r="N199" s="158" t="s">
        <v>41</v>
      </c>
      <c r="O199" s="59"/>
      <c r="P199" s="159">
        <f t="shared" si="41"/>
        <v>0</v>
      </c>
      <c r="Q199" s="159">
        <v>0</v>
      </c>
      <c r="R199" s="159">
        <f t="shared" si="42"/>
        <v>0</v>
      </c>
      <c r="S199" s="159">
        <v>0</v>
      </c>
      <c r="T199" s="160">
        <f t="shared" si="4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1" t="s">
        <v>126</v>
      </c>
      <c r="AT199" s="161" t="s">
        <v>203</v>
      </c>
      <c r="AU199" s="161" t="s">
        <v>82</v>
      </c>
      <c r="AY199" s="18" t="s">
        <v>201</v>
      </c>
      <c r="BE199" s="162">
        <f t="shared" si="44"/>
        <v>0</v>
      </c>
      <c r="BF199" s="162">
        <f t="shared" si="45"/>
        <v>0</v>
      </c>
      <c r="BG199" s="162">
        <f t="shared" si="46"/>
        <v>0</v>
      </c>
      <c r="BH199" s="162">
        <f t="shared" si="47"/>
        <v>0</v>
      </c>
      <c r="BI199" s="162">
        <f t="shared" si="48"/>
        <v>0</v>
      </c>
      <c r="BJ199" s="18" t="s">
        <v>82</v>
      </c>
      <c r="BK199" s="162">
        <f t="shared" si="49"/>
        <v>0</v>
      </c>
      <c r="BL199" s="18" t="s">
        <v>126</v>
      </c>
      <c r="BM199" s="161" t="s">
        <v>1255</v>
      </c>
    </row>
    <row r="200" spans="1:65" s="2" customFormat="1" ht="16.5" customHeight="1">
      <c r="A200" s="33"/>
      <c r="B200" s="149"/>
      <c r="C200" s="150" t="s">
        <v>680</v>
      </c>
      <c r="D200" s="150" t="s">
        <v>203</v>
      </c>
      <c r="E200" s="151" t="s">
        <v>2553</v>
      </c>
      <c r="F200" s="152" t="s">
        <v>2554</v>
      </c>
      <c r="G200" s="153" t="s">
        <v>2555</v>
      </c>
      <c r="H200" s="154">
        <v>242</v>
      </c>
      <c r="I200" s="155"/>
      <c r="J200" s="156">
        <f t="shared" si="40"/>
        <v>0</v>
      </c>
      <c r="K200" s="152" t="s">
        <v>1</v>
      </c>
      <c r="L200" s="34"/>
      <c r="M200" s="157" t="s">
        <v>1</v>
      </c>
      <c r="N200" s="158" t="s">
        <v>41</v>
      </c>
      <c r="O200" s="59"/>
      <c r="P200" s="159">
        <f t="shared" si="41"/>
        <v>0</v>
      </c>
      <c r="Q200" s="159">
        <v>0</v>
      </c>
      <c r="R200" s="159">
        <f t="shared" si="42"/>
        <v>0</v>
      </c>
      <c r="S200" s="159">
        <v>0</v>
      </c>
      <c r="T200" s="160">
        <f t="shared" si="4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1" t="s">
        <v>126</v>
      </c>
      <c r="AT200" s="161" t="s">
        <v>203</v>
      </c>
      <c r="AU200" s="161" t="s">
        <v>82</v>
      </c>
      <c r="AY200" s="18" t="s">
        <v>201</v>
      </c>
      <c r="BE200" s="162">
        <f t="shared" si="44"/>
        <v>0</v>
      </c>
      <c r="BF200" s="162">
        <f t="shared" si="45"/>
        <v>0</v>
      </c>
      <c r="BG200" s="162">
        <f t="shared" si="46"/>
        <v>0</v>
      </c>
      <c r="BH200" s="162">
        <f t="shared" si="47"/>
        <v>0</v>
      </c>
      <c r="BI200" s="162">
        <f t="shared" si="48"/>
        <v>0</v>
      </c>
      <c r="BJ200" s="18" t="s">
        <v>82</v>
      </c>
      <c r="BK200" s="162">
        <f t="shared" si="49"/>
        <v>0</v>
      </c>
      <c r="BL200" s="18" t="s">
        <v>126</v>
      </c>
      <c r="BM200" s="161" t="s">
        <v>1335</v>
      </c>
    </row>
    <row r="201" spans="1:65" s="2" customFormat="1" ht="16.5" customHeight="1">
      <c r="A201" s="33"/>
      <c r="B201" s="149"/>
      <c r="C201" s="150" t="s">
        <v>684</v>
      </c>
      <c r="D201" s="150" t="s">
        <v>203</v>
      </c>
      <c r="E201" s="151" t="s">
        <v>2556</v>
      </c>
      <c r="F201" s="152" t="s">
        <v>2557</v>
      </c>
      <c r="G201" s="153" t="s">
        <v>2061</v>
      </c>
      <c r="H201" s="154">
        <v>3740</v>
      </c>
      <c r="I201" s="155"/>
      <c r="J201" s="156">
        <f t="shared" si="40"/>
        <v>0</v>
      </c>
      <c r="K201" s="152" t="s">
        <v>1</v>
      </c>
      <c r="L201" s="34"/>
      <c r="M201" s="157" t="s">
        <v>1</v>
      </c>
      <c r="N201" s="158" t="s">
        <v>41</v>
      </c>
      <c r="O201" s="59"/>
      <c r="P201" s="159">
        <f t="shared" si="41"/>
        <v>0</v>
      </c>
      <c r="Q201" s="159">
        <v>0</v>
      </c>
      <c r="R201" s="159">
        <f t="shared" si="42"/>
        <v>0</v>
      </c>
      <c r="S201" s="159">
        <v>0</v>
      </c>
      <c r="T201" s="160">
        <f t="shared" si="4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1" t="s">
        <v>126</v>
      </c>
      <c r="AT201" s="161" t="s">
        <v>203</v>
      </c>
      <c r="AU201" s="161" t="s">
        <v>82</v>
      </c>
      <c r="AY201" s="18" t="s">
        <v>201</v>
      </c>
      <c r="BE201" s="162">
        <f t="shared" si="44"/>
        <v>0</v>
      </c>
      <c r="BF201" s="162">
        <f t="shared" si="45"/>
        <v>0</v>
      </c>
      <c r="BG201" s="162">
        <f t="shared" si="46"/>
        <v>0</v>
      </c>
      <c r="BH201" s="162">
        <f t="shared" si="47"/>
        <v>0</v>
      </c>
      <c r="BI201" s="162">
        <f t="shared" si="48"/>
        <v>0</v>
      </c>
      <c r="BJ201" s="18" t="s">
        <v>82</v>
      </c>
      <c r="BK201" s="162">
        <f t="shared" si="49"/>
        <v>0</v>
      </c>
      <c r="BL201" s="18" t="s">
        <v>126</v>
      </c>
      <c r="BM201" s="161" t="s">
        <v>1369</v>
      </c>
    </row>
    <row r="202" spans="1:65" s="12" customFormat="1" ht="25.9" customHeight="1">
      <c r="B202" s="136"/>
      <c r="D202" s="137" t="s">
        <v>75</v>
      </c>
      <c r="E202" s="138" t="s">
        <v>2109</v>
      </c>
      <c r="F202" s="138" t="s">
        <v>2134</v>
      </c>
      <c r="I202" s="139"/>
      <c r="J202" s="140">
        <f>BK202</f>
        <v>0</v>
      </c>
      <c r="L202" s="136"/>
      <c r="M202" s="141"/>
      <c r="N202" s="142"/>
      <c r="O202" s="142"/>
      <c r="P202" s="143">
        <f>SUM(P203:P219)</f>
        <v>0</v>
      </c>
      <c r="Q202" s="142"/>
      <c r="R202" s="143">
        <f>SUM(R203:R219)</f>
        <v>0</v>
      </c>
      <c r="S202" s="142"/>
      <c r="T202" s="144">
        <f>SUM(T203:T219)</f>
        <v>0</v>
      </c>
      <c r="AR202" s="137" t="s">
        <v>82</v>
      </c>
      <c r="AT202" s="145" t="s">
        <v>75</v>
      </c>
      <c r="AU202" s="145" t="s">
        <v>76</v>
      </c>
      <c r="AY202" s="137" t="s">
        <v>201</v>
      </c>
      <c r="BK202" s="146">
        <f>SUM(BK203:BK219)</f>
        <v>0</v>
      </c>
    </row>
    <row r="203" spans="1:65" s="2" customFormat="1" ht="16.5" customHeight="1">
      <c r="A203" s="33"/>
      <c r="B203" s="149"/>
      <c r="C203" s="150" t="s">
        <v>689</v>
      </c>
      <c r="D203" s="150" t="s">
        <v>203</v>
      </c>
      <c r="E203" s="151" t="s">
        <v>2558</v>
      </c>
      <c r="F203" s="152" t="s">
        <v>2559</v>
      </c>
      <c r="G203" s="153" t="s">
        <v>2061</v>
      </c>
      <c r="H203" s="154">
        <v>86</v>
      </c>
      <c r="I203" s="155"/>
      <c r="J203" s="156">
        <f t="shared" ref="J203:J219" si="50">ROUND(I203*H203,2)</f>
        <v>0</v>
      </c>
      <c r="K203" s="152" t="s">
        <v>1</v>
      </c>
      <c r="L203" s="34"/>
      <c r="M203" s="157" t="s">
        <v>1</v>
      </c>
      <c r="N203" s="158" t="s">
        <v>41</v>
      </c>
      <c r="O203" s="59"/>
      <c r="P203" s="159">
        <f t="shared" ref="P203:P219" si="51">O203*H203</f>
        <v>0</v>
      </c>
      <c r="Q203" s="159">
        <v>0</v>
      </c>
      <c r="R203" s="159">
        <f t="shared" ref="R203:R219" si="52">Q203*H203</f>
        <v>0</v>
      </c>
      <c r="S203" s="159">
        <v>0</v>
      </c>
      <c r="T203" s="160">
        <f t="shared" ref="T203:T219" si="53"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1" t="s">
        <v>126</v>
      </c>
      <c r="AT203" s="161" t="s">
        <v>203</v>
      </c>
      <c r="AU203" s="161" t="s">
        <v>82</v>
      </c>
      <c r="AY203" s="18" t="s">
        <v>201</v>
      </c>
      <c r="BE203" s="162">
        <f t="shared" ref="BE203:BE219" si="54">IF(N203="základní",J203,0)</f>
        <v>0</v>
      </c>
      <c r="BF203" s="162">
        <f t="shared" ref="BF203:BF219" si="55">IF(N203="snížená",J203,0)</f>
        <v>0</v>
      </c>
      <c r="BG203" s="162">
        <f t="shared" ref="BG203:BG219" si="56">IF(N203="zákl. přenesená",J203,0)</f>
        <v>0</v>
      </c>
      <c r="BH203" s="162">
        <f t="shared" ref="BH203:BH219" si="57">IF(N203="sníž. přenesená",J203,0)</f>
        <v>0</v>
      </c>
      <c r="BI203" s="162">
        <f t="shared" ref="BI203:BI219" si="58">IF(N203="nulová",J203,0)</f>
        <v>0</v>
      </c>
      <c r="BJ203" s="18" t="s">
        <v>82</v>
      </c>
      <c r="BK203" s="162">
        <f t="shared" ref="BK203:BK219" si="59">ROUND(I203*H203,2)</f>
        <v>0</v>
      </c>
      <c r="BL203" s="18" t="s">
        <v>126</v>
      </c>
      <c r="BM203" s="161" t="s">
        <v>1384</v>
      </c>
    </row>
    <row r="204" spans="1:65" s="2" customFormat="1" ht="16.5" customHeight="1">
      <c r="A204" s="33"/>
      <c r="B204" s="149"/>
      <c r="C204" s="150" t="s">
        <v>709</v>
      </c>
      <c r="D204" s="150" t="s">
        <v>203</v>
      </c>
      <c r="E204" s="151" t="s">
        <v>2560</v>
      </c>
      <c r="F204" s="152" t="s">
        <v>2561</v>
      </c>
      <c r="G204" s="153" t="s">
        <v>2061</v>
      </c>
      <c r="H204" s="154">
        <v>6</v>
      </c>
      <c r="I204" s="155"/>
      <c r="J204" s="156">
        <f t="shared" si="50"/>
        <v>0</v>
      </c>
      <c r="K204" s="152" t="s">
        <v>1</v>
      </c>
      <c r="L204" s="34"/>
      <c r="M204" s="157" t="s">
        <v>1</v>
      </c>
      <c r="N204" s="158" t="s">
        <v>41</v>
      </c>
      <c r="O204" s="59"/>
      <c r="P204" s="159">
        <f t="shared" si="51"/>
        <v>0</v>
      </c>
      <c r="Q204" s="159">
        <v>0</v>
      </c>
      <c r="R204" s="159">
        <f t="shared" si="52"/>
        <v>0</v>
      </c>
      <c r="S204" s="159">
        <v>0</v>
      </c>
      <c r="T204" s="160">
        <f t="shared" si="5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1" t="s">
        <v>126</v>
      </c>
      <c r="AT204" s="161" t="s">
        <v>203</v>
      </c>
      <c r="AU204" s="161" t="s">
        <v>82</v>
      </c>
      <c r="AY204" s="18" t="s">
        <v>201</v>
      </c>
      <c r="BE204" s="162">
        <f t="shared" si="54"/>
        <v>0</v>
      </c>
      <c r="BF204" s="162">
        <f t="shared" si="55"/>
        <v>0</v>
      </c>
      <c r="BG204" s="162">
        <f t="shared" si="56"/>
        <v>0</v>
      </c>
      <c r="BH204" s="162">
        <f t="shared" si="57"/>
        <v>0</v>
      </c>
      <c r="BI204" s="162">
        <f t="shared" si="58"/>
        <v>0</v>
      </c>
      <c r="BJ204" s="18" t="s">
        <v>82</v>
      </c>
      <c r="BK204" s="162">
        <f t="shared" si="59"/>
        <v>0</v>
      </c>
      <c r="BL204" s="18" t="s">
        <v>126</v>
      </c>
      <c r="BM204" s="161" t="s">
        <v>1401</v>
      </c>
    </row>
    <row r="205" spans="1:65" s="2" customFormat="1" ht="16.5" customHeight="1">
      <c r="A205" s="33"/>
      <c r="B205" s="149"/>
      <c r="C205" s="150" t="s">
        <v>713</v>
      </c>
      <c r="D205" s="150" t="s">
        <v>203</v>
      </c>
      <c r="E205" s="151" t="s">
        <v>2562</v>
      </c>
      <c r="F205" s="152" t="s">
        <v>2563</v>
      </c>
      <c r="G205" s="153" t="s">
        <v>2061</v>
      </c>
      <c r="H205" s="154">
        <v>20</v>
      </c>
      <c r="I205" s="155"/>
      <c r="J205" s="156">
        <f t="shared" si="50"/>
        <v>0</v>
      </c>
      <c r="K205" s="152" t="s">
        <v>1</v>
      </c>
      <c r="L205" s="34"/>
      <c r="M205" s="157" t="s">
        <v>1</v>
      </c>
      <c r="N205" s="158" t="s">
        <v>41</v>
      </c>
      <c r="O205" s="59"/>
      <c r="P205" s="159">
        <f t="shared" si="51"/>
        <v>0</v>
      </c>
      <c r="Q205" s="159">
        <v>0</v>
      </c>
      <c r="R205" s="159">
        <f t="shared" si="52"/>
        <v>0</v>
      </c>
      <c r="S205" s="159">
        <v>0</v>
      </c>
      <c r="T205" s="160">
        <f t="shared" si="5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1" t="s">
        <v>126</v>
      </c>
      <c r="AT205" s="161" t="s">
        <v>203</v>
      </c>
      <c r="AU205" s="161" t="s">
        <v>82</v>
      </c>
      <c r="AY205" s="18" t="s">
        <v>201</v>
      </c>
      <c r="BE205" s="162">
        <f t="shared" si="54"/>
        <v>0</v>
      </c>
      <c r="BF205" s="162">
        <f t="shared" si="55"/>
        <v>0</v>
      </c>
      <c r="BG205" s="162">
        <f t="shared" si="56"/>
        <v>0</v>
      </c>
      <c r="BH205" s="162">
        <f t="shared" si="57"/>
        <v>0</v>
      </c>
      <c r="BI205" s="162">
        <f t="shared" si="58"/>
        <v>0</v>
      </c>
      <c r="BJ205" s="18" t="s">
        <v>82</v>
      </c>
      <c r="BK205" s="162">
        <f t="shared" si="59"/>
        <v>0</v>
      </c>
      <c r="BL205" s="18" t="s">
        <v>126</v>
      </c>
      <c r="BM205" s="161" t="s">
        <v>1421</v>
      </c>
    </row>
    <row r="206" spans="1:65" s="2" customFormat="1" ht="16.5" customHeight="1">
      <c r="A206" s="33"/>
      <c r="B206" s="149"/>
      <c r="C206" s="150" t="s">
        <v>718</v>
      </c>
      <c r="D206" s="150" t="s">
        <v>203</v>
      </c>
      <c r="E206" s="151" t="s">
        <v>2564</v>
      </c>
      <c r="F206" s="152" t="s">
        <v>2565</v>
      </c>
      <c r="G206" s="153" t="s">
        <v>2061</v>
      </c>
      <c r="H206" s="154">
        <v>40</v>
      </c>
      <c r="I206" s="155"/>
      <c r="J206" s="156">
        <f t="shared" si="50"/>
        <v>0</v>
      </c>
      <c r="K206" s="152" t="s">
        <v>1</v>
      </c>
      <c r="L206" s="34"/>
      <c r="M206" s="157" t="s">
        <v>1</v>
      </c>
      <c r="N206" s="158" t="s">
        <v>41</v>
      </c>
      <c r="O206" s="59"/>
      <c r="P206" s="159">
        <f t="shared" si="51"/>
        <v>0</v>
      </c>
      <c r="Q206" s="159">
        <v>0</v>
      </c>
      <c r="R206" s="159">
        <f t="shared" si="52"/>
        <v>0</v>
      </c>
      <c r="S206" s="159">
        <v>0</v>
      </c>
      <c r="T206" s="160">
        <f t="shared" si="5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1" t="s">
        <v>126</v>
      </c>
      <c r="AT206" s="161" t="s">
        <v>203</v>
      </c>
      <c r="AU206" s="161" t="s">
        <v>82</v>
      </c>
      <c r="AY206" s="18" t="s">
        <v>201</v>
      </c>
      <c r="BE206" s="162">
        <f t="shared" si="54"/>
        <v>0</v>
      </c>
      <c r="BF206" s="162">
        <f t="shared" si="55"/>
        <v>0</v>
      </c>
      <c r="BG206" s="162">
        <f t="shared" si="56"/>
        <v>0</v>
      </c>
      <c r="BH206" s="162">
        <f t="shared" si="57"/>
        <v>0</v>
      </c>
      <c r="BI206" s="162">
        <f t="shared" si="58"/>
        <v>0</v>
      </c>
      <c r="BJ206" s="18" t="s">
        <v>82</v>
      </c>
      <c r="BK206" s="162">
        <f t="shared" si="59"/>
        <v>0</v>
      </c>
      <c r="BL206" s="18" t="s">
        <v>126</v>
      </c>
      <c r="BM206" s="161" t="s">
        <v>1434</v>
      </c>
    </row>
    <row r="207" spans="1:65" s="2" customFormat="1" ht="16.5" customHeight="1">
      <c r="A207" s="33"/>
      <c r="B207" s="149"/>
      <c r="C207" s="150" t="s">
        <v>723</v>
      </c>
      <c r="D207" s="150" t="s">
        <v>203</v>
      </c>
      <c r="E207" s="151" t="s">
        <v>2566</v>
      </c>
      <c r="F207" s="152" t="s">
        <v>2567</v>
      </c>
      <c r="G207" s="153" t="s">
        <v>2061</v>
      </c>
      <c r="H207" s="154">
        <v>58</v>
      </c>
      <c r="I207" s="155"/>
      <c r="J207" s="156">
        <f t="shared" si="50"/>
        <v>0</v>
      </c>
      <c r="K207" s="152" t="s">
        <v>1</v>
      </c>
      <c r="L207" s="34"/>
      <c r="M207" s="157" t="s">
        <v>1</v>
      </c>
      <c r="N207" s="158" t="s">
        <v>41</v>
      </c>
      <c r="O207" s="59"/>
      <c r="P207" s="159">
        <f t="shared" si="51"/>
        <v>0</v>
      </c>
      <c r="Q207" s="159">
        <v>0</v>
      </c>
      <c r="R207" s="159">
        <f t="shared" si="52"/>
        <v>0</v>
      </c>
      <c r="S207" s="159">
        <v>0</v>
      </c>
      <c r="T207" s="160">
        <f t="shared" si="5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1" t="s">
        <v>126</v>
      </c>
      <c r="AT207" s="161" t="s">
        <v>203</v>
      </c>
      <c r="AU207" s="161" t="s">
        <v>82</v>
      </c>
      <c r="AY207" s="18" t="s">
        <v>201</v>
      </c>
      <c r="BE207" s="162">
        <f t="shared" si="54"/>
        <v>0</v>
      </c>
      <c r="BF207" s="162">
        <f t="shared" si="55"/>
        <v>0</v>
      </c>
      <c r="BG207" s="162">
        <f t="shared" si="56"/>
        <v>0</v>
      </c>
      <c r="BH207" s="162">
        <f t="shared" si="57"/>
        <v>0</v>
      </c>
      <c r="BI207" s="162">
        <f t="shared" si="58"/>
        <v>0</v>
      </c>
      <c r="BJ207" s="18" t="s">
        <v>82</v>
      </c>
      <c r="BK207" s="162">
        <f t="shared" si="59"/>
        <v>0</v>
      </c>
      <c r="BL207" s="18" t="s">
        <v>126</v>
      </c>
      <c r="BM207" s="161" t="s">
        <v>1443</v>
      </c>
    </row>
    <row r="208" spans="1:65" s="2" customFormat="1" ht="16.5" customHeight="1">
      <c r="A208" s="33"/>
      <c r="B208" s="149"/>
      <c r="C208" s="150" t="s">
        <v>727</v>
      </c>
      <c r="D208" s="150" t="s">
        <v>203</v>
      </c>
      <c r="E208" s="151" t="s">
        <v>2568</v>
      </c>
      <c r="F208" s="152" t="s">
        <v>2569</v>
      </c>
      <c r="G208" s="153" t="s">
        <v>2061</v>
      </c>
      <c r="H208" s="154">
        <v>60</v>
      </c>
      <c r="I208" s="155"/>
      <c r="J208" s="156">
        <f t="shared" si="50"/>
        <v>0</v>
      </c>
      <c r="K208" s="152" t="s">
        <v>1</v>
      </c>
      <c r="L208" s="34"/>
      <c r="M208" s="157" t="s">
        <v>1</v>
      </c>
      <c r="N208" s="158" t="s">
        <v>41</v>
      </c>
      <c r="O208" s="59"/>
      <c r="P208" s="159">
        <f t="shared" si="51"/>
        <v>0</v>
      </c>
      <c r="Q208" s="159">
        <v>0</v>
      </c>
      <c r="R208" s="159">
        <f t="shared" si="52"/>
        <v>0</v>
      </c>
      <c r="S208" s="159">
        <v>0</v>
      </c>
      <c r="T208" s="160">
        <f t="shared" si="5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1" t="s">
        <v>126</v>
      </c>
      <c r="AT208" s="161" t="s">
        <v>203</v>
      </c>
      <c r="AU208" s="161" t="s">
        <v>82</v>
      </c>
      <c r="AY208" s="18" t="s">
        <v>201</v>
      </c>
      <c r="BE208" s="162">
        <f t="shared" si="54"/>
        <v>0</v>
      </c>
      <c r="BF208" s="162">
        <f t="shared" si="55"/>
        <v>0</v>
      </c>
      <c r="BG208" s="162">
        <f t="shared" si="56"/>
        <v>0</v>
      </c>
      <c r="BH208" s="162">
        <f t="shared" si="57"/>
        <v>0</v>
      </c>
      <c r="BI208" s="162">
        <f t="shared" si="58"/>
        <v>0</v>
      </c>
      <c r="BJ208" s="18" t="s">
        <v>82</v>
      </c>
      <c r="BK208" s="162">
        <f t="shared" si="59"/>
        <v>0</v>
      </c>
      <c r="BL208" s="18" t="s">
        <v>126</v>
      </c>
      <c r="BM208" s="161" t="s">
        <v>1454</v>
      </c>
    </row>
    <row r="209" spans="1:65" s="2" customFormat="1" ht="16.5" customHeight="1">
      <c r="A209" s="33"/>
      <c r="B209" s="149"/>
      <c r="C209" s="150" t="s">
        <v>731</v>
      </c>
      <c r="D209" s="150" t="s">
        <v>203</v>
      </c>
      <c r="E209" s="151" t="s">
        <v>2570</v>
      </c>
      <c r="F209" s="152" t="s">
        <v>2571</v>
      </c>
      <c r="G209" s="153" t="s">
        <v>2061</v>
      </c>
      <c r="H209" s="154">
        <v>34</v>
      </c>
      <c r="I209" s="155"/>
      <c r="J209" s="156">
        <f t="shared" si="50"/>
        <v>0</v>
      </c>
      <c r="K209" s="152" t="s">
        <v>1</v>
      </c>
      <c r="L209" s="34"/>
      <c r="M209" s="157" t="s">
        <v>1</v>
      </c>
      <c r="N209" s="158" t="s">
        <v>41</v>
      </c>
      <c r="O209" s="59"/>
      <c r="P209" s="159">
        <f t="shared" si="51"/>
        <v>0</v>
      </c>
      <c r="Q209" s="159">
        <v>0</v>
      </c>
      <c r="R209" s="159">
        <f t="shared" si="52"/>
        <v>0</v>
      </c>
      <c r="S209" s="159">
        <v>0</v>
      </c>
      <c r="T209" s="160">
        <f t="shared" si="5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1" t="s">
        <v>126</v>
      </c>
      <c r="AT209" s="161" t="s">
        <v>203</v>
      </c>
      <c r="AU209" s="161" t="s">
        <v>82</v>
      </c>
      <c r="AY209" s="18" t="s">
        <v>201</v>
      </c>
      <c r="BE209" s="162">
        <f t="shared" si="54"/>
        <v>0</v>
      </c>
      <c r="BF209" s="162">
        <f t="shared" si="55"/>
        <v>0</v>
      </c>
      <c r="BG209" s="162">
        <f t="shared" si="56"/>
        <v>0</v>
      </c>
      <c r="BH209" s="162">
        <f t="shared" si="57"/>
        <v>0</v>
      </c>
      <c r="BI209" s="162">
        <f t="shared" si="58"/>
        <v>0</v>
      </c>
      <c r="BJ209" s="18" t="s">
        <v>82</v>
      </c>
      <c r="BK209" s="162">
        <f t="shared" si="59"/>
        <v>0</v>
      </c>
      <c r="BL209" s="18" t="s">
        <v>126</v>
      </c>
      <c r="BM209" s="161" t="s">
        <v>1463</v>
      </c>
    </row>
    <row r="210" spans="1:65" s="2" customFormat="1" ht="16.5" customHeight="1">
      <c r="A210" s="33"/>
      <c r="B210" s="149"/>
      <c r="C210" s="150" t="s">
        <v>740</v>
      </c>
      <c r="D210" s="150" t="s">
        <v>203</v>
      </c>
      <c r="E210" s="151" t="s">
        <v>2572</v>
      </c>
      <c r="F210" s="152" t="s">
        <v>2573</v>
      </c>
      <c r="G210" s="153" t="s">
        <v>2061</v>
      </c>
      <c r="H210" s="154">
        <v>8</v>
      </c>
      <c r="I210" s="155"/>
      <c r="J210" s="156">
        <f t="shared" si="50"/>
        <v>0</v>
      </c>
      <c r="K210" s="152" t="s">
        <v>1</v>
      </c>
      <c r="L210" s="34"/>
      <c r="M210" s="157" t="s">
        <v>1</v>
      </c>
      <c r="N210" s="158" t="s">
        <v>41</v>
      </c>
      <c r="O210" s="59"/>
      <c r="P210" s="159">
        <f t="shared" si="51"/>
        <v>0</v>
      </c>
      <c r="Q210" s="159">
        <v>0</v>
      </c>
      <c r="R210" s="159">
        <f t="shared" si="52"/>
        <v>0</v>
      </c>
      <c r="S210" s="159">
        <v>0</v>
      </c>
      <c r="T210" s="160">
        <f t="shared" si="5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1" t="s">
        <v>126</v>
      </c>
      <c r="AT210" s="161" t="s">
        <v>203</v>
      </c>
      <c r="AU210" s="161" t="s">
        <v>82</v>
      </c>
      <c r="AY210" s="18" t="s">
        <v>201</v>
      </c>
      <c r="BE210" s="162">
        <f t="shared" si="54"/>
        <v>0</v>
      </c>
      <c r="BF210" s="162">
        <f t="shared" si="55"/>
        <v>0</v>
      </c>
      <c r="BG210" s="162">
        <f t="shared" si="56"/>
        <v>0</v>
      </c>
      <c r="BH210" s="162">
        <f t="shared" si="57"/>
        <v>0</v>
      </c>
      <c r="BI210" s="162">
        <f t="shared" si="58"/>
        <v>0</v>
      </c>
      <c r="BJ210" s="18" t="s">
        <v>82</v>
      </c>
      <c r="BK210" s="162">
        <f t="shared" si="59"/>
        <v>0</v>
      </c>
      <c r="BL210" s="18" t="s">
        <v>126</v>
      </c>
      <c r="BM210" s="161" t="s">
        <v>1474</v>
      </c>
    </row>
    <row r="211" spans="1:65" s="2" customFormat="1" ht="16.5" customHeight="1">
      <c r="A211" s="33"/>
      <c r="B211" s="149"/>
      <c r="C211" s="150" t="s">
        <v>745</v>
      </c>
      <c r="D211" s="150" t="s">
        <v>203</v>
      </c>
      <c r="E211" s="151" t="s">
        <v>2574</v>
      </c>
      <c r="F211" s="152" t="s">
        <v>2575</v>
      </c>
      <c r="G211" s="153" t="s">
        <v>2061</v>
      </c>
      <c r="H211" s="154">
        <v>28</v>
      </c>
      <c r="I211" s="155"/>
      <c r="J211" s="156">
        <f t="shared" si="50"/>
        <v>0</v>
      </c>
      <c r="K211" s="152" t="s">
        <v>1</v>
      </c>
      <c r="L211" s="34"/>
      <c r="M211" s="157" t="s">
        <v>1</v>
      </c>
      <c r="N211" s="158" t="s">
        <v>41</v>
      </c>
      <c r="O211" s="59"/>
      <c r="P211" s="159">
        <f t="shared" si="51"/>
        <v>0</v>
      </c>
      <c r="Q211" s="159">
        <v>0</v>
      </c>
      <c r="R211" s="159">
        <f t="shared" si="52"/>
        <v>0</v>
      </c>
      <c r="S211" s="159">
        <v>0</v>
      </c>
      <c r="T211" s="160">
        <f t="shared" si="5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1" t="s">
        <v>126</v>
      </c>
      <c r="AT211" s="161" t="s">
        <v>203</v>
      </c>
      <c r="AU211" s="161" t="s">
        <v>82</v>
      </c>
      <c r="AY211" s="18" t="s">
        <v>201</v>
      </c>
      <c r="BE211" s="162">
        <f t="shared" si="54"/>
        <v>0</v>
      </c>
      <c r="BF211" s="162">
        <f t="shared" si="55"/>
        <v>0</v>
      </c>
      <c r="BG211" s="162">
        <f t="shared" si="56"/>
        <v>0</v>
      </c>
      <c r="BH211" s="162">
        <f t="shared" si="57"/>
        <v>0</v>
      </c>
      <c r="BI211" s="162">
        <f t="shared" si="58"/>
        <v>0</v>
      </c>
      <c r="BJ211" s="18" t="s">
        <v>82</v>
      </c>
      <c r="BK211" s="162">
        <f t="shared" si="59"/>
        <v>0</v>
      </c>
      <c r="BL211" s="18" t="s">
        <v>126</v>
      </c>
      <c r="BM211" s="161" t="s">
        <v>1486</v>
      </c>
    </row>
    <row r="212" spans="1:65" s="2" customFormat="1" ht="16.5" customHeight="1">
      <c r="A212" s="33"/>
      <c r="B212" s="149"/>
      <c r="C212" s="150" t="s">
        <v>750</v>
      </c>
      <c r="D212" s="150" t="s">
        <v>203</v>
      </c>
      <c r="E212" s="151" t="s">
        <v>2576</v>
      </c>
      <c r="F212" s="152" t="s">
        <v>2577</v>
      </c>
      <c r="G212" s="153" t="s">
        <v>2061</v>
      </c>
      <c r="H212" s="154">
        <v>42</v>
      </c>
      <c r="I212" s="155"/>
      <c r="J212" s="156">
        <f t="shared" si="50"/>
        <v>0</v>
      </c>
      <c r="K212" s="152" t="s">
        <v>1</v>
      </c>
      <c r="L212" s="34"/>
      <c r="M212" s="157" t="s">
        <v>1</v>
      </c>
      <c r="N212" s="158" t="s">
        <v>41</v>
      </c>
      <c r="O212" s="59"/>
      <c r="P212" s="159">
        <f t="shared" si="51"/>
        <v>0</v>
      </c>
      <c r="Q212" s="159">
        <v>0</v>
      </c>
      <c r="R212" s="159">
        <f t="shared" si="52"/>
        <v>0</v>
      </c>
      <c r="S212" s="159">
        <v>0</v>
      </c>
      <c r="T212" s="160">
        <f t="shared" si="5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1" t="s">
        <v>126</v>
      </c>
      <c r="AT212" s="161" t="s">
        <v>203</v>
      </c>
      <c r="AU212" s="161" t="s">
        <v>82</v>
      </c>
      <c r="AY212" s="18" t="s">
        <v>201</v>
      </c>
      <c r="BE212" s="162">
        <f t="shared" si="54"/>
        <v>0</v>
      </c>
      <c r="BF212" s="162">
        <f t="shared" si="55"/>
        <v>0</v>
      </c>
      <c r="BG212" s="162">
        <f t="shared" si="56"/>
        <v>0</v>
      </c>
      <c r="BH212" s="162">
        <f t="shared" si="57"/>
        <v>0</v>
      </c>
      <c r="BI212" s="162">
        <f t="shared" si="58"/>
        <v>0</v>
      </c>
      <c r="BJ212" s="18" t="s">
        <v>82</v>
      </c>
      <c r="BK212" s="162">
        <f t="shared" si="59"/>
        <v>0</v>
      </c>
      <c r="BL212" s="18" t="s">
        <v>126</v>
      </c>
      <c r="BM212" s="161" t="s">
        <v>1495</v>
      </c>
    </row>
    <row r="213" spans="1:65" s="2" customFormat="1" ht="16.5" customHeight="1">
      <c r="A213" s="33"/>
      <c r="B213" s="149"/>
      <c r="C213" s="150" t="s">
        <v>754</v>
      </c>
      <c r="D213" s="150" t="s">
        <v>203</v>
      </c>
      <c r="E213" s="151" t="s">
        <v>2578</v>
      </c>
      <c r="F213" s="152" t="s">
        <v>2579</v>
      </c>
      <c r="G213" s="153" t="s">
        <v>2061</v>
      </c>
      <c r="H213" s="154">
        <v>35</v>
      </c>
      <c r="I213" s="155"/>
      <c r="J213" s="156">
        <f t="shared" si="50"/>
        <v>0</v>
      </c>
      <c r="K213" s="152" t="s">
        <v>1</v>
      </c>
      <c r="L213" s="34"/>
      <c r="M213" s="157" t="s">
        <v>1</v>
      </c>
      <c r="N213" s="158" t="s">
        <v>41</v>
      </c>
      <c r="O213" s="59"/>
      <c r="P213" s="159">
        <f t="shared" si="51"/>
        <v>0</v>
      </c>
      <c r="Q213" s="159">
        <v>0</v>
      </c>
      <c r="R213" s="159">
        <f t="shared" si="52"/>
        <v>0</v>
      </c>
      <c r="S213" s="159">
        <v>0</v>
      </c>
      <c r="T213" s="160">
        <f t="shared" si="5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1" t="s">
        <v>126</v>
      </c>
      <c r="AT213" s="161" t="s">
        <v>203</v>
      </c>
      <c r="AU213" s="161" t="s">
        <v>82</v>
      </c>
      <c r="AY213" s="18" t="s">
        <v>201</v>
      </c>
      <c r="BE213" s="162">
        <f t="shared" si="54"/>
        <v>0</v>
      </c>
      <c r="BF213" s="162">
        <f t="shared" si="55"/>
        <v>0</v>
      </c>
      <c r="BG213" s="162">
        <f t="shared" si="56"/>
        <v>0</v>
      </c>
      <c r="BH213" s="162">
        <f t="shared" si="57"/>
        <v>0</v>
      </c>
      <c r="BI213" s="162">
        <f t="shared" si="58"/>
        <v>0</v>
      </c>
      <c r="BJ213" s="18" t="s">
        <v>82</v>
      </c>
      <c r="BK213" s="162">
        <f t="shared" si="59"/>
        <v>0</v>
      </c>
      <c r="BL213" s="18" t="s">
        <v>126</v>
      </c>
      <c r="BM213" s="161" t="s">
        <v>1533</v>
      </c>
    </row>
    <row r="214" spans="1:65" s="2" customFormat="1" ht="21.75" customHeight="1">
      <c r="A214" s="33"/>
      <c r="B214" s="149"/>
      <c r="C214" s="150" t="s">
        <v>758</v>
      </c>
      <c r="D214" s="150" t="s">
        <v>203</v>
      </c>
      <c r="E214" s="151" t="s">
        <v>2580</v>
      </c>
      <c r="F214" s="152" t="s">
        <v>2581</v>
      </c>
      <c r="G214" s="153" t="s">
        <v>2137</v>
      </c>
      <c r="H214" s="154">
        <v>66</v>
      </c>
      <c r="I214" s="155"/>
      <c r="J214" s="156">
        <f t="shared" si="50"/>
        <v>0</v>
      </c>
      <c r="K214" s="152" t="s">
        <v>1</v>
      </c>
      <c r="L214" s="34"/>
      <c r="M214" s="157" t="s">
        <v>1</v>
      </c>
      <c r="N214" s="158" t="s">
        <v>41</v>
      </c>
      <c r="O214" s="59"/>
      <c r="P214" s="159">
        <f t="shared" si="51"/>
        <v>0</v>
      </c>
      <c r="Q214" s="159">
        <v>0</v>
      </c>
      <c r="R214" s="159">
        <f t="shared" si="52"/>
        <v>0</v>
      </c>
      <c r="S214" s="159">
        <v>0</v>
      </c>
      <c r="T214" s="160">
        <f t="shared" si="5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1" t="s">
        <v>126</v>
      </c>
      <c r="AT214" s="161" t="s">
        <v>203</v>
      </c>
      <c r="AU214" s="161" t="s">
        <v>82</v>
      </c>
      <c r="AY214" s="18" t="s">
        <v>201</v>
      </c>
      <c r="BE214" s="162">
        <f t="shared" si="54"/>
        <v>0</v>
      </c>
      <c r="BF214" s="162">
        <f t="shared" si="55"/>
        <v>0</v>
      </c>
      <c r="BG214" s="162">
        <f t="shared" si="56"/>
        <v>0</v>
      </c>
      <c r="BH214" s="162">
        <f t="shared" si="57"/>
        <v>0</v>
      </c>
      <c r="BI214" s="162">
        <f t="shared" si="58"/>
        <v>0</v>
      </c>
      <c r="BJ214" s="18" t="s">
        <v>82</v>
      </c>
      <c r="BK214" s="162">
        <f t="shared" si="59"/>
        <v>0</v>
      </c>
      <c r="BL214" s="18" t="s">
        <v>126</v>
      </c>
      <c r="BM214" s="161" t="s">
        <v>1542</v>
      </c>
    </row>
    <row r="215" spans="1:65" s="2" customFormat="1" ht="21.75" customHeight="1">
      <c r="A215" s="33"/>
      <c r="B215" s="149"/>
      <c r="C215" s="150" t="s">
        <v>762</v>
      </c>
      <c r="D215" s="150" t="s">
        <v>203</v>
      </c>
      <c r="E215" s="151" t="s">
        <v>2582</v>
      </c>
      <c r="F215" s="152" t="s">
        <v>2583</v>
      </c>
      <c r="G215" s="153" t="s">
        <v>2137</v>
      </c>
      <c r="H215" s="154">
        <v>20</v>
      </c>
      <c r="I215" s="155"/>
      <c r="J215" s="156">
        <f t="shared" si="50"/>
        <v>0</v>
      </c>
      <c r="K215" s="152" t="s">
        <v>1</v>
      </c>
      <c r="L215" s="34"/>
      <c r="M215" s="157" t="s">
        <v>1</v>
      </c>
      <c r="N215" s="158" t="s">
        <v>41</v>
      </c>
      <c r="O215" s="59"/>
      <c r="P215" s="159">
        <f t="shared" si="51"/>
        <v>0</v>
      </c>
      <c r="Q215" s="159">
        <v>0</v>
      </c>
      <c r="R215" s="159">
        <f t="shared" si="52"/>
        <v>0</v>
      </c>
      <c r="S215" s="159">
        <v>0</v>
      </c>
      <c r="T215" s="160">
        <f t="shared" si="5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1" t="s">
        <v>126</v>
      </c>
      <c r="AT215" s="161" t="s">
        <v>203</v>
      </c>
      <c r="AU215" s="161" t="s">
        <v>82</v>
      </c>
      <c r="AY215" s="18" t="s">
        <v>201</v>
      </c>
      <c r="BE215" s="162">
        <f t="shared" si="54"/>
        <v>0</v>
      </c>
      <c r="BF215" s="162">
        <f t="shared" si="55"/>
        <v>0</v>
      </c>
      <c r="BG215" s="162">
        <f t="shared" si="56"/>
        <v>0</v>
      </c>
      <c r="BH215" s="162">
        <f t="shared" si="57"/>
        <v>0</v>
      </c>
      <c r="BI215" s="162">
        <f t="shared" si="58"/>
        <v>0</v>
      </c>
      <c r="BJ215" s="18" t="s">
        <v>82</v>
      </c>
      <c r="BK215" s="162">
        <f t="shared" si="59"/>
        <v>0</v>
      </c>
      <c r="BL215" s="18" t="s">
        <v>126</v>
      </c>
      <c r="BM215" s="161" t="s">
        <v>1553</v>
      </c>
    </row>
    <row r="216" spans="1:65" s="2" customFormat="1" ht="21.75" customHeight="1">
      <c r="A216" s="33"/>
      <c r="B216" s="149"/>
      <c r="C216" s="150" t="s">
        <v>766</v>
      </c>
      <c r="D216" s="150" t="s">
        <v>203</v>
      </c>
      <c r="E216" s="151" t="s">
        <v>2584</v>
      </c>
      <c r="F216" s="152" t="s">
        <v>2585</v>
      </c>
      <c r="G216" s="153" t="s">
        <v>2137</v>
      </c>
      <c r="H216" s="154">
        <v>28</v>
      </c>
      <c r="I216" s="155"/>
      <c r="J216" s="156">
        <f t="shared" si="50"/>
        <v>0</v>
      </c>
      <c r="K216" s="152" t="s">
        <v>1</v>
      </c>
      <c r="L216" s="34"/>
      <c r="M216" s="157" t="s">
        <v>1</v>
      </c>
      <c r="N216" s="158" t="s">
        <v>41</v>
      </c>
      <c r="O216" s="59"/>
      <c r="P216" s="159">
        <f t="shared" si="51"/>
        <v>0</v>
      </c>
      <c r="Q216" s="159">
        <v>0</v>
      </c>
      <c r="R216" s="159">
        <f t="shared" si="52"/>
        <v>0</v>
      </c>
      <c r="S216" s="159">
        <v>0</v>
      </c>
      <c r="T216" s="160">
        <f t="shared" si="5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1" t="s">
        <v>126</v>
      </c>
      <c r="AT216" s="161" t="s">
        <v>203</v>
      </c>
      <c r="AU216" s="161" t="s">
        <v>82</v>
      </c>
      <c r="AY216" s="18" t="s">
        <v>201</v>
      </c>
      <c r="BE216" s="162">
        <f t="shared" si="54"/>
        <v>0</v>
      </c>
      <c r="BF216" s="162">
        <f t="shared" si="55"/>
        <v>0</v>
      </c>
      <c r="BG216" s="162">
        <f t="shared" si="56"/>
        <v>0</v>
      </c>
      <c r="BH216" s="162">
        <f t="shared" si="57"/>
        <v>0</v>
      </c>
      <c r="BI216" s="162">
        <f t="shared" si="58"/>
        <v>0</v>
      </c>
      <c r="BJ216" s="18" t="s">
        <v>82</v>
      </c>
      <c r="BK216" s="162">
        <f t="shared" si="59"/>
        <v>0</v>
      </c>
      <c r="BL216" s="18" t="s">
        <v>126</v>
      </c>
      <c r="BM216" s="161" t="s">
        <v>1561</v>
      </c>
    </row>
    <row r="217" spans="1:65" s="2" customFormat="1" ht="21.75" customHeight="1">
      <c r="A217" s="33"/>
      <c r="B217" s="149"/>
      <c r="C217" s="150" t="s">
        <v>770</v>
      </c>
      <c r="D217" s="150" t="s">
        <v>203</v>
      </c>
      <c r="E217" s="151" t="s">
        <v>2586</v>
      </c>
      <c r="F217" s="152" t="s">
        <v>2587</v>
      </c>
      <c r="G217" s="153" t="s">
        <v>2137</v>
      </c>
      <c r="H217" s="154">
        <v>66</v>
      </c>
      <c r="I217" s="155"/>
      <c r="J217" s="156">
        <f t="shared" si="50"/>
        <v>0</v>
      </c>
      <c r="K217" s="152" t="s">
        <v>1</v>
      </c>
      <c r="L217" s="34"/>
      <c r="M217" s="157" t="s">
        <v>1</v>
      </c>
      <c r="N217" s="158" t="s">
        <v>41</v>
      </c>
      <c r="O217" s="59"/>
      <c r="P217" s="159">
        <f t="shared" si="51"/>
        <v>0</v>
      </c>
      <c r="Q217" s="159">
        <v>0</v>
      </c>
      <c r="R217" s="159">
        <f t="shared" si="52"/>
        <v>0</v>
      </c>
      <c r="S217" s="159">
        <v>0</v>
      </c>
      <c r="T217" s="160">
        <f t="shared" si="5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1" t="s">
        <v>126</v>
      </c>
      <c r="AT217" s="161" t="s">
        <v>203</v>
      </c>
      <c r="AU217" s="161" t="s">
        <v>82</v>
      </c>
      <c r="AY217" s="18" t="s">
        <v>201</v>
      </c>
      <c r="BE217" s="162">
        <f t="shared" si="54"/>
        <v>0</v>
      </c>
      <c r="BF217" s="162">
        <f t="shared" si="55"/>
        <v>0</v>
      </c>
      <c r="BG217" s="162">
        <f t="shared" si="56"/>
        <v>0</v>
      </c>
      <c r="BH217" s="162">
        <f t="shared" si="57"/>
        <v>0</v>
      </c>
      <c r="BI217" s="162">
        <f t="shared" si="58"/>
        <v>0</v>
      </c>
      <c r="BJ217" s="18" t="s">
        <v>82</v>
      </c>
      <c r="BK217" s="162">
        <f t="shared" si="59"/>
        <v>0</v>
      </c>
      <c r="BL217" s="18" t="s">
        <v>126</v>
      </c>
      <c r="BM217" s="161" t="s">
        <v>1570</v>
      </c>
    </row>
    <row r="218" spans="1:65" s="2" customFormat="1" ht="21.75" customHeight="1">
      <c r="A218" s="33"/>
      <c r="B218" s="149"/>
      <c r="C218" s="150" t="s">
        <v>775</v>
      </c>
      <c r="D218" s="150" t="s">
        <v>203</v>
      </c>
      <c r="E218" s="151" t="s">
        <v>2588</v>
      </c>
      <c r="F218" s="152" t="s">
        <v>2589</v>
      </c>
      <c r="G218" s="153" t="s">
        <v>2137</v>
      </c>
      <c r="H218" s="154">
        <v>36</v>
      </c>
      <c r="I218" s="155"/>
      <c r="J218" s="156">
        <f t="shared" si="50"/>
        <v>0</v>
      </c>
      <c r="K218" s="152" t="s">
        <v>1</v>
      </c>
      <c r="L218" s="34"/>
      <c r="M218" s="157" t="s">
        <v>1</v>
      </c>
      <c r="N218" s="158" t="s">
        <v>41</v>
      </c>
      <c r="O218" s="59"/>
      <c r="P218" s="159">
        <f t="shared" si="51"/>
        <v>0</v>
      </c>
      <c r="Q218" s="159">
        <v>0</v>
      </c>
      <c r="R218" s="159">
        <f t="shared" si="52"/>
        <v>0</v>
      </c>
      <c r="S218" s="159">
        <v>0</v>
      </c>
      <c r="T218" s="160">
        <f t="shared" si="5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1" t="s">
        <v>126</v>
      </c>
      <c r="AT218" s="161" t="s">
        <v>203</v>
      </c>
      <c r="AU218" s="161" t="s">
        <v>82</v>
      </c>
      <c r="AY218" s="18" t="s">
        <v>201</v>
      </c>
      <c r="BE218" s="162">
        <f t="shared" si="54"/>
        <v>0</v>
      </c>
      <c r="BF218" s="162">
        <f t="shared" si="55"/>
        <v>0</v>
      </c>
      <c r="BG218" s="162">
        <f t="shared" si="56"/>
        <v>0</v>
      </c>
      <c r="BH218" s="162">
        <f t="shared" si="57"/>
        <v>0</v>
      </c>
      <c r="BI218" s="162">
        <f t="shared" si="58"/>
        <v>0</v>
      </c>
      <c r="BJ218" s="18" t="s">
        <v>82</v>
      </c>
      <c r="BK218" s="162">
        <f t="shared" si="59"/>
        <v>0</v>
      </c>
      <c r="BL218" s="18" t="s">
        <v>126</v>
      </c>
      <c r="BM218" s="161" t="s">
        <v>1582</v>
      </c>
    </row>
    <row r="219" spans="1:65" s="2" customFormat="1" ht="21.75" customHeight="1">
      <c r="A219" s="33"/>
      <c r="B219" s="149"/>
      <c r="C219" s="150" t="s">
        <v>781</v>
      </c>
      <c r="D219" s="150" t="s">
        <v>203</v>
      </c>
      <c r="E219" s="151" t="s">
        <v>2590</v>
      </c>
      <c r="F219" s="152" t="s">
        <v>2591</v>
      </c>
      <c r="G219" s="153" t="s">
        <v>2137</v>
      </c>
      <c r="H219" s="154">
        <v>58</v>
      </c>
      <c r="I219" s="155"/>
      <c r="J219" s="156">
        <f t="shared" si="50"/>
        <v>0</v>
      </c>
      <c r="K219" s="152" t="s">
        <v>1</v>
      </c>
      <c r="L219" s="34"/>
      <c r="M219" s="157" t="s">
        <v>1</v>
      </c>
      <c r="N219" s="158" t="s">
        <v>41</v>
      </c>
      <c r="O219" s="59"/>
      <c r="P219" s="159">
        <f t="shared" si="51"/>
        <v>0</v>
      </c>
      <c r="Q219" s="159">
        <v>0</v>
      </c>
      <c r="R219" s="159">
        <f t="shared" si="52"/>
        <v>0</v>
      </c>
      <c r="S219" s="159">
        <v>0</v>
      </c>
      <c r="T219" s="160">
        <f t="shared" si="5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1" t="s">
        <v>126</v>
      </c>
      <c r="AT219" s="161" t="s">
        <v>203</v>
      </c>
      <c r="AU219" s="161" t="s">
        <v>82</v>
      </c>
      <c r="AY219" s="18" t="s">
        <v>201</v>
      </c>
      <c r="BE219" s="162">
        <f t="shared" si="54"/>
        <v>0</v>
      </c>
      <c r="BF219" s="162">
        <f t="shared" si="55"/>
        <v>0</v>
      </c>
      <c r="BG219" s="162">
        <f t="shared" si="56"/>
        <v>0</v>
      </c>
      <c r="BH219" s="162">
        <f t="shared" si="57"/>
        <v>0</v>
      </c>
      <c r="BI219" s="162">
        <f t="shared" si="58"/>
        <v>0</v>
      </c>
      <c r="BJ219" s="18" t="s">
        <v>82</v>
      </c>
      <c r="BK219" s="162">
        <f t="shared" si="59"/>
        <v>0</v>
      </c>
      <c r="BL219" s="18" t="s">
        <v>126</v>
      </c>
      <c r="BM219" s="161" t="s">
        <v>1596</v>
      </c>
    </row>
    <row r="220" spans="1:65" s="12" customFormat="1" ht="25.9" customHeight="1">
      <c r="B220" s="136"/>
      <c r="D220" s="137" t="s">
        <v>75</v>
      </c>
      <c r="E220" s="138" t="s">
        <v>2121</v>
      </c>
      <c r="F220" s="138" t="s">
        <v>2233</v>
      </c>
      <c r="I220" s="139"/>
      <c r="J220" s="140">
        <f>BK220</f>
        <v>0</v>
      </c>
      <c r="L220" s="136"/>
      <c r="M220" s="141"/>
      <c r="N220" s="142"/>
      <c r="O220" s="142"/>
      <c r="P220" s="143">
        <f>SUM(P221:P231)</f>
        <v>0</v>
      </c>
      <c r="Q220" s="142"/>
      <c r="R220" s="143">
        <f>SUM(R221:R231)</f>
        <v>0</v>
      </c>
      <c r="S220" s="142"/>
      <c r="T220" s="144">
        <f>SUM(T221:T231)</f>
        <v>0</v>
      </c>
      <c r="AR220" s="137" t="s">
        <v>82</v>
      </c>
      <c r="AT220" s="145" t="s">
        <v>75</v>
      </c>
      <c r="AU220" s="145" t="s">
        <v>76</v>
      </c>
      <c r="AY220" s="137" t="s">
        <v>201</v>
      </c>
      <c r="BK220" s="146">
        <f>SUM(BK221:BK231)</f>
        <v>0</v>
      </c>
    </row>
    <row r="221" spans="1:65" s="2" customFormat="1" ht="16.5" customHeight="1">
      <c r="A221" s="33"/>
      <c r="B221" s="149"/>
      <c r="C221" s="150" t="s">
        <v>786</v>
      </c>
      <c r="D221" s="150" t="s">
        <v>203</v>
      </c>
      <c r="E221" s="151" t="s">
        <v>2592</v>
      </c>
      <c r="F221" s="152" t="s">
        <v>2593</v>
      </c>
      <c r="G221" s="153" t="s">
        <v>2137</v>
      </c>
      <c r="H221" s="154">
        <v>30</v>
      </c>
      <c r="I221" s="155"/>
      <c r="J221" s="156">
        <f t="shared" ref="J221:J231" si="60">ROUND(I221*H221,2)</f>
        <v>0</v>
      </c>
      <c r="K221" s="152" t="s">
        <v>1</v>
      </c>
      <c r="L221" s="34"/>
      <c r="M221" s="157" t="s">
        <v>1</v>
      </c>
      <c r="N221" s="158" t="s">
        <v>41</v>
      </c>
      <c r="O221" s="59"/>
      <c r="P221" s="159">
        <f t="shared" ref="P221:P231" si="61">O221*H221</f>
        <v>0</v>
      </c>
      <c r="Q221" s="159">
        <v>0</v>
      </c>
      <c r="R221" s="159">
        <f t="shared" ref="R221:R231" si="62">Q221*H221</f>
        <v>0</v>
      </c>
      <c r="S221" s="159">
        <v>0</v>
      </c>
      <c r="T221" s="160">
        <f t="shared" ref="T221:T231" si="63"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1" t="s">
        <v>126</v>
      </c>
      <c r="AT221" s="161" t="s">
        <v>203</v>
      </c>
      <c r="AU221" s="161" t="s">
        <v>82</v>
      </c>
      <c r="AY221" s="18" t="s">
        <v>201</v>
      </c>
      <c r="BE221" s="162">
        <f t="shared" ref="BE221:BE231" si="64">IF(N221="základní",J221,0)</f>
        <v>0</v>
      </c>
      <c r="BF221" s="162">
        <f t="shared" ref="BF221:BF231" si="65">IF(N221="snížená",J221,0)</f>
        <v>0</v>
      </c>
      <c r="BG221" s="162">
        <f t="shared" ref="BG221:BG231" si="66">IF(N221="zákl. přenesená",J221,0)</f>
        <v>0</v>
      </c>
      <c r="BH221" s="162">
        <f t="shared" ref="BH221:BH231" si="67">IF(N221="sníž. přenesená",J221,0)</f>
        <v>0</v>
      </c>
      <c r="BI221" s="162">
        <f t="shared" ref="BI221:BI231" si="68">IF(N221="nulová",J221,0)</f>
        <v>0</v>
      </c>
      <c r="BJ221" s="18" t="s">
        <v>82</v>
      </c>
      <c r="BK221" s="162">
        <f t="shared" ref="BK221:BK231" si="69">ROUND(I221*H221,2)</f>
        <v>0</v>
      </c>
      <c r="BL221" s="18" t="s">
        <v>126</v>
      </c>
      <c r="BM221" s="161" t="s">
        <v>1608</v>
      </c>
    </row>
    <row r="222" spans="1:65" s="2" customFormat="1" ht="16.5" customHeight="1">
      <c r="A222" s="33"/>
      <c r="B222" s="149"/>
      <c r="C222" s="150" t="s">
        <v>791</v>
      </c>
      <c r="D222" s="150" t="s">
        <v>203</v>
      </c>
      <c r="E222" s="151" t="s">
        <v>2594</v>
      </c>
      <c r="F222" s="152" t="s">
        <v>2595</v>
      </c>
      <c r="G222" s="153" t="s">
        <v>2061</v>
      </c>
      <c r="H222" s="154">
        <v>18</v>
      </c>
      <c r="I222" s="155"/>
      <c r="J222" s="156">
        <f t="shared" si="60"/>
        <v>0</v>
      </c>
      <c r="K222" s="152" t="s">
        <v>1</v>
      </c>
      <c r="L222" s="34"/>
      <c r="M222" s="157" t="s">
        <v>1</v>
      </c>
      <c r="N222" s="158" t="s">
        <v>41</v>
      </c>
      <c r="O222" s="59"/>
      <c r="P222" s="159">
        <f t="shared" si="61"/>
        <v>0</v>
      </c>
      <c r="Q222" s="159">
        <v>0</v>
      </c>
      <c r="R222" s="159">
        <f t="shared" si="62"/>
        <v>0</v>
      </c>
      <c r="S222" s="159">
        <v>0</v>
      </c>
      <c r="T222" s="160">
        <f t="shared" si="6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1" t="s">
        <v>126</v>
      </c>
      <c r="AT222" s="161" t="s">
        <v>203</v>
      </c>
      <c r="AU222" s="161" t="s">
        <v>82</v>
      </c>
      <c r="AY222" s="18" t="s">
        <v>201</v>
      </c>
      <c r="BE222" s="162">
        <f t="shared" si="64"/>
        <v>0</v>
      </c>
      <c r="BF222" s="162">
        <f t="shared" si="65"/>
        <v>0</v>
      </c>
      <c r="BG222" s="162">
        <f t="shared" si="66"/>
        <v>0</v>
      </c>
      <c r="BH222" s="162">
        <f t="shared" si="67"/>
        <v>0</v>
      </c>
      <c r="BI222" s="162">
        <f t="shared" si="68"/>
        <v>0</v>
      </c>
      <c r="BJ222" s="18" t="s">
        <v>82</v>
      </c>
      <c r="BK222" s="162">
        <f t="shared" si="69"/>
        <v>0</v>
      </c>
      <c r="BL222" s="18" t="s">
        <v>126</v>
      </c>
      <c r="BM222" s="161" t="s">
        <v>1618</v>
      </c>
    </row>
    <row r="223" spans="1:65" s="2" customFormat="1" ht="16.5" customHeight="1">
      <c r="A223" s="33"/>
      <c r="B223" s="149"/>
      <c r="C223" s="150" t="s">
        <v>795</v>
      </c>
      <c r="D223" s="150" t="s">
        <v>203</v>
      </c>
      <c r="E223" s="151" t="s">
        <v>2596</v>
      </c>
      <c r="F223" s="152" t="s">
        <v>2597</v>
      </c>
      <c r="G223" s="153" t="s">
        <v>2061</v>
      </c>
      <c r="H223" s="154">
        <v>2</v>
      </c>
      <c r="I223" s="155"/>
      <c r="J223" s="156">
        <f t="shared" si="60"/>
        <v>0</v>
      </c>
      <c r="K223" s="152" t="s">
        <v>1</v>
      </c>
      <c r="L223" s="34"/>
      <c r="M223" s="157" t="s">
        <v>1</v>
      </c>
      <c r="N223" s="158" t="s">
        <v>41</v>
      </c>
      <c r="O223" s="59"/>
      <c r="P223" s="159">
        <f t="shared" si="61"/>
        <v>0</v>
      </c>
      <c r="Q223" s="159">
        <v>0</v>
      </c>
      <c r="R223" s="159">
        <f t="shared" si="62"/>
        <v>0</v>
      </c>
      <c r="S223" s="159">
        <v>0</v>
      </c>
      <c r="T223" s="160">
        <f t="shared" si="6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1" t="s">
        <v>126</v>
      </c>
      <c r="AT223" s="161" t="s">
        <v>203</v>
      </c>
      <c r="AU223" s="161" t="s">
        <v>82</v>
      </c>
      <c r="AY223" s="18" t="s">
        <v>201</v>
      </c>
      <c r="BE223" s="162">
        <f t="shared" si="64"/>
        <v>0</v>
      </c>
      <c r="BF223" s="162">
        <f t="shared" si="65"/>
        <v>0</v>
      </c>
      <c r="BG223" s="162">
        <f t="shared" si="66"/>
        <v>0</v>
      </c>
      <c r="BH223" s="162">
        <f t="shared" si="67"/>
        <v>0</v>
      </c>
      <c r="BI223" s="162">
        <f t="shared" si="68"/>
        <v>0</v>
      </c>
      <c r="BJ223" s="18" t="s">
        <v>82</v>
      </c>
      <c r="BK223" s="162">
        <f t="shared" si="69"/>
        <v>0</v>
      </c>
      <c r="BL223" s="18" t="s">
        <v>126</v>
      </c>
      <c r="BM223" s="161" t="s">
        <v>1632</v>
      </c>
    </row>
    <row r="224" spans="1:65" s="2" customFormat="1" ht="24.2" customHeight="1">
      <c r="A224" s="33"/>
      <c r="B224" s="149"/>
      <c r="C224" s="150" t="s">
        <v>800</v>
      </c>
      <c r="D224" s="150" t="s">
        <v>203</v>
      </c>
      <c r="E224" s="151" t="s">
        <v>2598</v>
      </c>
      <c r="F224" s="152" t="s">
        <v>2599</v>
      </c>
      <c r="G224" s="153" t="s">
        <v>2137</v>
      </c>
      <c r="H224" s="154">
        <v>66</v>
      </c>
      <c r="I224" s="155"/>
      <c r="J224" s="156">
        <f t="shared" si="60"/>
        <v>0</v>
      </c>
      <c r="K224" s="152" t="s">
        <v>1</v>
      </c>
      <c r="L224" s="34"/>
      <c r="M224" s="157" t="s">
        <v>1</v>
      </c>
      <c r="N224" s="158" t="s">
        <v>41</v>
      </c>
      <c r="O224" s="59"/>
      <c r="P224" s="159">
        <f t="shared" si="61"/>
        <v>0</v>
      </c>
      <c r="Q224" s="159">
        <v>0</v>
      </c>
      <c r="R224" s="159">
        <f t="shared" si="62"/>
        <v>0</v>
      </c>
      <c r="S224" s="159">
        <v>0</v>
      </c>
      <c r="T224" s="160">
        <f t="shared" si="6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1" t="s">
        <v>126</v>
      </c>
      <c r="AT224" s="161" t="s">
        <v>203</v>
      </c>
      <c r="AU224" s="161" t="s">
        <v>82</v>
      </c>
      <c r="AY224" s="18" t="s">
        <v>201</v>
      </c>
      <c r="BE224" s="162">
        <f t="shared" si="64"/>
        <v>0</v>
      </c>
      <c r="BF224" s="162">
        <f t="shared" si="65"/>
        <v>0</v>
      </c>
      <c r="BG224" s="162">
        <f t="shared" si="66"/>
        <v>0</v>
      </c>
      <c r="BH224" s="162">
        <f t="shared" si="67"/>
        <v>0</v>
      </c>
      <c r="BI224" s="162">
        <f t="shared" si="68"/>
        <v>0</v>
      </c>
      <c r="BJ224" s="18" t="s">
        <v>82</v>
      </c>
      <c r="BK224" s="162">
        <f t="shared" si="69"/>
        <v>0</v>
      </c>
      <c r="BL224" s="18" t="s">
        <v>126</v>
      </c>
      <c r="BM224" s="161" t="s">
        <v>1648</v>
      </c>
    </row>
    <row r="225" spans="1:65" s="2" customFormat="1" ht="24.2" customHeight="1">
      <c r="A225" s="33"/>
      <c r="B225" s="149"/>
      <c r="C225" s="150" t="s">
        <v>804</v>
      </c>
      <c r="D225" s="150" t="s">
        <v>203</v>
      </c>
      <c r="E225" s="151" t="s">
        <v>2600</v>
      </c>
      <c r="F225" s="152" t="s">
        <v>2601</v>
      </c>
      <c r="G225" s="153" t="s">
        <v>2137</v>
      </c>
      <c r="H225" s="154">
        <v>20</v>
      </c>
      <c r="I225" s="155"/>
      <c r="J225" s="156">
        <f t="shared" si="60"/>
        <v>0</v>
      </c>
      <c r="K225" s="152" t="s">
        <v>1</v>
      </c>
      <c r="L225" s="34"/>
      <c r="M225" s="157" t="s">
        <v>1</v>
      </c>
      <c r="N225" s="158" t="s">
        <v>41</v>
      </c>
      <c r="O225" s="59"/>
      <c r="P225" s="159">
        <f t="shared" si="61"/>
        <v>0</v>
      </c>
      <c r="Q225" s="159">
        <v>0</v>
      </c>
      <c r="R225" s="159">
        <f t="shared" si="62"/>
        <v>0</v>
      </c>
      <c r="S225" s="159">
        <v>0</v>
      </c>
      <c r="T225" s="160">
        <f t="shared" si="6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1" t="s">
        <v>126</v>
      </c>
      <c r="AT225" s="161" t="s">
        <v>203</v>
      </c>
      <c r="AU225" s="161" t="s">
        <v>82</v>
      </c>
      <c r="AY225" s="18" t="s">
        <v>201</v>
      </c>
      <c r="BE225" s="162">
        <f t="shared" si="64"/>
        <v>0</v>
      </c>
      <c r="BF225" s="162">
        <f t="shared" si="65"/>
        <v>0</v>
      </c>
      <c r="BG225" s="162">
        <f t="shared" si="66"/>
        <v>0</v>
      </c>
      <c r="BH225" s="162">
        <f t="shared" si="67"/>
        <v>0</v>
      </c>
      <c r="BI225" s="162">
        <f t="shared" si="68"/>
        <v>0</v>
      </c>
      <c r="BJ225" s="18" t="s">
        <v>82</v>
      </c>
      <c r="BK225" s="162">
        <f t="shared" si="69"/>
        <v>0</v>
      </c>
      <c r="BL225" s="18" t="s">
        <v>126</v>
      </c>
      <c r="BM225" s="161" t="s">
        <v>1665</v>
      </c>
    </row>
    <row r="226" spans="1:65" s="2" customFormat="1" ht="24.2" customHeight="1">
      <c r="A226" s="33"/>
      <c r="B226" s="149"/>
      <c r="C226" s="150" t="s">
        <v>808</v>
      </c>
      <c r="D226" s="150" t="s">
        <v>203</v>
      </c>
      <c r="E226" s="151" t="s">
        <v>2602</v>
      </c>
      <c r="F226" s="152" t="s">
        <v>2603</v>
      </c>
      <c r="G226" s="153" t="s">
        <v>2137</v>
      </c>
      <c r="H226" s="154">
        <v>26</v>
      </c>
      <c r="I226" s="155"/>
      <c r="J226" s="156">
        <f t="shared" si="60"/>
        <v>0</v>
      </c>
      <c r="K226" s="152" t="s">
        <v>1</v>
      </c>
      <c r="L226" s="34"/>
      <c r="M226" s="157" t="s">
        <v>1</v>
      </c>
      <c r="N226" s="158" t="s">
        <v>41</v>
      </c>
      <c r="O226" s="59"/>
      <c r="P226" s="159">
        <f t="shared" si="61"/>
        <v>0</v>
      </c>
      <c r="Q226" s="159">
        <v>0</v>
      </c>
      <c r="R226" s="159">
        <f t="shared" si="62"/>
        <v>0</v>
      </c>
      <c r="S226" s="159">
        <v>0</v>
      </c>
      <c r="T226" s="160">
        <f t="shared" si="6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1" t="s">
        <v>126</v>
      </c>
      <c r="AT226" s="161" t="s">
        <v>203</v>
      </c>
      <c r="AU226" s="161" t="s">
        <v>82</v>
      </c>
      <c r="AY226" s="18" t="s">
        <v>201</v>
      </c>
      <c r="BE226" s="162">
        <f t="shared" si="64"/>
        <v>0</v>
      </c>
      <c r="BF226" s="162">
        <f t="shared" si="65"/>
        <v>0</v>
      </c>
      <c r="BG226" s="162">
        <f t="shared" si="66"/>
        <v>0</v>
      </c>
      <c r="BH226" s="162">
        <f t="shared" si="67"/>
        <v>0</v>
      </c>
      <c r="BI226" s="162">
        <f t="shared" si="68"/>
        <v>0</v>
      </c>
      <c r="BJ226" s="18" t="s">
        <v>82</v>
      </c>
      <c r="BK226" s="162">
        <f t="shared" si="69"/>
        <v>0</v>
      </c>
      <c r="BL226" s="18" t="s">
        <v>126</v>
      </c>
      <c r="BM226" s="161" t="s">
        <v>1675</v>
      </c>
    </row>
    <row r="227" spans="1:65" s="2" customFormat="1" ht="24.2" customHeight="1">
      <c r="A227" s="33"/>
      <c r="B227" s="149"/>
      <c r="C227" s="150" t="s">
        <v>812</v>
      </c>
      <c r="D227" s="150" t="s">
        <v>203</v>
      </c>
      <c r="E227" s="151" t="s">
        <v>2604</v>
      </c>
      <c r="F227" s="152" t="s">
        <v>2605</v>
      </c>
      <c r="G227" s="153" t="s">
        <v>2137</v>
      </c>
      <c r="H227" s="154">
        <v>2</v>
      </c>
      <c r="I227" s="155"/>
      <c r="J227" s="156">
        <f t="shared" si="60"/>
        <v>0</v>
      </c>
      <c r="K227" s="152" t="s">
        <v>1</v>
      </c>
      <c r="L227" s="34"/>
      <c r="M227" s="157" t="s">
        <v>1</v>
      </c>
      <c r="N227" s="158" t="s">
        <v>41</v>
      </c>
      <c r="O227" s="59"/>
      <c r="P227" s="159">
        <f t="shared" si="61"/>
        <v>0</v>
      </c>
      <c r="Q227" s="159">
        <v>0</v>
      </c>
      <c r="R227" s="159">
        <f t="shared" si="62"/>
        <v>0</v>
      </c>
      <c r="S227" s="159">
        <v>0</v>
      </c>
      <c r="T227" s="160">
        <f t="shared" si="6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1" t="s">
        <v>126</v>
      </c>
      <c r="AT227" s="161" t="s">
        <v>203</v>
      </c>
      <c r="AU227" s="161" t="s">
        <v>82</v>
      </c>
      <c r="AY227" s="18" t="s">
        <v>201</v>
      </c>
      <c r="BE227" s="162">
        <f t="shared" si="64"/>
        <v>0</v>
      </c>
      <c r="BF227" s="162">
        <f t="shared" si="65"/>
        <v>0</v>
      </c>
      <c r="BG227" s="162">
        <f t="shared" si="66"/>
        <v>0</v>
      </c>
      <c r="BH227" s="162">
        <f t="shared" si="67"/>
        <v>0</v>
      </c>
      <c r="BI227" s="162">
        <f t="shared" si="68"/>
        <v>0</v>
      </c>
      <c r="BJ227" s="18" t="s">
        <v>82</v>
      </c>
      <c r="BK227" s="162">
        <f t="shared" si="69"/>
        <v>0</v>
      </c>
      <c r="BL227" s="18" t="s">
        <v>126</v>
      </c>
      <c r="BM227" s="161" t="s">
        <v>1685</v>
      </c>
    </row>
    <row r="228" spans="1:65" s="2" customFormat="1" ht="24.2" customHeight="1">
      <c r="A228" s="33"/>
      <c r="B228" s="149"/>
      <c r="C228" s="150" t="s">
        <v>816</v>
      </c>
      <c r="D228" s="150" t="s">
        <v>203</v>
      </c>
      <c r="E228" s="151" t="s">
        <v>2606</v>
      </c>
      <c r="F228" s="152" t="s">
        <v>2607</v>
      </c>
      <c r="G228" s="153" t="s">
        <v>2137</v>
      </c>
      <c r="H228" s="154">
        <v>66</v>
      </c>
      <c r="I228" s="155"/>
      <c r="J228" s="156">
        <f t="shared" si="60"/>
        <v>0</v>
      </c>
      <c r="K228" s="152" t="s">
        <v>1</v>
      </c>
      <c r="L228" s="34"/>
      <c r="M228" s="157" t="s">
        <v>1</v>
      </c>
      <c r="N228" s="158" t="s">
        <v>41</v>
      </c>
      <c r="O228" s="59"/>
      <c r="P228" s="159">
        <f t="shared" si="61"/>
        <v>0</v>
      </c>
      <c r="Q228" s="159">
        <v>0</v>
      </c>
      <c r="R228" s="159">
        <f t="shared" si="62"/>
        <v>0</v>
      </c>
      <c r="S228" s="159">
        <v>0</v>
      </c>
      <c r="T228" s="160">
        <f t="shared" si="6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1" t="s">
        <v>126</v>
      </c>
      <c r="AT228" s="161" t="s">
        <v>203</v>
      </c>
      <c r="AU228" s="161" t="s">
        <v>82</v>
      </c>
      <c r="AY228" s="18" t="s">
        <v>201</v>
      </c>
      <c r="BE228" s="162">
        <f t="shared" si="64"/>
        <v>0</v>
      </c>
      <c r="BF228" s="162">
        <f t="shared" si="65"/>
        <v>0</v>
      </c>
      <c r="BG228" s="162">
        <f t="shared" si="66"/>
        <v>0</v>
      </c>
      <c r="BH228" s="162">
        <f t="shared" si="67"/>
        <v>0</v>
      </c>
      <c r="BI228" s="162">
        <f t="shared" si="68"/>
        <v>0</v>
      </c>
      <c r="BJ228" s="18" t="s">
        <v>82</v>
      </c>
      <c r="BK228" s="162">
        <f t="shared" si="69"/>
        <v>0</v>
      </c>
      <c r="BL228" s="18" t="s">
        <v>126</v>
      </c>
      <c r="BM228" s="161" t="s">
        <v>1699</v>
      </c>
    </row>
    <row r="229" spans="1:65" s="2" customFormat="1" ht="24.2" customHeight="1">
      <c r="A229" s="33"/>
      <c r="B229" s="149"/>
      <c r="C229" s="150" t="s">
        <v>822</v>
      </c>
      <c r="D229" s="150" t="s">
        <v>203</v>
      </c>
      <c r="E229" s="151" t="s">
        <v>2608</v>
      </c>
      <c r="F229" s="152" t="s">
        <v>2609</v>
      </c>
      <c r="G229" s="153" t="s">
        <v>2137</v>
      </c>
      <c r="H229" s="154">
        <v>36</v>
      </c>
      <c r="I229" s="155"/>
      <c r="J229" s="156">
        <f t="shared" si="60"/>
        <v>0</v>
      </c>
      <c r="K229" s="152" t="s">
        <v>1</v>
      </c>
      <c r="L229" s="34"/>
      <c r="M229" s="157" t="s">
        <v>1</v>
      </c>
      <c r="N229" s="158" t="s">
        <v>41</v>
      </c>
      <c r="O229" s="59"/>
      <c r="P229" s="159">
        <f t="shared" si="61"/>
        <v>0</v>
      </c>
      <c r="Q229" s="159">
        <v>0</v>
      </c>
      <c r="R229" s="159">
        <f t="shared" si="62"/>
        <v>0</v>
      </c>
      <c r="S229" s="159">
        <v>0</v>
      </c>
      <c r="T229" s="160">
        <f t="shared" si="6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1" t="s">
        <v>126</v>
      </c>
      <c r="AT229" s="161" t="s">
        <v>203</v>
      </c>
      <c r="AU229" s="161" t="s">
        <v>82</v>
      </c>
      <c r="AY229" s="18" t="s">
        <v>201</v>
      </c>
      <c r="BE229" s="162">
        <f t="shared" si="64"/>
        <v>0</v>
      </c>
      <c r="BF229" s="162">
        <f t="shared" si="65"/>
        <v>0</v>
      </c>
      <c r="BG229" s="162">
        <f t="shared" si="66"/>
        <v>0</v>
      </c>
      <c r="BH229" s="162">
        <f t="shared" si="67"/>
        <v>0</v>
      </c>
      <c r="BI229" s="162">
        <f t="shared" si="68"/>
        <v>0</v>
      </c>
      <c r="BJ229" s="18" t="s">
        <v>82</v>
      </c>
      <c r="BK229" s="162">
        <f t="shared" si="69"/>
        <v>0</v>
      </c>
      <c r="BL229" s="18" t="s">
        <v>126</v>
      </c>
      <c r="BM229" s="161" t="s">
        <v>1708</v>
      </c>
    </row>
    <row r="230" spans="1:65" s="2" customFormat="1" ht="24.2" customHeight="1">
      <c r="A230" s="33"/>
      <c r="B230" s="149"/>
      <c r="C230" s="150" t="s">
        <v>829</v>
      </c>
      <c r="D230" s="150" t="s">
        <v>203</v>
      </c>
      <c r="E230" s="151" t="s">
        <v>2610</v>
      </c>
      <c r="F230" s="152" t="s">
        <v>2611</v>
      </c>
      <c r="G230" s="153" t="s">
        <v>2137</v>
      </c>
      <c r="H230" s="154">
        <v>28</v>
      </c>
      <c r="I230" s="155"/>
      <c r="J230" s="156">
        <f t="shared" si="60"/>
        <v>0</v>
      </c>
      <c r="K230" s="152" t="s">
        <v>1</v>
      </c>
      <c r="L230" s="34"/>
      <c r="M230" s="157" t="s">
        <v>1</v>
      </c>
      <c r="N230" s="158" t="s">
        <v>41</v>
      </c>
      <c r="O230" s="59"/>
      <c r="P230" s="159">
        <f t="shared" si="61"/>
        <v>0</v>
      </c>
      <c r="Q230" s="159">
        <v>0</v>
      </c>
      <c r="R230" s="159">
        <f t="shared" si="62"/>
        <v>0</v>
      </c>
      <c r="S230" s="159">
        <v>0</v>
      </c>
      <c r="T230" s="160">
        <f t="shared" si="6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1" t="s">
        <v>126</v>
      </c>
      <c r="AT230" s="161" t="s">
        <v>203</v>
      </c>
      <c r="AU230" s="161" t="s">
        <v>82</v>
      </c>
      <c r="AY230" s="18" t="s">
        <v>201</v>
      </c>
      <c r="BE230" s="162">
        <f t="shared" si="64"/>
        <v>0</v>
      </c>
      <c r="BF230" s="162">
        <f t="shared" si="65"/>
        <v>0</v>
      </c>
      <c r="BG230" s="162">
        <f t="shared" si="66"/>
        <v>0</v>
      </c>
      <c r="BH230" s="162">
        <f t="shared" si="67"/>
        <v>0</v>
      </c>
      <c r="BI230" s="162">
        <f t="shared" si="68"/>
        <v>0</v>
      </c>
      <c r="BJ230" s="18" t="s">
        <v>82</v>
      </c>
      <c r="BK230" s="162">
        <f t="shared" si="69"/>
        <v>0</v>
      </c>
      <c r="BL230" s="18" t="s">
        <v>126</v>
      </c>
      <c r="BM230" s="161" t="s">
        <v>1718</v>
      </c>
    </row>
    <row r="231" spans="1:65" s="2" customFormat="1" ht="16.5" customHeight="1">
      <c r="A231" s="33"/>
      <c r="B231" s="149"/>
      <c r="C231" s="150" t="s">
        <v>832</v>
      </c>
      <c r="D231" s="150" t="s">
        <v>203</v>
      </c>
      <c r="E231" s="151" t="s">
        <v>2612</v>
      </c>
      <c r="F231" s="152" t="s">
        <v>2613</v>
      </c>
      <c r="G231" s="153" t="s">
        <v>2061</v>
      </c>
      <c r="H231" s="154">
        <v>25</v>
      </c>
      <c r="I231" s="155"/>
      <c r="J231" s="156">
        <f t="shared" si="60"/>
        <v>0</v>
      </c>
      <c r="K231" s="152" t="s">
        <v>1</v>
      </c>
      <c r="L231" s="34"/>
      <c r="M231" s="157" t="s">
        <v>1</v>
      </c>
      <c r="N231" s="158" t="s">
        <v>41</v>
      </c>
      <c r="O231" s="59"/>
      <c r="P231" s="159">
        <f t="shared" si="61"/>
        <v>0</v>
      </c>
      <c r="Q231" s="159">
        <v>0</v>
      </c>
      <c r="R231" s="159">
        <f t="shared" si="62"/>
        <v>0</v>
      </c>
      <c r="S231" s="159">
        <v>0</v>
      </c>
      <c r="T231" s="160">
        <f t="shared" si="6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1" t="s">
        <v>126</v>
      </c>
      <c r="AT231" s="161" t="s">
        <v>203</v>
      </c>
      <c r="AU231" s="161" t="s">
        <v>82</v>
      </c>
      <c r="AY231" s="18" t="s">
        <v>201</v>
      </c>
      <c r="BE231" s="162">
        <f t="shared" si="64"/>
        <v>0</v>
      </c>
      <c r="BF231" s="162">
        <f t="shared" si="65"/>
        <v>0</v>
      </c>
      <c r="BG231" s="162">
        <f t="shared" si="66"/>
        <v>0</v>
      </c>
      <c r="BH231" s="162">
        <f t="shared" si="67"/>
        <v>0</v>
      </c>
      <c r="BI231" s="162">
        <f t="shared" si="68"/>
        <v>0</v>
      </c>
      <c r="BJ231" s="18" t="s">
        <v>82</v>
      </c>
      <c r="BK231" s="162">
        <f t="shared" si="69"/>
        <v>0</v>
      </c>
      <c r="BL231" s="18" t="s">
        <v>126</v>
      </c>
      <c r="BM231" s="161" t="s">
        <v>2269</v>
      </c>
    </row>
    <row r="232" spans="1:65" s="12" customFormat="1" ht="25.9" customHeight="1">
      <c r="B232" s="136"/>
      <c r="D232" s="137" t="s">
        <v>75</v>
      </c>
      <c r="E232" s="138" t="s">
        <v>2125</v>
      </c>
      <c r="F232" s="138" t="s">
        <v>2092</v>
      </c>
      <c r="I232" s="139"/>
      <c r="J232" s="140">
        <f>BK232</f>
        <v>0</v>
      </c>
      <c r="L232" s="136"/>
      <c r="M232" s="141"/>
      <c r="N232" s="142"/>
      <c r="O232" s="142"/>
      <c r="P232" s="143">
        <f>SUM(P233:P248)</f>
        <v>0</v>
      </c>
      <c r="Q232" s="142"/>
      <c r="R232" s="143">
        <f>SUM(R233:R248)</f>
        <v>0</v>
      </c>
      <c r="S232" s="142"/>
      <c r="T232" s="144">
        <f>SUM(T233:T248)</f>
        <v>0</v>
      </c>
      <c r="AR232" s="137" t="s">
        <v>82</v>
      </c>
      <c r="AT232" s="145" t="s">
        <v>75</v>
      </c>
      <c r="AU232" s="145" t="s">
        <v>76</v>
      </c>
      <c r="AY232" s="137" t="s">
        <v>201</v>
      </c>
      <c r="BK232" s="146">
        <f>SUM(BK233:BK248)</f>
        <v>0</v>
      </c>
    </row>
    <row r="233" spans="1:65" s="2" customFormat="1" ht="16.5" customHeight="1">
      <c r="A233" s="33"/>
      <c r="B233" s="149"/>
      <c r="C233" s="150" t="s">
        <v>836</v>
      </c>
      <c r="D233" s="150" t="s">
        <v>203</v>
      </c>
      <c r="E233" s="151" t="s">
        <v>2614</v>
      </c>
      <c r="F233" s="152" t="s">
        <v>2615</v>
      </c>
      <c r="G233" s="153" t="s">
        <v>221</v>
      </c>
      <c r="H233" s="154">
        <v>1</v>
      </c>
      <c r="I233" s="155"/>
      <c r="J233" s="156">
        <f>ROUND(I233*H233,2)</f>
        <v>0</v>
      </c>
      <c r="K233" s="152" t="s">
        <v>1</v>
      </c>
      <c r="L233" s="34"/>
      <c r="M233" s="157" t="s">
        <v>1</v>
      </c>
      <c r="N233" s="158" t="s">
        <v>41</v>
      </c>
      <c r="O233" s="59"/>
      <c r="P233" s="159">
        <f>O233*H233</f>
        <v>0</v>
      </c>
      <c r="Q233" s="159">
        <v>0</v>
      </c>
      <c r="R233" s="159">
        <f>Q233*H233</f>
        <v>0</v>
      </c>
      <c r="S233" s="159">
        <v>0</v>
      </c>
      <c r="T233" s="160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1" t="s">
        <v>126</v>
      </c>
      <c r="AT233" s="161" t="s">
        <v>203</v>
      </c>
      <c r="AU233" s="161" t="s">
        <v>82</v>
      </c>
      <c r="AY233" s="18" t="s">
        <v>201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8" t="s">
        <v>82</v>
      </c>
      <c r="BK233" s="162">
        <f>ROUND(I233*H233,2)</f>
        <v>0</v>
      </c>
      <c r="BL233" s="18" t="s">
        <v>126</v>
      </c>
      <c r="BM233" s="161" t="s">
        <v>2272</v>
      </c>
    </row>
    <row r="234" spans="1:65" s="2" customFormat="1" ht="16.5" customHeight="1">
      <c r="A234" s="33"/>
      <c r="B234" s="149"/>
      <c r="C234" s="150" t="s">
        <v>842</v>
      </c>
      <c r="D234" s="150" t="s">
        <v>203</v>
      </c>
      <c r="E234" s="151" t="s">
        <v>2616</v>
      </c>
      <c r="F234" s="152" t="s">
        <v>2617</v>
      </c>
      <c r="G234" s="153" t="s">
        <v>2061</v>
      </c>
      <c r="H234" s="154">
        <v>1</v>
      </c>
      <c r="I234" s="155"/>
      <c r="J234" s="156">
        <f>ROUND(I234*H234,2)</f>
        <v>0</v>
      </c>
      <c r="K234" s="152" t="s">
        <v>1</v>
      </c>
      <c r="L234" s="34"/>
      <c r="M234" s="157" t="s">
        <v>1</v>
      </c>
      <c r="N234" s="158" t="s">
        <v>41</v>
      </c>
      <c r="O234" s="59"/>
      <c r="P234" s="159">
        <f>O234*H234</f>
        <v>0</v>
      </c>
      <c r="Q234" s="159">
        <v>0</v>
      </c>
      <c r="R234" s="159">
        <f>Q234*H234</f>
        <v>0</v>
      </c>
      <c r="S234" s="159">
        <v>0</v>
      </c>
      <c r="T234" s="160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1" t="s">
        <v>126</v>
      </c>
      <c r="AT234" s="161" t="s">
        <v>203</v>
      </c>
      <c r="AU234" s="161" t="s">
        <v>82</v>
      </c>
      <c r="AY234" s="18" t="s">
        <v>201</v>
      </c>
      <c r="BE234" s="162">
        <f>IF(N234="základní",J234,0)</f>
        <v>0</v>
      </c>
      <c r="BF234" s="162">
        <f>IF(N234="snížená",J234,0)</f>
        <v>0</v>
      </c>
      <c r="BG234" s="162">
        <f>IF(N234="zákl. přenesená",J234,0)</f>
        <v>0</v>
      </c>
      <c r="BH234" s="162">
        <f>IF(N234="sníž. přenesená",J234,0)</f>
        <v>0</v>
      </c>
      <c r="BI234" s="162">
        <f>IF(N234="nulová",J234,0)</f>
        <v>0</v>
      </c>
      <c r="BJ234" s="18" t="s">
        <v>82</v>
      </c>
      <c r="BK234" s="162">
        <f>ROUND(I234*H234,2)</f>
        <v>0</v>
      </c>
      <c r="BL234" s="18" t="s">
        <v>126</v>
      </c>
      <c r="BM234" s="161" t="s">
        <v>2275</v>
      </c>
    </row>
    <row r="235" spans="1:65" s="2" customFormat="1" ht="16.5" customHeight="1">
      <c r="A235" s="33"/>
      <c r="B235" s="149"/>
      <c r="C235" s="150" t="s">
        <v>848</v>
      </c>
      <c r="D235" s="150" t="s">
        <v>203</v>
      </c>
      <c r="E235" s="151" t="s">
        <v>2618</v>
      </c>
      <c r="F235" s="152" t="s">
        <v>2619</v>
      </c>
      <c r="G235" s="153" t="s">
        <v>2061</v>
      </c>
      <c r="H235" s="154">
        <v>1</v>
      </c>
      <c r="I235" s="155"/>
      <c r="J235" s="156">
        <f>ROUND(I235*H235,2)</f>
        <v>0</v>
      </c>
      <c r="K235" s="152" t="s">
        <v>1</v>
      </c>
      <c r="L235" s="34"/>
      <c r="M235" s="157" t="s">
        <v>1</v>
      </c>
      <c r="N235" s="158" t="s">
        <v>41</v>
      </c>
      <c r="O235" s="59"/>
      <c r="P235" s="159">
        <f>O235*H235</f>
        <v>0</v>
      </c>
      <c r="Q235" s="159">
        <v>0</v>
      </c>
      <c r="R235" s="159">
        <f>Q235*H235</f>
        <v>0</v>
      </c>
      <c r="S235" s="159">
        <v>0</v>
      </c>
      <c r="T235" s="160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1" t="s">
        <v>126</v>
      </c>
      <c r="AT235" s="161" t="s">
        <v>203</v>
      </c>
      <c r="AU235" s="161" t="s">
        <v>82</v>
      </c>
      <c r="AY235" s="18" t="s">
        <v>201</v>
      </c>
      <c r="BE235" s="162">
        <f>IF(N235="základní",J235,0)</f>
        <v>0</v>
      </c>
      <c r="BF235" s="162">
        <f>IF(N235="snížená",J235,0)</f>
        <v>0</v>
      </c>
      <c r="BG235" s="162">
        <f>IF(N235="zákl. přenesená",J235,0)</f>
        <v>0</v>
      </c>
      <c r="BH235" s="162">
        <f>IF(N235="sníž. přenesená",J235,0)</f>
        <v>0</v>
      </c>
      <c r="BI235" s="162">
        <f>IF(N235="nulová",J235,0)</f>
        <v>0</v>
      </c>
      <c r="BJ235" s="18" t="s">
        <v>82</v>
      </c>
      <c r="BK235" s="162">
        <f>ROUND(I235*H235,2)</f>
        <v>0</v>
      </c>
      <c r="BL235" s="18" t="s">
        <v>126</v>
      </c>
      <c r="BM235" s="161" t="s">
        <v>2278</v>
      </c>
    </row>
    <row r="236" spans="1:65" s="2" customFormat="1" ht="16.5" customHeight="1">
      <c r="A236" s="33"/>
      <c r="B236" s="149"/>
      <c r="C236" s="150" t="s">
        <v>852</v>
      </c>
      <c r="D236" s="150" t="s">
        <v>203</v>
      </c>
      <c r="E236" s="151" t="s">
        <v>2620</v>
      </c>
      <c r="F236" s="152" t="s">
        <v>2621</v>
      </c>
      <c r="G236" s="153" t="s">
        <v>2061</v>
      </c>
      <c r="H236" s="154">
        <v>10</v>
      </c>
      <c r="I236" s="155"/>
      <c r="J236" s="156">
        <f>ROUND(I236*H236,2)</f>
        <v>0</v>
      </c>
      <c r="K236" s="152" t="s">
        <v>1</v>
      </c>
      <c r="L236" s="34"/>
      <c r="M236" s="157" t="s">
        <v>1</v>
      </c>
      <c r="N236" s="158" t="s">
        <v>41</v>
      </c>
      <c r="O236" s="59"/>
      <c r="P236" s="159">
        <f>O236*H236</f>
        <v>0</v>
      </c>
      <c r="Q236" s="159">
        <v>0</v>
      </c>
      <c r="R236" s="159">
        <f>Q236*H236</f>
        <v>0</v>
      </c>
      <c r="S236" s="159">
        <v>0</v>
      </c>
      <c r="T236" s="160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1" t="s">
        <v>126</v>
      </c>
      <c r="AT236" s="161" t="s">
        <v>203</v>
      </c>
      <c r="AU236" s="161" t="s">
        <v>82</v>
      </c>
      <c r="AY236" s="18" t="s">
        <v>201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8" t="s">
        <v>82</v>
      </c>
      <c r="BK236" s="162">
        <f>ROUND(I236*H236,2)</f>
        <v>0</v>
      </c>
      <c r="BL236" s="18" t="s">
        <v>126</v>
      </c>
      <c r="BM236" s="161" t="s">
        <v>2283</v>
      </c>
    </row>
    <row r="237" spans="1:65" s="2" customFormat="1" ht="16.5" customHeight="1">
      <c r="A237" s="33"/>
      <c r="B237" s="149"/>
      <c r="C237" s="150" t="s">
        <v>857</v>
      </c>
      <c r="D237" s="150" t="s">
        <v>203</v>
      </c>
      <c r="E237" s="151" t="s">
        <v>2622</v>
      </c>
      <c r="F237" s="152" t="s">
        <v>2623</v>
      </c>
      <c r="G237" s="153" t="s">
        <v>2624</v>
      </c>
      <c r="H237" s="154">
        <v>850</v>
      </c>
      <c r="I237" s="155"/>
      <c r="J237" s="156">
        <f>ROUND(I237*H237,2)</f>
        <v>0</v>
      </c>
      <c r="K237" s="152" t="s">
        <v>1</v>
      </c>
      <c r="L237" s="34"/>
      <c r="M237" s="157" t="s">
        <v>1</v>
      </c>
      <c r="N237" s="158" t="s">
        <v>41</v>
      </c>
      <c r="O237" s="59"/>
      <c r="P237" s="159">
        <f>O237*H237</f>
        <v>0</v>
      </c>
      <c r="Q237" s="159">
        <v>0</v>
      </c>
      <c r="R237" s="159">
        <f>Q237*H237</f>
        <v>0</v>
      </c>
      <c r="S237" s="159">
        <v>0</v>
      </c>
      <c r="T237" s="160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1" t="s">
        <v>126</v>
      </c>
      <c r="AT237" s="161" t="s">
        <v>203</v>
      </c>
      <c r="AU237" s="161" t="s">
        <v>82</v>
      </c>
      <c r="AY237" s="18" t="s">
        <v>201</v>
      </c>
      <c r="BE237" s="162">
        <f>IF(N237="základní",J237,0)</f>
        <v>0</v>
      </c>
      <c r="BF237" s="162">
        <f>IF(N237="snížená",J237,0)</f>
        <v>0</v>
      </c>
      <c r="BG237" s="162">
        <f>IF(N237="zákl. přenesená",J237,0)</f>
        <v>0</v>
      </c>
      <c r="BH237" s="162">
        <f>IF(N237="sníž. přenesená",J237,0)</f>
        <v>0</v>
      </c>
      <c r="BI237" s="162">
        <f>IF(N237="nulová",J237,0)</f>
        <v>0</v>
      </c>
      <c r="BJ237" s="18" t="s">
        <v>82</v>
      </c>
      <c r="BK237" s="162">
        <f>ROUND(I237*H237,2)</f>
        <v>0</v>
      </c>
      <c r="BL237" s="18" t="s">
        <v>126</v>
      </c>
      <c r="BM237" s="161" t="s">
        <v>2288</v>
      </c>
    </row>
    <row r="238" spans="1:65" s="2" customFormat="1" ht="39">
      <c r="A238" s="33"/>
      <c r="B238" s="34"/>
      <c r="C238" s="33"/>
      <c r="D238" s="164" t="s">
        <v>2625</v>
      </c>
      <c r="E238" s="33"/>
      <c r="F238" s="214" t="s">
        <v>2626</v>
      </c>
      <c r="G238" s="33"/>
      <c r="H238" s="33"/>
      <c r="I238" s="215"/>
      <c r="J238" s="33"/>
      <c r="K238" s="33"/>
      <c r="L238" s="34"/>
      <c r="M238" s="216"/>
      <c r="N238" s="217"/>
      <c r="O238" s="59"/>
      <c r="P238" s="59"/>
      <c r="Q238" s="59"/>
      <c r="R238" s="59"/>
      <c r="S238" s="59"/>
      <c r="T238" s="60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8" t="s">
        <v>2625</v>
      </c>
      <c r="AU238" s="18" t="s">
        <v>82</v>
      </c>
    </row>
    <row r="239" spans="1:65" s="2" customFormat="1" ht="16.5" customHeight="1">
      <c r="A239" s="33"/>
      <c r="B239" s="149"/>
      <c r="C239" s="150" t="s">
        <v>864</v>
      </c>
      <c r="D239" s="150" t="s">
        <v>203</v>
      </c>
      <c r="E239" s="151" t="s">
        <v>2627</v>
      </c>
      <c r="F239" s="152" t="s">
        <v>2628</v>
      </c>
      <c r="G239" s="153" t="s">
        <v>221</v>
      </c>
      <c r="H239" s="154">
        <v>1</v>
      </c>
      <c r="I239" s="155"/>
      <c r="J239" s="156">
        <f t="shared" ref="J239:J248" si="70">ROUND(I239*H239,2)</f>
        <v>0</v>
      </c>
      <c r="K239" s="152" t="s">
        <v>1</v>
      </c>
      <c r="L239" s="34"/>
      <c r="M239" s="157" t="s">
        <v>1</v>
      </c>
      <c r="N239" s="158" t="s">
        <v>41</v>
      </c>
      <c r="O239" s="59"/>
      <c r="P239" s="159">
        <f t="shared" ref="P239:P248" si="71">O239*H239</f>
        <v>0</v>
      </c>
      <c r="Q239" s="159">
        <v>0</v>
      </c>
      <c r="R239" s="159">
        <f t="shared" ref="R239:R248" si="72">Q239*H239</f>
        <v>0</v>
      </c>
      <c r="S239" s="159">
        <v>0</v>
      </c>
      <c r="T239" s="160">
        <f t="shared" ref="T239:T248" si="73"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1" t="s">
        <v>126</v>
      </c>
      <c r="AT239" s="161" t="s">
        <v>203</v>
      </c>
      <c r="AU239" s="161" t="s">
        <v>82</v>
      </c>
      <c r="AY239" s="18" t="s">
        <v>201</v>
      </c>
      <c r="BE239" s="162">
        <f t="shared" ref="BE239:BE248" si="74">IF(N239="základní",J239,0)</f>
        <v>0</v>
      </c>
      <c r="BF239" s="162">
        <f t="shared" ref="BF239:BF248" si="75">IF(N239="snížená",J239,0)</f>
        <v>0</v>
      </c>
      <c r="BG239" s="162">
        <f t="shared" ref="BG239:BG248" si="76">IF(N239="zákl. přenesená",J239,0)</f>
        <v>0</v>
      </c>
      <c r="BH239" s="162">
        <f t="shared" ref="BH239:BH248" si="77">IF(N239="sníž. přenesená",J239,0)</f>
        <v>0</v>
      </c>
      <c r="BI239" s="162">
        <f t="shared" ref="BI239:BI248" si="78">IF(N239="nulová",J239,0)</f>
        <v>0</v>
      </c>
      <c r="BJ239" s="18" t="s">
        <v>82</v>
      </c>
      <c r="BK239" s="162">
        <f t="shared" ref="BK239:BK248" si="79">ROUND(I239*H239,2)</f>
        <v>0</v>
      </c>
      <c r="BL239" s="18" t="s">
        <v>126</v>
      </c>
      <c r="BM239" s="161" t="s">
        <v>2291</v>
      </c>
    </row>
    <row r="240" spans="1:65" s="2" customFormat="1" ht="16.5" customHeight="1">
      <c r="A240" s="33"/>
      <c r="B240" s="149"/>
      <c r="C240" s="150" t="s">
        <v>868</v>
      </c>
      <c r="D240" s="150" t="s">
        <v>203</v>
      </c>
      <c r="E240" s="151" t="s">
        <v>2629</v>
      </c>
      <c r="F240" s="152" t="s">
        <v>2630</v>
      </c>
      <c r="G240" s="153" t="s">
        <v>221</v>
      </c>
      <c r="H240" s="154">
        <v>1</v>
      </c>
      <c r="I240" s="155"/>
      <c r="J240" s="156">
        <f t="shared" si="70"/>
        <v>0</v>
      </c>
      <c r="K240" s="152" t="s">
        <v>1</v>
      </c>
      <c r="L240" s="34"/>
      <c r="M240" s="157" t="s">
        <v>1</v>
      </c>
      <c r="N240" s="158" t="s">
        <v>41</v>
      </c>
      <c r="O240" s="59"/>
      <c r="P240" s="159">
        <f t="shared" si="71"/>
        <v>0</v>
      </c>
      <c r="Q240" s="159">
        <v>0</v>
      </c>
      <c r="R240" s="159">
        <f t="shared" si="72"/>
        <v>0</v>
      </c>
      <c r="S240" s="159">
        <v>0</v>
      </c>
      <c r="T240" s="160">
        <f t="shared" si="7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1" t="s">
        <v>126</v>
      </c>
      <c r="AT240" s="161" t="s">
        <v>203</v>
      </c>
      <c r="AU240" s="161" t="s">
        <v>82</v>
      </c>
      <c r="AY240" s="18" t="s">
        <v>201</v>
      </c>
      <c r="BE240" s="162">
        <f t="shared" si="74"/>
        <v>0</v>
      </c>
      <c r="BF240" s="162">
        <f t="shared" si="75"/>
        <v>0</v>
      </c>
      <c r="BG240" s="162">
        <f t="shared" si="76"/>
        <v>0</v>
      </c>
      <c r="BH240" s="162">
        <f t="shared" si="77"/>
        <v>0</v>
      </c>
      <c r="BI240" s="162">
        <f t="shared" si="78"/>
        <v>0</v>
      </c>
      <c r="BJ240" s="18" t="s">
        <v>82</v>
      </c>
      <c r="BK240" s="162">
        <f t="shared" si="79"/>
        <v>0</v>
      </c>
      <c r="BL240" s="18" t="s">
        <v>126</v>
      </c>
      <c r="BM240" s="161" t="s">
        <v>2294</v>
      </c>
    </row>
    <row r="241" spans="1:65" s="2" customFormat="1" ht="16.5" customHeight="1">
      <c r="A241" s="33"/>
      <c r="B241" s="149"/>
      <c r="C241" s="150" t="s">
        <v>874</v>
      </c>
      <c r="D241" s="150" t="s">
        <v>203</v>
      </c>
      <c r="E241" s="151" t="s">
        <v>2631</v>
      </c>
      <c r="F241" s="152" t="s">
        <v>2632</v>
      </c>
      <c r="G241" s="153" t="s">
        <v>221</v>
      </c>
      <c r="H241" s="154">
        <v>1</v>
      </c>
      <c r="I241" s="155"/>
      <c r="J241" s="156">
        <f t="shared" si="70"/>
        <v>0</v>
      </c>
      <c r="K241" s="152" t="s">
        <v>1</v>
      </c>
      <c r="L241" s="34"/>
      <c r="M241" s="157" t="s">
        <v>1</v>
      </c>
      <c r="N241" s="158" t="s">
        <v>41</v>
      </c>
      <c r="O241" s="59"/>
      <c r="P241" s="159">
        <f t="shared" si="71"/>
        <v>0</v>
      </c>
      <c r="Q241" s="159">
        <v>0</v>
      </c>
      <c r="R241" s="159">
        <f t="shared" si="72"/>
        <v>0</v>
      </c>
      <c r="S241" s="159">
        <v>0</v>
      </c>
      <c r="T241" s="160">
        <f t="shared" si="7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1" t="s">
        <v>126</v>
      </c>
      <c r="AT241" s="161" t="s">
        <v>203</v>
      </c>
      <c r="AU241" s="161" t="s">
        <v>82</v>
      </c>
      <c r="AY241" s="18" t="s">
        <v>201</v>
      </c>
      <c r="BE241" s="162">
        <f t="shared" si="74"/>
        <v>0</v>
      </c>
      <c r="BF241" s="162">
        <f t="shared" si="75"/>
        <v>0</v>
      </c>
      <c r="BG241" s="162">
        <f t="shared" si="76"/>
        <v>0</v>
      </c>
      <c r="BH241" s="162">
        <f t="shared" si="77"/>
        <v>0</v>
      </c>
      <c r="BI241" s="162">
        <f t="shared" si="78"/>
        <v>0</v>
      </c>
      <c r="BJ241" s="18" t="s">
        <v>82</v>
      </c>
      <c r="BK241" s="162">
        <f t="shared" si="79"/>
        <v>0</v>
      </c>
      <c r="BL241" s="18" t="s">
        <v>126</v>
      </c>
      <c r="BM241" s="161" t="s">
        <v>2297</v>
      </c>
    </row>
    <row r="242" spans="1:65" s="2" customFormat="1" ht="16.5" customHeight="1">
      <c r="A242" s="33"/>
      <c r="B242" s="149"/>
      <c r="C242" s="150" t="s">
        <v>879</v>
      </c>
      <c r="D242" s="150" t="s">
        <v>203</v>
      </c>
      <c r="E242" s="151" t="s">
        <v>2633</v>
      </c>
      <c r="F242" s="152" t="s">
        <v>2634</v>
      </c>
      <c r="G242" s="153" t="s">
        <v>2061</v>
      </c>
      <c r="H242" s="154">
        <v>1</v>
      </c>
      <c r="I242" s="155"/>
      <c r="J242" s="156">
        <f t="shared" si="70"/>
        <v>0</v>
      </c>
      <c r="K242" s="152" t="s">
        <v>1</v>
      </c>
      <c r="L242" s="34"/>
      <c r="M242" s="157" t="s">
        <v>1</v>
      </c>
      <c r="N242" s="158" t="s">
        <v>41</v>
      </c>
      <c r="O242" s="59"/>
      <c r="P242" s="159">
        <f t="shared" si="71"/>
        <v>0</v>
      </c>
      <c r="Q242" s="159">
        <v>0</v>
      </c>
      <c r="R242" s="159">
        <f t="shared" si="72"/>
        <v>0</v>
      </c>
      <c r="S242" s="159">
        <v>0</v>
      </c>
      <c r="T242" s="160">
        <f t="shared" si="7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1" t="s">
        <v>126</v>
      </c>
      <c r="AT242" s="161" t="s">
        <v>203</v>
      </c>
      <c r="AU242" s="161" t="s">
        <v>82</v>
      </c>
      <c r="AY242" s="18" t="s">
        <v>201</v>
      </c>
      <c r="BE242" s="162">
        <f t="shared" si="74"/>
        <v>0</v>
      </c>
      <c r="BF242" s="162">
        <f t="shared" si="75"/>
        <v>0</v>
      </c>
      <c r="BG242" s="162">
        <f t="shared" si="76"/>
        <v>0</v>
      </c>
      <c r="BH242" s="162">
        <f t="shared" si="77"/>
        <v>0</v>
      </c>
      <c r="BI242" s="162">
        <f t="shared" si="78"/>
        <v>0</v>
      </c>
      <c r="BJ242" s="18" t="s">
        <v>82</v>
      </c>
      <c r="BK242" s="162">
        <f t="shared" si="79"/>
        <v>0</v>
      </c>
      <c r="BL242" s="18" t="s">
        <v>126</v>
      </c>
      <c r="BM242" s="161" t="s">
        <v>2300</v>
      </c>
    </row>
    <row r="243" spans="1:65" s="2" customFormat="1" ht="16.5" customHeight="1">
      <c r="A243" s="33"/>
      <c r="B243" s="149"/>
      <c r="C243" s="150" t="s">
        <v>887</v>
      </c>
      <c r="D243" s="150" t="s">
        <v>203</v>
      </c>
      <c r="E243" s="151" t="s">
        <v>2635</v>
      </c>
      <c r="F243" s="152" t="s">
        <v>2636</v>
      </c>
      <c r="G243" s="153" t="s">
        <v>2061</v>
      </c>
      <c r="H243" s="154">
        <v>1</v>
      </c>
      <c r="I243" s="155"/>
      <c r="J243" s="156">
        <f t="shared" si="70"/>
        <v>0</v>
      </c>
      <c r="K243" s="152" t="s">
        <v>1</v>
      </c>
      <c r="L243" s="34"/>
      <c r="M243" s="157" t="s">
        <v>1</v>
      </c>
      <c r="N243" s="158" t="s">
        <v>41</v>
      </c>
      <c r="O243" s="59"/>
      <c r="P243" s="159">
        <f t="shared" si="71"/>
        <v>0</v>
      </c>
      <c r="Q243" s="159">
        <v>0</v>
      </c>
      <c r="R243" s="159">
        <f t="shared" si="72"/>
        <v>0</v>
      </c>
      <c r="S243" s="159">
        <v>0</v>
      </c>
      <c r="T243" s="160">
        <f t="shared" si="7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1" t="s">
        <v>126</v>
      </c>
      <c r="AT243" s="161" t="s">
        <v>203</v>
      </c>
      <c r="AU243" s="161" t="s">
        <v>82</v>
      </c>
      <c r="AY243" s="18" t="s">
        <v>201</v>
      </c>
      <c r="BE243" s="162">
        <f t="shared" si="74"/>
        <v>0</v>
      </c>
      <c r="BF243" s="162">
        <f t="shared" si="75"/>
        <v>0</v>
      </c>
      <c r="BG243" s="162">
        <f t="shared" si="76"/>
        <v>0</v>
      </c>
      <c r="BH243" s="162">
        <f t="shared" si="77"/>
        <v>0</v>
      </c>
      <c r="BI243" s="162">
        <f t="shared" si="78"/>
        <v>0</v>
      </c>
      <c r="BJ243" s="18" t="s">
        <v>82</v>
      </c>
      <c r="BK243" s="162">
        <f t="shared" si="79"/>
        <v>0</v>
      </c>
      <c r="BL243" s="18" t="s">
        <v>126</v>
      </c>
      <c r="BM243" s="161" t="s">
        <v>2303</v>
      </c>
    </row>
    <row r="244" spans="1:65" s="2" customFormat="1" ht="16.5" customHeight="1">
      <c r="A244" s="33"/>
      <c r="B244" s="149"/>
      <c r="C244" s="150" t="s">
        <v>893</v>
      </c>
      <c r="D244" s="150" t="s">
        <v>203</v>
      </c>
      <c r="E244" s="151" t="s">
        <v>2637</v>
      </c>
      <c r="F244" s="152" t="s">
        <v>2638</v>
      </c>
      <c r="G244" s="153" t="s">
        <v>2061</v>
      </c>
      <c r="H244" s="154">
        <v>1</v>
      </c>
      <c r="I244" s="155"/>
      <c r="J244" s="156">
        <f t="shared" si="70"/>
        <v>0</v>
      </c>
      <c r="K244" s="152" t="s">
        <v>1</v>
      </c>
      <c r="L244" s="34"/>
      <c r="M244" s="157" t="s">
        <v>1</v>
      </c>
      <c r="N244" s="158" t="s">
        <v>41</v>
      </c>
      <c r="O244" s="59"/>
      <c r="P244" s="159">
        <f t="shared" si="71"/>
        <v>0</v>
      </c>
      <c r="Q244" s="159">
        <v>0</v>
      </c>
      <c r="R244" s="159">
        <f t="shared" si="72"/>
        <v>0</v>
      </c>
      <c r="S244" s="159">
        <v>0</v>
      </c>
      <c r="T244" s="160">
        <f t="shared" si="7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1" t="s">
        <v>126</v>
      </c>
      <c r="AT244" s="161" t="s">
        <v>203</v>
      </c>
      <c r="AU244" s="161" t="s">
        <v>82</v>
      </c>
      <c r="AY244" s="18" t="s">
        <v>201</v>
      </c>
      <c r="BE244" s="162">
        <f t="shared" si="74"/>
        <v>0</v>
      </c>
      <c r="BF244" s="162">
        <f t="shared" si="75"/>
        <v>0</v>
      </c>
      <c r="BG244" s="162">
        <f t="shared" si="76"/>
        <v>0</v>
      </c>
      <c r="BH244" s="162">
        <f t="shared" si="77"/>
        <v>0</v>
      </c>
      <c r="BI244" s="162">
        <f t="shared" si="78"/>
        <v>0</v>
      </c>
      <c r="BJ244" s="18" t="s">
        <v>82</v>
      </c>
      <c r="BK244" s="162">
        <f t="shared" si="79"/>
        <v>0</v>
      </c>
      <c r="BL244" s="18" t="s">
        <v>126</v>
      </c>
      <c r="BM244" s="161" t="s">
        <v>2306</v>
      </c>
    </row>
    <row r="245" spans="1:65" s="2" customFormat="1" ht="16.5" customHeight="1">
      <c r="A245" s="33"/>
      <c r="B245" s="149"/>
      <c r="C245" s="150" t="s">
        <v>897</v>
      </c>
      <c r="D245" s="150" t="s">
        <v>203</v>
      </c>
      <c r="E245" s="151" t="s">
        <v>2639</v>
      </c>
      <c r="F245" s="152" t="s">
        <v>2640</v>
      </c>
      <c r="G245" s="153" t="s">
        <v>2061</v>
      </c>
      <c r="H245" s="154">
        <v>1</v>
      </c>
      <c r="I245" s="155"/>
      <c r="J245" s="156">
        <f t="shared" si="70"/>
        <v>0</v>
      </c>
      <c r="K245" s="152" t="s">
        <v>1</v>
      </c>
      <c r="L245" s="34"/>
      <c r="M245" s="157" t="s">
        <v>1</v>
      </c>
      <c r="N245" s="158" t="s">
        <v>41</v>
      </c>
      <c r="O245" s="59"/>
      <c r="P245" s="159">
        <f t="shared" si="71"/>
        <v>0</v>
      </c>
      <c r="Q245" s="159">
        <v>0</v>
      </c>
      <c r="R245" s="159">
        <f t="shared" si="72"/>
        <v>0</v>
      </c>
      <c r="S245" s="159">
        <v>0</v>
      </c>
      <c r="T245" s="160">
        <f t="shared" si="7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1" t="s">
        <v>126</v>
      </c>
      <c r="AT245" s="161" t="s">
        <v>203</v>
      </c>
      <c r="AU245" s="161" t="s">
        <v>82</v>
      </c>
      <c r="AY245" s="18" t="s">
        <v>201</v>
      </c>
      <c r="BE245" s="162">
        <f t="shared" si="74"/>
        <v>0</v>
      </c>
      <c r="BF245" s="162">
        <f t="shared" si="75"/>
        <v>0</v>
      </c>
      <c r="BG245" s="162">
        <f t="shared" si="76"/>
        <v>0</v>
      </c>
      <c r="BH245" s="162">
        <f t="shared" si="77"/>
        <v>0</v>
      </c>
      <c r="BI245" s="162">
        <f t="shared" si="78"/>
        <v>0</v>
      </c>
      <c r="BJ245" s="18" t="s">
        <v>82</v>
      </c>
      <c r="BK245" s="162">
        <f t="shared" si="79"/>
        <v>0</v>
      </c>
      <c r="BL245" s="18" t="s">
        <v>126</v>
      </c>
      <c r="BM245" s="161" t="s">
        <v>2309</v>
      </c>
    </row>
    <row r="246" spans="1:65" s="2" customFormat="1" ht="16.5" customHeight="1">
      <c r="A246" s="33"/>
      <c r="B246" s="149"/>
      <c r="C246" s="150" t="s">
        <v>902</v>
      </c>
      <c r="D246" s="150" t="s">
        <v>203</v>
      </c>
      <c r="E246" s="151" t="s">
        <v>2641</v>
      </c>
      <c r="F246" s="152" t="s">
        <v>2642</v>
      </c>
      <c r="G246" s="153" t="s">
        <v>2061</v>
      </c>
      <c r="H246" s="154">
        <v>1</v>
      </c>
      <c r="I246" s="155"/>
      <c r="J246" s="156">
        <f t="shared" si="70"/>
        <v>0</v>
      </c>
      <c r="K246" s="152" t="s">
        <v>1</v>
      </c>
      <c r="L246" s="34"/>
      <c r="M246" s="157" t="s">
        <v>1</v>
      </c>
      <c r="N246" s="158" t="s">
        <v>41</v>
      </c>
      <c r="O246" s="59"/>
      <c r="P246" s="159">
        <f t="shared" si="71"/>
        <v>0</v>
      </c>
      <c r="Q246" s="159">
        <v>0</v>
      </c>
      <c r="R246" s="159">
        <f t="shared" si="72"/>
        <v>0</v>
      </c>
      <c r="S246" s="159">
        <v>0</v>
      </c>
      <c r="T246" s="160">
        <f t="shared" si="7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1" t="s">
        <v>126</v>
      </c>
      <c r="AT246" s="161" t="s">
        <v>203</v>
      </c>
      <c r="AU246" s="161" t="s">
        <v>82</v>
      </c>
      <c r="AY246" s="18" t="s">
        <v>201</v>
      </c>
      <c r="BE246" s="162">
        <f t="shared" si="74"/>
        <v>0</v>
      </c>
      <c r="BF246" s="162">
        <f t="shared" si="75"/>
        <v>0</v>
      </c>
      <c r="BG246" s="162">
        <f t="shared" si="76"/>
        <v>0</v>
      </c>
      <c r="BH246" s="162">
        <f t="shared" si="77"/>
        <v>0</v>
      </c>
      <c r="BI246" s="162">
        <f t="shared" si="78"/>
        <v>0</v>
      </c>
      <c r="BJ246" s="18" t="s">
        <v>82</v>
      </c>
      <c r="BK246" s="162">
        <f t="shared" si="79"/>
        <v>0</v>
      </c>
      <c r="BL246" s="18" t="s">
        <v>126</v>
      </c>
      <c r="BM246" s="161" t="s">
        <v>2312</v>
      </c>
    </row>
    <row r="247" spans="1:65" s="2" customFormat="1" ht="16.5" customHeight="1">
      <c r="A247" s="33"/>
      <c r="B247" s="149"/>
      <c r="C247" s="150" t="s">
        <v>907</v>
      </c>
      <c r="D247" s="150" t="s">
        <v>203</v>
      </c>
      <c r="E247" s="151" t="s">
        <v>2643</v>
      </c>
      <c r="F247" s="152" t="s">
        <v>2644</v>
      </c>
      <c r="G247" s="153" t="s">
        <v>2645</v>
      </c>
      <c r="H247" s="154">
        <v>1</v>
      </c>
      <c r="I247" s="155"/>
      <c r="J247" s="156">
        <f t="shared" si="70"/>
        <v>0</v>
      </c>
      <c r="K247" s="152" t="s">
        <v>1</v>
      </c>
      <c r="L247" s="34"/>
      <c r="M247" s="157" t="s">
        <v>1</v>
      </c>
      <c r="N247" s="158" t="s">
        <v>41</v>
      </c>
      <c r="O247" s="59"/>
      <c r="P247" s="159">
        <f t="shared" si="71"/>
        <v>0</v>
      </c>
      <c r="Q247" s="159">
        <v>0</v>
      </c>
      <c r="R247" s="159">
        <f t="shared" si="72"/>
        <v>0</v>
      </c>
      <c r="S247" s="159">
        <v>0</v>
      </c>
      <c r="T247" s="160">
        <f t="shared" si="7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1" t="s">
        <v>126</v>
      </c>
      <c r="AT247" s="161" t="s">
        <v>203</v>
      </c>
      <c r="AU247" s="161" t="s">
        <v>82</v>
      </c>
      <c r="AY247" s="18" t="s">
        <v>201</v>
      </c>
      <c r="BE247" s="162">
        <f t="shared" si="74"/>
        <v>0</v>
      </c>
      <c r="BF247" s="162">
        <f t="shared" si="75"/>
        <v>0</v>
      </c>
      <c r="BG247" s="162">
        <f t="shared" si="76"/>
        <v>0</v>
      </c>
      <c r="BH247" s="162">
        <f t="shared" si="77"/>
        <v>0</v>
      </c>
      <c r="BI247" s="162">
        <f t="shared" si="78"/>
        <v>0</v>
      </c>
      <c r="BJ247" s="18" t="s">
        <v>82</v>
      </c>
      <c r="BK247" s="162">
        <f t="shared" si="79"/>
        <v>0</v>
      </c>
      <c r="BL247" s="18" t="s">
        <v>126</v>
      </c>
      <c r="BM247" s="161" t="s">
        <v>2315</v>
      </c>
    </row>
    <row r="248" spans="1:65" s="2" customFormat="1" ht="16.5" customHeight="1">
      <c r="A248" s="33"/>
      <c r="B248" s="149"/>
      <c r="C248" s="150" t="s">
        <v>911</v>
      </c>
      <c r="D248" s="150" t="s">
        <v>203</v>
      </c>
      <c r="E248" s="151" t="s">
        <v>2646</v>
      </c>
      <c r="F248" s="152" t="s">
        <v>2647</v>
      </c>
      <c r="G248" s="153" t="s">
        <v>2061</v>
      </c>
      <c r="H248" s="154">
        <v>1</v>
      </c>
      <c r="I248" s="155"/>
      <c r="J248" s="156">
        <f t="shared" si="70"/>
        <v>0</v>
      </c>
      <c r="K248" s="152" t="s">
        <v>1</v>
      </c>
      <c r="L248" s="34"/>
      <c r="M248" s="209" t="s">
        <v>1</v>
      </c>
      <c r="N248" s="210" t="s">
        <v>41</v>
      </c>
      <c r="O248" s="211"/>
      <c r="P248" s="212">
        <f t="shared" si="71"/>
        <v>0</v>
      </c>
      <c r="Q248" s="212">
        <v>0</v>
      </c>
      <c r="R248" s="212">
        <f t="shared" si="72"/>
        <v>0</v>
      </c>
      <c r="S248" s="212">
        <v>0</v>
      </c>
      <c r="T248" s="213">
        <f t="shared" si="7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1" t="s">
        <v>126</v>
      </c>
      <c r="AT248" s="161" t="s">
        <v>203</v>
      </c>
      <c r="AU248" s="161" t="s">
        <v>82</v>
      </c>
      <c r="AY248" s="18" t="s">
        <v>201</v>
      </c>
      <c r="BE248" s="162">
        <f t="shared" si="74"/>
        <v>0</v>
      </c>
      <c r="BF248" s="162">
        <f t="shared" si="75"/>
        <v>0</v>
      </c>
      <c r="BG248" s="162">
        <f t="shared" si="76"/>
        <v>0</v>
      </c>
      <c r="BH248" s="162">
        <f t="shared" si="77"/>
        <v>0</v>
      </c>
      <c r="BI248" s="162">
        <f t="shared" si="78"/>
        <v>0</v>
      </c>
      <c r="BJ248" s="18" t="s">
        <v>82</v>
      </c>
      <c r="BK248" s="162">
        <f t="shared" si="79"/>
        <v>0</v>
      </c>
      <c r="BL248" s="18" t="s">
        <v>126</v>
      </c>
      <c r="BM248" s="161" t="s">
        <v>2318</v>
      </c>
    </row>
    <row r="249" spans="1:65" s="2" customFormat="1" ht="6.95" customHeight="1">
      <c r="A249" s="33"/>
      <c r="B249" s="48"/>
      <c r="C249" s="49"/>
      <c r="D249" s="49"/>
      <c r="E249" s="49"/>
      <c r="F249" s="49"/>
      <c r="G249" s="49"/>
      <c r="H249" s="49"/>
      <c r="I249" s="49"/>
      <c r="J249" s="49"/>
      <c r="K249" s="49"/>
      <c r="L249" s="34"/>
      <c r="M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</row>
  </sheetData>
  <autoFilter ref="C131:K248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127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162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0" t="str">
        <f>'Rekapitulace stavby'!K6</f>
        <v>Technikův pavilon</v>
      </c>
      <c r="F7" s="271"/>
      <c r="G7" s="271"/>
      <c r="H7" s="271"/>
      <c r="L7" s="21"/>
    </row>
    <row r="8" spans="1:46" ht="12.75">
      <c r="B8" s="21"/>
      <c r="D8" s="28" t="s">
        <v>163</v>
      </c>
      <c r="L8" s="21"/>
    </row>
    <row r="9" spans="1:46" s="1" customFormat="1" ht="16.5" customHeight="1">
      <c r="B9" s="21"/>
      <c r="E9" s="270" t="s">
        <v>164</v>
      </c>
      <c r="F9" s="254"/>
      <c r="G9" s="254"/>
      <c r="H9" s="254"/>
      <c r="L9" s="21"/>
    </row>
    <row r="10" spans="1:46" s="1" customFormat="1" ht="12" customHeight="1">
      <c r="B10" s="21"/>
      <c r="D10" s="28" t="s">
        <v>165</v>
      </c>
      <c r="L10" s="21"/>
    </row>
    <row r="11" spans="1:46" s="2" customFormat="1" ht="16.5" customHeight="1">
      <c r="A11" s="33"/>
      <c r="B11" s="34"/>
      <c r="C11" s="33"/>
      <c r="D11" s="33"/>
      <c r="E11" s="274" t="s">
        <v>2031</v>
      </c>
      <c r="F11" s="272"/>
      <c r="G11" s="272"/>
      <c r="H11" s="272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2648</v>
      </c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33" t="s">
        <v>2649</v>
      </c>
      <c r="F13" s="272"/>
      <c r="G13" s="272"/>
      <c r="H13" s="272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1.25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28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20</v>
      </c>
      <c r="E16" s="33"/>
      <c r="F16" s="26" t="s">
        <v>167</v>
      </c>
      <c r="G16" s="33"/>
      <c r="H16" s="33"/>
      <c r="I16" s="28" t="s">
        <v>22</v>
      </c>
      <c r="J16" s="56" t="str">
        <f>'Rekapitulace stavby'!AN8</f>
        <v>21. 11. 2024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24</v>
      </c>
      <c r="E18" s="33"/>
      <c r="F18" s="33"/>
      <c r="G18" s="33"/>
      <c r="H18" s="33"/>
      <c r="I18" s="28" t="s">
        <v>25</v>
      </c>
      <c r="J18" s="26" t="str">
        <f>IF('Rekapitulace stavby'!AN10="","",'Rekapitulace stavby'!AN10)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tr">
        <f>IF('Rekapitulace stavby'!E11="","",'Rekapitulace stavby'!E11)</f>
        <v>Statutární město Liberec, nám.Dr.E.Beneše</v>
      </c>
      <c r="F19" s="33"/>
      <c r="G19" s="33"/>
      <c r="H19" s="33"/>
      <c r="I19" s="28" t="s">
        <v>27</v>
      </c>
      <c r="J19" s="26" t="str">
        <f>IF('Rekapitulace stavby'!AN11="","",'Rekapitulace stavby'!AN11)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28</v>
      </c>
      <c r="E21" s="33"/>
      <c r="F21" s="33"/>
      <c r="G21" s="33"/>
      <c r="H21" s="33"/>
      <c r="I21" s="28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73" t="str">
        <f>'Rekapitulace stavby'!E14</f>
        <v>Vyplň údaj</v>
      </c>
      <c r="F22" s="253"/>
      <c r="G22" s="253"/>
      <c r="H22" s="253"/>
      <c r="I22" s="28" t="s">
        <v>27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30</v>
      </c>
      <c r="E24" s="33"/>
      <c r="F24" s="33"/>
      <c r="G24" s="33"/>
      <c r="H24" s="33"/>
      <c r="I24" s="28" t="s">
        <v>25</v>
      </c>
      <c r="J24" s="26" t="str">
        <f>IF('Rekapitulace stavby'!AN16="","",'Rekapitulace stavby'!AN16)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tr">
        <f>IF('Rekapitulace stavby'!E17="","",'Rekapitulace stavby'!E17)</f>
        <v>Kancelář architektury města, nám.Dr.E.Beneše</v>
      </c>
      <c r="F25" s="33"/>
      <c r="G25" s="33"/>
      <c r="H25" s="33"/>
      <c r="I25" s="28" t="s">
        <v>27</v>
      </c>
      <c r="J25" s="26" t="str">
        <f>IF('Rekapitulace stavby'!AN17="","",'Rekapitulace stavby'!AN17)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33</v>
      </c>
      <c r="E27" s="33"/>
      <c r="F27" s="33"/>
      <c r="G27" s="33"/>
      <c r="H27" s="33"/>
      <c r="I27" s="28" t="s">
        <v>25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>PROPOS Liberec s.r.o.</v>
      </c>
      <c r="F28" s="33"/>
      <c r="G28" s="33"/>
      <c r="H28" s="33"/>
      <c r="I28" s="28" t="s">
        <v>27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35</v>
      </c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0"/>
      <c r="B31" s="101"/>
      <c r="C31" s="100"/>
      <c r="D31" s="100"/>
      <c r="E31" s="258" t="s">
        <v>1</v>
      </c>
      <c r="F31" s="258"/>
      <c r="G31" s="258"/>
      <c r="H31" s="258"/>
      <c r="I31" s="100"/>
      <c r="J31" s="100"/>
      <c r="K31" s="100"/>
      <c r="L31" s="102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2" customFormat="1" ht="6.95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3" t="s">
        <v>36</v>
      </c>
      <c r="E34" s="33"/>
      <c r="F34" s="33"/>
      <c r="G34" s="33"/>
      <c r="H34" s="33"/>
      <c r="I34" s="33"/>
      <c r="J34" s="72">
        <f>ROUND(J126,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67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3"/>
      <c r="F36" s="37" t="s">
        <v>38</v>
      </c>
      <c r="G36" s="33"/>
      <c r="H36" s="33"/>
      <c r="I36" s="37" t="s">
        <v>37</v>
      </c>
      <c r="J36" s="37" t="s">
        <v>39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4"/>
      <c r="C37" s="33"/>
      <c r="D37" s="104" t="s">
        <v>40</v>
      </c>
      <c r="E37" s="28" t="s">
        <v>41</v>
      </c>
      <c r="F37" s="105">
        <f>ROUND((SUM(BE126:BE255)),  2)</f>
        <v>0</v>
      </c>
      <c r="G37" s="33"/>
      <c r="H37" s="33"/>
      <c r="I37" s="106">
        <v>0.21</v>
      </c>
      <c r="J37" s="105">
        <f>ROUND(((SUM(BE126:BE255))*I37),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28" t="s">
        <v>42</v>
      </c>
      <c r="F38" s="105">
        <f>ROUND((SUM(BF126:BF255)),  2)</f>
        <v>0</v>
      </c>
      <c r="G38" s="33"/>
      <c r="H38" s="33"/>
      <c r="I38" s="106">
        <v>0.12</v>
      </c>
      <c r="J38" s="105">
        <f>ROUND(((SUM(BF126:BF255))*I38),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43</v>
      </c>
      <c r="F39" s="105">
        <f>ROUND((SUM(BG126:BG255)),  2)</f>
        <v>0</v>
      </c>
      <c r="G39" s="33"/>
      <c r="H39" s="33"/>
      <c r="I39" s="106">
        <v>0.21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44</v>
      </c>
      <c r="F40" s="105">
        <f>ROUND((SUM(BH126:BH255)),  2)</f>
        <v>0</v>
      </c>
      <c r="G40" s="33"/>
      <c r="H40" s="33"/>
      <c r="I40" s="106">
        <v>0.12</v>
      </c>
      <c r="J40" s="105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28" t="s">
        <v>45</v>
      </c>
      <c r="F41" s="105">
        <f>ROUND((SUM(BI126:BI255)),  2)</f>
        <v>0</v>
      </c>
      <c r="G41" s="33"/>
      <c r="H41" s="33"/>
      <c r="I41" s="106">
        <v>0</v>
      </c>
      <c r="J41" s="105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07"/>
      <c r="D43" s="108" t="s">
        <v>46</v>
      </c>
      <c r="E43" s="61"/>
      <c r="F43" s="61"/>
      <c r="G43" s="109" t="s">
        <v>47</v>
      </c>
      <c r="H43" s="110" t="s">
        <v>48</v>
      </c>
      <c r="I43" s="61"/>
      <c r="J43" s="111">
        <f>SUM(J34:J41)</f>
        <v>0</v>
      </c>
      <c r="K43" s="112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0" t="str">
        <f>E7</f>
        <v>Technikův pavilon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163</v>
      </c>
      <c r="L86" s="21"/>
    </row>
    <row r="87" spans="1:31" s="1" customFormat="1" ht="16.5" customHeight="1">
      <c r="B87" s="21"/>
      <c r="E87" s="270" t="s">
        <v>164</v>
      </c>
      <c r="F87" s="254"/>
      <c r="G87" s="254"/>
      <c r="H87" s="254"/>
      <c r="L87" s="21"/>
    </row>
    <row r="88" spans="1:31" s="1" customFormat="1" ht="12" customHeight="1">
      <c r="B88" s="21"/>
      <c r="C88" s="28" t="s">
        <v>165</v>
      </c>
      <c r="L88" s="21"/>
    </row>
    <row r="89" spans="1:31" s="2" customFormat="1" ht="16.5" customHeight="1">
      <c r="A89" s="33"/>
      <c r="B89" s="34"/>
      <c r="C89" s="33"/>
      <c r="D89" s="33"/>
      <c r="E89" s="274" t="s">
        <v>2031</v>
      </c>
      <c r="F89" s="272"/>
      <c r="G89" s="272"/>
      <c r="H89" s="272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2648</v>
      </c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33" t="str">
        <f>E13</f>
        <v>03.1 - Silnoproud</v>
      </c>
      <c r="F91" s="272"/>
      <c r="G91" s="272"/>
      <c r="H91" s="272"/>
      <c r="I91" s="3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20</v>
      </c>
      <c r="D93" s="33"/>
      <c r="E93" s="33"/>
      <c r="F93" s="26" t="str">
        <f>F16</f>
        <v xml:space="preserve"> </v>
      </c>
      <c r="G93" s="33"/>
      <c r="H93" s="33"/>
      <c r="I93" s="28" t="s">
        <v>22</v>
      </c>
      <c r="J93" s="56" t="str">
        <f>IF(J16="","",J16)</f>
        <v>21. 11. 2024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40.15" customHeight="1">
      <c r="A95" s="33"/>
      <c r="B95" s="34"/>
      <c r="C95" s="28" t="s">
        <v>24</v>
      </c>
      <c r="D95" s="33"/>
      <c r="E95" s="33"/>
      <c r="F95" s="26" t="str">
        <f>E19</f>
        <v>Statutární město Liberec, nám.Dr.E.Beneše</v>
      </c>
      <c r="G95" s="33"/>
      <c r="H95" s="33"/>
      <c r="I95" s="28" t="s">
        <v>30</v>
      </c>
      <c r="J95" s="31" t="str">
        <f>E25</f>
        <v>Kancelář architektury města, nám.Dr.E.Beneše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5.7" customHeight="1">
      <c r="A96" s="33"/>
      <c r="B96" s="34"/>
      <c r="C96" s="28" t="s">
        <v>28</v>
      </c>
      <c r="D96" s="33"/>
      <c r="E96" s="33"/>
      <c r="F96" s="26" t="str">
        <f>IF(E22="","",E22)</f>
        <v>Vyplň údaj</v>
      </c>
      <c r="G96" s="33"/>
      <c r="H96" s="33"/>
      <c r="I96" s="28" t="s">
        <v>33</v>
      </c>
      <c r="J96" s="31" t="str">
        <f>E28</f>
        <v>PROPOS Liberec s.r.o.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15" t="s">
        <v>169</v>
      </c>
      <c r="D98" s="107"/>
      <c r="E98" s="107"/>
      <c r="F98" s="107"/>
      <c r="G98" s="107"/>
      <c r="H98" s="107"/>
      <c r="I98" s="107"/>
      <c r="J98" s="116" t="s">
        <v>170</v>
      </c>
      <c r="K98" s="107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17" t="s">
        <v>171</v>
      </c>
      <c r="D100" s="33"/>
      <c r="E100" s="33"/>
      <c r="F100" s="33"/>
      <c r="G100" s="33"/>
      <c r="H100" s="33"/>
      <c r="I100" s="33"/>
      <c r="J100" s="72">
        <f>J126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172</v>
      </c>
    </row>
    <row r="101" spans="1:47" s="9" customFormat="1" ht="24.95" customHeight="1">
      <c r="B101" s="118"/>
      <c r="D101" s="119" t="s">
        <v>2650</v>
      </c>
      <c r="E101" s="120"/>
      <c r="F101" s="120"/>
      <c r="G101" s="120"/>
      <c r="H101" s="120"/>
      <c r="I101" s="120"/>
      <c r="J101" s="121">
        <f>J127</f>
        <v>0</v>
      </c>
      <c r="L101" s="118"/>
    </row>
    <row r="102" spans="1:47" s="9" customFormat="1" ht="24.95" customHeight="1">
      <c r="B102" s="118"/>
      <c r="D102" s="119" t="s">
        <v>2651</v>
      </c>
      <c r="E102" s="120"/>
      <c r="F102" s="120"/>
      <c r="G102" s="120"/>
      <c r="H102" s="120"/>
      <c r="I102" s="120"/>
      <c r="J102" s="121">
        <f>J226</f>
        <v>0</v>
      </c>
      <c r="L102" s="118"/>
    </row>
    <row r="103" spans="1:47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47" s="2" customFormat="1" ht="6.95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47" s="2" customFormat="1" ht="6.95" customHeight="1">
      <c r="A108" s="33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24.95" customHeight="1">
      <c r="A109" s="33"/>
      <c r="B109" s="34"/>
      <c r="C109" s="22" t="s">
        <v>186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2" customHeight="1">
      <c r="A111" s="33"/>
      <c r="B111" s="34"/>
      <c r="C111" s="28" t="s">
        <v>16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6.5" customHeight="1">
      <c r="A112" s="33"/>
      <c r="B112" s="34"/>
      <c r="C112" s="33"/>
      <c r="D112" s="33"/>
      <c r="E112" s="270" t="str">
        <f>E7</f>
        <v>Technikův pavilon</v>
      </c>
      <c r="F112" s="271"/>
      <c r="G112" s="271"/>
      <c r="H112" s="271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1" customFormat="1" ht="12" customHeight="1">
      <c r="B113" s="21"/>
      <c r="C113" s="28" t="s">
        <v>163</v>
      </c>
      <c r="L113" s="21"/>
    </row>
    <row r="114" spans="1:65" s="1" customFormat="1" ht="16.5" customHeight="1">
      <c r="B114" s="21"/>
      <c r="E114" s="270" t="s">
        <v>164</v>
      </c>
      <c r="F114" s="254"/>
      <c r="G114" s="254"/>
      <c r="H114" s="254"/>
      <c r="L114" s="21"/>
    </row>
    <row r="115" spans="1:65" s="1" customFormat="1" ht="12" customHeight="1">
      <c r="B115" s="21"/>
      <c r="C115" s="28" t="s">
        <v>165</v>
      </c>
      <c r="L115" s="21"/>
    </row>
    <row r="116" spans="1:65" s="2" customFormat="1" ht="16.5" customHeight="1">
      <c r="A116" s="33"/>
      <c r="B116" s="34"/>
      <c r="C116" s="33"/>
      <c r="D116" s="33"/>
      <c r="E116" s="274" t="s">
        <v>2031</v>
      </c>
      <c r="F116" s="272"/>
      <c r="G116" s="272"/>
      <c r="H116" s="272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2648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6.5" customHeight="1">
      <c r="A118" s="33"/>
      <c r="B118" s="34"/>
      <c r="C118" s="33"/>
      <c r="D118" s="33"/>
      <c r="E118" s="233" t="str">
        <f>E13</f>
        <v>03.1 - Silnoproud</v>
      </c>
      <c r="F118" s="272"/>
      <c r="G118" s="272"/>
      <c r="H118" s="272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2" customHeight="1">
      <c r="A120" s="33"/>
      <c r="B120" s="34"/>
      <c r="C120" s="28" t="s">
        <v>20</v>
      </c>
      <c r="D120" s="33"/>
      <c r="E120" s="33"/>
      <c r="F120" s="26" t="str">
        <f>F16</f>
        <v xml:space="preserve"> </v>
      </c>
      <c r="G120" s="33"/>
      <c r="H120" s="33"/>
      <c r="I120" s="28" t="s">
        <v>22</v>
      </c>
      <c r="J120" s="56" t="str">
        <f>IF(J16="","",J16)</f>
        <v>21. 11. 2024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40.15" customHeight="1">
      <c r="A122" s="33"/>
      <c r="B122" s="34"/>
      <c r="C122" s="28" t="s">
        <v>24</v>
      </c>
      <c r="D122" s="33"/>
      <c r="E122" s="33"/>
      <c r="F122" s="26" t="str">
        <f>E19</f>
        <v>Statutární město Liberec, nám.Dr.E.Beneše</v>
      </c>
      <c r="G122" s="33"/>
      <c r="H122" s="33"/>
      <c r="I122" s="28" t="s">
        <v>30</v>
      </c>
      <c r="J122" s="31" t="str">
        <f>E25</f>
        <v>Kancelář architektury města, nám.Dr.E.Beneše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25.7" customHeight="1">
      <c r="A123" s="33"/>
      <c r="B123" s="34"/>
      <c r="C123" s="28" t="s">
        <v>28</v>
      </c>
      <c r="D123" s="33"/>
      <c r="E123" s="33"/>
      <c r="F123" s="26" t="str">
        <f>IF(E22="","",E22)</f>
        <v>Vyplň údaj</v>
      </c>
      <c r="G123" s="33"/>
      <c r="H123" s="33"/>
      <c r="I123" s="28" t="s">
        <v>33</v>
      </c>
      <c r="J123" s="31" t="str">
        <f>E28</f>
        <v>PROPOS Liberec s.r.o.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11" customFormat="1" ht="29.25" customHeight="1">
      <c r="A125" s="126"/>
      <c r="B125" s="127"/>
      <c r="C125" s="128" t="s">
        <v>187</v>
      </c>
      <c r="D125" s="129" t="s">
        <v>61</v>
      </c>
      <c r="E125" s="129" t="s">
        <v>57</v>
      </c>
      <c r="F125" s="129" t="s">
        <v>58</v>
      </c>
      <c r="G125" s="129" t="s">
        <v>188</v>
      </c>
      <c r="H125" s="129" t="s">
        <v>189</v>
      </c>
      <c r="I125" s="129" t="s">
        <v>190</v>
      </c>
      <c r="J125" s="129" t="s">
        <v>170</v>
      </c>
      <c r="K125" s="130" t="s">
        <v>191</v>
      </c>
      <c r="L125" s="131"/>
      <c r="M125" s="63" t="s">
        <v>1</v>
      </c>
      <c r="N125" s="64" t="s">
        <v>40</v>
      </c>
      <c r="O125" s="64" t="s">
        <v>192</v>
      </c>
      <c r="P125" s="64" t="s">
        <v>193</v>
      </c>
      <c r="Q125" s="64" t="s">
        <v>194</v>
      </c>
      <c r="R125" s="64" t="s">
        <v>195</v>
      </c>
      <c r="S125" s="64" t="s">
        <v>196</v>
      </c>
      <c r="T125" s="65" t="s">
        <v>197</v>
      </c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</row>
    <row r="126" spans="1:65" s="2" customFormat="1" ht="22.9" customHeight="1">
      <c r="A126" s="33"/>
      <c r="B126" s="34"/>
      <c r="C126" s="70" t="s">
        <v>198</v>
      </c>
      <c r="D126" s="33"/>
      <c r="E126" s="33"/>
      <c r="F126" s="33"/>
      <c r="G126" s="33"/>
      <c r="H126" s="33"/>
      <c r="I126" s="33"/>
      <c r="J126" s="132">
        <f>BK126</f>
        <v>0</v>
      </c>
      <c r="K126" s="33"/>
      <c r="L126" s="34"/>
      <c r="M126" s="66"/>
      <c r="N126" s="57"/>
      <c r="O126" s="67"/>
      <c r="P126" s="133">
        <f>P127+P226</f>
        <v>0</v>
      </c>
      <c r="Q126" s="67"/>
      <c r="R126" s="133">
        <f>R127+R226</f>
        <v>0</v>
      </c>
      <c r="S126" s="67"/>
      <c r="T126" s="134">
        <f>T127+T226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75</v>
      </c>
      <c r="AU126" s="18" t="s">
        <v>172</v>
      </c>
      <c r="BK126" s="135">
        <f>BK127+BK226</f>
        <v>0</v>
      </c>
    </row>
    <row r="127" spans="1:65" s="12" customFormat="1" ht="25.9" customHeight="1">
      <c r="B127" s="136"/>
      <c r="D127" s="137" t="s">
        <v>75</v>
      </c>
      <c r="E127" s="138" t="s">
        <v>2652</v>
      </c>
      <c r="F127" s="138" t="s">
        <v>125</v>
      </c>
      <c r="I127" s="139"/>
      <c r="J127" s="140">
        <f>BK127</f>
        <v>0</v>
      </c>
      <c r="L127" s="136"/>
      <c r="M127" s="141"/>
      <c r="N127" s="142"/>
      <c r="O127" s="142"/>
      <c r="P127" s="143">
        <f>SUM(P128:P225)</f>
        <v>0</v>
      </c>
      <c r="Q127" s="142"/>
      <c r="R127" s="143">
        <f>SUM(R128:R225)</f>
        <v>0</v>
      </c>
      <c r="S127" s="142"/>
      <c r="T127" s="144">
        <f>SUM(T128:T225)</f>
        <v>0</v>
      </c>
      <c r="AR127" s="137" t="s">
        <v>82</v>
      </c>
      <c r="AT127" s="145" t="s">
        <v>75</v>
      </c>
      <c r="AU127" s="145" t="s">
        <v>76</v>
      </c>
      <c r="AY127" s="137" t="s">
        <v>201</v>
      </c>
      <c r="BK127" s="146">
        <f>SUM(BK128:BK225)</f>
        <v>0</v>
      </c>
    </row>
    <row r="128" spans="1:65" s="2" customFormat="1" ht="16.5" customHeight="1">
      <c r="A128" s="33"/>
      <c r="B128" s="149"/>
      <c r="C128" s="150" t="s">
        <v>82</v>
      </c>
      <c r="D128" s="150" t="s">
        <v>203</v>
      </c>
      <c r="E128" s="151" t="s">
        <v>2653</v>
      </c>
      <c r="F128" s="152" t="s">
        <v>2654</v>
      </c>
      <c r="G128" s="153" t="s">
        <v>221</v>
      </c>
      <c r="H128" s="154">
        <v>1</v>
      </c>
      <c r="I128" s="155"/>
      <c r="J128" s="156">
        <f t="shared" ref="J128:J175" si="0">ROUND(I128*H128,2)</f>
        <v>0</v>
      </c>
      <c r="K128" s="152" t="s">
        <v>1</v>
      </c>
      <c r="L128" s="34"/>
      <c r="M128" s="157" t="s">
        <v>1</v>
      </c>
      <c r="N128" s="158" t="s">
        <v>41</v>
      </c>
      <c r="O128" s="59"/>
      <c r="P128" s="159">
        <f t="shared" ref="P128:P175" si="1">O128*H128</f>
        <v>0</v>
      </c>
      <c r="Q128" s="159">
        <v>0</v>
      </c>
      <c r="R128" s="159">
        <f t="shared" ref="R128:R175" si="2">Q128*H128</f>
        <v>0</v>
      </c>
      <c r="S128" s="159">
        <v>0</v>
      </c>
      <c r="T128" s="160">
        <f t="shared" ref="T128:T175" si="3"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126</v>
      </c>
      <c r="AT128" s="161" t="s">
        <v>203</v>
      </c>
      <c r="AU128" s="161" t="s">
        <v>82</v>
      </c>
      <c r="AY128" s="18" t="s">
        <v>201</v>
      </c>
      <c r="BE128" s="162">
        <f t="shared" ref="BE128:BE175" si="4">IF(N128="základní",J128,0)</f>
        <v>0</v>
      </c>
      <c r="BF128" s="162">
        <f t="shared" ref="BF128:BF175" si="5">IF(N128="snížená",J128,0)</f>
        <v>0</v>
      </c>
      <c r="BG128" s="162">
        <f t="shared" ref="BG128:BG175" si="6">IF(N128="zákl. přenesená",J128,0)</f>
        <v>0</v>
      </c>
      <c r="BH128" s="162">
        <f t="shared" ref="BH128:BH175" si="7">IF(N128="sníž. přenesená",J128,0)</f>
        <v>0</v>
      </c>
      <c r="BI128" s="162">
        <f t="shared" ref="BI128:BI175" si="8">IF(N128="nulová",J128,0)</f>
        <v>0</v>
      </c>
      <c r="BJ128" s="18" t="s">
        <v>82</v>
      </c>
      <c r="BK128" s="162">
        <f t="shared" ref="BK128:BK175" si="9">ROUND(I128*H128,2)</f>
        <v>0</v>
      </c>
      <c r="BL128" s="18" t="s">
        <v>126</v>
      </c>
      <c r="BM128" s="161" t="s">
        <v>84</v>
      </c>
    </row>
    <row r="129" spans="1:65" s="2" customFormat="1" ht="16.5" customHeight="1">
      <c r="A129" s="33"/>
      <c r="B129" s="149"/>
      <c r="C129" s="150" t="s">
        <v>84</v>
      </c>
      <c r="D129" s="150" t="s">
        <v>203</v>
      </c>
      <c r="E129" s="151" t="s">
        <v>2655</v>
      </c>
      <c r="F129" s="152" t="s">
        <v>2656</v>
      </c>
      <c r="G129" s="153" t="s">
        <v>221</v>
      </c>
      <c r="H129" s="154">
        <v>1</v>
      </c>
      <c r="I129" s="155"/>
      <c r="J129" s="156">
        <f t="shared" si="0"/>
        <v>0</v>
      </c>
      <c r="K129" s="152" t="s">
        <v>1</v>
      </c>
      <c r="L129" s="34"/>
      <c r="M129" s="157" t="s">
        <v>1</v>
      </c>
      <c r="N129" s="158" t="s">
        <v>41</v>
      </c>
      <c r="O129" s="59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126</v>
      </c>
      <c r="AT129" s="161" t="s">
        <v>203</v>
      </c>
      <c r="AU129" s="161" t="s">
        <v>82</v>
      </c>
      <c r="AY129" s="18" t="s">
        <v>201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8" t="s">
        <v>82</v>
      </c>
      <c r="BK129" s="162">
        <f t="shared" si="9"/>
        <v>0</v>
      </c>
      <c r="BL129" s="18" t="s">
        <v>126</v>
      </c>
      <c r="BM129" s="161" t="s">
        <v>126</v>
      </c>
    </row>
    <row r="130" spans="1:65" s="2" customFormat="1" ht="16.5" customHeight="1">
      <c r="A130" s="33"/>
      <c r="B130" s="149"/>
      <c r="C130" s="150" t="s">
        <v>97</v>
      </c>
      <c r="D130" s="150" t="s">
        <v>203</v>
      </c>
      <c r="E130" s="151" t="s">
        <v>2657</v>
      </c>
      <c r="F130" s="152" t="s">
        <v>2658</v>
      </c>
      <c r="G130" s="153" t="s">
        <v>221</v>
      </c>
      <c r="H130" s="154">
        <v>1</v>
      </c>
      <c r="I130" s="155"/>
      <c r="J130" s="156">
        <f t="shared" si="0"/>
        <v>0</v>
      </c>
      <c r="K130" s="152" t="s">
        <v>1</v>
      </c>
      <c r="L130" s="34"/>
      <c r="M130" s="157" t="s">
        <v>1</v>
      </c>
      <c r="N130" s="158" t="s">
        <v>41</v>
      </c>
      <c r="O130" s="59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126</v>
      </c>
      <c r="AT130" s="161" t="s">
        <v>203</v>
      </c>
      <c r="AU130" s="161" t="s">
        <v>82</v>
      </c>
      <c r="AY130" s="18" t="s">
        <v>201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8" t="s">
        <v>82</v>
      </c>
      <c r="BK130" s="162">
        <f t="shared" si="9"/>
        <v>0</v>
      </c>
      <c r="BL130" s="18" t="s">
        <v>126</v>
      </c>
      <c r="BM130" s="161" t="s">
        <v>222</v>
      </c>
    </row>
    <row r="131" spans="1:65" s="2" customFormat="1" ht="16.5" customHeight="1">
      <c r="A131" s="33"/>
      <c r="B131" s="149"/>
      <c r="C131" s="150" t="s">
        <v>126</v>
      </c>
      <c r="D131" s="150" t="s">
        <v>203</v>
      </c>
      <c r="E131" s="151" t="s">
        <v>2659</v>
      </c>
      <c r="F131" s="152" t="s">
        <v>2660</v>
      </c>
      <c r="G131" s="153" t="s">
        <v>721</v>
      </c>
      <c r="H131" s="154">
        <v>3</v>
      </c>
      <c r="I131" s="155"/>
      <c r="J131" s="156">
        <f t="shared" si="0"/>
        <v>0</v>
      </c>
      <c r="K131" s="152" t="s">
        <v>1</v>
      </c>
      <c r="L131" s="34"/>
      <c r="M131" s="157" t="s">
        <v>1</v>
      </c>
      <c r="N131" s="158" t="s">
        <v>41</v>
      </c>
      <c r="O131" s="59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126</v>
      </c>
      <c r="AT131" s="161" t="s">
        <v>203</v>
      </c>
      <c r="AU131" s="161" t="s">
        <v>82</v>
      </c>
      <c r="AY131" s="18" t="s">
        <v>201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8" t="s">
        <v>82</v>
      </c>
      <c r="BK131" s="162">
        <f t="shared" si="9"/>
        <v>0</v>
      </c>
      <c r="BL131" s="18" t="s">
        <v>126</v>
      </c>
      <c r="BM131" s="161" t="s">
        <v>216</v>
      </c>
    </row>
    <row r="132" spans="1:65" s="2" customFormat="1" ht="16.5" customHeight="1">
      <c r="A132" s="33"/>
      <c r="B132" s="149"/>
      <c r="C132" s="150" t="s">
        <v>229</v>
      </c>
      <c r="D132" s="150" t="s">
        <v>203</v>
      </c>
      <c r="E132" s="151" t="s">
        <v>2661</v>
      </c>
      <c r="F132" s="152" t="s">
        <v>2662</v>
      </c>
      <c r="G132" s="153" t="s">
        <v>221</v>
      </c>
      <c r="H132" s="154">
        <v>1</v>
      </c>
      <c r="I132" s="155"/>
      <c r="J132" s="156">
        <f t="shared" si="0"/>
        <v>0</v>
      </c>
      <c r="K132" s="152" t="s">
        <v>1</v>
      </c>
      <c r="L132" s="34"/>
      <c r="M132" s="157" t="s">
        <v>1</v>
      </c>
      <c r="N132" s="158" t="s">
        <v>41</v>
      </c>
      <c r="O132" s="59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126</v>
      </c>
      <c r="AT132" s="161" t="s">
        <v>203</v>
      </c>
      <c r="AU132" s="161" t="s">
        <v>82</v>
      </c>
      <c r="AY132" s="18" t="s">
        <v>201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8" t="s">
        <v>82</v>
      </c>
      <c r="BK132" s="162">
        <f t="shared" si="9"/>
        <v>0</v>
      </c>
      <c r="BL132" s="18" t="s">
        <v>126</v>
      </c>
      <c r="BM132" s="161" t="s">
        <v>233</v>
      </c>
    </row>
    <row r="133" spans="1:65" s="2" customFormat="1" ht="21.75" customHeight="1">
      <c r="A133" s="33"/>
      <c r="B133" s="149"/>
      <c r="C133" s="150" t="s">
        <v>222</v>
      </c>
      <c r="D133" s="150" t="s">
        <v>203</v>
      </c>
      <c r="E133" s="151" t="s">
        <v>2663</v>
      </c>
      <c r="F133" s="152" t="s">
        <v>2664</v>
      </c>
      <c r="G133" s="153" t="s">
        <v>721</v>
      </c>
      <c r="H133" s="154">
        <v>1</v>
      </c>
      <c r="I133" s="155"/>
      <c r="J133" s="156">
        <f t="shared" si="0"/>
        <v>0</v>
      </c>
      <c r="K133" s="152" t="s">
        <v>1</v>
      </c>
      <c r="L133" s="34"/>
      <c r="M133" s="157" t="s">
        <v>1</v>
      </c>
      <c r="N133" s="158" t="s">
        <v>41</v>
      </c>
      <c r="O133" s="59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126</v>
      </c>
      <c r="AT133" s="161" t="s">
        <v>203</v>
      </c>
      <c r="AU133" s="161" t="s">
        <v>82</v>
      </c>
      <c r="AY133" s="18" t="s">
        <v>201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8" t="s">
        <v>82</v>
      </c>
      <c r="BK133" s="162">
        <f t="shared" si="9"/>
        <v>0</v>
      </c>
      <c r="BL133" s="18" t="s">
        <v>126</v>
      </c>
      <c r="BM133" s="161" t="s">
        <v>8</v>
      </c>
    </row>
    <row r="134" spans="1:65" s="2" customFormat="1" ht="16.5" customHeight="1">
      <c r="A134" s="33"/>
      <c r="B134" s="149"/>
      <c r="C134" s="150" t="s">
        <v>244</v>
      </c>
      <c r="D134" s="150" t="s">
        <v>203</v>
      </c>
      <c r="E134" s="151" t="s">
        <v>2665</v>
      </c>
      <c r="F134" s="152" t="s">
        <v>2666</v>
      </c>
      <c r="G134" s="153" t="s">
        <v>721</v>
      </c>
      <c r="H134" s="154">
        <v>1</v>
      </c>
      <c r="I134" s="155"/>
      <c r="J134" s="156">
        <f t="shared" si="0"/>
        <v>0</v>
      </c>
      <c r="K134" s="152" t="s">
        <v>1</v>
      </c>
      <c r="L134" s="34"/>
      <c r="M134" s="157" t="s">
        <v>1</v>
      </c>
      <c r="N134" s="158" t="s">
        <v>41</v>
      </c>
      <c r="O134" s="59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126</v>
      </c>
      <c r="AT134" s="161" t="s">
        <v>203</v>
      </c>
      <c r="AU134" s="161" t="s">
        <v>82</v>
      </c>
      <c r="AY134" s="18" t="s">
        <v>201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8" t="s">
        <v>82</v>
      </c>
      <c r="BK134" s="162">
        <f t="shared" si="9"/>
        <v>0</v>
      </c>
      <c r="BL134" s="18" t="s">
        <v>126</v>
      </c>
      <c r="BM134" s="161" t="s">
        <v>247</v>
      </c>
    </row>
    <row r="135" spans="1:65" s="2" customFormat="1" ht="16.5" customHeight="1">
      <c r="A135" s="33"/>
      <c r="B135" s="149"/>
      <c r="C135" s="150" t="s">
        <v>216</v>
      </c>
      <c r="D135" s="150" t="s">
        <v>203</v>
      </c>
      <c r="E135" s="151" t="s">
        <v>2667</v>
      </c>
      <c r="F135" s="152" t="s">
        <v>2668</v>
      </c>
      <c r="G135" s="153" t="s">
        <v>221</v>
      </c>
      <c r="H135" s="154">
        <v>1</v>
      </c>
      <c r="I135" s="155"/>
      <c r="J135" s="156">
        <f t="shared" si="0"/>
        <v>0</v>
      </c>
      <c r="K135" s="152" t="s">
        <v>1</v>
      </c>
      <c r="L135" s="34"/>
      <c r="M135" s="157" t="s">
        <v>1</v>
      </c>
      <c r="N135" s="158" t="s">
        <v>41</v>
      </c>
      <c r="O135" s="59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126</v>
      </c>
      <c r="AT135" s="161" t="s">
        <v>203</v>
      </c>
      <c r="AU135" s="161" t="s">
        <v>82</v>
      </c>
      <c r="AY135" s="18" t="s">
        <v>201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8" t="s">
        <v>82</v>
      </c>
      <c r="BK135" s="162">
        <f t="shared" si="9"/>
        <v>0</v>
      </c>
      <c r="BL135" s="18" t="s">
        <v>126</v>
      </c>
      <c r="BM135" s="161" t="s">
        <v>250</v>
      </c>
    </row>
    <row r="136" spans="1:65" s="2" customFormat="1" ht="16.5" customHeight="1">
      <c r="A136" s="33"/>
      <c r="B136" s="149"/>
      <c r="C136" s="150" t="s">
        <v>227</v>
      </c>
      <c r="D136" s="150" t="s">
        <v>203</v>
      </c>
      <c r="E136" s="151" t="s">
        <v>2669</v>
      </c>
      <c r="F136" s="152" t="s">
        <v>2670</v>
      </c>
      <c r="G136" s="153" t="s">
        <v>221</v>
      </c>
      <c r="H136" s="154">
        <v>1</v>
      </c>
      <c r="I136" s="155"/>
      <c r="J136" s="156">
        <f t="shared" si="0"/>
        <v>0</v>
      </c>
      <c r="K136" s="152" t="s">
        <v>1</v>
      </c>
      <c r="L136" s="34"/>
      <c r="M136" s="157" t="s">
        <v>1</v>
      </c>
      <c r="N136" s="158" t="s">
        <v>41</v>
      </c>
      <c r="O136" s="59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126</v>
      </c>
      <c r="AT136" s="161" t="s">
        <v>203</v>
      </c>
      <c r="AU136" s="161" t="s">
        <v>82</v>
      </c>
      <c r="AY136" s="18" t="s">
        <v>201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8" t="s">
        <v>82</v>
      </c>
      <c r="BK136" s="162">
        <f t="shared" si="9"/>
        <v>0</v>
      </c>
      <c r="BL136" s="18" t="s">
        <v>126</v>
      </c>
      <c r="BM136" s="161" t="s">
        <v>254</v>
      </c>
    </row>
    <row r="137" spans="1:65" s="2" customFormat="1" ht="16.5" customHeight="1">
      <c r="A137" s="33"/>
      <c r="B137" s="149"/>
      <c r="C137" s="150" t="s">
        <v>233</v>
      </c>
      <c r="D137" s="150" t="s">
        <v>203</v>
      </c>
      <c r="E137" s="151" t="s">
        <v>2671</v>
      </c>
      <c r="F137" s="152" t="s">
        <v>2672</v>
      </c>
      <c r="G137" s="153" t="s">
        <v>556</v>
      </c>
      <c r="H137" s="154">
        <v>25</v>
      </c>
      <c r="I137" s="155"/>
      <c r="J137" s="156">
        <f t="shared" si="0"/>
        <v>0</v>
      </c>
      <c r="K137" s="152" t="s">
        <v>1</v>
      </c>
      <c r="L137" s="34"/>
      <c r="M137" s="157" t="s">
        <v>1</v>
      </c>
      <c r="N137" s="158" t="s">
        <v>41</v>
      </c>
      <c r="O137" s="59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126</v>
      </c>
      <c r="AT137" s="161" t="s">
        <v>203</v>
      </c>
      <c r="AU137" s="161" t="s">
        <v>82</v>
      </c>
      <c r="AY137" s="18" t="s">
        <v>201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8" t="s">
        <v>82</v>
      </c>
      <c r="BK137" s="162">
        <f t="shared" si="9"/>
        <v>0</v>
      </c>
      <c r="BL137" s="18" t="s">
        <v>126</v>
      </c>
      <c r="BM137" s="161" t="s">
        <v>258</v>
      </c>
    </row>
    <row r="138" spans="1:65" s="2" customFormat="1" ht="16.5" customHeight="1">
      <c r="A138" s="33"/>
      <c r="B138" s="149"/>
      <c r="C138" s="150" t="s">
        <v>264</v>
      </c>
      <c r="D138" s="150" t="s">
        <v>203</v>
      </c>
      <c r="E138" s="151" t="s">
        <v>2673</v>
      </c>
      <c r="F138" s="152" t="s">
        <v>2674</v>
      </c>
      <c r="G138" s="153" t="s">
        <v>556</v>
      </c>
      <c r="H138" s="154">
        <v>60</v>
      </c>
      <c r="I138" s="155"/>
      <c r="J138" s="156">
        <f t="shared" si="0"/>
        <v>0</v>
      </c>
      <c r="K138" s="152" t="s">
        <v>1</v>
      </c>
      <c r="L138" s="34"/>
      <c r="M138" s="157" t="s">
        <v>1</v>
      </c>
      <c r="N138" s="158" t="s">
        <v>41</v>
      </c>
      <c r="O138" s="59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126</v>
      </c>
      <c r="AT138" s="161" t="s">
        <v>203</v>
      </c>
      <c r="AU138" s="161" t="s">
        <v>82</v>
      </c>
      <c r="AY138" s="18" t="s">
        <v>201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8" t="s">
        <v>82</v>
      </c>
      <c r="BK138" s="162">
        <f t="shared" si="9"/>
        <v>0</v>
      </c>
      <c r="BL138" s="18" t="s">
        <v>126</v>
      </c>
      <c r="BM138" s="161" t="s">
        <v>267</v>
      </c>
    </row>
    <row r="139" spans="1:65" s="2" customFormat="1" ht="21.75" customHeight="1">
      <c r="A139" s="33"/>
      <c r="B139" s="149"/>
      <c r="C139" s="150" t="s">
        <v>8</v>
      </c>
      <c r="D139" s="150" t="s">
        <v>203</v>
      </c>
      <c r="E139" s="151" t="s">
        <v>2675</v>
      </c>
      <c r="F139" s="152" t="s">
        <v>2676</v>
      </c>
      <c r="G139" s="153" t="s">
        <v>556</v>
      </c>
      <c r="H139" s="154">
        <v>25</v>
      </c>
      <c r="I139" s="155"/>
      <c r="J139" s="156">
        <f t="shared" si="0"/>
        <v>0</v>
      </c>
      <c r="K139" s="152" t="s">
        <v>1</v>
      </c>
      <c r="L139" s="34"/>
      <c r="M139" s="157" t="s">
        <v>1</v>
      </c>
      <c r="N139" s="158" t="s">
        <v>41</v>
      </c>
      <c r="O139" s="59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126</v>
      </c>
      <c r="AT139" s="161" t="s">
        <v>203</v>
      </c>
      <c r="AU139" s="161" t="s">
        <v>82</v>
      </c>
      <c r="AY139" s="18" t="s">
        <v>201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8" t="s">
        <v>82</v>
      </c>
      <c r="BK139" s="162">
        <f t="shared" si="9"/>
        <v>0</v>
      </c>
      <c r="BL139" s="18" t="s">
        <v>126</v>
      </c>
      <c r="BM139" s="161" t="s">
        <v>273</v>
      </c>
    </row>
    <row r="140" spans="1:65" s="2" customFormat="1" ht="21.75" customHeight="1">
      <c r="A140" s="33"/>
      <c r="B140" s="149"/>
      <c r="C140" s="150" t="s">
        <v>277</v>
      </c>
      <c r="D140" s="150" t="s">
        <v>203</v>
      </c>
      <c r="E140" s="151" t="s">
        <v>2677</v>
      </c>
      <c r="F140" s="152" t="s">
        <v>2678</v>
      </c>
      <c r="G140" s="153" t="s">
        <v>556</v>
      </c>
      <c r="H140" s="154">
        <v>80</v>
      </c>
      <c r="I140" s="155"/>
      <c r="J140" s="156">
        <f t="shared" si="0"/>
        <v>0</v>
      </c>
      <c r="K140" s="152" t="s">
        <v>1</v>
      </c>
      <c r="L140" s="34"/>
      <c r="M140" s="157" t="s">
        <v>1</v>
      </c>
      <c r="N140" s="158" t="s">
        <v>41</v>
      </c>
      <c r="O140" s="59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126</v>
      </c>
      <c r="AT140" s="161" t="s">
        <v>203</v>
      </c>
      <c r="AU140" s="161" t="s">
        <v>82</v>
      </c>
      <c r="AY140" s="18" t="s">
        <v>201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8" t="s">
        <v>82</v>
      </c>
      <c r="BK140" s="162">
        <f t="shared" si="9"/>
        <v>0</v>
      </c>
      <c r="BL140" s="18" t="s">
        <v>126</v>
      </c>
      <c r="BM140" s="161" t="s">
        <v>279</v>
      </c>
    </row>
    <row r="141" spans="1:65" s="2" customFormat="1" ht="21.75" customHeight="1">
      <c r="A141" s="33"/>
      <c r="B141" s="149"/>
      <c r="C141" s="150" t="s">
        <v>247</v>
      </c>
      <c r="D141" s="150" t="s">
        <v>203</v>
      </c>
      <c r="E141" s="151" t="s">
        <v>2679</v>
      </c>
      <c r="F141" s="152" t="s">
        <v>2680</v>
      </c>
      <c r="G141" s="153" t="s">
        <v>556</v>
      </c>
      <c r="H141" s="154">
        <v>75</v>
      </c>
      <c r="I141" s="155"/>
      <c r="J141" s="156">
        <f t="shared" si="0"/>
        <v>0</v>
      </c>
      <c r="K141" s="152" t="s">
        <v>1</v>
      </c>
      <c r="L141" s="34"/>
      <c r="M141" s="157" t="s">
        <v>1</v>
      </c>
      <c r="N141" s="158" t="s">
        <v>41</v>
      </c>
      <c r="O141" s="59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126</v>
      </c>
      <c r="AT141" s="161" t="s">
        <v>203</v>
      </c>
      <c r="AU141" s="161" t="s">
        <v>82</v>
      </c>
      <c r="AY141" s="18" t="s">
        <v>201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8" t="s">
        <v>82</v>
      </c>
      <c r="BK141" s="162">
        <f t="shared" si="9"/>
        <v>0</v>
      </c>
      <c r="BL141" s="18" t="s">
        <v>126</v>
      </c>
      <c r="BM141" s="161" t="s">
        <v>286</v>
      </c>
    </row>
    <row r="142" spans="1:65" s="2" customFormat="1" ht="16.5" customHeight="1">
      <c r="A142" s="33"/>
      <c r="B142" s="149"/>
      <c r="C142" s="150" t="s">
        <v>290</v>
      </c>
      <c r="D142" s="150" t="s">
        <v>203</v>
      </c>
      <c r="E142" s="151" t="s">
        <v>2681</v>
      </c>
      <c r="F142" s="152" t="s">
        <v>2682</v>
      </c>
      <c r="G142" s="153" t="s">
        <v>556</v>
      </c>
      <c r="H142" s="154">
        <v>160</v>
      </c>
      <c r="I142" s="155"/>
      <c r="J142" s="156">
        <f t="shared" si="0"/>
        <v>0</v>
      </c>
      <c r="K142" s="152" t="s">
        <v>1</v>
      </c>
      <c r="L142" s="34"/>
      <c r="M142" s="157" t="s">
        <v>1</v>
      </c>
      <c r="N142" s="158" t="s">
        <v>41</v>
      </c>
      <c r="O142" s="59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126</v>
      </c>
      <c r="AT142" s="161" t="s">
        <v>203</v>
      </c>
      <c r="AU142" s="161" t="s">
        <v>82</v>
      </c>
      <c r="AY142" s="18" t="s">
        <v>201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8" t="s">
        <v>82</v>
      </c>
      <c r="BK142" s="162">
        <f t="shared" si="9"/>
        <v>0</v>
      </c>
      <c r="BL142" s="18" t="s">
        <v>126</v>
      </c>
      <c r="BM142" s="161" t="s">
        <v>292</v>
      </c>
    </row>
    <row r="143" spans="1:65" s="2" customFormat="1" ht="16.5" customHeight="1">
      <c r="A143" s="33"/>
      <c r="B143" s="149"/>
      <c r="C143" s="150" t="s">
        <v>250</v>
      </c>
      <c r="D143" s="150" t="s">
        <v>203</v>
      </c>
      <c r="E143" s="151" t="s">
        <v>2683</v>
      </c>
      <c r="F143" s="152" t="s">
        <v>2684</v>
      </c>
      <c r="G143" s="153" t="s">
        <v>556</v>
      </c>
      <c r="H143" s="154">
        <v>30</v>
      </c>
      <c r="I143" s="155"/>
      <c r="J143" s="156">
        <f t="shared" si="0"/>
        <v>0</v>
      </c>
      <c r="K143" s="152" t="s">
        <v>1</v>
      </c>
      <c r="L143" s="34"/>
      <c r="M143" s="157" t="s">
        <v>1</v>
      </c>
      <c r="N143" s="158" t="s">
        <v>41</v>
      </c>
      <c r="O143" s="59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126</v>
      </c>
      <c r="AT143" s="161" t="s">
        <v>203</v>
      </c>
      <c r="AU143" s="161" t="s">
        <v>82</v>
      </c>
      <c r="AY143" s="18" t="s">
        <v>201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8" t="s">
        <v>82</v>
      </c>
      <c r="BK143" s="162">
        <f t="shared" si="9"/>
        <v>0</v>
      </c>
      <c r="BL143" s="18" t="s">
        <v>126</v>
      </c>
      <c r="BM143" s="161" t="s">
        <v>297</v>
      </c>
    </row>
    <row r="144" spans="1:65" s="2" customFormat="1" ht="16.5" customHeight="1">
      <c r="A144" s="33"/>
      <c r="B144" s="149"/>
      <c r="C144" s="150" t="s">
        <v>412</v>
      </c>
      <c r="D144" s="150" t="s">
        <v>203</v>
      </c>
      <c r="E144" s="151" t="s">
        <v>2685</v>
      </c>
      <c r="F144" s="152" t="s">
        <v>2686</v>
      </c>
      <c r="G144" s="153" t="s">
        <v>556</v>
      </c>
      <c r="H144" s="154">
        <v>160</v>
      </c>
      <c r="I144" s="155"/>
      <c r="J144" s="156">
        <f t="shared" si="0"/>
        <v>0</v>
      </c>
      <c r="K144" s="152" t="s">
        <v>1</v>
      </c>
      <c r="L144" s="34"/>
      <c r="M144" s="157" t="s">
        <v>1</v>
      </c>
      <c r="N144" s="158" t="s">
        <v>41</v>
      </c>
      <c r="O144" s="59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126</v>
      </c>
      <c r="AT144" s="161" t="s">
        <v>203</v>
      </c>
      <c r="AU144" s="161" t="s">
        <v>82</v>
      </c>
      <c r="AY144" s="18" t="s">
        <v>201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8" t="s">
        <v>82</v>
      </c>
      <c r="BK144" s="162">
        <f t="shared" si="9"/>
        <v>0</v>
      </c>
      <c r="BL144" s="18" t="s">
        <v>126</v>
      </c>
      <c r="BM144" s="161" t="s">
        <v>498</v>
      </c>
    </row>
    <row r="145" spans="1:65" s="2" customFormat="1" ht="16.5" customHeight="1">
      <c r="A145" s="33"/>
      <c r="B145" s="149"/>
      <c r="C145" s="150" t="s">
        <v>254</v>
      </c>
      <c r="D145" s="150" t="s">
        <v>203</v>
      </c>
      <c r="E145" s="151" t="s">
        <v>2687</v>
      </c>
      <c r="F145" s="152" t="s">
        <v>2688</v>
      </c>
      <c r="G145" s="153" t="s">
        <v>556</v>
      </c>
      <c r="H145" s="154">
        <v>1120</v>
      </c>
      <c r="I145" s="155"/>
      <c r="J145" s="156">
        <f t="shared" si="0"/>
        <v>0</v>
      </c>
      <c r="K145" s="152" t="s">
        <v>1</v>
      </c>
      <c r="L145" s="34"/>
      <c r="M145" s="157" t="s">
        <v>1</v>
      </c>
      <c r="N145" s="158" t="s">
        <v>41</v>
      </c>
      <c r="O145" s="59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126</v>
      </c>
      <c r="AT145" s="161" t="s">
        <v>203</v>
      </c>
      <c r="AU145" s="161" t="s">
        <v>82</v>
      </c>
      <c r="AY145" s="18" t="s">
        <v>201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8" t="s">
        <v>82</v>
      </c>
      <c r="BK145" s="162">
        <f t="shared" si="9"/>
        <v>0</v>
      </c>
      <c r="BL145" s="18" t="s">
        <v>126</v>
      </c>
      <c r="BM145" s="161" t="s">
        <v>508</v>
      </c>
    </row>
    <row r="146" spans="1:65" s="2" customFormat="1" ht="16.5" customHeight="1">
      <c r="A146" s="33"/>
      <c r="B146" s="149"/>
      <c r="C146" s="150" t="s">
        <v>421</v>
      </c>
      <c r="D146" s="150" t="s">
        <v>203</v>
      </c>
      <c r="E146" s="151" t="s">
        <v>2689</v>
      </c>
      <c r="F146" s="152" t="s">
        <v>2690</v>
      </c>
      <c r="G146" s="153" t="s">
        <v>556</v>
      </c>
      <c r="H146" s="154">
        <v>1000</v>
      </c>
      <c r="I146" s="155"/>
      <c r="J146" s="156">
        <f t="shared" si="0"/>
        <v>0</v>
      </c>
      <c r="K146" s="152" t="s">
        <v>1</v>
      </c>
      <c r="L146" s="34"/>
      <c r="M146" s="157" t="s">
        <v>1</v>
      </c>
      <c r="N146" s="158" t="s">
        <v>41</v>
      </c>
      <c r="O146" s="59"/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126</v>
      </c>
      <c r="AT146" s="161" t="s">
        <v>203</v>
      </c>
      <c r="AU146" s="161" t="s">
        <v>82</v>
      </c>
      <c r="AY146" s="18" t="s">
        <v>201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8" t="s">
        <v>82</v>
      </c>
      <c r="BK146" s="162">
        <f t="shared" si="9"/>
        <v>0</v>
      </c>
      <c r="BL146" s="18" t="s">
        <v>126</v>
      </c>
      <c r="BM146" s="161" t="s">
        <v>518</v>
      </c>
    </row>
    <row r="147" spans="1:65" s="2" customFormat="1" ht="16.5" customHeight="1">
      <c r="A147" s="33"/>
      <c r="B147" s="149"/>
      <c r="C147" s="150" t="s">
        <v>258</v>
      </c>
      <c r="D147" s="150" t="s">
        <v>203</v>
      </c>
      <c r="E147" s="151" t="s">
        <v>2691</v>
      </c>
      <c r="F147" s="152" t="s">
        <v>2692</v>
      </c>
      <c r="G147" s="153" t="s">
        <v>556</v>
      </c>
      <c r="H147" s="154">
        <v>800</v>
      </c>
      <c r="I147" s="155"/>
      <c r="J147" s="156">
        <f t="shared" si="0"/>
        <v>0</v>
      </c>
      <c r="K147" s="152" t="s">
        <v>1</v>
      </c>
      <c r="L147" s="34"/>
      <c r="M147" s="157" t="s">
        <v>1</v>
      </c>
      <c r="N147" s="158" t="s">
        <v>41</v>
      </c>
      <c r="O147" s="59"/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126</v>
      </c>
      <c r="AT147" s="161" t="s">
        <v>203</v>
      </c>
      <c r="AU147" s="161" t="s">
        <v>82</v>
      </c>
      <c r="AY147" s="18" t="s">
        <v>201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8" t="s">
        <v>82</v>
      </c>
      <c r="BK147" s="162">
        <f t="shared" si="9"/>
        <v>0</v>
      </c>
      <c r="BL147" s="18" t="s">
        <v>126</v>
      </c>
      <c r="BM147" s="161" t="s">
        <v>532</v>
      </c>
    </row>
    <row r="148" spans="1:65" s="2" customFormat="1" ht="21.75" customHeight="1">
      <c r="A148" s="33"/>
      <c r="B148" s="149"/>
      <c r="C148" s="150" t="s">
        <v>7</v>
      </c>
      <c r="D148" s="150" t="s">
        <v>203</v>
      </c>
      <c r="E148" s="151" t="s">
        <v>2693</v>
      </c>
      <c r="F148" s="152" t="s">
        <v>2694</v>
      </c>
      <c r="G148" s="153" t="s">
        <v>556</v>
      </c>
      <c r="H148" s="154">
        <v>85</v>
      </c>
      <c r="I148" s="155"/>
      <c r="J148" s="156">
        <f t="shared" si="0"/>
        <v>0</v>
      </c>
      <c r="K148" s="152" t="s">
        <v>1</v>
      </c>
      <c r="L148" s="34"/>
      <c r="M148" s="157" t="s">
        <v>1</v>
      </c>
      <c r="N148" s="158" t="s">
        <v>41</v>
      </c>
      <c r="O148" s="59"/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126</v>
      </c>
      <c r="AT148" s="161" t="s">
        <v>203</v>
      </c>
      <c r="AU148" s="161" t="s">
        <v>82</v>
      </c>
      <c r="AY148" s="18" t="s">
        <v>201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8" t="s">
        <v>82</v>
      </c>
      <c r="BK148" s="162">
        <f t="shared" si="9"/>
        <v>0</v>
      </c>
      <c r="BL148" s="18" t="s">
        <v>126</v>
      </c>
      <c r="BM148" s="161" t="s">
        <v>543</v>
      </c>
    </row>
    <row r="149" spans="1:65" s="2" customFormat="1" ht="16.5" customHeight="1">
      <c r="A149" s="33"/>
      <c r="B149" s="149"/>
      <c r="C149" s="150" t="s">
        <v>267</v>
      </c>
      <c r="D149" s="150" t="s">
        <v>203</v>
      </c>
      <c r="E149" s="151" t="s">
        <v>2695</v>
      </c>
      <c r="F149" s="152" t="s">
        <v>2696</v>
      </c>
      <c r="G149" s="153" t="s">
        <v>556</v>
      </c>
      <c r="H149" s="154">
        <v>30</v>
      </c>
      <c r="I149" s="155"/>
      <c r="J149" s="156">
        <f t="shared" si="0"/>
        <v>0</v>
      </c>
      <c r="K149" s="152" t="s">
        <v>1</v>
      </c>
      <c r="L149" s="34"/>
      <c r="M149" s="157" t="s">
        <v>1</v>
      </c>
      <c r="N149" s="158" t="s">
        <v>41</v>
      </c>
      <c r="O149" s="59"/>
      <c r="P149" s="159">
        <f t="shared" si="1"/>
        <v>0</v>
      </c>
      <c r="Q149" s="159">
        <v>0</v>
      </c>
      <c r="R149" s="159">
        <f t="shared" si="2"/>
        <v>0</v>
      </c>
      <c r="S149" s="159">
        <v>0</v>
      </c>
      <c r="T149" s="160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126</v>
      </c>
      <c r="AT149" s="161" t="s">
        <v>203</v>
      </c>
      <c r="AU149" s="161" t="s">
        <v>82</v>
      </c>
      <c r="AY149" s="18" t="s">
        <v>201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8" t="s">
        <v>82</v>
      </c>
      <c r="BK149" s="162">
        <f t="shared" si="9"/>
        <v>0</v>
      </c>
      <c r="BL149" s="18" t="s">
        <v>126</v>
      </c>
      <c r="BM149" s="161" t="s">
        <v>553</v>
      </c>
    </row>
    <row r="150" spans="1:65" s="2" customFormat="1" ht="16.5" customHeight="1">
      <c r="A150" s="33"/>
      <c r="B150" s="149"/>
      <c r="C150" s="150" t="s">
        <v>441</v>
      </c>
      <c r="D150" s="150" t="s">
        <v>203</v>
      </c>
      <c r="E150" s="151" t="s">
        <v>2697</v>
      </c>
      <c r="F150" s="152" t="s">
        <v>2698</v>
      </c>
      <c r="G150" s="153" t="s">
        <v>556</v>
      </c>
      <c r="H150" s="154">
        <v>50</v>
      </c>
      <c r="I150" s="155"/>
      <c r="J150" s="156">
        <f t="shared" si="0"/>
        <v>0</v>
      </c>
      <c r="K150" s="152" t="s">
        <v>1</v>
      </c>
      <c r="L150" s="34"/>
      <c r="M150" s="157" t="s">
        <v>1</v>
      </c>
      <c r="N150" s="158" t="s">
        <v>41</v>
      </c>
      <c r="O150" s="59"/>
      <c r="P150" s="159">
        <f t="shared" si="1"/>
        <v>0</v>
      </c>
      <c r="Q150" s="159">
        <v>0</v>
      </c>
      <c r="R150" s="159">
        <f t="shared" si="2"/>
        <v>0</v>
      </c>
      <c r="S150" s="159">
        <v>0</v>
      </c>
      <c r="T150" s="160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126</v>
      </c>
      <c r="AT150" s="161" t="s">
        <v>203</v>
      </c>
      <c r="AU150" s="161" t="s">
        <v>82</v>
      </c>
      <c r="AY150" s="18" t="s">
        <v>201</v>
      </c>
      <c r="BE150" s="162">
        <f t="shared" si="4"/>
        <v>0</v>
      </c>
      <c r="BF150" s="162">
        <f t="shared" si="5"/>
        <v>0</v>
      </c>
      <c r="BG150" s="162">
        <f t="shared" si="6"/>
        <v>0</v>
      </c>
      <c r="BH150" s="162">
        <f t="shared" si="7"/>
        <v>0</v>
      </c>
      <c r="BI150" s="162">
        <f t="shared" si="8"/>
        <v>0</v>
      </c>
      <c r="BJ150" s="18" t="s">
        <v>82</v>
      </c>
      <c r="BK150" s="162">
        <f t="shared" si="9"/>
        <v>0</v>
      </c>
      <c r="BL150" s="18" t="s">
        <v>126</v>
      </c>
      <c r="BM150" s="161" t="s">
        <v>566</v>
      </c>
    </row>
    <row r="151" spans="1:65" s="2" customFormat="1" ht="16.5" customHeight="1">
      <c r="A151" s="33"/>
      <c r="B151" s="149"/>
      <c r="C151" s="150" t="s">
        <v>273</v>
      </c>
      <c r="D151" s="150" t="s">
        <v>203</v>
      </c>
      <c r="E151" s="151" t="s">
        <v>2699</v>
      </c>
      <c r="F151" s="152" t="s">
        <v>2700</v>
      </c>
      <c r="G151" s="153" t="s">
        <v>556</v>
      </c>
      <c r="H151" s="154">
        <v>80</v>
      </c>
      <c r="I151" s="155"/>
      <c r="J151" s="156">
        <f t="shared" si="0"/>
        <v>0</v>
      </c>
      <c r="K151" s="152" t="s">
        <v>1</v>
      </c>
      <c r="L151" s="34"/>
      <c r="M151" s="157" t="s">
        <v>1</v>
      </c>
      <c r="N151" s="158" t="s">
        <v>41</v>
      </c>
      <c r="O151" s="59"/>
      <c r="P151" s="159">
        <f t="shared" si="1"/>
        <v>0</v>
      </c>
      <c r="Q151" s="159">
        <v>0</v>
      </c>
      <c r="R151" s="159">
        <f t="shared" si="2"/>
        <v>0</v>
      </c>
      <c r="S151" s="159">
        <v>0</v>
      </c>
      <c r="T151" s="160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126</v>
      </c>
      <c r="AT151" s="161" t="s">
        <v>203</v>
      </c>
      <c r="AU151" s="161" t="s">
        <v>82</v>
      </c>
      <c r="AY151" s="18" t="s">
        <v>201</v>
      </c>
      <c r="BE151" s="162">
        <f t="shared" si="4"/>
        <v>0</v>
      </c>
      <c r="BF151" s="162">
        <f t="shared" si="5"/>
        <v>0</v>
      </c>
      <c r="BG151" s="162">
        <f t="shared" si="6"/>
        <v>0</v>
      </c>
      <c r="BH151" s="162">
        <f t="shared" si="7"/>
        <v>0</v>
      </c>
      <c r="BI151" s="162">
        <f t="shared" si="8"/>
        <v>0</v>
      </c>
      <c r="BJ151" s="18" t="s">
        <v>82</v>
      </c>
      <c r="BK151" s="162">
        <f t="shared" si="9"/>
        <v>0</v>
      </c>
      <c r="BL151" s="18" t="s">
        <v>126</v>
      </c>
      <c r="BM151" s="161" t="s">
        <v>579</v>
      </c>
    </row>
    <row r="152" spans="1:65" s="2" customFormat="1" ht="16.5" customHeight="1">
      <c r="A152" s="33"/>
      <c r="B152" s="149"/>
      <c r="C152" s="150" t="s">
        <v>451</v>
      </c>
      <c r="D152" s="150" t="s">
        <v>203</v>
      </c>
      <c r="E152" s="151" t="s">
        <v>2701</v>
      </c>
      <c r="F152" s="152" t="s">
        <v>2702</v>
      </c>
      <c r="G152" s="153" t="s">
        <v>556</v>
      </c>
      <c r="H152" s="154">
        <v>170</v>
      </c>
      <c r="I152" s="155"/>
      <c r="J152" s="156">
        <f t="shared" si="0"/>
        <v>0</v>
      </c>
      <c r="K152" s="152" t="s">
        <v>1</v>
      </c>
      <c r="L152" s="34"/>
      <c r="M152" s="157" t="s">
        <v>1</v>
      </c>
      <c r="N152" s="158" t="s">
        <v>41</v>
      </c>
      <c r="O152" s="59"/>
      <c r="P152" s="159">
        <f t="shared" si="1"/>
        <v>0</v>
      </c>
      <c r="Q152" s="159">
        <v>0</v>
      </c>
      <c r="R152" s="159">
        <f t="shared" si="2"/>
        <v>0</v>
      </c>
      <c r="S152" s="159">
        <v>0</v>
      </c>
      <c r="T152" s="160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126</v>
      </c>
      <c r="AT152" s="161" t="s">
        <v>203</v>
      </c>
      <c r="AU152" s="161" t="s">
        <v>82</v>
      </c>
      <c r="AY152" s="18" t="s">
        <v>201</v>
      </c>
      <c r="BE152" s="162">
        <f t="shared" si="4"/>
        <v>0</v>
      </c>
      <c r="BF152" s="162">
        <f t="shared" si="5"/>
        <v>0</v>
      </c>
      <c r="BG152" s="162">
        <f t="shared" si="6"/>
        <v>0</v>
      </c>
      <c r="BH152" s="162">
        <f t="shared" si="7"/>
        <v>0</v>
      </c>
      <c r="BI152" s="162">
        <f t="shared" si="8"/>
        <v>0</v>
      </c>
      <c r="BJ152" s="18" t="s">
        <v>82</v>
      </c>
      <c r="BK152" s="162">
        <f t="shared" si="9"/>
        <v>0</v>
      </c>
      <c r="BL152" s="18" t="s">
        <v>126</v>
      </c>
      <c r="BM152" s="161" t="s">
        <v>593</v>
      </c>
    </row>
    <row r="153" spans="1:65" s="2" customFormat="1" ht="16.5" customHeight="1">
      <c r="A153" s="33"/>
      <c r="B153" s="149"/>
      <c r="C153" s="150" t="s">
        <v>279</v>
      </c>
      <c r="D153" s="150" t="s">
        <v>203</v>
      </c>
      <c r="E153" s="151" t="s">
        <v>2703</v>
      </c>
      <c r="F153" s="152" t="s">
        <v>2704</v>
      </c>
      <c r="G153" s="153" t="s">
        <v>556</v>
      </c>
      <c r="H153" s="154">
        <v>150</v>
      </c>
      <c r="I153" s="155"/>
      <c r="J153" s="156">
        <f t="shared" si="0"/>
        <v>0</v>
      </c>
      <c r="K153" s="152" t="s">
        <v>1</v>
      </c>
      <c r="L153" s="34"/>
      <c r="M153" s="157" t="s">
        <v>1</v>
      </c>
      <c r="N153" s="158" t="s">
        <v>41</v>
      </c>
      <c r="O153" s="59"/>
      <c r="P153" s="159">
        <f t="shared" si="1"/>
        <v>0</v>
      </c>
      <c r="Q153" s="159">
        <v>0</v>
      </c>
      <c r="R153" s="159">
        <f t="shared" si="2"/>
        <v>0</v>
      </c>
      <c r="S153" s="159">
        <v>0</v>
      </c>
      <c r="T153" s="160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126</v>
      </c>
      <c r="AT153" s="161" t="s">
        <v>203</v>
      </c>
      <c r="AU153" s="161" t="s">
        <v>82</v>
      </c>
      <c r="AY153" s="18" t="s">
        <v>201</v>
      </c>
      <c r="BE153" s="162">
        <f t="shared" si="4"/>
        <v>0</v>
      </c>
      <c r="BF153" s="162">
        <f t="shared" si="5"/>
        <v>0</v>
      </c>
      <c r="BG153" s="162">
        <f t="shared" si="6"/>
        <v>0</v>
      </c>
      <c r="BH153" s="162">
        <f t="shared" si="7"/>
        <v>0</v>
      </c>
      <c r="BI153" s="162">
        <f t="shared" si="8"/>
        <v>0</v>
      </c>
      <c r="BJ153" s="18" t="s">
        <v>82</v>
      </c>
      <c r="BK153" s="162">
        <f t="shared" si="9"/>
        <v>0</v>
      </c>
      <c r="BL153" s="18" t="s">
        <v>126</v>
      </c>
      <c r="BM153" s="161" t="s">
        <v>603</v>
      </c>
    </row>
    <row r="154" spans="1:65" s="2" customFormat="1" ht="16.5" customHeight="1">
      <c r="A154" s="33"/>
      <c r="B154" s="149"/>
      <c r="C154" s="150" t="s">
        <v>461</v>
      </c>
      <c r="D154" s="150" t="s">
        <v>203</v>
      </c>
      <c r="E154" s="151" t="s">
        <v>2705</v>
      </c>
      <c r="F154" s="152" t="s">
        <v>2706</v>
      </c>
      <c r="G154" s="153" t="s">
        <v>556</v>
      </c>
      <c r="H154" s="154">
        <v>90</v>
      </c>
      <c r="I154" s="155"/>
      <c r="J154" s="156">
        <f t="shared" si="0"/>
        <v>0</v>
      </c>
      <c r="K154" s="152" t="s">
        <v>1</v>
      </c>
      <c r="L154" s="34"/>
      <c r="M154" s="157" t="s">
        <v>1</v>
      </c>
      <c r="N154" s="158" t="s">
        <v>41</v>
      </c>
      <c r="O154" s="59"/>
      <c r="P154" s="159">
        <f t="shared" si="1"/>
        <v>0</v>
      </c>
      <c r="Q154" s="159">
        <v>0</v>
      </c>
      <c r="R154" s="159">
        <f t="shared" si="2"/>
        <v>0</v>
      </c>
      <c r="S154" s="159">
        <v>0</v>
      </c>
      <c r="T154" s="160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126</v>
      </c>
      <c r="AT154" s="161" t="s">
        <v>203</v>
      </c>
      <c r="AU154" s="161" t="s">
        <v>82</v>
      </c>
      <c r="AY154" s="18" t="s">
        <v>201</v>
      </c>
      <c r="BE154" s="162">
        <f t="shared" si="4"/>
        <v>0</v>
      </c>
      <c r="BF154" s="162">
        <f t="shared" si="5"/>
        <v>0</v>
      </c>
      <c r="BG154" s="162">
        <f t="shared" si="6"/>
        <v>0</v>
      </c>
      <c r="BH154" s="162">
        <f t="shared" si="7"/>
        <v>0</v>
      </c>
      <c r="BI154" s="162">
        <f t="shared" si="8"/>
        <v>0</v>
      </c>
      <c r="BJ154" s="18" t="s">
        <v>82</v>
      </c>
      <c r="BK154" s="162">
        <f t="shared" si="9"/>
        <v>0</v>
      </c>
      <c r="BL154" s="18" t="s">
        <v>126</v>
      </c>
      <c r="BM154" s="161" t="s">
        <v>622</v>
      </c>
    </row>
    <row r="155" spans="1:65" s="2" customFormat="1" ht="16.5" customHeight="1">
      <c r="A155" s="33"/>
      <c r="B155" s="149"/>
      <c r="C155" s="150" t="s">
        <v>286</v>
      </c>
      <c r="D155" s="150" t="s">
        <v>203</v>
      </c>
      <c r="E155" s="151" t="s">
        <v>2707</v>
      </c>
      <c r="F155" s="152" t="s">
        <v>2708</v>
      </c>
      <c r="G155" s="153" t="s">
        <v>556</v>
      </c>
      <c r="H155" s="154">
        <v>90</v>
      </c>
      <c r="I155" s="155"/>
      <c r="J155" s="156">
        <f t="shared" si="0"/>
        <v>0</v>
      </c>
      <c r="K155" s="152" t="s">
        <v>1</v>
      </c>
      <c r="L155" s="34"/>
      <c r="M155" s="157" t="s">
        <v>1</v>
      </c>
      <c r="N155" s="158" t="s">
        <v>41</v>
      </c>
      <c r="O155" s="59"/>
      <c r="P155" s="159">
        <f t="shared" si="1"/>
        <v>0</v>
      </c>
      <c r="Q155" s="159">
        <v>0</v>
      </c>
      <c r="R155" s="159">
        <f t="shared" si="2"/>
        <v>0</v>
      </c>
      <c r="S155" s="159">
        <v>0</v>
      </c>
      <c r="T155" s="160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126</v>
      </c>
      <c r="AT155" s="161" t="s">
        <v>203</v>
      </c>
      <c r="AU155" s="161" t="s">
        <v>82</v>
      </c>
      <c r="AY155" s="18" t="s">
        <v>201</v>
      </c>
      <c r="BE155" s="162">
        <f t="shared" si="4"/>
        <v>0</v>
      </c>
      <c r="BF155" s="162">
        <f t="shared" si="5"/>
        <v>0</v>
      </c>
      <c r="BG155" s="162">
        <f t="shared" si="6"/>
        <v>0</v>
      </c>
      <c r="BH155" s="162">
        <f t="shared" si="7"/>
        <v>0</v>
      </c>
      <c r="BI155" s="162">
        <f t="shared" si="8"/>
        <v>0</v>
      </c>
      <c r="BJ155" s="18" t="s">
        <v>82</v>
      </c>
      <c r="BK155" s="162">
        <f t="shared" si="9"/>
        <v>0</v>
      </c>
      <c r="BL155" s="18" t="s">
        <v>126</v>
      </c>
      <c r="BM155" s="161" t="s">
        <v>631</v>
      </c>
    </row>
    <row r="156" spans="1:65" s="2" customFormat="1" ht="24.2" customHeight="1">
      <c r="A156" s="33"/>
      <c r="B156" s="149"/>
      <c r="C156" s="150" t="s">
        <v>472</v>
      </c>
      <c r="D156" s="150" t="s">
        <v>203</v>
      </c>
      <c r="E156" s="151" t="s">
        <v>2709</v>
      </c>
      <c r="F156" s="152" t="s">
        <v>2710</v>
      </c>
      <c r="G156" s="153" t="s">
        <v>556</v>
      </c>
      <c r="H156" s="154">
        <v>90</v>
      </c>
      <c r="I156" s="155"/>
      <c r="J156" s="156">
        <f t="shared" si="0"/>
        <v>0</v>
      </c>
      <c r="K156" s="152" t="s">
        <v>1</v>
      </c>
      <c r="L156" s="34"/>
      <c r="M156" s="157" t="s">
        <v>1</v>
      </c>
      <c r="N156" s="158" t="s">
        <v>41</v>
      </c>
      <c r="O156" s="59"/>
      <c r="P156" s="159">
        <f t="shared" si="1"/>
        <v>0</v>
      </c>
      <c r="Q156" s="159">
        <v>0</v>
      </c>
      <c r="R156" s="159">
        <f t="shared" si="2"/>
        <v>0</v>
      </c>
      <c r="S156" s="159">
        <v>0</v>
      </c>
      <c r="T156" s="160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126</v>
      </c>
      <c r="AT156" s="161" t="s">
        <v>203</v>
      </c>
      <c r="AU156" s="161" t="s">
        <v>82</v>
      </c>
      <c r="AY156" s="18" t="s">
        <v>201</v>
      </c>
      <c r="BE156" s="162">
        <f t="shared" si="4"/>
        <v>0</v>
      </c>
      <c r="BF156" s="162">
        <f t="shared" si="5"/>
        <v>0</v>
      </c>
      <c r="BG156" s="162">
        <f t="shared" si="6"/>
        <v>0</v>
      </c>
      <c r="BH156" s="162">
        <f t="shared" si="7"/>
        <v>0</v>
      </c>
      <c r="BI156" s="162">
        <f t="shared" si="8"/>
        <v>0</v>
      </c>
      <c r="BJ156" s="18" t="s">
        <v>82</v>
      </c>
      <c r="BK156" s="162">
        <f t="shared" si="9"/>
        <v>0</v>
      </c>
      <c r="BL156" s="18" t="s">
        <v>126</v>
      </c>
      <c r="BM156" s="161" t="s">
        <v>642</v>
      </c>
    </row>
    <row r="157" spans="1:65" s="2" customFormat="1" ht="16.5" customHeight="1">
      <c r="A157" s="33"/>
      <c r="B157" s="149"/>
      <c r="C157" s="150" t="s">
        <v>292</v>
      </c>
      <c r="D157" s="150" t="s">
        <v>203</v>
      </c>
      <c r="E157" s="151" t="s">
        <v>2711</v>
      </c>
      <c r="F157" s="152" t="s">
        <v>2712</v>
      </c>
      <c r="G157" s="153" t="s">
        <v>556</v>
      </c>
      <c r="H157" s="154">
        <v>30</v>
      </c>
      <c r="I157" s="155"/>
      <c r="J157" s="156">
        <f t="shared" si="0"/>
        <v>0</v>
      </c>
      <c r="K157" s="152" t="s">
        <v>1</v>
      </c>
      <c r="L157" s="34"/>
      <c r="M157" s="157" t="s">
        <v>1</v>
      </c>
      <c r="N157" s="158" t="s">
        <v>41</v>
      </c>
      <c r="O157" s="59"/>
      <c r="P157" s="159">
        <f t="shared" si="1"/>
        <v>0</v>
      </c>
      <c r="Q157" s="159">
        <v>0</v>
      </c>
      <c r="R157" s="159">
        <f t="shared" si="2"/>
        <v>0</v>
      </c>
      <c r="S157" s="159">
        <v>0</v>
      </c>
      <c r="T157" s="160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126</v>
      </c>
      <c r="AT157" s="161" t="s">
        <v>203</v>
      </c>
      <c r="AU157" s="161" t="s">
        <v>82</v>
      </c>
      <c r="AY157" s="18" t="s">
        <v>201</v>
      </c>
      <c r="BE157" s="162">
        <f t="shared" si="4"/>
        <v>0</v>
      </c>
      <c r="BF157" s="162">
        <f t="shared" si="5"/>
        <v>0</v>
      </c>
      <c r="BG157" s="162">
        <f t="shared" si="6"/>
        <v>0</v>
      </c>
      <c r="BH157" s="162">
        <f t="shared" si="7"/>
        <v>0</v>
      </c>
      <c r="BI157" s="162">
        <f t="shared" si="8"/>
        <v>0</v>
      </c>
      <c r="BJ157" s="18" t="s">
        <v>82</v>
      </c>
      <c r="BK157" s="162">
        <f t="shared" si="9"/>
        <v>0</v>
      </c>
      <c r="BL157" s="18" t="s">
        <v>126</v>
      </c>
      <c r="BM157" s="161" t="s">
        <v>664</v>
      </c>
    </row>
    <row r="158" spans="1:65" s="2" customFormat="1" ht="24.2" customHeight="1">
      <c r="A158" s="33"/>
      <c r="B158" s="149"/>
      <c r="C158" s="150" t="s">
        <v>485</v>
      </c>
      <c r="D158" s="150" t="s">
        <v>203</v>
      </c>
      <c r="E158" s="151" t="s">
        <v>2713</v>
      </c>
      <c r="F158" s="152" t="s">
        <v>2714</v>
      </c>
      <c r="G158" s="153" t="s">
        <v>556</v>
      </c>
      <c r="H158" s="154">
        <v>30</v>
      </c>
      <c r="I158" s="155"/>
      <c r="J158" s="156">
        <f t="shared" si="0"/>
        <v>0</v>
      </c>
      <c r="K158" s="152" t="s">
        <v>1</v>
      </c>
      <c r="L158" s="34"/>
      <c r="M158" s="157" t="s">
        <v>1</v>
      </c>
      <c r="N158" s="158" t="s">
        <v>41</v>
      </c>
      <c r="O158" s="59"/>
      <c r="P158" s="159">
        <f t="shared" si="1"/>
        <v>0</v>
      </c>
      <c r="Q158" s="159">
        <v>0</v>
      </c>
      <c r="R158" s="159">
        <f t="shared" si="2"/>
        <v>0</v>
      </c>
      <c r="S158" s="159">
        <v>0</v>
      </c>
      <c r="T158" s="160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126</v>
      </c>
      <c r="AT158" s="161" t="s">
        <v>203</v>
      </c>
      <c r="AU158" s="161" t="s">
        <v>82</v>
      </c>
      <c r="AY158" s="18" t="s">
        <v>201</v>
      </c>
      <c r="BE158" s="162">
        <f t="shared" si="4"/>
        <v>0</v>
      </c>
      <c r="BF158" s="162">
        <f t="shared" si="5"/>
        <v>0</v>
      </c>
      <c r="BG158" s="162">
        <f t="shared" si="6"/>
        <v>0</v>
      </c>
      <c r="BH158" s="162">
        <f t="shared" si="7"/>
        <v>0</v>
      </c>
      <c r="BI158" s="162">
        <f t="shared" si="8"/>
        <v>0</v>
      </c>
      <c r="BJ158" s="18" t="s">
        <v>82</v>
      </c>
      <c r="BK158" s="162">
        <f t="shared" si="9"/>
        <v>0</v>
      </c>
      <c r="BL158" s="18" t="s">
        <v>126</v>
      </c>
      <c r="BM158" s="161" t="s">
        <v>676</v>
      </c>
    </row>
    <row r="159" spans="1:65" s="2" customFormat="1" ht="24.2" customHeight="1">
      <c r="A159" s="33"/>
      <c r="B159" s="149"/>
      <c r="C159" s="150" t="s">
        <v>297</v>
      </c>
      <c r="D159" s="150" t="s">
        <v>203</v>
      </c>
      <c r="E159" s="151" t="s">
        <v>2715</v>
      </c>
      <c r="F159" s="152" t="s">
        <v>2716</v>
      </c>
      <c r="G159" s="153" t="s">
        <v>721</v>
      </c>
      <c r="H159" s="154">
        <v>10</v>
      </c>
      <c r="I159" s="155"/>
      <c r="J159" s="156">
        <f t="shared" si="0"/>
        <v>0</v>
      </c>
      <c r="K159" s="152" t="s">
        <v>1</v>
      </c>
      <c r="L159" s="34"/>
      <c r="M159" s="157" t="s">
        <v>1</v>
      </c>
      <c r="N159" s="158" t="s">
        <v>41</v>
      </c>
      <c r="O159" s="59"/>
      <c r="P159" s="159">
        <f t="shared" si="1"/>
        <v>0</v>
      </c>
      <c r="Q159" s="159">
        <v>0</v>
      </c>
      <c r="R159" s="159">
        <f t="shared" si="2"/>
        <v>0</v>
      </c>
      <c r="S159" s="159">
        <v>0</v>
      </c>
      <c r="T159" s="160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126</v>
      </c>
      <c r="AT159" s="161" t="s">
        <v>203</v>
      </c>
      <c r="AU159" s="161" t="s">
        <v>82</v>
      </c>
      <c r="AY159" s="18" t="s">
        <v>201</v>
      </c>
      <c r="BE159" s="162">
        <f t="shared" si="4"/>
        <v>0</v>
      </c>
      <c r="BF159" s="162">
        <f t="shared" si="5"/>
        <v>0</v>
      </c>
      <c r="BG159" s="162">
        <f t="shared" si="6"/>
        <v>0</v>
      </c>
      <c r="BH159" s="162">
        <f t="shared" si="7"/>
        <v>0</v>
      </c>
      <c r="BI159" s="162">
        <f t="shared" si="8"/>
        <v>0</v>
      </c>
      <c r="BJ159" s="18" t="s">
        <v>82</v>
      </c>
      <c r="BK159" s="162">
        <f t="shared" si="9"/>
        <v>0</v>
      </c>
      <c r="BL159" s="18" t="s">
        <v>126</v>
      </c>
      <c r="BM159" s="161" t="s">
        <v>684</v>
      </c>
    </row>
    <row r="160" spans="1:65" s="2" customFormat="1" ht="24.2" customHeight="1">
      <c r="A160" s="33"/>
      <c r="B160" s="149"/>
      <c r="C160" s="150" t="s">
        <v>494</v>
      </c>
      <c r="D160" s="150" t="s">
        <v>203</v>
      </c>
      <c r="E160" s="151" t="s">
        <v>2717</v>
      </c>
      <c r="F160" s="152" t="s">
        <v>2718</v>
      </c>
      <c r="G160" s="153" t="s">
        <v>721</v>
      </c>
      <c r="H160" s="154">
        <v>132</v>
      </c>
      <c r="I160" s="155"/>
      <c r="J160" s="156">
        <f t="shared" si="0"/>
        <v>0</v>
      </c>
      <c r="K160" s="152" t="s">
        <v>1</v>
      </c>
      <c r="L160" s="34"/>
      <c r="M160" s="157" t="s">
        <v>1</v>
      </c>
      <c r="N160" s="158" t="s">
        <v>41</v>
      </c>
      <c r="O160" s="59"/>
      <c r="P160" s="159">
        <f t="shared" si="1"/>
        <v>0</v>
      </c>
      <c r="Q160" s="159">
        <v>0</v>
      </c>
      <c r="R160" s="159">
        <f t="shared" si="2"/>
        <v>0</v>
      </c>
      <c r="S160" s="159">
        <v>0</v>
      </c>
      <c r="T160" s="160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126</v>
      </c>
      <c r="AT160" s="161" t="s">
        <v>203</v>
      </c>
      <c r="AU160" s="161" t="s">
        <v>82</v>
      </c>
      <c r="AY160" s="18" t="s">
        <v>201</v>
      </c>
      <c r="BE160" s="162">
        <f t="shared" si="4"/>
        <v>0</v>
      </c>
      <c r="BF160" s="162">
        <f t="shared" si="5"/>
        <v>0</v>
      </c>
      <c r="BG160" s="162">
        <f t="shared" si="6"/>
        <v>0</v>
      </c>
      <c r="BH160" s="162">
        <f t="shared" si="7"/>
        <v>0</v>
      </c>
      <c r="BI160" s="162">
        <f t="shared" si="8"/>
        <v>0</v>
      </c>
      <c r="BJ160" s="18" t="s">
        <v>82</v>
      </c>
      <c r="BK160" s="162">
        <f t="shared" si="9"/>
        <v>0</v>
      </c>
      <c r="BL160" s="18" t="s">
        <v>126</v>
      </c>
      <c r="BM160" s="161" t="s">
        <v>709</v>
      </c>
    </row>
    <row r="161" spans="1:65" s="2" customFormat="1" ht="24.2" customHeight="1">
      <c r="A161" s="33"/>
      <c r="B161" s="149"/>
      <c r="C161" s="150" t="s">
        <v>498</v>
      </c>
      <c r="D161" s="150" t="s">
        <v>203</v>
      </c>
      <c r="E161" s="151" t="s">
        <v>2719</v>
      </c>
      <c r="F161" s="152" t="s">
        <v>2720</v>
      </c>
      <c r="G161" s="153" t="s">
        <v>721</v>
      </c>
      <c r="H161" s="154">
        <v>27</v>
      </c>
      <c r="I161" s="155"/>
      <c r="J161" s="156">
        <f t="shared" si="0"/>
        <v>0</v>
      </c>
      <c r="K161" s="152" t="s">
        <v>1</v>
      </c>
      <c r="L161" s="34"/>
      <c r="M161" s="157" t="s">
        <v>1</v>
      </c>
      <c r="N161" s="158" t="s">
        <v>41</v>
      </c>
      <c r="O161" s="59"/>
      <c r="P161" s="159">
        <f t="shared" si="1"/>
        <v>0</v>
      </c>
      <c r="Q161" s="159">
        <v>0</v>
      </c>
      <c r="R161" s="159">
        <f t="shared" si="2"/>
        <v>0</v>
      </c>
      <c r="S161" s="159">
        <v>0</v>
      </c>
      <c r="T161" s="160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126</v>
      </c>
      <c r="AT161" s="161" t="s">
        <v>203</v>
      </c>
      <c r="AU161" s="161" t="s">
        <v>82</v>
      </c>
      <c r="AY161" s="18" t="s">
        <v>201</v>
      </c>
      <c r="BE161" s="162">
        <f t="shared" si="4"/>
        <v>0</v>
      </c>
      <c r="BF161" s="162">
        <f t="shared" si="5"/>
        <v>0</v>
      </c>
      <c r="BG161" s="162">
        <f t="shared" si="6"/>
        <v>0</v>
      </c>
      <c r="BH161" s="162">
        <f t="shared" si="7"/>
        <v>0</v>
      </c>
      <c r="BI161" s="162">
        <f t="shared" si="8"/>
        <v>0</v>
      </c>
      <c r="BJ161" s="18" t="s">
        <v>82</v>
      </c>
      <c r="BK161" s="162">
        <f t="shared" si="9"/>
        <v>0</v>
      </c>
      <c r="BL161" s="18" t="s">
        <v>126</v>
      </c>
      <c r="BM161" s="161" t="s">
        <v>718</v>
      </c>
    </row>
    <row r="162" spans="1:65" s="2" customFormat="1" ht="16.5" customHeight="1">
      <c r="A162" s="33"/>
      <c r="B162" s="149"/>
      <c r="C162" s="150" t="s">
        <v>502</v>
      </c>
      <c r="D162" s="150" t="s">
        <v>203</v>
      </c>
      <c r="E162" s="151" t="s">
        <v>2721</v>
      </c>
      <c r="F162" s="152" t="s">
        <v>2722</v>
      </c>
      <c r="G162" s="153" t="s">
        <v>721</v>
      </c>
      <c r="H162" s="154">
        <v>30</v>
      </c>
      <c r="I162" s="155"/>
      <c r="J162" s="156">
        <f t="shared" si="0"/>
        <v>0</v>
      </c>
      <c r="K162" s="152" t="s">
        <v>1</v>
      </c>
      <c r="L162" s="34"/>
      <c r="M162" s="157" t="s">
        <v>1</v>
      </c>
      <c r="N162" s="158" t="s">
        <v>41</v>
      </c>
      <c r="O162" s="59"/>
      <c r="P162" s="159">
        <f t="shared" si="1"/>
        <v>0</v>
      </c>
      <c r="Q162" s="159">
        <v>0</v>
      </c>
      <c r="R162" s="159">
        <f t="shared" si="2"/>
        <v>0</v>
      </c>
      <c r="S162" s="159">
        <v>0</v>
      </c>
      <c r="T162" s="160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1" t="s">
        <v>126</v>
      </c>
      <c r="AT162" s="161" t="s">
        <v>203</v>
      </c>
      <c r="AU162" s="161" t="s">
        <v>82</v>
      </c>
      <c r="AY162" s="18" t="s">
        <v>201</v>
      </c>
      <c r="BE162" s="162">
        <f t="shared" si="4"/>
        <v>0</v>
      </c>
      <c r="BF162" s="162">
        <f t="shared" si="5"/>
        <v>0</v>
      </c>
      <c r="BG162" s="162">
        <f t="shared" si="6"/>
        <v>0</v>
      </c>
      <c r="BH162" s="162">
        <f t="shared" si="7"/>
        <v>0</v>
      </c>
      <c r="BI162" s="162">
        <f t="shared" si="8"/>
        <v>0</v>
      </c>
      <c r="BJ162" s="18" t="s">
        <v>82</v>
      </c>
      <c r="BK162" s="162">
        <f t="shared" si="9"/>
        <v>0</v>
      </c>
      <c r="BL162" s="18" t="s">
        <v>126</v>
      </c>
      <c r="BM162" s="161" t="s">
        <v>727</v>
      </c>
    </row>
    <row r="163" spans="1:65" s="2" customFormat="1" ht="16.5" customHeight="1">
      <c r="A163" s="33"/>
      <c r="B163" s="149"/>
      <c r="C163" s="150" t="s">
        <v>508</v>
      </c>
      <c r="D163" s="150" t="s">
        <v>203</v>
      </c>
      <c r="E163" s="151" t="s">
        <v>2723</v>
      </c>
      <c r="F163" s="152" t="s">
        <v>2724</v>
      </c>
      <c r="G163" s="153" t="s">
        <v>721</v>
      </c>
      <c r="H163" s="154">
        <v>30</v>
      </c>
      <c r="I163" s="155"/>
      <c r="J163" s="156">
        <f t="shared" si="0"/>
        <v>0</v>
      </c>
      <c r="K163" s="152" t="s">
        <v>1</v>
      </c>
      <c r="L163" s="34"/>
      <c r="M163" s="157" t="s">
        <v>1</v>
      </c>
      <c r="N163" s="158" t="s">
        <v>41</v>
      </c>
      <c r="O163" s="59"/>
      <c r="P163" s="159">
        <f t="shared" si="1"/>
        <v>0</v>
      </c>
      <c r="Q163" s="159">
        <v>0</v>
      </c>
      <c r="R163" s="159">
        <f t="shared" si="2"/>
        <v>0</v>
      </c>
      <c r="S163" s="159">
        <v>0</v>
      </c>
      <c r="T163" s="160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126</v>
      </c>
      <c r="AT163" s="161" t="s">
        <v>203</v>
      </c>
      <c r="AU163" s="161" t="s">
        <v>82</v>
      </c>
      <c r="AY163" s="18" t="s">
        <v>201</v>
      </c>
      <c r="BE163" s="162">
        <f t="shared" si="4"/>
        <v>0</v>
      </c>
      <c r="BF163" s="162">
        <f t="shared" si="5"/>
        <v>0</v>
      </c>
      <c r="BG163" s="162">
        <f t="shared" si="6"/>
        <v>0</v>
      </c>
      <c r="BH163" s="162">
        <f t="shared" si="7"/>
        <v>0</v>
      </c>
      <c r="BI163" s="162">
        <f t="shared" si="8"/>
        <v>0</v>
      </c>
      <c r="BJ163" s="18" t="s">
        <v>82</v>
      </c>
      <c r="BK163" s="162">
        <f t="shared" si="9"/>
        <v>0</v>
      </c>
      <c r="BL163" s="18" t="s">
        <v>126</v>
      </c>
      <c r="BM163" s="161" t="s">
        <v>740</v>
      </c>
    </row>
    <row r="164" spans="1:65" s="2" customFormat="1" ht="16.5" customHeight="1">
      <c r="A164" s="33"/>
      <c r="B164" s="149"/>
      <c r="C164" s="150" t="s">
        <v>514</v>
      </c>
      <c r="D164" s="150" t="s">
        <v>203</v>
      </c>
      <c r="E164" s="151" t="s">
        <v>2725</v>
      </c>
      <c r="F164" s="152" t="s">
        <v>2726</v>
      </c>
      <c r="G164" s="153" t="s">
        <v>721</v>
      </c>
      <c r="H164" s="154">
        <v>2</v>
      </c>
      <c r="I164" s="155"/>
      <c r="J164" s="156">
        <f t="shared" si="0"/>
        <v>0</v>
      </c>
      <c r="K164" s="152" t="s">
        <v>1</v>
      </c>
      <c r="L164" s="34"/>
      <c r="M164" s="157" t="s">
        <v>1</v>
      </c>
      <c r="N164" s="158" t="s">
        <v>41</v>
      </c>
      <c r="O164" s="59"/>
      <c r="P164" s="159">
        <f t="shared" si="1"/>
        <v>0</v>
      </c>
      <c r="Q164" s="159">
        <v>0</v>
      </c>
      <c r="R164" s="159">
        <f t="shared" si="2"/>
        <v>0</v>
      </c>
      <c r="S164" s="159">
        <v>0</v>
      </c>
      <c r="T164" s="160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126</v>
      </c>
      <c r="AT164" s="161" t="s">
        <v>203</v>
      </c>
      <c r="AU164" s="161" t="s">
        <v>82</v>
      </c>
      <c r="AY164" s="18" t="s">
        <v>201</v>
      </c>
      <c r="BE164" s="162">
        <f t="shared" si="4"/>
        <v>0</v>
      </c>
      <c r="BF164" s="162">
        <f t="shared" si="5"/>
        <v>0</v>
      </c>
      <c r="BG164" s="162">
        <f t="shared" si="6"/>
        <v>0</v>
      </c>
      <c r="BH164" s="162">
        <f t="shared" si="7"/>
        <v>0</v>
      </c>
      <c r="BI164" s="162">
        <f t="shared" si="8"/>
        <v>0</v>
      </c>
      <c r="BJ164" s="18" t="s">
        <v>82</v>
      </c>
      <c r="BK164" s="162">
        <f t="shared" si="9"/>
        <v>0</v>
      </c>
      <c r="BL164" s="18" t="s">
        <v>126</v>
      </c>
      <c r="BM164" s="161" t="s">
        <v>750</v>
      </c>
    </row>
    <row r="165" spans="1:65" s="2" customFormat="1" ht="16.5" customHeight="1">
      <c r="A165" s="33"/>
      <c r="B165" s="149"/>
      <c r="C165" s="150" t="s">
        <v>518</v>
      </c>
      <c r="D165" s="150" t="s">
        <v>203</v>
      </c>
      <c r="E165" s="151" t="s">
        <v>2727</v>
      </c>
      <c r="F165" s="152" t="s">
        <v>2728</v>
      </c>
      <c r="G165" s="153" t="s">
        <v>721</v>
      </c>
      <c r="H165" s="154">
        <v>1</v>
      </c>
      <c r="I165" s="155"/>
      <c r="J165" s="156">
        <f t="shared" si="0"/>
        <v>0</v>
      </c>
      <c r="K165" s="152" t="s">
        <v>1</v>
      </c>
      <c r="L165" s="34"/>
      <c r="M165" s="157" t="s">
        <v>1</v>
      </c>
      <c r="N165" s="158" t="s">
        <v>41</v>
      </c>
      <c r="O165" s="59"/>
      <c r="P165" s="159">
        <f t="shared" si="1"/>
        <v>0</v>
      </c>
      <c r="Q165" s="159">
        <v>0</v>
      </c>
      <c r="R165" s="159">
        <f t="shared" si="2"/>
        <v>0</v>
      </c>
      <c r="S165" s="159">
        <v>0</v>
      </c>
      <c r="T165" s="160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1" t="s">
        <v>126</v>
      </c>
      <c r="AT165" s="161" t="s">
        <v>203</v>
      </c>
      <c r="AU165" s="161" t="s">
        <v>82</v>
      </c>
      <c r="AY165" s="18" t="s">
        <v>201</v>
      </c>
      <c r="BE165" s="162">
        <f t="shared" si="4"/>
        <v>0</v>
      </c>
      <c r="BF165" s="162">
        <f t="shared" si="5"/>
        <v>0</v>
      </c>
      <c r="BG165" s="162">
        <f t="shared" si="6"/>
        <v>0</v>
      </c>
      <c r="BH165" s="162">
        <f t="shared" si="7"/>
        <v>0</v>
      </c>
      <c r="BI165" s="162">
        <f t="shared" si="8"/>
        <v>0</v>
      </c>
      <c r="BJ165" s="18" t="s">
        <v>82</v>
      </c>
      <c r="BK165" s="162">
        <f t="shared" si="9"/>
        <v>0</v>
      </c>
      <c r="BL165" s="18" t="s">
        <v>126</v>
      </c>
      <c r="BM165" s="161" t="s">
        <v>758</v>
      </c>
    </row>
    <row r="166" spans="1:65" s="2" customFormat="1" ht="24.2" customHeight="1">
      <c r="A166" s="33"/>
      <c r="B166" s="149"/>
      <c r="C166" s="150" t="s">
        <v>524</v>
      </c>
      <c r="D166" s="150" t="s">
        <v>203</v>
      </c>
      <c r="E166" s="151" t="s">
        <v>2729</v>
      </c>
      <c r="F166" s="152" t="s">
        <v>2730</v>
      </c>
      <c r="G166" s="153" t="s">
        <v>721</v>
      </c>
      <c r="H166" s="154">
        <v>4</v>
      </c>
      <c r="I166" s="155"/>
      <c r="J166" s="156">
        <f t="shared" si="0"/>
        <v>0</v>
      </c>
      <c r="K166" s="152" t="s">
        <v>1</v>
      </c>
      <c r="L166" s="34"/>
      <c r="M166" s="157" t="s">
        <v>1</v>
      </c>
      <c r="N166" s="158" t="s">
        <v>41</v>
      </c>
      <c r="O166" s="59"/>
      <c r="P166" s="159">
        <f t="shared" si="1"/>
        <v>0</v>
      </c>
      <c r="Q166" s="159">
        <v>0</v>
      </c>
      <c r="R166" s="159">
        <f t="shared" si="2"/>
        <v>0</v>
      </c>
      <c r="S166" s="159">
        <v>0</v>
      </c>
      <c r="T166" s="160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1" t="s">
        <v>126</v>
      </c>
      <c r="AT166" s="161" t="s">
        <v>203</v>
      </c>
      <c r="AU166" s="161" t="s">
        <v>82</v>
      </c>
      <c r="AY166" s="18" t="s">
        <v>201</v>
      </c>
      <c r="BE166" s="162">
        <f t="shared" si="4"/>
        <v>0</v>
      </c>
      <c r="BF166" s="162">
        <f t="shared" si="5"/>
        <v>0</v>
      </c>
      <c r="BG166" s="162">
        <f t="shared" si="6"/>
        <v>0</v>
      </c>
      <c r="BH166" s="162">
        <f t="shared" si="7"/>
        <v>0</v>
      </c>
      <c r="BI166" s="162">
        <f t="shared" si="8"/>
        <v>0</v>
      </c>
      <c r="BJ166" s="18" t="s">
        <v>82</v>
      </c>
      <c r="BK166" s="162">
        <f t="shared" si="9"/>
        <v>0</v>
      </c>
      <c r="BL166" s="18" t="s">
        <v>126</v>
      </c>
      <c r="BM166" s="161" t="s">
        <v>766</v>
      </c>
    </row>
    <row r="167" spans="1:65" s="2" customFormat="1" ht="16.5" customHeight="1">
      <c r="A167" s="33"/>
      <c r="B167" s="149"/>
      <c r="C167" s="150" t="s">
        <v>532</v>
      </c>
      <c r="D167" s="150" t="s">
        <v>203</v>
      </c>
      <c r="E167" s="151" t="s">
        <v>2731</v>
      </c>
      <c r="F167" s="152" t="s">
        <v>2732</v>
      </c>
      <c r="G167" s="153" t="s">
        <v>721</v>
      </c>
      <c r="H167" s="154">
        <v>1</v>
      </c>
      <c r="I167" s="155"/>
      <c r="J167" s="156">
        <f t="shared" si="0"/>
        <v>0</v>
      </c>
      <c r="K167" s="152" t="s">
        <v>1</v>
      </c>
      <c r="L167" s="34"/>
      <c r="M167" s="157" t="s">
        <v>1</v>
      </c>
      <c r="N167" s="158" t="s">
        <v>41</v>
      </c>
      <c r="O167" s="59"/>
      <c r="P167" s="159">
        <f t="shared" si="1"/>
        <v>0</v>
      </c>
      <c r="Q167" s="159">
        <v>0</v>
      </c>
      <c r="R167" s="159">
        <f t="shared" si="2"/>
        <v>0</v>
      </c>
      <c r="S167" s="159">
        <v>0</v>
      </c>
      <c r="T167" s="160">
        <f t="shared" si="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1" t="s">
        <v>126</v>
      </c>
      <c r="AT167" s="161" t="s">
        <v>203</v>
      </c>
      <c r="AU167" s="161" t="s">
        <v>82</v>
      </c>
      <c r="AY167" s="18" t="s">
        <v>201</v>
      </c>
      <c r="BE167" s="162">
        <f t="shared" si="4"/>
        <v>0</v>
      </c>
      <c r="BF167" s="162">
        <f t="shared" si="5"/>
        <v>0</v>
      </c>
      <c r="BG167" s="162">
        <f t="shared" si="6"/>
        <v>0</v>
      </c>
      <c r="BH167" s="162">
        <f t="shared" si="7"/>
        <v>0</v>
      </c>
      <c r="BI167" s="162">
        <f t="shared" si="8"/>
        <v>0</v>
      </c>
      <c r="BJ167" s="18" t="s">
        <v>82</v>
      </c>
      <c r="BK167" s="162">
        <f t="shared" si="9"/>
        <v>0</v>
      </c>
      <c r="BL167" s="18" t="s">
        <v>126</v>
      </c>
      <c r="BM167" s="161" t="s">
        <v>775</v>
      </c>
    </row>
    <row r="168" spans="1:65" s="2" customFormat="1" ht="24.2" customHeight="1">
      <c r="A168" s="33"/>
      <c r="B168" s="149"/>
      <c r="C168" s="150" t="s">
        <v>539</v>
      </c>
      <c r="D168" s="150" t="s">
        <v>203</v>
      </c>
      <c r="E168" s="151" t="s">
        <v>2733</v>
      </c>
      <c r="F168" s="152" t="s">
        <v>2734</v>
      </c>
      <c r="G168" s="153" t="s">
        <v>721</v>
      </c>
      <c r="H168" s="154">
        <v>10</v>
      </c>
      <c r="I168" s="155"/>
      <c r="J168" s="156">
        <f t="shared" si="0"/>
        <v>0</v>
      </c>
      <c r="K168" s="152" t="s">
        <v>1</v>
      </c>
      <c r="L168" s="34"/>
      <c r="M168" s="157" t="s">
        <v>1</v>
      </c>
      <c r="N168" s="158" t="s">
        <v>41</v>
      </c>
      <c r="O168" s="59"/>
      <c r="P168" s="159">
        <f t="shared" si="1"/>
        <v>0</v>
      </c>
      <c r="Q168" s="159">
        <v>0</v>
      </c>
      <c r="R168" s="159">
        <f t="shared" si="2"/>
        <v>0</v>
      </c>
      <c r="S168" s="159">
        <v>0</v>
      </c>
      <c r="T168" s="160">
        <f t="shared" si="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1" t="s">
        <v>126</v>
      </c>
      <c r="AT168" s="161" t="s">
        <v>203</v>
      </c>
      <c r="AU168" s="161" t="s">
        <v>82</v>
      </c>
      <c r="AY168" s="18" t="s">
        <v>201</v>
      </c>
      <c r="BE168" s="162">
        <f t="shared" si="4"/>
        <v>0</v>
      </c>
      <c r="BF168" s="162">
        <f t="shared" si="5"/>
        <v>0</v>
      </c>
      <c r="BG168" s="162">
        <f t="shared" si="6"/>
        <v>0</v>
      </c>
      <c r="BH168" s="162">
        <f t="shared" si="7"/>
        <v>0</v>
      </c>
      <c r="BI168" s="162">
        <f t="shared" si="8"/>
        <v>0</v>
      </c>
      <c r="BJ168" s="18" t="s">
        <v>82</v>
      </c>
      <c r="BK168" s="162">
        <f t="shared" si="9"/>
        <v>0</v>
      </c>
      <c r="BL168" s="18" t="s">
        <v>126</v>
      </c>
      <c r="BM168" s="161" t="s">
        <v>786</v>
      </c>
    </row>
    <row r="169" spans="1:65" s="2" customFormat="1" ht="16.5" customHeight="1">
      <c r="A169" s="33"/>
      <c r="B169" s="149"/>
      <c r="C169" s="150" t="s">
        <v>543</v>
      </c>
      <c r="D169" s="150" t="s">
        <v>203</v>
      </c>
      <c r="E169" s="151" t="s">
        <v>2735</v>
      </c>
      <c r="F169" s="152" t="s">
        <v>2736</v>
      </c>
      <c r="G169" s="153" t="s">
        <v>721</v>
      </c>
      <c r="H169" s="154">
        <v>159</v>
      </c>
      <c r="I169" s="155"/>
      <c r="J169" s="156">
        <f t="shared" si="0"/>
        <v>0</v>
      </c>
      <c r="K169" s="152" t="s">
        <v>1</v>
      </c>
      <c r="L169" s="34"/>
      <c r="M169" s="157" t="s">
        <v>1</v>
      </c>
      <c r="N169" s="158" t="s">
        <v>41</v>
      </c>
      <c r="O169" s="59"/>
      <c r="P169" s="159">
        <f t="shared" si="1"/>
        <v>0</v>
      </c>
      <c r="Q169" s="159">
        <v>0</v>
      </c>
      <c r="R169" s="159">
        <f t="shared" si="2"/>
        <v>0</v>
      </c>
      <c r="S169" s="159">
        <v>0</v>
      </c>
      <c r="T169" s="160">
        <f t="shared" si="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1" t="s">
        <v>126</v>
      </c>
      <c r="AT169" s="161" t="s">
        <v>203</v>
      </c>
      <c r="AU169" s="161" t="s">
        <v>82</v>
      </c>
      <c r="AY169" s="18" t="s">
        <v>201</v>
      </c>
      <c r="BE169" s="162">
        <f t="shared" si="4"/>
        <v>0</v>
      </c>
      <c r="BF169" s="162">
        <f t="shared" si="5"/>
        <v>0</v>
      </c>
      <c r="BG169" s="162">
        <f t="shared" si="6"/>
        <v>0</v>
      </c>
      <c r="BH169" s="162">
        <f t="shared" si="7"/>
        <v>0</v>
      </c>
      <c r="BI169" s="162">
        <f t="shared" si="8"/>
        <v>0</v>
      </c>
      <c r="BJ169" s="18" t="s">
        <v>82</v>
      </c>
      <c r="BK169" s="162">
        <f t="shared" si="9"/>
        <v>0</v>
      </c>
      <c r="BL169" s="18" t="s">
        <v>126</v>
      </c>
      <c r="BM169" s="161" t="s">
        <v>795</v>
      </c>
    </row>
    <row r="170" spans="1:65" s="2" customFormat="1" ht="16.5" customHeight="1">
      <c r="A170" s="33"/>
      <c r="B170" s="149"/>
      <c r="C170" s="150" t="s">
        <v>549</v>
      </c>
      <c r="D170" s="150" t="s">
        <v>203</v>
      </c>
      <c r="E170" s="151" t="s">
        <v>2737</v>
      </c>
      <c r="F170" s="152" t="s">
        <v>2738</v>
      </c>
      <c r="G170" s="153" t="s">
        <v>721</v>
      </c>
      <c r="H170" s="154">
        <v>1</v>
      </c>
      <c r="I170" s="155"/>
      <c r="J170" s="156">
        <f t="shared" si="0"/>
        <v>0</v>
      </c>
      <c r="K170" s="152" t="s">
        <v>1</v>
      </c>
      <c r="L170" s="34"/>
      <c r="M170" s="157" t="s">
        <v>1</v>
      </c>
      <c r="N170" s="158" t="s">
        <v>41</v>
      </c>
      <c r="O170" s="59"/>
      <c r="P170" s="159">
        <f t="shared" si="1"/>
        <v>0</v>
      </c>
      <c r="Q170" s="159">
        <v>0</v>
      </c>
      <c r="R170" s="159">
        <f t="shared" si="2"/>
        <v>0</v>
      </c>
      <c r="S170" s="159">
        <v>0</v>
      </c>
      <c r="T170" s="160">
        <f t="shared" si="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1" t="s">
        <v>126</v>
      </c>
      <c r="AT170" s="161" t="s">
        <v>203</v>
      </c>
      <c r="AU170" s="161" t="s">
        <v>82</v>
      </c>
      <c r="AY170" s="18" t="s">
        <v>201</v>
      </c>
      <c r="BE170" s="162">
        <f t="shared" si="4"/>
        <v>0</v>
      </c>
      <c r="BF170" s="162">
        <f t="shared" si="5"/>
        <v>0</v>
      </c>
      <c r="BG170" s="162">
        <f t="shared" si="6"/>
        <v>0</v>
      </c>
      <c r="BH170" s="162">
        <f t="shared" si="7"/>
        <v>0</v>
      </c>
      <c r="BI170" s="162">
        <f t="shared" si="8"/>
        <v>0</v>
      </c>
      <c r="BJ170" s="18" t="s">
        <v>82</v>
      </c>
      <c r="BK170" s="162">
        <f t="shared" si="9"/>
        <v>0</v>
      </c>
      <c r="BL170" s="18" t="s">
        <v>126</v>
      </c>
      <c r="BM170" s="161" t="s">
        <v>804</v>
      </c>
    </row>
    <row r="171" spans="1:65" s="2" customFormat="1" ht="24.2" customHeight="1">
      <c r="A171" s="33"/>
      <c r="B171" s="149"/>
      <c r="C171" s="150" t="s">
        <v>553</v>
      </c>
      <c r="D171" s="150" t="s">
        <v>203</v>
      </c>
      <c r="E171" s="151" t="s">
        <v>2739</v>
      </c>
      <c r="F171" s="152" t="s">
        <v>2740</v>
      </c>
      <c r="G171" s="153" t="s">
        <v>721</v>
      </c>
      <c r="H171" s="154">
        <v>4</v>
      </c>
      <c r="I171" s="155"/>
      <c r="J171" s="156">
        <f t="shared" si="0"/>
        <v>0</v>
      </c>
      <c r="K171" s="152" t="s">
        <v>1</v>
      </c>
      <c r="L171" s="34"/>
      <c r="M171" s="157" t="s">
        <v>1</v>
      </c>
      <c r="N171" s="158" t="s">
        <v>41</v>
      </c>
      <c r="O171" s="59"/>
      <c r="P171" s="159">
        <f t="shared" si="1"/>
        <v>0</v>
      </c>
      <c r="Q171" s="159">
        <v>0</v>
      </c>
      <c r="R171" s="159">
        <f t="shared" si="2"/>
        <v>0</v>
      </c>
      <c r="S171" s="159">
        <v>0</v>
      </c>
      <c r="T171" s="160">
        <f t="shared" si="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1" t="s">
        <v>126</v>
      </c>
      <c r="AT171" s="161" t="s">
        <v>203</v>
      </c>
      <c r="AU171" s="161" t="s">
        <v>82</v>
      </c>
      <c r="AY171" s="18" t="s">
        <v>201</v>
      </c>
      <c r="BE171" s="162">
        <f t="shared" si="4"/>
        <v>0</v>
      </c>
      <c r="BF171" s="162">
        <f t="shared" si="5"/>
        <v>0</v>
      </c>
      <c r="BG171" s="162">
        <f t="shared" si="6"/>
        <v>0</v>
      </c>
      <c r="BH171" s="162">
        <f t="shared" si="7"/>
        <v>0</v>
      </c>
      <c r="BI171" s="162">
        <f t="shared" si="8"/>
        <v>0</v>
      </c>
      <c r="BJ171" s="18" t="s">
        <v>82</v>
      </c>
      <c r="BK171" s="162">
        <f t="shared" si="9"/>
        <v>0</v>
      </c>
      <c r="BL171" s="18" t="s">
        <v>126</v>
      </c>
      <c r="BM171" s="161" t="s">
        <v>812</v>
      </c>
    </row>
    <row r="172" spans="1:65" s="2" customFormat="1" ht="16.5" customHeight="1">
      <c r="A172" s="33"/>
      <c r="B172" s="149"/>
      <c r="C172" s="150" t="s">
        <v>560</v>
      </c>
      <c r="D172" s="150" t="s">
        <v>203</v>
      </c>
      <c r="E172" s="151" t="s">
        <v>2741</v>
      </c>
      <c r="F172" s="152" t="s">
        <v>2742</v>
      </c>
      <c r="G172" s="153" t="s">
        <v>721</v>
      </c>
      <c r="H172" s="154">
        <v>1</v>
      </c>
      <c r="I172" s="155"/>
      <c r="J172" s="156">
        <f t="shared" si="0"/>
        <v>0</v>
      </c>
      <c r="K172" s="152" t="s">
        <v>1</v>
      </c>
      <c r="L172" s="34"/>
      <c r="M172" s="157" t="s">
        <v>1</v>
      </c>
      <c r="N172" s="158" t="s">
        <v>41</v>
      </c>
      <c r="O172" s="59"/>
      <c r="P172" s="159">
        <f t="shared" si="1"/>
        <v>0</v>
      </c>
      <c r="Q172" s="159">
        <v>0</v>
      </c>
      <c r="R172" s="159">
        <f t="shared" si="2"/>
        <v>0</v>
      </c>
      <c r="S172" s="159">
        <v>0</v>
      </c>
      <c r="T172" s="160">
        <f t="shared" si="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1" t="s">
        <v>126</v>
      </c>
      <c r="AT172" s="161" t="s">
        <v>203</v>
      </c>
      <c r="AU172" s="161" t="s">
        <v>82</v>
      </c>
      <c r="AY172" s="18" t="s">
        <v>201</v>
      </c>
      <c r="BE172" s="162">
        <f t="shared" si="4"/>
        <v>0</v>
      </c>
      <c r="BF172" s="162">
        <f t="shared" si="5"/>
        <v>0</v>
      </c>
      <c r="BG172" s="162">
        <f t="shared" si="6"/>
        <v>0</v>
      </c>
      <c r="BH172" s="162">
        <f t="shared" si="7"/>
        <v>0</v>
      </c>
      <c r="BI172" s="162">
        <f t="shared" si="8"/>
        <v>0</v>
      </c>
      <c r="BJ172" s="18" t="s">
        <v>82</v>
      </c>
      <c r="BK172" s="162">
        <f t="shared" si="9"/>
        <v>0</v>
      </c>
      <c r="BL172" s="18" t="s">
        <v>126</v>
      </c>
      <c r="BM172" s="161" t="s">
        <v>822</v>
      </c>
    </row>
    <row r="173" spans="1:65" s="2" customFormat="1" ht="16.5" customHeight="1">
      <c r="A173" s="33"/>
      <c r="B173" s="149"/>
      <c r="C173" s="150" t="s">
        <v>566</v>
      </c>
      <c r="D173" s="150" t="s">
        <v>203</v>
      </c>
      <c r="E173" s="151" t="s">
        <v>2743</v>
      </c>
      <c r="F173" s="152" t="s">
        <v>2744</v>
      </c>
      <c r="G173" s="153" t="s">
        <v>556</v>
      </c>
      <c r="H173" s="154">
        <v>10</v>
      </c>
      <c r="I173" s="155"/>
      <c r="J173" s="156">
        <f t="shared" si="0"/>
        <v>0</v>
      </c>
      <c r="K173" s="152" t="s">
        <v>1</v>
      </c>
      <c r="L173" s="34"/>
      <c r="M173" s="157" t="s">
        <v>1</v>
      </c>
      <c r="N173" s="158" t="s">
        <v>41</v>
      </c>
      <c r="O173" s="59"/>
      <c r="P173" s="159">
        <f t="shared" si="1"/>
        <v>0</v>
      </c>
      <c r="Q173" s="159">
        <v>0</v>
      </c>
      <c r="R173" s="159">
        <f t="shared" si="2"/>
        <v>0</v>
      </c>
      <c r="S173" s="159">
        <v>0</v>
      </c>
      <c r="T173" s="160">
        <f t="shared" si="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126</v>
      </c>
      <c r="AT173" s="161" t="s">
        <v>203</v>
      </c>
      <c r="AU173" s="161" t="s">
        <v>82</v>
      </c>
      <c r="AY173" s="18" t="s">
        <v>201</v>
      </c>
      <c r="BE173" s="162">
        <f t="shared" si="4"/>
        <v>0</v>
      </c>
      <c r="BF173" s="162">
        <f t="shared" si="5"/>
        <v>0</v>
      </c>
      <c r="BG173" s="162">
        <f t="shared" si="6"/>
        <v>0</v>
      </c>
      <c r="BH173" s="162">
        <f t="shared" si="7"/>
        <v>0</v>
      </c>
      <c r="BI173" s="162">
        <f t="shared" si="8"/>
        <v>0</v>
      </c>
      <c r="BJ173" s="18" t="s">
        <v>82</v>
      </c>
      <c r="BK173" s="162">
        <f t="shared" si="9"/>
        <v>0</v>
      </c>
      <c r="BL173" s="18" t="s">
        <v>126</v>
      </c>
      <c r="BM173" s="161" t="s">
        <v>832</v>
      </c>
    </row>
    <row r="174" spans="1:65" s="2" customFormat="1" ht="16.5" customHeight="1">
      <c r="A174" s="33"/>
      <c r="B174" s="149"/>
      <c r="C174" s="150" t="s">
        <v>570</v>
      </c>
      <c r="D174" s="150" t="s">
        <v>203</v>
      </c>
      <c r="E174" s="151" t="s">
        <v>2745</v>
      </c>
      <c r="F174" s="152" t="s">
        <v>2746</v>
      </c>
      <c r="G174" s="153" t="s">
        <v>556</v>
      </c>
      <c r="H174" s="154">
        <v>20</v>
      </c>
      <c r="I174" s="155"/>
      <c r="J174" s="156">
        <f t="shared" si="0"/>
        <v>0</v>
      </c>
      <c r="K174" s="152" t="s">
        <v>1</v>
      </c>
      <c r="L174" s="34"/>
      <c r="M174" s="157" t="s">
        <v>1</v>
      </c>
      <c r="N174" s="158" t="s">
        <v>41</v>
      </c>
      <c r="O174" s="59"/>
      <c r="P174" s="159">
        <f t="shared" si="1"/>
        <v>0</v>
      </c>
      <c r="Q174" s="159">
        <v>0</v>
      </c>
      <c r="R174" s="159">
        <f t="shared" si="2"/>
        <v>0</v>
      </c>
      <c r="S174" s="159">
        <v>0</v>
      </c>
      <c r="T174" s="160">
        <f t="shared" si="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1" t="s">
        <v>126</v>
      </c>
      <c r="AT174" s="161" t="s">
        <v>203</v>
      </c>
      <c r="AU174" s="161" t="s">
        <v>82</v>
      </c>
      <c r="AY174" s="18" t="s">
        <v>201</v>
      </c>
      <c r="BE174" s="162">
        <f t="shared" si="4"/>
        <v>0</v>
      </c>
      <c r="BF174" s="162">
        <f t="shared" si="5"/>
        <v>0</v>
      </c>
      <c r="BG174" s="162">
        <f t="shared" si="6"/>
        <v>0</v>
      </c>
      <c r="BH174" s="162">
        <f t="shared" si="7"/>
        <v>0</v>
      </c>
      <c r="BI174" s="162">
        <f t="shared" si="8"/>
        <v>0</v>
      </c>
      <c r="BJ174" s="18" t="s">
        <v>82</v>
      </c>
      <c r="BK174" s="162">
        <f t="shared" si="9"/>
        <v>0</v>
      </c>
      <c r="BL174" s="18" t="s">
        <v>126</v>
      </c>
      <c r="BM174" s="161" t="s">
        <v>842</v>
      </c>
    </row>
    <row r="175" spans="1:65" s="2" customFormat="1" ht="16.5" customHeight="1">
      <c r="A175" s="33"/>
      <c r="B175" s="149"/>
      <c r="C175" s="150" t="s">
        <v>579</v>
      </c>
      <c r="D175" s="150" t="s">
        <v>203</v>
      </c>
      <c r="E175" s="151" t="s">
        <v>2747</v>
      </c>
      <c r="F175" s="152" t="s">
        <v>2748</v>
      </c>
      <c r="G175" s="153" t="s">
        <v>405</v>
      </c>
      <c r="H175" s="154">
        <v>1.87</v>
      </c>
      <c r="I175" s="155"/>
      <c r="J175" s="156">
        <f t="shared" si="0"/>
        <v>0</v>
      </c>
      <c r="K175" s="152" t="s">
        <v>1</v>
      </c>
      <c r="L175" s="34"/>
      <c r="M175" s="157" t="s">
        <v>1</v>
      </c>
      <c r="N175" s="158" t="s">
        <v>41</v>
      </c>
      <c r="O175" s="59"/>
      <c r="P175" s="159">
        <f t="shared" si="1"/>
        <v>0</v>
      </c>
      <c r="Q175" s="159">
        <v>0</v>
      </c>
      <c r="R175" s="159">
        <f t="shared" si="2"/>
        <v>0</v>
      </c>
      <c r="S175" s="159">
        <v>0</v>
      </c>
      <c r="T175" s="160">
        <f t="shared" si="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1" t="s">
        <v>126</v>
      </c>
      <c r="AT175" s="161" t="s">
        <v>203</v>
      </c>
      <c r="AU175" s="161" t="s">
        <v>82</v>
      </c>
      <c r="AY175" s="18" t="s">
        <v>201</v>
      </c>
      <c r="BE175" s="162">
        <f t="shared" si="4"/>
        <v>0</v>
      </c>
      <c r="BF175" s="162">
        <f t="shared" si="5"/>
        <v>0</v>
      </c>
      <c r="BG175" s="162">
        <f t="shared" si="6"/>
        <v>0</v>
      </c>
      <c r="BH175" s="162">
        <f t="shared" si="7"/>
        <v>0</v>
      </c>
      <c r="BI175" s="162">
        <f t="shared" si="8"/>
        <v>0</v>
      </c>
      <c r="BJ175" s="18" t="s">
        <v>82</v>
      </c>
      <c r="BK175" s="162">
        <f t="shared" si="9"/>
        <v>0</v>
      </c>
      <c r="BL175" s="18" t="s">
        <v>126</v>
      </c>
      <c r="BM175" s="161" t="s">
        <v>852</v>
      </c>
    </row>
    <row r="176" spans="1:65" s="2" customFormat="1" ht="19.5">
      <c r="A176" s="33"/>
      <c r="B176" s="34"/>
      <c r="C176" s="33"/>
      <c r="D176" s="164" t="s">
        <v>2625</v>
      </c>
      <c r="E176" s="33"/>
      <c r="F176" s="214" t="s">
        <v>2749</v>
      </c>
      <c r="G176" s="33"/>
      <c r="H176" s="33"/>
      <c r="I176" s="215"/>
      <c r="J176" s="33"/>
      <c r="K176" s="33"/>
      <c r="L176" s="34"/>
      <c r="M176" s="216"/>
      <c r="N176" s="217"/>
      <c r="O176" s="59"/>
      <c r="P176" s="59"/>
      <c r="Q176" s="59"/>
      <c r="R176" s="59"/>
      <c r="S176" s="59"/>
      <c r="T176" s="60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8" t="s">
        <v>2625</v>
      </c>
      <c r="AU176" s="18" t="s">
        <v>82</v>
      </c>
    </row>
    <row r="177" spans="1:65" s="13" customFormat="1" ht="11.25">
      <c r="B177" s="163"/>
      <c r="D177" s="164" t="s">
        <v>207</v>
      </c>
      <c r="E177" s="165" t="s">
        <v>1</v>
      </c>
      <c r="F177" s="166" t="s">
        <v>2750</v>
      </c>
      <c r="H177" s="165" t="s">
        <v>1</v>
      </c>
      <c r="I177" s="167"/>
      <c r="L177" s="163"/>
      <c r="M177" s="168"/>
      <c r="N177" s="169"/>
      <c r="O177" s="169"/>
      <c r="P177" s="169"/>
      <c r="Q177" s="169"/>
      <c r="R177" s="169"/>
      <c r="S177" s="169"/>
      <c r="T177" s="170"/>
      <c r="AT177" s="165" t="s">
        <v>207</v>
      </c>
      <c r="AU177" s="165" t="s">
        <v>82</v>
      </c>
      <c r="AV177" s="13" t="s">
        <v>82</v>
      </c>
      <c r="AW177" s="13" t="s">
        <v>32</v>
      </c>
      <c r="AX177" s="13" t="s">
        <v>76</v>
      </c>
      <c r="AY177" s="165" t="s">
        <v>201</v>
      </c>
    </row>
    <row r="178" spans="1:65" s="14" customFormat="1" ht="11.25">
      <c r="B178" s="171"/>
      <c r="D178" s="164" t="s">
        <v>207</v>
      </c>
      <c r="E178" s="172" t="s">
        <v>1</v>
      </c>
      <c r="F178" s="173" t="s">
        <v>2751</v>
      </c>
      <c r="H178" s="174">
        <v>0.99</v>
      </c>
      <c r="I178" s="175"/>
      <c r="L178" s="171"/>
      <c r="M178" s="176"/>
      <c r="N178" s="177"/>
      <c r="O178" s="177"/>
      <c r="P178" s="177"/>
      <c r="Q178" s="177"/>
      <c r="R178" s="177"/>
      <c r="S178" s="177"/>
      <c r="T178" s="178"/>
      <c r="AT178" s="172" t="s">
        <v>207</v>
      </c>
      <c r="AU178" s="172" t="s">
        <v>82</v>
      </c>
      <c r="AV178" s="14" t="s">
        <v>84</v>
      </c>
      <c r="AW178" s="14" t="s">
        <v>32</v>
      </c>
      <c r="AX178" s="14" t="s">
        <v>76</v>
      </c>
      <c r="AY178" s="172" t="s">
        <v>201</v>
      </c>
    </row>
    <row r="179" spans="1:65" s="14" customFormat="1" ht="11.25">
      <c r="B179" s="171"/>
      <c r="D179" s="164" t="s">
        <v>207</v>
      </c>
      <c r="E179" s="172" t="s">
        <v>1</v>
      </c>
      <c r="F179" s="173" t="s">
        <v>2752</v>
      </c>
      <c r="H179" s="174">
        <v>0.88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207</v>
      </c>
      <c r="AU179" s="172" t="s">
        <v>82</v>
      </c>
      <c r="AV179" s="14" t="s">
        <v>84</v>
      </c>
      <c r="AW179" s="14" t="s">
        <v>32</v>
      </c>
      <c r="AX179" s="14" t="s">
        <v>76</v>
      </c>
      <c r="AY179" s="172" t="s">
        <v>201</v>
      </c>
    </row>
    <row r="180" spans="1:65" s="15" customFormat="1" ht="11.25">
      <c r="B180" s="179"/>
      <c r="D180" s="164" t="s">
        <v>207</v>
      </c>
      <c r="E180" s="180" t="s">
        <v>1</v>
      </c>
      <c r="F180" s="181" t="s">
        <v>211</v>
      </c>
      <c r="H180" s="182">
        <v>1.87</v>
      </c>
      <c r="I180" s="183"/>
      <c r="L180" s="179"/>
      <c r="M180" s="184"/>
      <c r="N180" s="185"/>
      <c r="O180" s="185"/>
      <c r="P180" s="185"/>
      <c r="Q180" s="185"/>
      <c r="R180" s="185"/>
      <c r="S180" s="185"/>
      <c r="T180" s="186"/>
      <c r="AT180" s="180" t="s">
        <v>207</v>
      </c>
      <c r="AU180" s="180" t="s">
        <v>82</v>
      </c>
      <c r="AV180" s="15" t="s">
        <v>126</v>
      </c>
      <c r="AW180" s="15" t="s">
        <v>32</v>
      </c>
      <c r="AX180" s="15" t="s">
        <v>82</v>
      </c>
      <c r="AY180" s="180" t="s">
        <v>201</v>
      </c>
    </row>
    <row r="181" spans="1:65" s="2" customFormat="1" ht="16.5" customHeight="1">
      <c r="A181" s="33"/>
      <c r="B181" s="149"/>
      <c r="C181" s="150" t="s">
        <v>586</v>
      </c>
      <c r="D181" s="150" t="s">
        <v>203</v>
      </c>
      <c r="E181" s="151" t="s">
        <v>2753</v>
      </c>
      <c r="F181" s="152" t="s">
        <v>2754</v>
      </c>
      <c r="G181" s="153" t="s">
        <v>221</v>
      </c>
      <c r="H181" s="154">
        <v>1</v>
      </c>
      <c r="I181" s="155"/>
      <c r="J181" s="156">
        <f t="shared" ref="J181:J225" si="10">ROUND(I181*H181,2)</f>
        <v>0</v>
      </c>
      <c r="K181" s="152" t="s">
        <v>1</v>
      </c>
      <c r="L181" s="34"/>
      <c r="M181" s="157" t="s">
        <v>1</v>
      </c>
      <c r="N181" s="158" t="s">
        <v>41</v>
      </c>
      <c r="O181" s="59"/>
      <c r="P181" s="159">
        <f t="shared" ref="P181:P225" si="11">O181*H181</f>
        <v>0</v>
      </c>
      <c r="Q181" s="159">
        <v>0</v>
      </c>
      <c r="R181" s="159">
        <f t="shared" ref="R181:R225" si="12">Q181*H181</f>
        <v>0</v>
      </c>
      <c r="S181" s="159">
        <v>0</v>
      </c>
      <c r="T181" s="160">
        <f t="shared" ref="T181:T225" si="13"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1" t="s">
        <v>126</v>
      </c>
      <c r="AT181" s="161" t="s">
        <v>203</v>
      </c>
      <c r="AU181" s="161" t="s">
        <v>82</v>
      </c>
      <c r="AY181" s="18" t="s">
        <v>201</v>
      </c>
      <c r="BE181" s="162">
        <f t="shared" ref="BE181:BE225" si="14">IF(N181="základní",J181,0)</f>
        <v>0</v>
      </c>
      <c r="BF181" s="162">
        <f t="shared" ref="BF181:BF225" si="15">IF(N181="snížená",J181,0)</f>
        <v>0</v>
      </c>
      <c r="BG181" s="162">
        <f t="shared" ref="BG181:BG225" si="16">IF(N181="zákl. přenesená",J181,0)</f>
        <v>0</v>
      </c>
      <c r="BH181" s="162">
        <f t="shared" ref="BH181:BH225" si="17">IF(N181="sníž. přenesená",J181,0)</f>
        <v>0</v>
      </c>
      <c r="BI181" s="162">
        <f t="shared" ref="BI181:BI225" si="18">IF(N181="nulová",J181,0)</f>
        <v>0</v>
      </c>
      <c r="BJ181" s="18" t="s">
        <v>82</v>
      </c>
      <c r="BK181" s="162">
        <f t="shared" ref="BK181:BK225" si="19">ROUND(I181*H181,2)</f>
        <v>0</v>
      </c>
      <c r="BL181" s="18" t="s">
        <v>126</v>
      </c>
      <c r="BM181" s="161" t="s">
        <v>864</v>
      </c>
    </row>
    <row r="182" spans="1:65" s="2" customFormat="1" ht="24.2" customHeight="1">
      <c r="A182" s="33"/>
      <c r="B182" s="149"/>
      <c r="C182" s="150" t="s">
        <v>593</v>
      </c>
      <c r="D182" s="150" t="s">
        <v>203</v>
      </c>
      <c r="E182" s="151" t="s">
        <v>2755</v>
      </c>
      <c r="F182" s="152" t="s">
        <v>2756</v>
      </c>
      <c r="G182" s="153" t="s">
        <v>2757</v>
      </c>
      <c r="H182" s="154">
        <v>20</v>
      </c>
      <c r="I182" s="155"/>
      <c r="J182" s="156">
        <f t="shared" si="10"/>
        <v>0</v>
      </c>
      <c r="K182" s="152" t="s">
        <v>1</v>
      </c>
      <c r="L182" s="34"/>
      <c r="M182" s="157" t="s">
        <v>1</v>
      </c>
      <c r="N182" s="158" t="s">
        <v>41</v>
      </c>
      <c r="O182" s="59"/>
      <c r="P182" s="159">
        <f t="shared" si="11"/>
        <v>0</v>
      </c>
      <c r="Q182" s="159">
        <v>0</v>
      </c>
      <c r="R182" s="159">
        <f t="shared" si="12"/>
        <v>0</v>
      </c>
      <c r="S182" s="159">
        <v>0</v>
      </c>
      <c r="T182" s="160">
        <f t="shared" si="1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1" t="s">
        <v>126</v>
      </c>
      <c r="AT182" s="161" t="s">
        <v>203</v>
      </c>
      <c r="AU182" s="161" t="s">
        <v>82</v>
      </c>
      <c r="AY182" s="18" t="s">
        <v>201</v>
      </c>
      <c r="BE182" s="162">
        <f t="shared" si="14"/>
        <v>0</v>
      </c>
      <c r="BF182" s="162">
        <f t="shared" si="15"/>
        <v>0</v>
      </c>
      <c r="BG182" s="162">
        <f t="shared" si="16"/>
        <v>0</v>
      </c>
      <c r="BH182" s="162">
        <f t="shared" si="17"/>
        <v>0</v>
      </c>
      <c r="BI182" s="162">
        <f t="shared" si="18"/>
        <v>0</v>
      </c>
      <c r="BJ182" s="18" t="s">
        <v>82</v>
      </c>
      <c r="BK182" s="162">
        <f t="shared" si="19"/>
        <v>0</v>
      </c>
      <c r="BL182" s="18" t="s">
        <v>126</v>
      </c>
      <c r="BM182" s="161" t="s">
        <v>874</v>
      </c>
    </row>
    <row r="183" spans="1:65" s="2" customFormat="1" ht="24.2" customHeight="1">
      <c r="A183" s="33"/>
      <c r="B183" s="149"/>
      <c r="C183" s="150" t="s">
        <v>598</v>
      </c>
      <c r="D183" s="150" t="s">
        <v>203</v>
      </c>
      <c r="E183" s="151" t="s">
        <v>2758</v>
      </c>
      <c r="F183" s="152" t="s">
        <v>2759</v>
      </c>
      <c r="G183" s="153" t="s">
        <v>721</v>
      </c>
      <c r="H183" s="154">
        <v>90</v>
      </c>
      <c r="I183" s="155"/>
      <c r="J183" s="156">
        <f t="shared" si="10"/>
        <v>0</v>
      </c>
      <c r="K183" s="152" t="s">
        <v>1</v>
      </c>
      <c r="L183" s="34"/>
      <c r="M183" s="157" t="s">
        <v>1</v>
      </c>
      <c r="N183" s="158" t="s">
        <v>41</v>
      </c>
      <c r="O183" s="59"/>
      <c r="P183" s="159">
        <f t="shared" si="11"/>
        <v>0</v>
      </c>
      <c r="Q183" s="159">
        <v>0</v>
      </c>
      <c r="R183" s="159">
        <f t="shared" si="12"/>
        <v>0</v>
      </c>
      <c r="S183" s="159">
        <v>0</v>
      </c>
      <c r="T183" s="160">
        <f t="shared" si="1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1" t="s">
        <v>126</v>
      </c>
      <c r="AT183" s="161" t="s">
        <v>203</v>
      </c>
      <c r="AU183" s="161" t="s">
        <v>82</v>
      </c>
      <c r="AY183" s="18" t="s">
        <v>201</v>
      </c>
      <c r="BE183" s="162">
        <f t="shared" si="14"/>
        <v>0</v>
      </c>
      <c r="BF183" s="162">
        <f t="shared" si="15"/>
        <v>0</v>
      </c>
      <c r="BG183" s="162">
        <f t="shared" si="16"/>
        <v>0</v>
      </c>
      <c r="BH183" s="162">
        <f t="shared" si="17"/>
        <v>0</v>
      </c>
      <c r="BI183" s="162">
        <f t="shared" si="18"/>
        <v>0</v>
      </c>
      <c r="BJ183" s="18" t="s">
        <v>82</v>
      </c>
      <c r="BK183" s="162">
        <f t="shared" si="19"/>
        <v>0</v>
      </c>
      <c r="BL183" s="18" t="s">
        <v>126</v>
      </c>
      <c r="BM183" s="161" t="s">
        <v>887</v>
      </c>
    </row>
    <row r="184" spans="1:65" s="2" customFormat="1" ht="24.2" customHeight="1">
      <c r="A184" s="33"/>
      <c r="B184" s="149"/>
      <c r="C184" s="150" t="s">
        <v>603</v>
      </c>
      <c r="D184" s="150" t="s">
        <v>203</v>
      </c>
      <c r="E184" s="151" t="s">
        <v>2760</v>
      </c>
      <c r="F184" s="152" t="s">
        <v>2761</v>
      </c>
      <c r="G184" s="153" t="s">
        <v>721</v>
      </c>
      <c r="H184" s="154">
        <v>27</v>
      </c>
      <c r="I184" s="155"/>
      <c r="J184" s="156">
        <f t="shared" si="10"/>
        <v>0</v>
      </c>
      <c r="K184" s="152" t="s">
        <v>1</v>
      </c>
      <c r="L184" s="34"/>
      <c r="M184" s="157" t="s">
        <v>1</v>
      </c>
      <c r="N184" s="158" t="s">
        <v>41</v>
      </c>
      <c r="O184" s="59"/>
      <c r="P184" s="159">
        <f t="shared" si="11"/>
        <v>0</v>
      </c>
      <c r="Q184" s="159">
        <v>0</v>
      </c>
      <c r="R184" s="159">
        <f t="shared" si="12"/>
        <v>0</v>
      </c>
      <c r="S184" s="159">
        <v>0</v>
      </c>
      <c r="T184" s="160">
        <f t="shared" si="1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1" t="s">
        <v>126</v>
      </c>
      <c r="AT184" s="161" t="s">
        <v>203</v>
      </c>
      <c r="AU184" s="161" t="s">
        <v>82</v>
      </c>
      <c r="AY184" s="18" t="s">
        <v>201</v>
      </c>
      <c r="BE184" s="162">
        <f t="shared" si="14"/>
        <v>0</v>
      </c>
      <c r="BF184" s="162">
        <f t="shared" si="15"/>
        <v>0</v>
      </c>
      <c r="BG184" s="162">
        <f t="shared" si="16"/>
        <v>0</v>
      </c>
      <c r="BH184" s="162">
        <f t="shared" si="17"/>
        <v>0</v>
      </c>
      <c r="BI184" s="162">
        <f t="shared" si="18"/>
        <v>0</v>
      </c>
      <c r="BJ184" s="18" t="s">
        <v>82</v>
      </c>
      <c r="BK184" s="162">
        <f t="shared" si="19"/>
        <v>0</v>
      </c>
      <c r="BL184" s="18" t="s">
        <v>126</v>
      </c>
      <c r="BM184" s="161" t="s">
        <v>897</v>
      </c>
    </row>
    <row r="185" spans="1:65" s="2" customFormat="1" ht="24.2" customHeight="1">
      <c r="A185" s="33"/>
      <c r="B185" s="149"/>
      <c r="C185" s="150" t="s">
        <v>616</v>
      </c>
      <c r="D185" s="150" t="s">
        <v>203</v>
      </c>
      <c r="E185" s="151" t="s">
        <v>2762</v>
      </c>
      <c r="F185" s="152" t="s">
        <v>2763</v>
      </c>
      <c r="G185" s="153" t="s">
        <v>721</v>
      </c>
      <c r="H185" s="154">
        <v>2</v>
      </c>
      <c r="I185" s="155"/>
      <c r="J185" s="156">
        <f t="shared" si="10"/>
        <v>0</v>
      </c>
      <c r="K185" s="152" t="s">
        <v>1</v>
      </c>
      <c r="L185" s="34"/>
      <c r="M185" s="157" t="s">
        <v>1</v>
      </c>
      <c r="N185" s="158" t="s">
        <v>41</v>
      </c>
      <c r="O185" s="59"/>
      <c r="P185" s="159">
        <f t="shared" si="11"/>
        <v>0</v>
      </c>
      <c r="Q185" s="159">
        <v>0</v>
      </c>
      <c r="R185" s="159">
        <f t="shared" si="12"/>
        <v>0</v>
      </c>
      <c r="S185" s="159">
        <v>0</v>
      </c>
      <c r="T185" s="160">
        <f t="shared" si="1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1" t="s">
        <v>126</v>
      </c>
      <c r="AT185" s="161" t="s">
        <v>203</v>
      </c>
      <c r="AU185" s="161" t="s">
        <v>82</v>
      </c>
      <c r="AY185" s="18" t="s">
        <v>201</v>
      </c>
      <c r="BE185" s="162">
        <f t="shared" si="14"/>
        <v>0</v>
      </c>
      <c r="BF185" s="162">
        <f t="shared" si="15"/>
        <v>0</v>
      </c>
      <c r="BG185" s="162">
        <f t="shared" si="16"/>
        <v>0</v>
      </c>
      <c r="BH185" s="162">
        <f t="shared" si="17"/>
        <v>0</v>
      </c>
      <c r="BI185" s="162">
        <f t="shared" si="18"/>
        <v>0</v>
      </c>
      <c r="BJ185" s="18" t="s">
        <v>82</v>
      </c>
      <c r="BK185" s="162">
        <f t="shared" si="19"/>
        <v>0</v>
      </c>
      <c r="BL185" s="18" t="s">
        <v>126</v>
      </c>
      <c r="BM185" s="161" t="s">
        <v>907</v>
      </c>
    </row>
    <row r="186" spans="1:65" s="2" customFormat="1" ht="21.75" customHeight="1">
      <c r="A186" s="33"/>
      <c r="B186" s="149"/>
      <c r="C186" s="150" t="s">
        <v>622</v>
      </c>
      <c r="D186" s="150" t="s">
        <v>203</v>
      </c>
      <c r="E186" s="151" t="s">
        <v>2764</v>
      </c>
      <c r="F186" s="152" t="s">
        <v>2765</v>
      </c>
      <c r="G186" s="153" t="s">
        <v>721</v>
      </c>
      <c r="H186" s="154">
        <v>21</v>
      </c>
      <c r="I186" s="155"/>
      <c r="J186" s="156">
        <f t="shared" si="10"/>
        <v>0</v>
      </c>
      <c r="K186" s="152" t="s">
        <v>1</v>
      </c>
      <c r="L186" s="34"/>
      <c r="M186" s="157" t="s">
        <v>1</v>
      </c>
      <c r="N186" s="158" t="s">
        <v>41</v>
      </c>
      <c r="O186" s="59"/>
      <c r="P186" s="159">
        <f t="shared" si="11"/>
        <v>0</v>
      </c>
      <c r="Q186" s="159">
        <v>0</v>
      </c>
      <c r="R186" s="159">
        <f t="shared" si="12"/>
        <v>0</v>
      </c>
      <c r="S186" s="159">
        <v>0</v>
      </c>
      <c r="T186" s="160">
        <f t="shared" si="1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1" t="s">
        <v>126</v>
      </c>
      <c r="AT186" s="161" t="s">
        <v>203</v>
      </c>
      <c r="AU186" s="161" t="s">
        <v>82</v>
      </c>
      <c r="AY186" s="18" t="s">
        <v>201</v>
      </c>
      <c r="BE186" s="162">
        <f t="shared" si="14"/>
        <v>0</v>
      </c>
      <c r="BF186" s="162">
        <f t="shared" si="15"/>
        <v>0</v>
      </c>
      <c r="BG186" s="162">
        <f t="shared" si="16"/>
        <v>0</v>
      </c>
      <c r="BH186" s="162">
        <f t="shared" si="17"/>
        <v>0</v>
      </c>
      <c r="BI186" s="162">
        <f t="shared" si="18"/>
        <v>0</v>
      </c>
      <c r="BJ186" s="18" t="s">
        <v>82</v>
      </c>
      <c r="BK186" s="162">
        <f t="shared" si="19"/>
        <v>0</v>
      </c>
      <c r="BL186" s="18" t="s">
        <v>126</v>
      </c>
      <c r="BM186" s="161" t="s">
        <v>915</v>
      </c>
    </row>
    <row r="187" spans="1:65" s="2" customFormat="1" ht="16.5" customHeight="1">
      <c r="A187" s="33"/>
      <c r="B187" s="149"/>
      <c r="C187" s="150" t="s">
        <v>627</v>
      </c>
      <c r="D187" s="150" t="s">
        <v>203</v>
      </c>
      <c r="E187" s="151" t="s">
        <v>2766</v>
      </c>
      <c r="F187" s="152" t="s">
        <v>2767</v>
      </c>
      <c r="G187" s="153" t="s">
        <v>721</v>
      </c>
      <c r="H187" s="154">
        <v>5</v>
      </c>
      <c r="I187" s="155"/>
      <c r="J187" s="156">
        <f t="shared" si="10"/>
        <v>0</v>
      </c>
      <c r="K187" s="152" t="s">
        <v>1</v>
      </c>
      <c r="L187" s="34"/>
      <c r="M187" s="157" t="s">
        <v>1</v>
      </c>
      <c r="N187" s="158" t="s">
        <v>41</v>
      </c>
      <c r="O187" s="59"/>
      <c r="P187" s="159">
        <f t="shared" si="11"/>
        <v>0</v>
      </c>
      <c r="Q187" s="159">
        <v>0</v>
      </c>
      <c r="R187" s="159">
        <f t="shared" si="12"/>
        <v>0</v>
      </c>
      <c r="S187" s="159">
        <v>0</v>
      </c>
      <c r="T187" s="160">
        <f t="shared" si="1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1" t="s">
        <v>126</v>
      </c>
      <c r="AT187" s="161" t="s">
        <v>203</v>
      </c>
      <c r="AU187" s="161" t="s">
        <v>82</v>
      </c>
      <c r="AY187" s="18" t="s">
        <v>201</v>
      </c>
      <c r="BE187" s="162">
        <f t="shared" si="14"/>
        <v>0</v>
      </c>
      <c r="BF187" s="162">
        <f t="shared" si="15"/>
        <v>0</v>
      </c>
      <c r="BG187" s="162">
        <f t="shared" si="16"/>
        <v>0</v>
      </c>
      <c r="BH187" s="162">
        <f t="shared" si="17"/>
        <v>0</v>
      </c>
      <c r="BI187" s="162">
        <f t="shared" si="18"/>
        <v>0</v>
      </c>
      <c r="BJ187" s="18" t="s">
        <v>82</v>
      </c>
      <c r="BK187" s="162">
        <f t="shared" si="19"/>
        <v>0</v>
      </c>
      <c r="BL187" s="18" t="s">
        <v>126</v>
      </c>
      <c r="BM187" s="161" t="s">
        <v>926</v>
      </c>
    </row>
    <row r="188" spans="1:65" s="2" customFormat="1" ht="16.5" customHeight="1">
      <c r="A188" s="33"/>
      <c r="B188" s="149"/>
      <c r="C188" s="150" t="s">
        <v>631</v>
      </c>
      <c r="D188" s="150" t="s">
        <v>203</v>
      </c>
      <c r="E188" s="151" t="s">
        <v>2768</v>
      </c>
      <c r="F188" s="152" t="s">
        <v>2769</v>
      </c>
      <c r="G188" s="153" t="s">
        <v>721</v>
      </c>
      <c r="H188" s="154">
        <v>2</v>
      </c>
      <c r="I188" s="155"/>
      <c r="J188" s="156">
        <f t="shared" si="10"/>
        <v>0</v>
      </c>
      <c r="K188" s="152" t="s">
        <v>1</v>
      </c>
      <c r="L188" s="34"/>
      <c r="M188" s="157" t="s">
        <v>1</v>
      </c>
      <c r="N188" s="158" t="s">
        <v>41</v>
      </c>
      <c r="O188" s="59"/>
      <c r="P188" s="159">
        <f t="shared" si="11"/>
        <v>0</v>
      </c>
      <c r="Q188" s="159">
        <v>0</v>
      </c>
      <c r="R188" s="159">
        <f t="shared" si="12"/>
        <v>0</v>
      </c>
      <c r="S188" s="159">
        <v>0</v>
      </c>
      <c r="T188" s="160">
        <f t="shared" si="1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1" t="s">
        <v>126</v>
      </c>
      <c r="AT188" s="161" t="s">
        <v>203</v>
      </c>
      <c r="AU188" s="161" t="s">
        <v>82</v>
      </c>
      <c r="AY188" s="18" t="s">
        <v>201</v>
      </c>
      <c r="BE188" s="162">
        <f t="shared" si="14"/>
        <v>0</v>
      </c>
      <c r="BF188" s="162">
        <f t="shared" si="15"/>
        <v>0</v>
      </c>
      <c r="BG188" s="162">
        <f t="shared" si="16"/>
        <v>0</v>
      </c>
      <c r="BH188" s="162">
        <f t="shared" si="17"/>
        <v>0</v>
      </c>
      <c r="BI188" s="162">
        <f t="shared" si="18"/>
        <v>0</v>
      </c>
      <c r="BJ188" s="18" t="s">
        <v>82</v>
      </c>
      <c r="BK188" s="162">
        <f t="shared" si="19"/>
        <v>0</v>
      </c>
      <c r="BL188" s="18" t="s">
        <v>126</v>
      </c>
      <c r="BM188" s="161" t="s">
        <v>940</v>
      </c>
    </row>
    <row r="189" spans="1:65" s="2" customFormat="1" ht="33" customHeight="1">
      <c r="A189" s="33"/>
      <c r="B189" s="149"/>
      <c r="C189" s="150" t="s">
        <v>635</v>
      </c>
      <c r="D189" s="150" t="s">
        <v>203</v>
      </c>
      <c r="E189" s="151" t="s">
        <v>2770</v>
      </c>
      <c r="F189" s="152" t="s">
        <v>2771</v>
      </c>
      <c r="G189" s="153" t="s">
        <v>721</v>
      </c>
      <c r="H189" s="154">
        <v>4</v>
      </c>
      <c r="I189" s="155"/>
      <c r="J189" s="156">
        <f t="shared" si="10"/>
        <v>0</v>
      </c>
      <c r="K189" s="152" t="s">
        <v>1</v>
      </c>
      <c r="L189" s="34"/>
      <c r="M189" s="157" t="s">
        <v>1</v>
      </c>
      <c r="N189" s="158" t="s">
        <v>41</v>
      </c>
      <c r="O189" s="59"/>
      <c r="P189" s="159">
        <f t="shared" si="11"/>
        <v>0</v>
      </c>
      <c r="Q189" s="159">
        <v>0</v>
      </c>
      <c r="R189" s="159">
        <f t="shared" si="12"/>
        <v>0</v>
      </c>
      <c r="S189" s="159">
        <v>0</v>
      </c>
      <c r="T189" s="160">
        <f t="shared" si="1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1" t="s">
        <v>126</v>
      </c>
      <c r="AT189" s="161" t="s">
        <v>203</v>
      </c>
      <c r="AU189" s="161" t="s">
        <v>82</v>
      </c>
      <c r="AY189" s="18" t="s">
        <v>201</v>
      </c>
      <c r="BE189" s="162">
        <f t="shared" si="14"/>
        <v>0</v>
      </c>
      <c r="BF189" s="162">
        <f t="shared" si="15"/>
        <v>0</v>
      </c>
      <c r="BG189" s="162">
        <f t="shared" si="16"/>
        <v>0</v>
      </c>
      <c r="BH189" s="162">
        <f t="shared" si="17"/>
        <v>0</v>
      </c>
      <c r="BI189" s="162">
        <f t="shared" si="18"/>
        <v>0</v>
      </c>
      <c r="BJ189" s="18" t="s">
        <v>82</v>
      </c>
      <c r="BK189" s="162">
        <f t="shared" si="19"/>
        <v>0</v>
      </c>
      <c r="BL189" s="18" t="s">
        <v>126</v>
      </c>
      <c r="BM189" s="161" t="s">
        <v>950</v>
      </c>
    </row>
    <row r="190" spans="1:65" s="2" customFormat="1" ht="21.75" customHeight="1">
      <c r="A190" s="33"/>
      <c r="B190" s="149"/>
      <c r="C190" s="150" t="s">
        <v>642</v>
      </c>
      <c r="D190" s="150" t="s">
        <v>203</v>
      </c>
      <c r="E190" s="151" t="s">
        <v>2772</v>
      </c>
      <c r="F190" s="152" t="s">
        <v>2773</v>
      </c>
      <c r="G190" s="153" t="s">
        <v>721</v>
      </c>
      <c r="H190" s="154">
        <v>10</v>
      </c>
      <c r="I190" s="155"/>
      <c r="J190" s="156">
        <f t="shared" si="10"/>
        <v>0</v>
      </c>
      <c r="K190" s="152" t="s">
        <v>1</v>
      </c>
      <c r="L190" s="34"/>
      <c r="M190" s="157" t="s">
        <v>1</v>
      </c>
      <c r="N190" s="158" t="s">
        <v>41</v>
      </c>
      <c r="O190" s="59"/>
      <c r="P190" s="159">
        <f t="shared" si="11"/>
        <v>0</v>
      </c>
      <c r="Q190" s="159">
        <v>0</v>
      </c>
      <c r="R190" s="159">
        <f t="shared" si="12"/>
        <v>0</v>
      </c>
      <c r="S190" s="159">
        <v>0</v>
      </c>
      <c r="T190" s="160">
        <f t="shared" si="1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1" t="s">
        <v>126</v>
      </c>
      <c r="AT190" s="161" t="s">
        <v>203</v>
      </c>
      <c r="AU190" s="161" t="s">
        <v>82</v>
      </c>
      <c r="AY190" s="18" t="s">
        <v>201</v>
      </c>
      <c r="BE190" s="162">
        <f t="shared" si="14"/>
        <v>0</v>
      </c>
      <c r="BF190" s="162">
        <f t="shared" si="15"/>
        <v>0</v>
      </c>
      <c r="BG190" s="162">
        <f t="shared" si="16"/>
        <v>0</v>
      </c>
      <c r="BH190" s="162">
        <f t="shared" si="17"/>
        <v>0</v>
      </c>
      <c r="BI190" s="162">
        <f t="shared" si="18"/>
        <v>0</v>
      </c>
      <c r="BJ190" s="18" t="s">
        <v>82</v>
      </c>
      <c r="BK190" s="162">
        <f t="shared" si="19"/>
        <v>0</v>
      </c>
      <c r="BL190" s="18" t="s">
        <v>126</v>
      </c>
      <c r="BM190" s="161" t="s">
        <v>960</v>
      </c>
    </row>
    <row r="191" spans="1:65" s="2" customFormat="1" ht="16.5" customHeight="1">
      <c r="A191" s="33"/>
      <c r="B191" s="149"/>
      <c r="C191" s="150" t="s">
        <v>659</v>
      </c>
      <c r="D191" s="150" t="s">
        <v>203</v>
      </c>
      <c r="E191" s="151" t="s">
        <v>2774</v>
      </c>
      <c r="F191" s="152" t="s">
        <v>2775</v>
      </c>
      <c r="G191" s="153" t="s">
        <v>721</v>
      </c>
      <c r="H191" s="154">
        <v>1</v>
      </c>
      <c r="I191" s="155"/>
      <c r="J191" s="156">
        <f t="shared" si="10"/>
        <v>0</v>
      </c>
      <c r="K191" s="152" t="s">
        <v>1</v>
      </c>
      <c r="L191" s="34"/>
      <c r="M191" s="157" t="s">
        <v>1</v>
      </c>
      <c r="N191" s="158" t="s">
        <v>41</v>
      </c>
      <c r="O191" s="59"/>
      <c r="P191" s="159">
        <f t="shared" si="11"/>
        <v>0</v>
      </c>
      <c r="Q191" s="159">
        <v>0</v>
      </c>
      <c r="R191" s="159">
        <f t="shared" si="12"/>
        <v>0</v>
      </c>
      <c r="S191" s="159">
        <v>0</v>
      </c>
      <c r="T191" s="160">
        <f t="shared" si="1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1" t="s">
        <v>126</v>
      </c>
      <c r="AT191" s="161" t="s">
        <v>203</v>
      </c>
      <c r="AU191" s="161" t="s">
        <v>82</v>
      </c>
      <c r="AY191" s="18" t="s">
        <v>201</v>
      </c>
      <c r="BE191" s="162">
        <f t="shared" si="14"/>
        <v>0</v>
      </c>
      <c r="BF191" s="162">
        <f t="shared" si="15"/>
        <v>0</v>
      </c>
      <c r="BG191" s="162">
        <f t="shared" si="16"/>
        <v>0</v>
      </c>
      <c r="BH191" s="162">
        <f t="shared" si="17"/>
        <v>0</v>
      </c>
      <c r="BI191" s="162">
        <f t="shared" si="18"/>
        <v>0</v>
      </c>
      <c r="BJ191" s="18" t="s">
        <v>82</v>
      </c>
      <c r="BK191" s="162">
        <f t="shared" si="19"/>
        <v>0</v>
      </c>
      <c r="BL191" s="18" t="s">
        <v>126</v>
      </c>
      <c r="BM191" s="161" t="s">
        <v>982</v>
      </c>
    </row>
    <row r="192" spans="1:65" s="2" customFormat="1" ht="21.75" customHeight="1">
      <c r="A192" s="33"/>
      <c r="B192" s="149"/>
      <c r="C192" s="150" t="s">
        <v>664</v>
      </c>
      <c r="D192" s="150" t="s">
        <v>203</v>
      </c>
      <c r="E192" s="151" t="s">
        <v>2776</v>
      </c>
      <c r="F192" s="152" t="s">
        <v>2777</v>
      </c>
      <c r="G192" s="153" t="s">
        <v>721</v>
      </c>
      <c r="H192" s="154">
        <v>8</v>
      </c>
      <c r="I192" s="155"/>
      <c r="J192" s="156">
        <f t="shared" si="10"/>
        <v>0</v>
      </c>
      <c r="K192" s="152" t="s">
        <v>1</v>
      </c>
      <c r="L192" s="34"/>
      <c r="M192" s="157" t="s">
        <v>1</v>
      </c>
      <c r="N192" s="158" t="s">
        <v>41</v>
      </c>
      <c r="O192" s="59"/>
      <c r="P192" s="159">
        <f t="shared" si="11"/>
        <v>0</v>
      </c>
      <c r="Q192" s="159">
        <v>0</v>
      </c>
      <c r="R192" s="159">
        <f t="shared" si="12"/>
        <v>0</v>
      </c>
      <c r="S192" s="159">
        <v>0</v>
      </c>
      <c r="T192" s="160">
        <f t="shared" si="1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1" t="s">
        <v>126</v>
      </c>
      <c r="AT192" s="161" t="s">
        <v>203</v>
      </c>
      <c r="AU192" s="161" t="s">
        <v>82</v>
      </c>
      <c r="AY192" s="18" t="s">
        <v>201</v>
      </c>
      <c r="BE192" s="162">
        <f t="shared" si="14"/>
        <v>0</v>
      </c>
      <c r="BF192" s="162">
        <f t="shared" si="15"/>
        <v>0</v>
      </c>
      <c r="BG192" s="162">
        <f t="shared" si="16"/>
        <v>0</v>
      </c>
      <c r="BH192" s="162">
        <f t="shared" si="17"/>
        <v>0</v>
      </c>
      <c r="BI192" s="162">
        <f t="shared" si="18"/>
        <v>0</v>
      </c>
      <c r="BJ192" s="18" t="s">
        <v>82</v>
      </c>
      <c r="BK192" s="162">
        <f t="shared" si="19"/>
        <v>0</v>
      </c>
      <c r="BL192" s="18" t="s">
        <v>126</v>
      </c>
      <c r="BM192" s="161" t="s">
        <v>993</v>
      </c>
    </row>
    <row r="193" spans="1:65" s="2" customFormat="1" ht="21.75" customHeight="1">
      <c r="A193" s="33"/>
      <c r="B193" s="149"/>
      <c r="C193" s="150" t="s">
        <v>668</v>
      </c>
      <c r="D193" s="150" t="s">
        <v>203</v>
      </c>
      <c r="E193" s="151" t="s">
        <v>2778</v>
      </c>
      <c r="F193" s="152" t="s">
        <v>2779</v>
      </c>
      <c r="G193" s="153" t="s">
        <v>721</v>
      </c>
      <c r="H193" s="154">
        <v>4</v>
      </c>
      <c r="I193" s="155"/>
      <c r="J193" s="156">
        <f t="shared" si="10"/>
        <v>0</v>
      </c>
      <c r="K193" s="152" t="s">
        <v>1</v>
      </c>
      <c r="L193" s="34"/>
      <c r="M193" s="157" t="s">
        <v>1</v>
      </c>
      <c r="N193" s="158" t="s">
        <v>41</v>
      </c>
      <c r="O193" s="59"/>
      <c r="P193" s="159">
        <f t="shared" si="11"/>
        <v>0</v>
      </c>
      <c r="Q193" s="159">
        <v>0</v>
      </c>
      <c r="R193" s="159">
        <f t="shared" si="12"/>
        <v>0</v>
      </c>
      <c r="S193" s="159">
        <v>0</v>
      </c>
      <c r="T193" s="160">
        <f t="shared" si="1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1" t="s">
        <v>126</v>
      </c>
      <c r="AT193" s="161" t="s">
        <v>203</v>
      </c>
      <c r="AU193" s="161" t="s">
        <v>82</v>
      </c>
      <c r="AY193" s="18" t="s">
        <v>201</v>
      </c>
      <c r="BE193" s="162">
        <f t="shared" si="14"/>
        <v>0</v>
      </c>
      <c r="BF193" s="162">
        <f t="shared" si="15"/>
        <v>0</v>
      </c>
      <c r="BG193" s="162">
        <f t="shared" si="16"/>
        <v>0</v>
      </c>
      <c r="BH193" s="162">
        <f t="shared" si="17"/>
        <v>0</v>
      </c>
      <c r="BI193" s="162">
        <f t="shared" si="18"/>
        <v>0</v>
      </c>
      <c r="BJ193" s="18" t="s">
        <v>82</v>
      </c>
      <c r="BK193" s="162">
        <f t="shared" si="19"/>
        <v>0</v>
      </c>
      <c r="BL193" s="18" t="s">
        <v>126</v>
      </c>
      <c r="BM193" s="161" t="s">
        <v>1112</v>
      </c>
    </row>
    <row r="194" spans="1:65" s="2" customFormat="1" ht="21.75" customHeight="1">
      <c r="A194" s="33"/>
      <c r="B194" s="149"/>
      <c r="C194" s="150" t="s">
        <v>676</v>
      </c>
      <c r="D194" s="150" t="s">
        <v>203</v>
      </c>
      <c r="E194" s="151" t="s">
        <v>2780</v>
      </c>
      <c r="F194" s="152" t="s">
        <v>2781</v>
      </c>
      <c r="G194" s="153" t="s">
        <v>721</v>
      </c>
      <c r="H194" s="154">
        <v>2</v>
      </c>
      <c r="I194" s="155"/>
      <c r="J194" s="156">
        <f t="shared" si="10"/>
        <v>0</v>
      </c>
      <c r="K194" s="152" t="s">
        <v>1</v>
      </c>
      <c r="L194" s="34"/>
      <c r="M194" s="157" t="s">
        <v>1</v>
      </c>
      <c r="N194" s="158" t="s">
        <v>41</v>
      </c>
      <c r="O194" s="59"/>
      <c r="P194" s="159">
        <f t="shared" si="11"/>
        <v>0</v>
      </c>
      <c r="Q194" s="159">
        <v>0</v>
      </c>
      <c r="R194" s="159">
        <f t="shared" si="12"/>
        <v>0</v>
      </c>
      <c r="S194" s="159">
        <v>0</v>
      </c>
      <c r="T194" s="160">
        <f t="shared" si="1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126</v>
      </c>
      <c r="AT194" s="161" t="s">
        <v>203</v>
      </c>
      <c r="AU194" s="161" t="s">
        <v>82</v>
      </c>
      <c r="AY194" s="18" t="s">
        <v>201</v>
      </c>
      <c r="BE194" s="162">
        <f t="shared" si="14"/>
        <v>0</v>
      </c>
      <c r="BF194" s="162">
        <f t="shared" si="15"/>
        <v>0</v>
      </c>
      <c r="BG194" s="162">
        <f t="shared" si="16"/>
        <v>0</v>
      </c>
      <c r="BH194" s="162">
        <f t="shared" si="17"/>
        <v>0</v>
      </c>
      <c r="BI194" s="162">
        <f t="shared" si="18"/>
        <v>0</v>
      </c>
      <c r="BJ194" s="18" t="s">
        <v>82</v>
      </c>
      <c r="BK194" s="162">
        <f t="shared" si="19"/>
        <v>0</v>
      </c>
      <c r="BL194" s="18" t="s">
        <v>126</v>
      </c>
      <c r="BM194" s="161" t="s">
        <v>1255</v>
      </c>
    </row>
    <row r="195" spans="1:65" s="2" customFormat="1" ht="16.5" customHeight="1">
      <c r="A195" s="33"/>
      <c r="B195" s="149"/>
      <c r="C195" s="150" t="s">
        <v>680</v>
      </c>
      <c r="D195" s="150" t="s">
        <v>203</v>
      </c>
      <c r="E195" s="151" t="s">
        <v>2782</v>
      </c>
      <c r="F195" s="152" t="s">
        <v>2783</v>
      </c>
      <c r="G195" s="153" t="s">
        <v>721</v>
      </c>
      <c r="H195" s="154">
        <v>10</v>
      </c>
      <c r="I195" s="155"/>
      <c r="J195" s="156">
        <f t="shared" si="10"/>
        <v>0</v>
      </c>
      <c r="K195" s="152" t="s">
        <v>1</v>
      </c>
      <c r="L195" s="34"/>
      <c r="M195" s="157" t="s">
        <v>1</v>
      </c>
      <c r="N195" s="158" t="s">
        <v>41</v>
      </c>
      <c r="O195" s="59"/>
      <c r="P195" s="159">
        <f t="shared" si="11"/>
        <v>0</v>
      </c>
      <c r="Q195" s="159">
        <v>0</v>
      </c>
      <c r="R195" s="159">
        <f t="shared" si="12"/>
        <v>0</v>
      </c>
      <c r="S195" s="159">
        <v>0</v>
      </c>
      <c r="T195" s="160">
        <f t="shared" si="1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1" t="s">
        <v>126</v>
      </c>
      <c r="AT195" s="161" t="s">
        <v>203</v>
      </c>
      <c r="AU195" s="161" t="s">
        <v>82</v>
      </c>
      <c r="AY195" s="18" t="s">
        <v>201</v>
      </c>
      <c r="BE195" s="162">
        <f t="shared" si="14"/>
        <v>0</v>
      </c>
      <c r="BF195" s="162">
        <f t="shared" si="15"/>
        <v>0</v>
      </c>
      <c r="BG195" s="162">
        <f t="shared" si="16"/>
        <v>0</v>
      </c>
      <c r="BH195" s="162">
        <f t="shared" si="17"/>
        <v>0</v>
      </c>
      <c r="BI195" s="162">
        <f t="shared" si="18"/>
        <v>0</v>
      </c>
      <c r="BJ195" s="18" t="s">
        <v>82</v>
      </c>
      <c r="BK195" s="162">
        <f t="shared" si="19"/>
        <v>0</v>
      </c>
      <c r="BL195" s="18" t="s">
        <v>126</v>
      </c>
      <c r="BM195" s="161" t="s">
        <v>1335</v>
      </c>
    </row>
    <row r="196" spans="1:65" s="2" customFormat="1" ht="16.5" customHeight="1">
      <c r="A196" s="33"/>
      <c r="B196" s="149"/>
      <c r="C196" s="150" t="s">
        <v>684</v>
      </c>
      <c r="D196" s="150" t="s">
        <v>203</v>
      </c>
      <c r="E196" s="151" t="s">
        <v>2784</v>
      </c>
      <c r="F196" s="152" t="s">
        <v>2785</v>
      </c>
      <c r="G196" s="153" t="s">
        <v>721</v>
      </c>
      <c r="H196" s="154">
        <v>6</v>
      </c>
      <c r="I196" s="155"/>
      <c r="J196" s="156">
        <f t="shared" si="10"/>
        <v>0</v>
      </c>
      <c r="K196" s="152" t="s">
        <v>1</v>
      </c>
      <c r="L196" s="34"/>
      <c r="M196" s="157" t="s">
        <v>1</v>
      </c>
      <c r="N196" s="158" t="s">
        <v>41</v>
      </c>
      <c r="O196" s="59"/>
      <c r="P196" s="159">
        <f t="shared" si="11"/>
        <v>0</v>
      </c>
      <c r="Q196" s="159">
        <v>0</v>
      </c>
      <c r="R196" s="159">
        <f t="shared" si="12"/>
        <v>0</v>
      </c>
      <c r="S196" s="159">
        <v>0</v>
      </c>
      <c r="T196" s="160">
        <f t="shared" si="1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1" t="s">
        <v>126</v>
      </c>
      <c r="AT196" s="161" t="s">
        <v>203</v>
      </c>
      <c r="AU196" s="161" t="s">
        <v>82</v>
      </c>
      <c r="AY196" s="18" t="s">
        <v>201</v>
      </c>
      <c r="BE196" s="162">
        <f t="shared" si="14"/>
        <v>0</v>
      </c>
      <c r="BF196" s="162">
        <f t="shared" si="15"/>
        <v>0</v>
      </c>
      <c r="BG196" s="162">
        <f t="shared" si="16"/>
        <v>0</v>
      </c>
      <c r="BH196" s="162">
        <f t="shared" si="17"/>
        <v>0</v>
      </c>
      <c r="BI196" s="162">
        <f t="shared" si="18"/>
        <v>0</v>
      </c>
      <c r="BJ196" s="18" t="s">
        <v>82</v>
      </c>
      <c r="BK196" s="162">
        <f t="shared" si="19"/>
        <v>0</v>
      </c>
      <c r="BL196" s="18" t="s">
        <v>126</v>
      </c>
      <c r="BM196" s="161" t="s">
        <v>1369</v>
      </c>
    </row>
    <row r="197" spans="1:65" s="2" customFormat="1" ht="21.75" customHeight="1">
      <c r="A197" s="33"/>
      <c r="B197" s="149"/>
      <c r="C197" s="150" t="s">
        <v>689</v>
      </c>
      <c r="D197" s="150" t="s">
        <v>203</v>
      </c>
      <c r="E197" s="151" t="s">
        <v>2786</v>
      </c>
      <c r="F197" s="152" t="s">
        <v>2787</v>
      </c>
      <c r="G197" s="153" t="s">
        <v>721</v>
      </c>
      <c r="H197" s="154">
        <v>5</v>
      </c>
      <c r="I197" s="155"/>
      <c r="J197" s="156">
        <f t="shared" si="10"/>
        <v>0</v>
      </c>
      <c r="K197" s="152" t="s">
        <v>1</v>
      </c>
      <c r="L197" s="34"/>
      <c r="M197" s="157" t="s">
        <v>1</v>
      </c>
      <c r="N197" s="158" t="s">
        <v>41</v>
      </c>
      <c r="O197" s="59"/>
      <c r="P197" s="159">
        <f t="shared" si="11"/>
        <v>0</v>
      </c>
      <c r="Q197" s="159">
        <v>0</v>
      </c>
      <c r="R197" s="159">
        <f t="shared" si="12"/>
        <v>0</v>
      </c>
      <c r="S197" s="159">
        <v>0</v>
      </c>
      <c r="T197" s="160">
        <f t="shared" si="1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1" t="s">
        <v>126</v>
      </c>
      <c r="AT197" s="161" t="s">
        <v>203</v>
      </c>
      <c r="AU197" s="161" t="s">
        <v>82</v>
      </c>
      <c r="AY197" s="18" t="s">
        <v>201</v>
      </c>
      <c r="BE197" s="162">
        <f t="shared" si="14"/>
        <v>0</v>
      </c>
      <c r="BF197" s="162">
        <f t="shared" si="15"/>
        <v>0</v>
      </c>
      <c r="BG197" s="162">
        <f t="shared" si="16"/>
        <v>0</v>
      </c>
      <c r="BH197" s="162">
        <f t="shared" si="17"/>
        <v>0</v>
      </c>
      <c r="BI197" s="162">
        <f t="shared" si="18"/>
        <v>0</v>
      </c>
      <c r="BJ197" s="18" t="s">
        <v>82</v>
      </c>
      <c r="BK197" s="162">
        <f t="shared" si="19"/>
        <v>0</v>
      </c>
      <c r="BL197" s="18" t="s">
        <v>126</v>
      </c>
      <c r="BM197" s="161" t="s">
        <v>1384</v>
      </c>
    </row>
    <row r="198" spans="1:65" s="2" customFormat="1" ht="16.5" customHeight="1">
      <c r="A198" s="33"/>
      <c r="B198" s="149"/>
      <c r="C198" s="150" t="s">
        <v>709</v>
      </c>
      <c r="D198" s="150" t="s">
        <v>203</v>
      </c>
      <c r="E198" s="151" t="s">
        <v>2788</v>
      </c>
      <c r="F198" s="152" t="s">
        <v>2789</v>
      </c>
      <c r="G198" s="153" t="s">
        <v>721</v>
      </c>
      <c r="H198" s="154">
        <v>6</v>
      </c>
      <c r="I198" s="155"/>
      <c r="J198" s="156">
        <f t="shared" si="10"/>
        <v>0</v>
      </c>
      <c r="K198" s="152" t="s">
        <v>1</v>
      </c>
      <c r="L198" s="34"/>
      <c r="M198" s="157" t="s">
        <v>1</v>
      </c>
      <c r="N198" s="158" t="s">
        <v>41</v>
      </c>
      <c r="O198" s="59"/>
      <c r="P198" s="159">
        <f t="shared" si="11"/>
        <v>0</v>
      </c>
      <c r="Q198" s="159">
        <v>0</v>
      </c>
      <c r="R198" s="159">
        <f t="shared" si="12"/>
        <v>0</v>
      </c>
      <c r="S198" s="159">
        <v>0</v>
      </c>
      <c r="T198" s="160">
        <f t="shared" si="1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1" t="s">
        <v>126</v>
      </c>
      <c r="AT198" s="161" t="s">
        <v>203</v>
      </c>
      <c r="AU198" s="161" t="s">
        <v>82</v>
      </c>
      <c r="AY198" s="18" t="s">
        <v>201</v>
      </c>
      <c r="BE198" s="162">
        <f t="shared" si="14"/>
        <v>0</v>
      </c>
      <c r="BF198" s="162">
        <f t="shared" si="15"/>
        <v>0</v>
      </c>
      <c r="BG198" s="162">
        <f t="shared" si="16"/>
        <v>0</v>
      </c>
      <c r="BH198" s="162">
        <f t="shared" si="17"/>
        <v>0</v>
      </c>
      <c r="BI198" s="162">
        <f t="shared" si="18"/>
        <v>0</v>
      </c>
      <c r="BJ198" s="18" t="s">
        <v>82</v>
      </c>
      <c r="BK198" s="162">
        <f t="shared" si="19"/>
        <v>0</v>
      </c>
      <c r="BL198" s="18" t="s">
        <v>126</v>
      </c>
      <c r="BM198" s="161" t="s">
        <v>1401</v>
      </c>
    </row>
    <row r="199" spans="1:65" s="2" customFormat="1" ht="24.2" customHeight="1">
      <c r="A199" s="33"/>
      <c r="B199" s="149"/>
      <c r="C199" s="150" t="s">
        <v>713</v>
      </c>
      <c r="D199" s="150" t="s">
        <v>203</v>
      </c>
      <c r="E199" s="151" t="s">
        <v>2790</v>
      </c>
      <c r="F199" s="152" t="s">
        <v>2791</v>
      </c>
      <c r="G199" s="153" t="s">
        <v>721</v>
      </c>
      <c r="H199" s="154">
        <v>2</v>
      </c>
      <c r="I199" s="155"/>
      <c r="J199" s="156">
        <f t="shared" si="10"/>
        <v>0</v>
      </c>
      <c r="K199" s="152" t="s">
        <v>1</v>
      </c>
      <c r="L199" s="34"/>
      <c r="M199" s="157" t="s">
        <v>1</v>
      </c>
      <c r="N199" s="158" t="s">
        <v>41</v>
      </c>
      <c r="O199" s="59"/>
      <c r="P199" s="159">
        <f t="shared" si="11"/>
        <v>0</v>
      </c>
      <c r="Q199" s="159">
        <v>0</v>
      </c>
      <c r="R199" s="159">
        <f t="shared" si="12"/>
        <v>0</v>
      </c>
      <c r="S199" s="159">
        <v>0</v>
      </c>
      <c r="T199" s="160">
        <f t="shared" si="1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1" t="s">
        <v>126</v>
      </c>
      <c r="AT199" s="161" t="s">
        <v>203</v>
      </c>
      <c r="AU199" s="161" t="s">
        <v>82</v>
      </c>
      <c r="AY199" s="18" t="s">
        <v>201</v>
      </c>
      <c r="BE199" s="162">
        <f t="shared" si="14"/>
        <v>0</v>
      </c>
      <c r="BF199" s="162">
        <f t="shared" si="15"/>
        <v>0</v>
      </c>
      <c r="BG199" s="162">
        <f t="shared" si="16"/>
        <v>0</v>
      </c>
      <c r="BH199" s="162">
        <f t="shared" si="17"/>
        <v>0</v>
      </c>
      <c r="BI199" s="162">
        <f t="shared" si="18"/>
        <v>0</v>
      </c>
      <c r="BJ199" s="18" t="s">
        <v>82</v>
      </c>
      <c r="BK199" s="162">
        <f t="shared" si="19"/>
        <v>0</v>
      </c>
      <c r="BL199" s="18" t="s">
        <v>126</v>
      </c>
      <c r="BM199" s="161" t="s">
        <v>1421</v>
      </c>
    </row>
    <row r="200" spans="1:65" s="2" customFormat="1" ht="16.5" customHeight="1">
      <c r="A200" s="33"/>
      <c r="B200" s="149"/>
      <c r="C200" s="150" t="s">
        <v>718</v>
      </c>
      <c r="D200" s="150" t="s">
        <v>203</v>
      </c>
      <c r="E200" s="151" t="s">
        <v>2792</v>
      </c>
      <c r="F200" s="152" t="s">
        <v>2793</v>
      </c>
      <c r="G200" s="153" t="s">
        <v>721</v>
      </c>
      <c r="H200" s="154">
        <v>1</v>
      </c>
      <c r="I200" s="155"/>
      <c r="J200" s="156">
        <f t="shared" si="10"/>
        <v>0</v>
      </c>
      <c r="K200" s="152" t="s">
        <v>1</v>
      </c>
      <c r="L200" s="34"/>
      <c r="M200" s="157" t="s">
        <v>1</v>
      </c>
      <c r="N200" s="158" t="s">
        <v>41</v>
      </c>
      <c r="O200" s="59"/>
      <c r="P200" s="159">
        <f t="shared" si="11"/>
        <v>0</v>
      </c>
      <c r="Q200" s="159">
        <v>0</v>
      </c>
      <c r="R200" s="159">
        <f t="shared" si="12"/>
        <v>0</v>
      </c>
      <c r="S200" s="159">
        <v>0</v>
      </c>
      <c r="T200" s="160">
        <f t="shared" si="1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1" t="s">
        <v>126</v>
      </c>
      <c r="AT200" s="161" t="s">
        <v>203</v>
      </c>
      <c r="AU200" s="161" t="s">
        <v>82</v>
      </c>
      <c r="AY200" s="18" t="s">
        <v>201</v>
      </c>
      <c r="BE200" s="162">
        <f t="shared" si="14"/>
        <v>0</v>
      </c>
      <c r="BF200" s="162">
        <f t="shared" si="15"/>
        <v>0</v>
      </c>
      <c r="BG200" s="162">
        <f t="shared" si="16"/>
        <v>0</v>
      </c>
      <c r="BH200" s="162">
        <f t="shared" si="17"/>
        <v>0</v>
      </c>
      <c r="BI200" s="162">
        <f t="shared" si="18"/>
        <v>0</v>
      </c>
      <c r="BJ200" s="18" t="s">
        <v>82</v>
      </c>
      <c r="BK200" s="162">
        <f t="shared" si="19"/>
        <v>0</v>
      </c>
      <c r="BL200" s="18" t="s">
        <v>126</v>
      </c>
      <c r="BM200" s="161" t="s">
        <v>1434</v>
      </c>
    </row>
    <row r="201" spans="1:65" s="2" customFormat="1" ht="16.5" customHeight="1">
      <c r="A201" s="33"/>
      <c r="B201" s="149"/>
      <c r="C201" s="150" t="s">
        <v>723</v>
      </c>
      <c r="D201" s="150" t="s">
        <v>203</v>
      </c>
      <c r="E201" s="151" t="s">
        <v>2794</v>
      </c>
      <c r="F201" s="152" t="s">
        <v>2795</v>
      </c>
      <c r="G201" s="153" t="s">
        <v>721</v>
      </c>
      <c r="H201" s="154">
        <v>1</v>
      </c>
      <c r="I201" s="155"/>
      <c r="J201" s="156">
        <f t="shared" si="10"/>
        <v>0</v>
      </c>
      <c r="K201" s="152" t="s">
        <v>1</v>
      </c>
      <c r="L201" s="34"/>
      <c r="M201" s="157" t="s">
        <v>1</v>
      </c>
      <c r="N201" s="158" t="s">
        <v>41</v>
      </c>
      <c r="O201" s="59"/>
      <c r="P201" s="159">
        <f t="shared" si="11"/>
        <v>0</v>
      </c>
      <c r="Q201" s="159">
        <v>0</v>
      </c>
      <c r="R201" s="159">
        <f t="shared" si="12"/>
        <v>0</v>
      </c>
      <c r="S201" s="159">
        <v>0</v>
      </c>
      <c r="T201" s="160">
        <f t="shared" si="1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1" t="s">
        <v>126</v>
      </c>
      <c r="AT201" s="161" t="s">
        <v>203</v>
      </c>
      <c r="AU201" s="161" t="s">
        <v>82</v>
      </c>
      <c r="AY201" s="18" t="s">
        <v>201</v>
      </c>
      <c r="BE201" s="162">
        <f t="shared" si="14"/>
        <v>0</v>
      </c>
      <c r="BF201" s="162">
        <f t="shared" si="15"/>
        <v>0</v>
      </c>
      <c r="BG201" s="162">
        <f t="shared" si="16"/>
        <v>0</v>
      </c>
      <c r="BH201" s="162">
        <f t="shared" si="17"/>
        <v>0</v>
      </c>
      <c r="BI201" s="162">
        <f t="shared" si="18"/>
        <v>0</v>
      </c>
      <c r="BJ201" s="18" t="s">
        <v>82</v>
      </c>
      <c r="BK201" s="162">
        <f t="shared" si="19"/>
        <v>0</v>
      </c>
      <c r="BL201" s="18" t="s">
        <v>126</v>
      </c>
      <c r="BM201" s="161" t="s">
        <v>1443</v>
      </c>
    </row>
    <row r="202" spans="1:65" s="2" customFormat="1" ht="24.2" customHeight="1">
      <c r="A202" s="33"/>
      <c r="B202" s="149"/>
      <c r="C202" s="150" t="s">
        <v>727</v>
      </c>
      <c r="D202" s="150" t="s">
        <v>203</v>
      </c>
      <c r="E202" s="151" t="s">
        <v>2796</v>
      </c>
      <c r="F202" s="152" t="s">
        <v>2797</v>
      </c>
      <c r="G202" s="153" t="s">
        <v>721</v>
      </c>
      <c r="H202" s="154">
        <v>1</v>
      </c>
      <c r="I202" s="155"/>
      <c r="J202" s="156">
        <f t="shared" si="10"/>
        <v>0</v>
      </c>
      <c r="K202" s="152" t="s">
        <v>1</v>
      </c>
      <c r="L202" s="34"/>
      <c r="M202" s="157" t="s">
        <v>1</v>
      </c>
      <c r="N202" s="158" t="s">
        <v>41</v>
      </c>
      <c r="O202" s="59"/>
      <c r="P202" s="159">
        <f t="shared" si="11"/>
        <v>0</v>
      </c>
      <c r="Q202" s="159">
        <v>0</v>
      </c>
      <c r="R202" s="159">
        <f t="shared" si="12"/>
        <v>0</v>
      </c>
      <c r="S202" s="159">
        <v>0</v>
      </c>
      <c r="T202" s="160">
        <f t="shared" si="1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1" t="s">
        <v>126</v>
      </c>
      <c r="AT202" s="161" t="s">
        <v>203</v>
      </c>
      <c r="AU202" s="161" t="s">
        <v>82</v>
      </c>
      <c r="AY202" s="18" t="s">
        <v>201</v>
      </c>
      <c r="BE202" s="162">
        <f t="shared" si="14"/>
        <v>0</v>
      </c>
      <c r="BF202" s="162">
        <f t="shared" si="15"/>
        <v>0</v>
      </c>
      <c r="BG202" s="162">
        <f t="shared" si="16"/>
        <v>0</v>
      </c>
      <c r="BH202" s="162">
        <f t="shared" si="17"/>
        <v>0</v>
      </c>
      <c r="BI202" s="162">
        <f t="shared" si="18"/>
        <v>0</v>
      </c>
      <c r="BJ202" s="18" t="s">
        <v>82</v>
      </c>
      <c r="BK202" s="162">
        <f t="shared" si="19"/>
        <v>0</v>
      </c>
      <c r="BL202" s="18" t="s">
        <v>126</v>
      </c>
      <c r="BM202" s="161" t="s">
        <v>1454</v>
      </c>
    </row>
    <row r="203" spans="1:65" s="2" customFormat="1" ht="21.75" customHeight="1">
      <c r="A203" s="33"/>
      <c r="B203" s="149"/>
      <c r="C203" s="150" t="s">
        <v>731</v>
      </c>
      <c r="D203" s="150" t="s">
        <v>203</v>
      </c>
      <c r="E203" s="151" t="s">
        <v>2798</v>
      </c>
      <c r="F203" s="152" t="s">
        <v>2799</v>
      </c>
      <c r="G203" s="153" t="s">
        <v>721</v>
      </c>
      <c r="H203" s="154">
        <v>4</v>
      </c>
      <c r="I203" s="155"/>
      <c r="J203" s="156">
        <f t="shared" si="10"/>
        <v>0</v>
      </c>
      <c r="K203" s="152" t="s">
        <v>1</v>
      </c>
      <c r="L203" s="34"/>
      <c r="M203" s="157" t="s">
        <v>1</v>
      </c>
      <c r="N203" s="158" t="s">
        <v>41</v>
      </c>
      <c r="O203" s="59"/>
      <c r="P203" s="159">
        <f t="shared" si="11"/>
        <v>0</v>
      </c>
      <c r="Q203" s="159">
        <v>0</v>
      </c>
      <c r="R203" s="159">
        <f t="shared" si="12"/>
        <v>0</v>
      </c>
      <c r="S203" s="159">
        <v>0</v>
      </c>
      <c r="T203" s="160">
        <f t="shared" si="1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1" t="s">
        <v>126</v>
      </c>
      <c r="AT203" s="161" t="s">
        <v>203</v>
      </c>
      <c r="AU203" s="161" t="s">
        <v>82</v>
      </c>
      <c r="AY203" s="18" t="s">
        <v>201</v>
      </c>
      <c r="BE203" s="162">
        <f t="shared" si="14"/>
        <v>0</v>
      </c>
      <c r="BF203" s="162">
        <f t="shared" si="15"/>
        <v>0</v>
      </c>
      <c r="BG203" s="162">
        <f t="shared" si="16"/>
        <v>0</v>
      </c>
      <c r="BH203" s="162">
        <f t="shared" si="17"/>
        <v>0</v>
      </c>
      <c r="BI203" s="162">
        <f t="shared" si="18"/>
        <v>0</v>
      </c>
      <c r="BJ203" s="18" t="s">
        <v>82</v>
      </c>
      <c r="BK203" s="162">
        <f t="shared" si="19"/>
        <v>0</v>
      </c>
      <c r="BL203" s="18" t="s">
        <v>126</v>
      </c>
      <c r="BM203" s="161" t="s">
        <v>1463</v>
      </c>
    </row>
    <row r="204" spans="1:65" s="2" customFormat="1" ht="24.2" customHeight="1">
      <c r="A204" s="33"/>
      <c r="B204" s="149"/>
      <c r="C204" s="150" t="s">
        <v>740</v>
      </c>
      <c r="D204" s="150" t="s">
        <v>203</v>
      </c>
      <c r="E204" s="151" t="s">
        <v>2800</v>
      </c>
      <c r="F204" s="152" t="s">
        <v>2801</v>
      </c>
      <c r="G204" s="153" t="s">
        <v>721</v>
      </c>
      <c r="H204" s="154">
        <v>2</v>
      </c>
      <c r="I204" s="155"/>
      <c r="J204" s="156">
        <f t="shared" si="10"/>
        <v>0</v>
      </c>
      <c r="K204" s="152" t="s">
        <v>1</v>
      </c>
      <c r="L204" s="34"/>
      <c r="M204" s="157" t="s">
        <v>1</v>
      </c>
      <c r="N204" s="158" t="s">
        <v>41</v>
      </c>
      <c r="O204" s="59"/>
      <c r="P204" s="159">
        <f t="shared" si="11"/>
        <v>0</v>
      </c>
      <c r="Q204" s="159">
        <v>0</v>
      </c>
      <c r="R204" s="159">
        <f t="shared" si="12"/>
        <v>0</v>
      </c>
      <c r="S204" s="159">
        <v>0</v>
      </c>
      <c r="T204" s="160">
        <f t="shared" si="1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1" t="s">
        <v>126</v>
      </c>
      <c r="AT204" s="161" t="s">
        <v>203</v>
      </c>
      <c r="AU204" s="161" t="s">
        <v>82</v>
      </c>
      <c r="AY204" s="18" t="s">
        <v>201</v>
      </c>
      <c r="BE204" s="162">
        <f t="shared" si="14"/>
        <v>0</v>
      </c>
      <c r="BF204" s="162">
        <f t="shared" si="15"/>
        <v>0</v>
      </c>
      <c r="BG204" s="162">
        <f t="shared" si="16"/>
        <v>0</v>
      </c>
      <c r="BH204" s="162">
        <f t="shared" si="17"/>
        <v>0</v>
      </c>
      <c r="BI204" s="162">
        <f t="shared" si="18"/>
        <v>0</v>
      </c>
      <c r="BJ204" s="18" t="s">
        <v>82</v>
      </c>
      <c r="BK204" s="162">
        <f t="shared" si="19"/>
        <v>0</v>
      </c>
      <c r="BL204" s="18" t="s">
        <v>126</v>
      </c>
      <c r="BM204" s="161" t="s">
        <v>1474</v>
      </c>
    </row>
    <row r="205" spans="1:65" s="2" customFormat="1" ht="16.5" customHeight="1">
      <c r="A205" s="33"/>
      <c r="B205" s="149"/>
      <c r="C205" s="150" t="s">
        <v>745</v>
      </c>
      <c r="D205" s="150" t="s">
        <v>203</v>
      </c>
      <c r="E205" s="151" t="s">
        <v>2802</v>
      </c>
      <c r="F205" s="152" t="s">
        <v>2803</v>
      </c>
      <c r="G205" s="153" t="s">
        <v>721</v>
      </c>
      <c r="H205" s="154">
        <v>2</v>
      </c>
      <c r="I205" s="155"/>
      <c r="J205" s="156">
        <f t="shared" si="10"/>
        <v>0</v>
      </c>
      <c r="K205" s="152" t="s">
        <v>1</v>
      </c>
      <c r="L205" s="34"/>
      <c r="M205" s="157" t="s">
        <v>1</v>
      </c>
      <c r="N205" s="158" t="s">
        <v>41</v>
      </c>
      <c r="O205" s="59"/>
      <c r="P205" s="159">
        <f t="shared" si="11"/>
        <v>0</v>
      </c>
      <c r="Q205" s="159">
        <v>0</v>
      </c>
      <c r="R205" s="159">
        <f t="shared" si="12"/>
        <v>0</v>
      </c>
      <c r="S205" s="159">
        <v>0</v>
      </c>
      <c r="T205" s="160">
        <f t="shared" si="1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1" t="s">
        <v>126</v>
      </c>
      <c r="AT205" s="161" t="s">
        <v>203</v>
      </c>
      <c r="AU205" s="161" t="s">
        <v>82</v>
      </c>
      <c r="AY205" s="18" t="s">
        <v>201</v>
      </c>
      <c r="BE205" s="162">
        <f t="shared" si="14"/>
        <v>0</v>
      </c>
      <c r="BF205" s="162">
        <f t="shared" si="15"/>
        <v>0</v>
      </c>
      <c r="BG205" s="162">
        <f t="shared" si="16"/>
        <v>0</v>
      </c>
      <c r="BH205" s="162">
        <f t="shared" si="17"/>
        <v>0</v>
      </c>
      <c r="BI205" s="162">
        <f t="shared" si="18"/>
        <v>0</v>
      </c>
      <c r="BJ205" s="18" t="s">
        <v>82</v>
      </c>
      <c r="BK205" s="162">
        <f t="shared" si="19"/>
        <v>0</v>
      </c>
      <c r="BL205" s="18" t="s">
        <v>126</v>
      </c>
      <c r="BM205" s="161" t="s">
        <v>1486</v>
      </c>
    </row>
    <row r="206" spans="1:65" s="2" customFormat="1" ht="16.5" customHeight="1">
      <c r="A206" s="33"/>
      <c r="B206" s="149"/>
      <c r="C206" s="150" t="s">
        <v>750</v>
      </c>
      <c r="D206" s="150" t="s">
        <v>203</v>
      </c>
      <c r="E206" s="151" t="s">
        <v>2804</v>
      </c>
      <c r="F206" s="152" t="s">
        <v>2805</v>
      </c>
      <c r="G206" s="153" t="s">
        <v>721</v>
      </c>
      <c r="H206" s="154">
        <v>2</v>
      </c>
      <c r="I206" s="155"/>
      <c r="J206" s="156">
        <f t="shared" si="10"/>
        <v>0</v>
      </c>
      <c r="K206" s="152" t="s">
        <v>1</v>
      </c>
      <c r="L206" s="34"/>
      <c r="M206" s="157" t="s">
        <v>1</v>
      </c>
      <c r="N206" s="158" t="s">
        <v>41</v>
      </c>
      <c r="O206" s="59"/>
      <c r="P206" s="159">
        <f t="shared" si="11"/>
        <v>0</v>
      </c>
      <c r="Q206" s="159">
        <v>0</v>
      </c>
      <c r="R206" s="159">
        <f t="shared" si="12"/>
        <v>0</v>
      </c>
      <c r="S206" s="159">
        <v>0</v>
      </c>
      <c r="T206" s="160">
        <f t="shared" si="1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1" t="s">
        <v>126</v>
      </c>
      <c r="AT206" s="161" t="s">
        <v>203</v>
      </c>
      <c r="AU206" s="161" t="s">
        <v>82</v>
      </c>
      <c r="AY206" s="18" t="s">
        <v>201</v>
      </c>
      <c r="BE206" s="162">
        <f t="shared" si="14"/>
        <v>0</v>
      </c>
      <c r="BF206" s="162">
        <f t="shared" si="15"/>
        <v>0</v>
      </c>
      <c r="BG206" s="162">
        <f t="shared" si="16"/>
        <v>0</v>
      </c>
      <c r="BH206" s="162">
        <f t="shared" si="17"/>
        <v>0</v>
      </c>
      <c r="BI206" s="162">
        <f t="shared" si="18"/>
        <v>0</v>
      </c>
      <c r="BJ206" s="18" t="s">
        <v>82</v>
      </c>
      <c r="BK206" s="162">
        <f t="shared" si="19"/>
        <v>0</v>
      </c>
      <c r="BL206" s="18" t="s">
        <v>126</v>
      </c>
      <c r="BM206" s="161" t="s">
        <v>1495</v>
      </c>
    </row>
    <row r="207" spans="1:65" s="2" customFormat="1" ht="24.2" customHeight="1">
      <c r="A207" s="33"/>
      <c r="B207" s="149"/>
      <c r="C207" s="150" t="s">
        <v>754</v>
      </c>
      <c r="D207" s="150" t="s">
        <v>203</v>
      </c>
      <c r="E207" s="151" t="s">
        <v>2806</v>
      </c>
      <c r="F207" s="152" t="s">
        <v>2807</v>
      </c>
      <c r="G207" s="153" t="s">
        <v>221</v>
      </c>
      <c r="H207" s="154">
        <v>1</v>
      </c>
      <c r="I207" s="155"/>
      <c r="J207" s="156">
        <f t="shared" si="10"/>
        <v>0</v>
      </c>
      <c r="K207" s="152" t="s">
        <v>1</v>
      </c>
      <c r="L207" s="34"/>
      <c r="M207" s="157" t="s">
        <v>1</v>
      </c>
      <c r="N207" s="158" t="s">
        <v>41</v>
      </c>
      <c r="O207" s="59"/>
      <c r="P207" s="159">
        <f t="shared" si="11"/>
        <v>0</v>
      </c>
      <c r="Q207" s="159">
        <v>0</v>
      </c>
      <c r="R207" s="159">
        <f t="shared" si="12"/>
        <v>0</v>
      </c>
      <c r="S207" s="159">
        <v>0</v>
      </c>
      <c r="T207" s="160">
        <f t="shared" si="1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1" t="s">
        <v>126</v>
      </c>
      <c r="AT207" s="161" t="s">
        <v>203</v>
      </c>
      <c r="AU207" s="161" t="s">
        <v>82</v>
      </c>
      <c r="AY207" s="18" t="s">
        <v>201</v>
      </c>
      <c r="BE207" s="162">
        <f t="shared" si="14"/>
        <v>0</v>
      </c>
      <c r="BF207" s="162">
        <f t="shared" si="15"/>
        <v>0</v>
      </c>
      <c r="BG207" s="162">
        <f t="shared" si="16"/>
        <v>0</v>
      </c>
      <c r="BH207" s="162">
        <f t="shared" si="17"/>
        <v>0</v>
      </c>
      <c r="BI207" s="162">
        <f t="shared" si="18"/>
        <v>0</v>
      </c>
      <c r="BJ207" s="18" t="s">
        <v>82</v>
      </c>
      <c r="BK207" s="162">
        <f t="shared" si="19"/>
        <v>0</v>
      </c>
      <c r="BL207" s="18" t="s">
        <v>126</v>
      </c>
      <c r="BM207" s="161" t="s">
        <v>1533</v>
      </c>
    </row>
    <row r="208" spans="1:65" s="2" customFormat="1" ht="16.5" customHeight="1">
      <c r="A208" s="33"/>
      <c r="B208" s="149"/>
      <c r="C208" s="150" t="s">
        <v>758</v>
      </c>
      <c r="D208" s="150" t="s">
        <v>203</v>
      </c>
      <c r="E208" s="151" t="s">
        <v>2808</v>
      </c>
      <c r="F208" s="152" t="s">
        <v>2809</v>
      </c>
      <c r="G208" s="153" t="s">
        <v>721</v>
      </c>
      <c r="H208" s="154">
        <v>7</v>
      </c>
      <c r="I208" s="155"/>
      <c r="J208" s="156">
        <f t="shared" si="10"/>
        <v>0</v>
      </c>
      <c r="K208" s="152" t="s">
        <v>1</v>
      </c>
      <c r="L208" s="34"/>
      <c r="M208" s="157" t="s">
        <v>1</v>
      </c>
      <c r="N208" s="158" t="s">
        <v>41</v>
      </c>
      <c r="O208" s="59"/>
      <c r="P208" s="159">
        <f t="shared" si="11"/>
        <v>0</v>
      </c>
      <c r="Q208" s="159">
        <v>0</v>
      </c>
      <c r="R208" s="159">
        <f t="shared" si="12"/>
        <v>0</v>
      </c>
      <c r="S208" s="159">
        <v>0</v>
      </c>
      <c r="T208" s="160">
        <f t="shared" si="1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1" t="s">
        <v>126</v>
      </c>
      <c r="AT208" s="161" t="s">
        <v>203</v>
      </c>
      <c r="AU208" s="161" t="s">
        <v>82</v>
      </c>
      <c r="AY208" s="18" t="s">
        <v>201</v>
      </c>
      <c r="BE208" s="162">
        <f t="shared" si="14"/>
        <v>0</v>
      </c>
      <c r="BF208" s="162">
        <f t="shared" si="15"/>
        <v>0</v>
      </c>
      <c r="BG208" s="162">
        <f t="shared" si="16"/>
        <v>0</v>
      </c>
      <c r="BH208" s="162">
        <f t="shared" si="17"/>
        <v>0</v>
      </c>
      <c r="BI208" s="162">
        <f t="shared" si="18"/>
        <v>0</v>
      </c>
      <c r="BJ208" s="18" t="s">
        <v>82</v>
      </c>
      <c r="BK208" s="162">
        <f t="shared" si="19"/>
        <v>0</v>
      </c>
      <c r="BL208" s="18" t="s">
        <v>126</v>
      </c>
      <c r="BM208" s="161" t="s">
        <v>1542</v>
      </c>
    </row>
    <row r="209" spans="1:65" s="2" customFormat="1" ht="16.5" customHeight="1">
      <c r="A209" s="33"/>
      <c r="B209" s="149"/>
      <c r="C209" s="150" t="s">
        <v>762</v>
      </c>
      <c r="D209" s="150" t="s">
        <v>203</v>
      </c>
      <c r="E209" s="151" t="s">
        <v>2810</v>
      </c>
      <c r="F209" s="152" t="s">
        <v>2811</v>
      </c>
      <c r="G209" s="153" t="s">
        <v>721</v>
      </c>
      <c r="H209" s="154">
        <v>21</v>
      </c>
      <c r="I209" s="155"/>
      <c r="J209" s="156">
        <f t="shared" si="10"/>
        <v>0</v>
      </c>
      <c r="K209" s="152" t="s">
        <v>1</v>
      </c>
      <c r="L209" s="34"/>
      <c r="M209" s="157" t="s">
        <v>1</v>
      </c>
      <c r="N209" s="158" t="s">
        <v>41</v>
      </c>
      <c r="O209" s="59"/>
      <c r="P209" s="159">
        <f t="shared" si="11"/>
        <v>0</v>
      </c>
      <c r="Q209" s="159">
        <v>0</v>
      </c>
      <c r="R209" s="159">
        <f t="shared" si="12"/>
        <v>0</v>
      </c>
      <c r="S209" s="159">
        <v>0</v>
      </c>
      <c r="T209" s="160">
        <f t="shared" si="1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1" t="s">
        <v>126</v>
      </c>
      <c r="AT209" s="161" t="s">
        <v>203</v>
      </c>
      <c r="AU209" s="161" t="s">
        <v>82</v>
      </c>
      <c r="AY209" s="18" t="s">
        <v>201</v>
      </c>
      <c r="BE209" s="162">
        <f t="shared" si="14"/>
        <v>0</v>
      </c>
      <c r="BF209" s="162">
        <f t="shared" si="15"/>
        <v>0</v>
      </c>
      <c r="BG209" s="162">
        <f t="shared" si="16"/>
        <v>0</v>
      </c>
      <c r="BH209" s="162">
        <f t="shared" si="17"/>
        <v>0</v>
      </c>
      <c r="BI209" s="162">
        <f t="shared" si="18"/>
        <v>0</v>
      </c>
      <c r="BJ209" s="18" t="s">
        <v>82</v>
      </c>
      <c r="BK209" s="162">
        <f t="shared" si="19"/>
        <v>0</v>
      </c>
      <c r="BL209" s="18" t="s">
        <v>126</v>
      </c>
      <c r="BM209" s="161" t="s">
        <v>1553</v>
      </c>
    </row>
    <row r="210" spans="1:65" s="2" customFormat="1" ht="16.5" customHeight="1">
      <c r="A210" s="33"/>
      <c r="B210" s="149"/>
      <c r="C210" s="150" t="s">
        <v>766</v>
      </c>
      <c r="D210" s="150" t="s">
        <v>203</v>
      </c>
      <c r="E210" s="151" t="s">
        <v>2812</v>
      </c>
      <c r="F210" s="152" t="s">
        <v>2813</v>
      </c>
      <c r="G210" s="153" t="s">
        <v>556</v>
      </c>
      <c r="H210" s="154">
        <v>25</v>
      </c>
      <c r="I210" s="155"/>
      <c r="J210" s="156">
        <f t="shared" si="10"/>
        <v>0</v>
      </c>
      <c r="K210" s="152" t="s">
        <v>1</v>
      </c>
      <c r="L210" s="34"/>
      <c r="M210" s="157" t="s">
        <v>1</v>
      </c>
      <c r="N210" s="158" t="s">
        <v>41</v>
      </c>
      <c r="O210" s="59"/>
      <c r="P210" s="159">
        <f t="shared" si="11"/>
        <v>0</v>
      </c>
      <c r="Q210" s="159">
        <v>0</v>
      </c>
      <c r="R210" s="159">
        <f t="shared" si="12"/>
        <v>0</v>
      </c>
      <c r="S210" s="159">
        <v>0</v>
      </c>
      <c r="T210" s="160">
        <f t="shared" si="1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1" t="s">
        <v>126</v>
      </c>
      <c r="AT210" s="161" t="s">
        <v>203</v>
      </c>
      <c r="AU210" s="161" t="s">
        <v>82</v>
      </c>
      <c r="AY210" s="18" t="s">
        <v>201</v>
      </c>
      <c r="BE210" s="162">
        <f t="shared" si="14"/>
        <v>0</v>
      </c>
      <c r="BF210" s="162">
        <f t="shared" si="15"/>
        <v>0</v>
      </c>
      <c r="BG210" s="162">
        <f t="shared" si="16"/>
        <v>0</v>
      </c>
      <c r="BH210" s="162">
        <f t="shared" si="17"/>
        <v>0</v>
      </c>
      <c r="BI210" s="162">
        <f t="shared" si="18"/>
        <v>0</v>
      </c>
      <c r="BJ210" s="18" t="s">
        <v>82</v>
      </c>
      <c r="BK210" s="162">
        <f t="shared" si="19"/>
        <v>0</v>
      </c>
      <c r="BL210" s="18" t="s">
        <v>126</v>
      </c>
      <c r="BM210" s="161" t="s">
        <v>1561</v>
      </c>
    </row>
    <row r="211" spans="1:65" s="2" customFormat="1" ht="37.9" customHeight="1">
      <c r="A211" s="33"/>
      <c r="B211" s="149"/>
      <c r="C211" s="150" t="s">
        <v>770</v>
      </c>
      <c r="D211" s="150" t="s">
        <v>203</v>
      </c>
      <c r="E211" s="151" t="s">
        <v>2814</v>
      </c>
      <c r="F211" s="152" t="s">
        <v>2815</v>
      </c>
      <c r="G211" s="153" t="s">
        <v>556</v>
      </c>
      <c r="H211" s="154">
        <v>25</v>
      </c>
      <c r="I211" s="155"/>
      <c r="J211" s="156">
        <f t="shared" si="10"/>
        <v>0</v>
      </c>
      <c r="K211" s="152" t="s">
        <v>1</v>
      </c>
      <c r="L211" s="34"/>
      <c r="M211" s="157" t="s">
        <v>1</v>
      </c>
      <c r="N211" s="158" t="s">
        <v>41</v>
      </c>
      <c r="O211" s="59"/>
      <c r="P211" s="159">
        <f t="shared" si="11"/>
        <v>0</v>
      </c>
      <c r="Q211" s="159">
        <v>0</v>
      </c>
      <c r="R211" s="159">
        <f t="shared" si="12"/>
        <v>0</v>
      </c>
      <c r="S211" s="159">
        <v>0</v>
      </c>
      <c r="T211" s="160">
        <f t="shared" si="1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1" t="s">
        <v>126</v>
      </c>
      <c r="AT211" s="161" t="s">
        <v>203</v>
      </c>
      <c r="AU211" s="161" t="s">
        <v>82</v>
      </c>
      <c r="AY211" s="18" t="s">
        <v>201</v>
      </c>
      <c r="BE211" s="162">
        <f t="shared" si="14"/>
        <v>0</v>
      </c>
      <c r="BF211" s="162">
        <f t="shared" si="15"/>
        <v>0</v>
      </c>
      <c r="BG211" s="162">
        <f t="shared" si="16"/>
        <v>0</v>
      </c>
      <c r="BH211" s="162">
        <f t="shared" si="17"/>
        <v>0</v>
      </c>
      <c r="BI211" s="162">
        <f t="shared" si="18"/>
        <v>0</v>
      </c>
      <c r="BJ211" s="18" t="s">
        <v>82</v>
      </c>
      <c r="BK211" s="162">
        <f t="shared" si="19"/>
        <v>0</v>
      </c>
      <c r="BL211" s="18" t="s">
        <v>126</v>
      </c>
      <c r="BM211" s="161" t="s">
        <v>1570</v>
      </c>
    </row>
    <row r="212" spans="1:65" s="2" customFormat="1" ht="16.5" customHeight="1">
      <c r="A212" s="33"/>
      <c r="B212" s="149"/>
      <c r="C212" s="150" t="s">
        <v>775</v>
      </c>
      <c r="D212" s="150" t="s">
        <v>203</v>
      </c>
      <c r="E212" s="151" t="s">
        <v>2816</v>
      </c>
      <c r="F212" s="152" t="s">
        <v>2817</v>
      </c>
      <c r="G212" s="153" t="s">
        <v>556</v>
      </c>
      <c r="H212" s="154">
        <v>30</v>
      </c>
      <c r="I212" s="155"/>
      <c r="J212" s="156">
        <f t="shared" si="10"/>
        <v>0</v>
      </c>
      <c r="K212" s="152" t="s">
        <v>1</v>
      </c>
      <c r="L212" s="34"/>
      <c r="M212" s="157" t="s">
        <v>1</v>
      </c>
      <c r="N212" s="158" t="s">
        <v>41</v>
      </c>
      <c r="O212" s="59"/>
      <c r="P212" s="159">
        <f t="shared" si="11"/>
        <v>0</v>
      </c>
      <c r="Q212" s="159">
        <v>0</v>
      </c>
      <c r="R212" s="159">
        <f t="shared" si="12"/>
        <v>0</v>
      </c>
      <c r="S212" s="159">
        <v>0</v>
      </c>
      <c r="T212" s="160">
        <f t="shared" si="1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1" t="s">
        <v>126</v>
      </c>
      <c r="AT212" s="161" t="s">
        <v>203</v>
      </c>
      <c r="AU212" s="161" t="s">
        <v>82</v>
      </c>
      <c r="AY212" s="18" t="s">
        <v>201</v>
      </c>
      <c r="BE212" s="162">
        <f t="shared" si="14"/>
        <v>0</v>
      </c>
      <c r="BF212" s="162">
        <f t="shared" si="15"/>
        <v>0</v>
      </c>
      <c r="BG212" s="162">
        <f t="shared" si="16"/>
        <v>0</v>
      </c>
      <c r="BH212" s="162">
        <f t="shared" si="17"/>
        <v>0</v>
      </c>
      <c r="BI212" s="162">
        <f t="shared" si="18"/>
        <v>0</v>
      </c>
      <c r="BJ212" s="18" t="s">
        <v>82</v>
      </c>
      <c r="BK212" s="162">
        <f t="shared" si="19"/>
        <v>0</v>
      </c>
      <c r="BL212" s="18" t="s">
        <v>126</v>
      </c>
      <c r="BM212" s="161" t="s">
        <v>1582</v>
      </c>
    </row>
    <row r="213" spans="1:65" s="2" customFormat="1" ht="37.9" customHeight="1">
      <c r="A213" s="33"/>
      <c r="B213" s="149"/>
      <c r="C213" s="150" t="s">
        <v>781</v>
      </c>
      <c r="D213" s="150" t="s">
        <v>203</v>
      </c>
      <c r="E213" s="151" t="s">
        <v>2818</v>
      </c>
      <c r="F213" s="152" t="s">
        <v>2819</v>
      </c>
      <c r="G213" s="153" t="s">
        <v>556</v>
      </c>
      <c r="H213" s="154">
        <v>30</v>
      </c>
      <c r="I213" s="155"/>
      <c r="J213" s="156">
        <f t="shared" si="10"/>
        <v>0</v>
      </c>
      <c r="K213" s="152" t="s">
        <v>1</v>
      </c>
      <c r="L213" s="34"/>
      <c r="M213" s="157" t="s">
        <v>1</v>
      </c>
      <c r="N213" s="158" t="s">
        <v>41</v>
      </c>
      <c r="O213" s="59"/>
      <c r="P213" s="159">
        <f t="shared" si="11"/>
        <v>0</v>
      </c>
      <c r="Q213" s="159">
        <v>0</v>
      </c>
      <c r="R213" s="159">
        <f t="shared" si="12"/>
        <v>0</v>
      </c>
      <c r="S213" s="159">
        <v>0</v>
      </c>
      <c r="T213" s="160">
        <f t="shared" si="1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1" t="s">
        <v>126</v>
      </c>
      <c r="AT213" s="161" t="s">
        <v>203</v>
      </c>
      <c r="AU213" s="161" t="s">
        <v>82</v>
      </c>
      <c r="AY213" s="18" t="s">
        <v>201</v>
      </c>
      <c r="BE213" s="162">
        <f t="shared" si="14"/>
        <v>0</v>
      </c>
      <c r="BF213" s="162">
        <f t="shared" si="15"/>
        <v>0</v>
      </c>
      <c r="BG213" s="162">
        <f t="shared" si="16"/>
        <v>0</v>
      </c>
      <c r="BH213" s="162">
        <f t="shared" si="17"/>
        <v>0</v>
      </c>
      <c r="BI213" s="162">
        <f t="shared" si="18"/>
        <v>0</v>
      </c>
      <c r="BJ213" s="18" t="s">
        <v>82</v>
      </c>
      <c r="BK213" s="162">
        <f t="shared" si="19"/>
        <v>0</v>
      </c>
      <c r="BL213" s="18" t="s">
        <v>126</v>
      </c>
      <c r="BM213" s="161" t="s">
        <v>1596</v>
      </c>
    </row>
    <row r="214" spans="1:65" s="2" customFormat="1" ht="24.2" customHeight="1">
      <c r="A214" s="33"/>
      <c r="B214" s="149"/>
      <c r="C214" s="150" t="s">
        <v>786</v>
      </c>
      <c r="D214" s="150" t="s">
        <v>203</v>
      </c>
      <c r="E214" s="151" t="s">
        <v>2820</v>
      </c>
      <c r="F214" s="152" t="s">
        <v>2821</v>
      </c>
      <c r="G214" s="153" t="s">
        <v>556</v>
      </c>
      <c r="H214" s="154">
        <v>80</v>
      </c>
      <c r="I214" s="155"/>
      <c r="J214" s="156">
        <f t="shared" si="10"/>
        <v>0</v>
      </c>
      <c r="K214" s="152" t="s">
        <v>1</v>
      </c>
      <c r="L214" s="34"/>
      <c r="M214" s="157" t="s">
        <v>1</v>
      </c>
      <c r="N214" s="158" t="s">
        <v>41</v>
      </c>
      <c r="O214" s="59"/>
      <c r="P214" s="159">
        <f t="shared" si="11"/>
        <v>0</v>
      </c>
      <c r="Q214" s="159">
        <v>0</v>
      </c>
      <c r="R214" s="159">
        <f t="shared" si="12"/>
        <v>0</v>
      </c>
      <c r="S214" s="159">
        <v>0</v>
      </c>
      <c r="T214" s="160">
        <f t="shared" si="1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1" t="s">
        <v>126</v>
      </c>
      <c r="AT214" s="161" t="s">
        <v>203</v>
      </c>
      <c r="AU214" s="161" t="s">
        <v>82</v>
      </c>
      <c r="AY214" s="18" t="s">
        <v>201</v>
      </c>
      <c r="BE214" s="162">
        <f t="shared" si="14"/>
        <v>0</v>
      </c>
      <c r="BF214" s="162">
        <f t="shared" si="15"/>
        <v>0</v>
      </c>
      <c r="BG214" s="162">
        <f t="shared" si="16"/>
        <v>0</v>
      </c>
      <c r="BH214" s="162">
        <f t="shared" si="17"/>
        <v>0</v>
      </c>
      <c r="BI214" s="162">
        <f t="shared" si="18"/>
        <v>0</v>
      </c>
      <c r="BJ214" s="18" t="s">
        <v>82</v>
      </c>
      <c r="BK214" s="162">
        <f t="shared" si="19"/>
        <v>0</v>
      </c>
      <c r="BL214" s="18" t="s">
        <v>126</v>
      </c>
      <c r="BM214" s="161" t="s">
        <v>1608</v>
      </c>
    </row>
    <row r="215" spans="1:65" s="2" customFormat="1" ht="24.2" customHeight="1">
      <c r="A215" s="33"/>
      <c r="B215" s="149"/>
      <c r="C215" s="150" t="s">
        <v>791</v>
      </c>
      <c r="D215" s="150" t="s">
        <v>203</v>
      </c>
      <c r="E215" s="151" t="s">
        <v>2822</v>
      </c>
      <c r="F215" s="152" t="s">
        <v>2823</v>
      </c>
      <c r="G215" s="153" t="s">
        <v>556</v>
      </c>
      <c r="H215" s="154">
        <v>200</v>
      </c>
      <c r="I215" s="155"/>
      <c r="J215" s="156">
        <f t="shared" si="10"/>
        <v>0</v>
      </c>
      <c r="K215" s="152" t="s">
        <v>1</v>
      </c>
      <c r="L215" s="34"/>
      <c r="M215" s="157" t="s">
        <v>1</v>
      </c>
      <c r="N215" s="158" t="s">
        <v>41</v>
      </c>
      <c r="O215" s="59"/>
      <c r="P215" s="159">
        <f t="shared" si="11"/>
        <v>0</v>
      </c>
      <c r="Q215" s="159">
        <v>0</v>
      </c>
      <c r="R215" s="159">
        <f t="shared" si="12"/>
        <v>0</v>
      </c>
      <c r="S215" s="159">
        <v>0</v>
      </c>
      <c r="T215" s="160">
        <f t="shared" si="1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1" t="s">
        <v>126</v>
      </c>
      <c r="AT215" s="161" t="s">
        <v>203</v>
      </c>
      <c r="AU215" s="161" t="s">
        <v>82</v>
      </c>
      <c r="AY215" s="18" t="s">
        <v>201</v>
      </c>
      <c r="BE215" s="162">
        <f t="shared" si="14"/>
        <v>0</v>
      </c>
      <c r="BF215" s="162">
        <f t="shared" si="15"/>
        <v>0</v>
      </c>
      <c r="BG215" s="162">
        <f t="shared" si="16"/>
        <v>0</v>
      </c>
      <c r="BH215" s="162">
        <f t="shared" si="17"/>
        <v>0</v>
      </c>
      <c r="BI215" s="162">
        <f t="shared" si="18"/>
        <v>0</v>
      </c>
      <c r="BJ215" s="18" t="s">
        <v>82</v>
      </c>
      <c r="BK215" s="162">
        <f t="shared" si="19"/>
        <v>0</v>
      </c>
      <c r="BL215" s="18" t="s">
        <v>126</v>
      </c>
      <c r="BM215" s="161" t="s">
        <v>1618</v>
      </c>
    </row>
    <row r="216" spans="1:65" s="2" customFormat="1" ht="24.2" customHeight="1">
      <c r="A216" s="33"/>
      <c r="B216" s="149"/>
      <c r="C216" s="150" t="s">
        <v>795</v>
      </c>
      <c r="D216" s="150" t="s">
        <v>203</v>
      </c>
      <c r="E216" s="151" t="s">
        <v>2824</v>
      </c>
      <c r="F216" s="152" t="s">
        <v>2825</v>
      </c>
      <c r="G216" s="153" t="s">
        <v>556</v>
      </c>
      <c r="H216" s="154">
        <v>250</v>
      </c>
      <c r="I216" s="155"/>
      <c r="J216" s="156">
        <f t="shared" si="10"/>
        <v>0</v>
      </c>
      <c r="K216" s="152" t="s">
        <v>1</v>
      </c>
      <c r="L216" s="34"/>
      <c r="M216" s="157" t="s">
        <v>1</v>
      </c>
      <c r="N216" s="158" t="s">
        <v>41</v>
      </c>
      <c r="O216" s="59"/>
      <c r="P216" s="159">
        <f t="shared" si="11"/>
        <v>0</v>
      </c>
      <c r="Q216" s="159">
        <v>0</v>
      </c>
      <c r="R216" s="159">
        <f t="shared" si="12"/>
        <v>0</v>
      </c>
      <c r="S216" s="159">
        <v>0</v>
      </c>
      <c r="T216" s="160">
        <f t="shared" si="1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1" t="s">
        <v>126</v>
      </c>
      <c r="AT216" s="161" t="s">
        <v>203</v>
      </c>
      <c r="AU216" s="161" t="s">
        <v>82</v>
      </c>
      <c r="AY216" s="18" t="s">
        <v>201</v>
      </c>
      <c r="BE216" s="162">
        <f t="shared" si="14"/>
        <v>0</v>
      </c>
      <c r="BF216" s="162">
        <f t="shared" si="15"/>
        <v>0</v>
      </c>
      <c r="BG216" s="162">
        <f t="shared" si="16"/>
        <v>0</v>
      </c>
      <c r="BH216" s="162">
        <f t="shared" si="17"/>
        <v>0</v>
      </c>
      <c r="BI216" s="162">
        <f t="shared" si="18"/>
        <v>0</v>
      </c>
      <c r="BJ216" s="18" t="s">
        <v>82</v>
      </c>
      <c r="BK216" s="162">
        <f t="shared" si="19"/>
        <v>0</v>
      </c>
      <c r="BL216" s="18" t="s">
        <v>126</v>
      </c>
      <c r="BM216" s="161" t="s">
        <v>1632</v>
      </c>
    </row>
    <row r="217" spans="1:65" s="2" customFormat="1" ht="16.5" customHeight="1">
      <c r="A217" s="33"/>
      <c r="B217" s="149"/>
      <c r="C217" s="150" t="s">
        <v>800</v>
      </c>
      <c r="D217" s="150" t="s">
        <v>203</v>
      </c>
      <c r="E217" s="151" t="s">
        <v>2826</v>
      </c>
      <c r="F217" s="152" t="s">
        <v>2827</v>
      </c>
      <c r="G217" s="153" t="s">
        <v>556</v>
      </c>
      <c r="H217" s="154">
        <v>20</v>
      </c>
      <c r="I217" s="155"/>
      <c r="J217" s="156">
        <f t="shared" si="10"/>
        <v>0</v>
      </c>
      <c r="K217" s="152" t="s">
        <v>1</v>
      </c>
      <c r="L217" s="34"/>
      <c r="M217" s="157" t="s">
        <v>1</v>
      </c>
      <c r="N217" s="158" t="s">
        <v>41</v>
      </c>
      <c r="O217" s="59"/>
      <c r="P217" s="159">
        <f t="shared" si="11"/>
        <v>0</v>
      </c>
      <c r="Q217" s="159">
        <v>0</v>
      </c>
      <c r="R217" s="159">
        <f t="shared" si="12"/>
        <v>0</v>
      </c>
      <c r="S217" s="159">
        <v>0</v>
      </c>
      <c r="T217" s="160">
        <f t="shared" si="1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1" t="s">
        <v>126</v>
      </c>
      <c r="AT217" s="161" t="s">
        <v>203</v>
      </c>
      <c r="AU217" s="161" t="s">
        <v>82</v>
      </c>
      <c r="AY217" s="18" t="s">
        <v>201</v>
      </c>
      <c r="BE217" s="162">
        <f t="shared" si="14"/>
        <v>0</v>
      </c>
      <c r="BF217" s="162">
        <f t="shared" si="15"/>
        <v>0</v>
      </c>
      <c r="BG217" s="162">
        <f t="shared" si="16"/>
        <v>0</v>
      </c>
      <c r="BH217" s="162">
        <f t="shared" si="17"/>
        <v>0</v>
      </c>
      <c r="BI217" s="162">
        <f t="shared" si="18"/>
        <v>0</v>
      </c>
      <c r="BJ217" s="18" t="s">
        <v>82</v>
      </c>
      <c r="BK217" s="162">
        <f t="shared" si="19"/>
        <v>0</v>
      </c>
      <c r="BL217" s="18" t="s">
        <v>126</v>
      </c>
      <c r="BM217" s="161" t="s">
        <v>1648</v>
      </c>
    </row>
    <row r="218" spans="1:65" s="2" customFormat="1" ht="16.5" customHeight="1">
      <c r="A218" s="33"/>
      <c r="B218" s="149"/>
      <c r="C218" s="150" t="s">
        <v>804</v>
      </c>
      <c r="D218" s="150" t="s">
        <v>203</v>
      </c>
      <c r="E218" s="151" t="s">
        <v>2828</v>
      </c>
      <c r="F218" s="152" t="s">
        <v>2829</v>
      </c>
      <c r="G218" s="153" t="s">
        <v>556</v>
      </c>
      <c r="H218" s="154">
        <v>10</v>
      </c>
      <c r="I218" s="155"/>
      <c r="J218" s="156">
        <f t="shared" si="10"/>
        <v>0</v>
      </c>
      <c r="K218" s="152" t="s">
        <v>1</v>
      </c>
      <c r="L218" s="34"/>
      <c r="M218" s="157" t="s">
        <v>1</v>
      </c>
      <c r="N218" s="158" t="s">
        <v>41</v>
      </c>
      <c r="O218" s="59"/>
      <c r="P218" s="159">
        <f t="shared" si="11"/>
        <v>0</v>
      </c>
      <c r="Q218" s="159">
        <v>0</v>
      </c>
      <c r="R218" s="159">
        <f t="shared" si="12"/>
        <v>0</v>
      </c>
      <c r="S218" s="159">
        <v>0</v>
      </c>
      <c r="T218" s="160">
        <f t="shared" si="1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1" t="s">
        <v>126</v>
      </c>
      <c r="AT218" s="161" t="s">
        <v>203</v>
      </c>
      <c r="AU218" s="161" t="s">
        <v>82</v>
      </c>
      <c r="AY218" s="18" t="s">
        <v>201</v>
      </c>
      <c r="BE218" s="162">
        <f t="shared" si="14"/>
        <v>0</v>
      </c>
      <c r="BF218" s="162">
        <f t="shared" si="15"/>
        <v>0</v>
      </c>
      <c r="BG218" s="162">
        <f t="shared" si="16"/>
        <v>0</v>
      </c>
      <c r="BH218" s="162">
        <f t="shared" si="17"/>
        <v>0</v>
      </c>
      <c r="BI218" s="162">
        <f t="shared" si="18"/>
        <v>0</v>
      </c>
      <c r="BJ218" s="18" t="s">
        <v>82</v>
      </c>
      <c r="BK218" s="162">
        <f t="shared" si="19"/>
        <v>0</v>
      </c>
      <c r="BL218" s="18" t="s">
        <v>126</v>
      </c>
      <c r="BM218" s="161" t="s">
        <v>1665</v>
      </c>
    </row>
    <row r="219" spans="1:65" s="2" customFormat="1" ht="24.2" customHeight="1">
      <c r="A219" s="33"/>
      <c r="B219" s="149"/>
      <c r="C219" s="150" t="s">
        <v>808</v>
      </c>
      <c r="D219" s="150" t="s">
        <v>203</v>
      </c>
      <c r="E219" s="151" t="s">
        <v>2830</v>
      </c>
      <c r="F219" s="152" t="s">
        <v>2831</v>
      </c>
      <c r="G219" s="153" t="s">
        <v>2832</v>
      </c>
      <c r="H219" s="154">
        <v>5</v>
      </c>
      <c r="I219" s="155"/>
      <c r="J219" s="156">
        <f t="shared" si="10"/>
        <v>0</v>
      </c>
      <c r="K219" s="152" t="s">
        <v>1</v>
      </c>
      <c r="L219" s="34"/>
      <c r="M219" s="157" t="s">
        <v>1</v>
      </c>
      <c r="N219" s="158" t="s">
        <v>41</v>
      </c>
      <c r="O219" s="59"/>
      <c r="P219" s="159">
        <f t="shared" si="11"/>
        <v>0</v>
      </c>
      <c r="Q219" s="159">
        <v>0</v>
      </c>
      <c r="R219" s="159">
        <f t="shared" si="12"/>
        <v>0</v>
      </c>
      <c r="S219" s="159">
        <v>0</v>
      </c>
      <c r="T219" s="160">
        <f t="shared" si="1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1" t="s">
        <v>126</v>
      </c>
      <c r="AT219" s="161" t="s">
        <v>203</v>
      </c>
      <c r="AU219" s="161" t="s">
        <v>82</v>
      </c>
      <c r="AY219" s="18" t="s">
        <v>201</v>
      </c>
      <c r="BE219" s="162">
        <f t="shared" si="14"/>
        <v>0</v>
      </c>
      <c r="BF219" s="162">
        <f t="shared" si="15"/>
        <v>0</v>
      </c>
      <c r="BG219" s="162">
        <f t="shared" si="16"/>
        <v>0</v>
      </c>
      <c r="BH219" s="162">
        <f t="shared" si="17"/>
        <v>0</v>
      </c>
      <c r="BI219" s="162">
        <f t="shared" si="18"/>
        <v>0</v>
      </c>
      <c r="BJ219" s="18" t="s">
        <v>82</v>
      </c>
      <c r="BK219" s="162">
        <f t="shared" si="19"/>
        <v>0</v>
      </c>
      <c r="BL219" s="18" t="s">
        <v>126</v>
      </c>
      <c r="BM219" s="161" t="s">
        <v>1675</v>
      </c>
    </row>
    <row r="220" spans="1:65" s="2" customFormat="1" ht="24.2" customHeight="1">
      <c r="A220" s="33"/>
      <c r="B220" s="149"/>
      <c r="C220" s="150" t="s">
        <v>812</v>
      </c>
      <c r="D220" s="150" t="s">
        <v>203</v>
      </c>
      <c r="E220" s="151" t="s">
        <v>2833</v>
      </c>
      <c r="F220" s="152" t="s">
        <v>2834</v>
      </c>
      <c r="G220" s="153" t="s">
        <v>2757</v>
      </c>
      <c r="H220" s="154">
        <v>10</v>
      </c>
      <c r="I220" s="155"/>
      <c r="J220" s="156">
        <f t="shared" si="10"/>
        <v>0</v>
      </c>
      <c r="K220" s="152" t="s">
        <v>1</v>
      </c>
      <c r="L220" s="34"/>
      <c r="M220" s="157" t="s">
        <v>1</v>
      </c>
      <c r="N220" s="158" t="s">
        <v>41</v>
      </c>
      <c r="O220" s="59"/>
      <c r="P220" s="159">
        <f t="shared" si="11"/>
        <v>0</v>
      </c>
      <c r="Q220" s="159">
        <v>0</v>
      </c>
      <c r="R220" s="159">
        <f t="shared" si="12"/>
        <v>0</v>
      </c>
      <c r="S220" s="159">
        <v>0</v>
      </c>
      <c r="T220" s="160">
        <f t="shared" si="1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1" t="s">
        <v>126</v>
      </c>
      <c r="AT220" s="161" t="s">
        <v>203</v>
      </c>
      <c r="AU220" s="161" t="s">
        <v>82</v>
      </c>
      <c r="AY220" s="18" t="s">
        <v>201</v>
      </c>
      <c r="BE220" s="162">
        <f t="shared" si="14"/>
        <v>0</v>
      </c>
      <c r="BF220" s="162">
        <f t="shared" si="15"/>
        <v>0</v>
      </c>
      <c r="BG220" s="162">
        <f t="shared" si="16"/>
        <v>0</v>
      </c>
      <c r="BH220" s="162">
        <f t="shared" si="17"/>
        <v>0</v>
      </c>
      <c r="BI220" s="162">
        <f t="shared" si="18"/>
        <v>0</v>
      </c>
      <c r="BJ220" s="18" t="s">
        <v>82</v>
      </c>
      <c r="BK220" s="162">
        <f t="shared" si="19"/>
        <v>0</v>
      </c>
      <c r="BL220" s="18" t="s">
        <v>126</v>
      </c>
      <c r="BM220" s="161" t="s">
        <v>1685</v>
      </c>
    </row>
    <row r="221" spans="1:65" s="2" customFormat="1" ht="24.2" customHeight="1">
      <c r="A221" s="33"/>
      <c r="B221" s="149"/>
      <c r="C221" s="150" t="s">
        <v>816</v>
      </c>
      <c r="D221" s="150" t="s">
        <v>203</v>
      </c>
      <c r="E221" s="151" t="s">
        <v>2835</v>
      </c>
      <c r="F221" s="152" t="s">
        <v>2836</v>
      </c>
      <c r="G221" s="153" t="s">
        <v>2757</v>
      </c>
      <c r="H221" s="154">
        <v>15</v>
      </c>
      <c r="I221" s="155"/>
      <c r="J221" s="156">
        <f t="shared" si="10"/>
        <v>0</v>
      </c>
      <c r="K221" s="152" t="s">
        <v>1</v>
      </c>
      <c r="L221" s="34"/>
      <c r="M221" s="157" t="s">
        <v>1</v>
      </c>
      <c r="N221" s="158" t="s">
        <v>41</v>
      </c>
      <c r="O221" s="59"/>
      <c r="P221" s="159">
        <f t="shared" si="11"/>
        <v>0</v>
      </c>
      <c r="Q221" s="159">
        <v>0</v>
      </c>
      <c r="R221" s="159">
        <f t="shared" si="12"/>
        <v>0</v>
      </c>
      <c r="S221" s="159">
        <v>0</v>
      </c>
      <c r="T221" s="160">
        <f t="shared" si="1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1" t="s">
        <v>126</v>
      </c>
      <c r="AT221" s="161" t="s">
        <v>203</v>
      </c>
      <c r="AU221" s="161" t="s">
        <v>82</v>
      </c>
      <c r="AY221" s="18" t="s">
        <v>201</v>
      </c>
      <c r="BE221" s="162">
        <f t="shared" si="14"/>
        <v>0</v>
      </c>
      <c r="BF221" s="162">
        <f t="shared" si="15"/>
        <v>0</v>
      </c>
      <c r="BG221" s="162">
        <f t="shared" si="16"/>
        <v>0</v>
      </c>
      <c r="BH221" s="162">
        <f t="shared" si="17"/>
        <v>0</v>
      </c>
      <c r="BI221" s="162">
        <f t="shared" si="18"/>
        <v>0</v>
      </c>
      <c r="BJ221" s="18" t="s">
        <v>82</v>
      </c>
      <c r="BK221" s="162">
        <f t="shared" si="19"/>
        <v>0</v>
      </c>
      <c r="BL221" s="18" t="s">
        <v>126</v>
      </c>
      <c r="BM221" s="161" t="s">
        <v>1699</v>
      </c>
    </row>
    <row r="222" spans="1:65" s="2" customFormat="1" ht="16.5" customHeight="1">
      <c r="A222" s="33"/>
      <c r="B222" s="149"/>
      <c r="C222" s="150" t="s">
        <v>822</v>
      </c>
      <c r="D222" s="150" t="s">
        <v>203</v>
      </c>
      <c r="E222" s="151" t="s">
        <v>2837</v>
      </c>
      <c r="F222" s="152" t="s">
        <v>2838</v>
      </c>
      <c r="G222" s="153" t="s">
        <v>721</v>
      </c>
      <c r="H222" s="154">
        <v>2</v>
      </c>
      <c r="I222" s="155"/>
      <c r="J222" s="156">
        <f t="shared" si="10"/>
        <v>0</v>
      </c>
      <c r="K222" s="152" t="s">
        <v>1</v>
      </c>
      <c r="L222" s="34"/>
      <c r="M222" s="157" t="s">
        <v>1</v>
      </c>
      <c r="N222" s="158" t="s">
        <v>41</v>
      </c>
      <c r="O222" s="59"/>
      <c r="P222" s="159">
        <f t="shared" si="11"/>
        <v>0</v>
      </c>
      <c r="Q222" s="159">
        <v>0</v>
      </c>
      <c r="R222" s="159">
        <f t="shared" si="12"/>
        <v>0</v>
      </c>
      <c r="S222" s="159">
        <v>0</v>
      </c>
      <c r="T222" s="160">
        <f t="shared" si="1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1" t="s">
        <v>126</v>
      </c>
      <c r="AT222" s="161" t="s">
        <v>203</v>
      </c>
      <c r="AU222" s="161" t="s">
        <v>82</v>
      </c>
      <c r="AY222" s="18" t="s">
        <v>201</v>
      </c>
      <c r="BE222" s="162">
        <f t="shared" si="14"/>
        <v>0</v>
      </c>
      <c r="BF222" s="162">
        <f t="shared" si="15"/>
        <v>0</v>
      </c>
      <c r="BG222" s="162">
        <f t="shared" si="16"/>
        <v>0</v>
      </c>
      <c r="BH222" s="162">
        <f t="shared" si="17"/>
        <v>0</v>
      </c>
      <c r="BI222" s="162">
        <f t="shared" si="18"/>
        <v>0</v>
      </c>
      <c r="BJ222" s="18" t="s">
        <v>82</v>
      </c>
      <c r="BK222" s="162">
        <f t="shared" si="19"/>
        <v>0</v>
      </c>
      <c r="BL222" s="18" t="s">
        <v>126</v>
      </c>
      <c r="BM222" s="161" t="s">
        <v>1708</v>
      </c>
    </row>
    <row r="223" spans="1:65" s="2" customFormat="1" ht="16.5" customHeight="1">
      <c r="A223" s="33"/>
      <c r="B223" s="149"/>
      <c r="C223" s="150" t="s">
        <v>829</v>
      </c>
      <c r="D223" s="150" t="s">
        <v>203</v>
      </c>
      <c r="E223" s="151" t="s">
        <v>2839</v>
      </c>
      <c r="F223" s="152" t="s">
        <v>2840</v>
      </c>
      <c r="G223" s="153" t="s">
        <v>221</v>
      </c>
      <c r="H223" s="154">
        <v>1</v>
      </c>
      <c r="I223" s="155"/>
      <c r="J223" s="156">
        <f t="shared" si="10"/>
        <v>0</v>
      </c>
      <c r="K223" s="152" t="s">
        <v>1</v>
      </c>
      <c r="L223" s="34"/>
      <c r="M223" s="157" t="s">
        <v>1</v>
      </c>
      <c r="N223" s="158" t="s">
        <v>41</v>
      </c>
      <c r="O223" s="59"/>
      <c r="P223" s="159">
        <f t="shared" si="11"/>
        <v>0</v>
      </c>
      <c r="Q223" s="159">
        <v>0</v>
      </c>
      <c r="R223" s="159">
        <f t="shared" si="12"/>
        <v>0</v>
      </c>
      <c r="S223" s="159">
        <v>0</v>
      </c>
      <c r="T223" s="160">
        <f t="shared" si="1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1" t="s">
        <v>126</v>
      </c>
      <c r="AT223" s="161" t="s">
        <v>203</v>
      </c>
      <c r="AU223" s="161" t="s">
        <v>82</v>
      </c>
      <c r="AY223" s="18" t="s">
        <v>201</v>
      </c>
      <c r="BE223" s="162">
        <f t="shared" si="14"/>
        <v>0</v>
      </c>
      <c r="BF223" s="162">
        <f t="shared" si="15"/>
        <v>0</v>
      </c>
      <c r="BG223" s="162">
        <f t="shared" si="16"/>
        <v>0</v>
      </c>
      <c r="BH223" s="162">
        <f t="shared" si="17"/>
        <v>0</v>
      </c>
      <c r="BI223" s="162">
        <f t="shared" si="18"/>
        <v>0</v>
      </c>
      <c r="BJ223" s="18" t="s">
        <v>82</v>
      </c>
      <c r="BK223" s="162">
        <f t="shared" si="19"/>
        <v>0</v>
      </c>
      <c r="BL223" s="18" t="s">
        <v>126</v>
      </c>
      <c r="BM223" s="161" t="s">
        <v>1718</v>
      </c>
    </row>
    <row r="224" spans="1:65" s="2" customFormat="1" ht="16.5" customHeight="1">
      <c r="A224" s="33"/>
      <c r="B224" s="149"/>
      <c r="C224" s="150" t="s">
        <v>832</v>
      </c>
      <c r="D224" s="150" t="s">
        <v>203</v>
      </c>
      <c r="E224" s="151" t="s">
        <v>2841</v>
      </c>
      <c r="F224" s="152" t="s">
        <v>2842</v>
      </c>
      <c r="G224" s="153" t="s">
        <v>221</v>
      </c>
      <c r="H224" s="154">
        <v>1</v>
      </c>
      <c r="I224" s="155"/>
      <c r="J224" s="156">
        <f t="shared" si="10"/>
        <v>0</v>
      </c>
      <c r="K224" s="152" t="s">
        <v>1</v>
      </c>
      <c r="L224" s="34"/>
      <c r="M224" s="157" t="s">
        <v>1</v>
      </c>
      <c r="N224" s="158" t="s">
        <v>41</v>
      </c>
      <c r="O224" s="59"/>
      <c r="P224" s="159">
        <f t="shared" si="11"/>
        <v>0</v>
      </c>
      <c r="Q224" s="159">
        <v>0</v>
      </c>
      <c r="R224" s="159">
        <f t="shared" si="12"/>
        <v>0</v>
      </c>
      <c r="S224" s="159">
        <v>0</v>
      </c>
      <c r="T224" s="160">
        <f t="shared" si="1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1" t="s">
        <v>126</v>
      </c>
      <c r="AT224" s="161" t="s">
        <v>203</v>
      </c>
      <c r="AU224" s="161" t="s">
        <v>82</v>
      </c>
      <c r="AY224" s="18" t="s">
        <v>201</v>
      </c>
      <c r="BE224" s="162">
        <f t="shared" si="14"/>
        <v>0</v>
      </c>
      <c r="BF224" s="162">
        <f t="shared" si="15"/>
        <v>0</v>
      </c>
      <c r="BG224" s="162">
        <f t="shared" si="16"/>
        <v>0</v>
      </c>
      <c r="BH224" s="162">
        <f t="shared" si="17"/>
        <v>0</v>
      </c>
      <c r="BI224" s="162">
        <f t="shared" si="18"/>
        <v>0</v>
      </c>
      <c r="BJ224" s="18" t="s">
        <v>82</v>
      </c>
      <c r="BK224" s="162">
        <f t="shared" si="19"/>
        <v>0</v>
      </c>
      <c r="BL224" s="18" t="s">
        <v>126</v>
      </c>
      <c r="BM224" s="161" t="s">
        <v>2269</v>
      </c>
    </row>
    <row r="225" spans="1:65" s="2" customFormat="1" ht="16.5" customHeight="1">
      <c r="A225" s="33"/>
      <c r="B225" s="149"/>
      <c r="C225" s="150" t="s">
        <v>836</v>
      </c>
      <c r="D225" s="150" t="s">
        <v>203</v>
      </c>
      <c r="E225" s="151" t="s">
        <v>2843</v>
      </c>
      <c r="F225" s="152" t="s">
        <v>2844</v>
      </c>
      <c r="G225" s="153" t="s">
        <v>221</v>
      </c>
      <c r="H225" s="154">
        <v>1</v>
      </c>
      <c r="I225" s="155"/>
      <c r="J225" s="156">
        <f t="shared" si="10"/>
        <v>0</v>
      </c>
      <c r="K225" s="152" t="s">
        <v>1</v>
      </c>
      <c r="L225" s="34"/>
      <c r="M225" s="157" t="s">
        <v>1</v>
      </c>
      <c r="N225" s="158" t="s">
        <v>41</v>
      </c>
      <c r="O225" s="59"/>
      <c r="P225" s="159">
        <f t="shared" si="11"/>
        <v>0</v>
      </c>
      <c r="Q225" s="159">
        <v>0</v>
      </c>
      <c r="R225" s="159">
        <f t="shared" si="12"/>
        <v>0</v>
      </c>
      <c r="S225" s="159">
        <v>0</v>
      </c>
      <c r="T225" s="160">
        <f t="shared" si="1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1" t="s">
        <v>126</v>
      </c>
      <c r="AT225" s="161" t="s">
        <v>203</v>
      </c>
      <c r="AU225" s="161" t="s">
        <v>82</v>
      </c>
      <c r="AY225" s="18" t="s">
        <v>201</v>
      </c>
      <c r="BE225" s="162">
        <f t="shared" si="14"/>
        <v>0</v>
      </c>
      <c r="BF225" s="162">
        <f t="shared" si="15"/>
        <v>0</v>
      </c>
      <c r="BG225" s="162">
        <f t="shared" si="16"/>
        <v>0</v>
      </c>
      <c r="BH225" s="162">
        <f t="shared" si="17"/>
        <v>0</v>
      </c>
      <c r="BI225" s="162">
        <f t="shared" si="18"/>
        <v>0</v>
      </c>
      <c r="BJ225" s="18" t="s">
        <v>82</v>
      </c>
      <c r="BK225" s="162">
        <f t="shared" si="19"/>
        <v>0</v>
      </c>
      <c r="BL225" s="18" t="s">
        <v>126</v>
      </c>
      <c r="BM225" s="161" t="s">
        <v>2272</v>
      </c>
    </row>
    <row r="226" spans="1:65" s="12" customFormat="1" ht="25.9" customHeight="1">
      <c r="B226" s="136"/>
      <c r="D226" s="137" t="s">
        <v>75</v>
      </c>
      <c r="E226" s="138" t="s">
        <v>2845</v>
      </c>
      <c r="F226" s="138" t="s">
        <v>2846</v>
      </c>
      <c r="I226" s="139"/>
      <c r="J226" s="140">
        <f>BK226</f>
        <v>0</v>
      </c>
      <c r="L226" s="136"/>
      <c r="M226" s="141"/>
      <c r="N226" s="142"/>
      <c r="O226" s="142"/>
      <c r="P226" s="143">
        <f>SUM(P227:P255)</f>
        <v>0</v>
      </c>
      <c r="Q226" s="142"/>
      <c r="R226" s="143">
        <f>SUM(R227:R255)</f>
        <v>0</v>
      </c>
      <c r="S226" s="142"/>
      <c r="T226" s="144">
        <f>SUM(T227:T255)</f>
        <v>0</v>
      </c>
      <c r="AR226" s="137" t="s">
        <v>82</v>
      </c>
      <c r="AT226" s="145" t="s">
        <v>75</v>
      </c>
      <c r="AU226" s="145" t="s">
        <v>76</v>
      </c>
      <c r="AY226" s="137" t="s">
        <v>201</v>
      </c>
      <c r="BK226" s="146">
        <f>SUM(BK227:BK255)</f>
        <v>0</v>
      </c>
    </row>
    <row r="227" spans="1:65" s="2" customFormat="1" ht="16.5" customHeight="1">
      <c r="A227" s="33"/>
      <c r="B227" s="149"/>
      <c r="C227" s="150" t="s">
        <v>842</v>
      </c>
      <c r="D227" s="150" t="s">
        <v>203</v>
      </c>
      <c r="E227" s="151" t="s">
        <v>2847</v>
      </c>
      <c r="F227" s="152" t="s">
        <v>2848</v>
      </c>
      <c r="G227" s="153" t="s">
        <v>221</v>
      </c>
      <c r="H227" s="154">
        <v>1</v>
      </c>
      <c r="I227" s="155"/>
      <c r="J227" s="156">
        <f t="shared" ref="J227:J255" si="20">ROUND(I227*H227,2)</f>
        <v>0</v>
      </c>
      <c r="K227" s="152" t="s">
        <v>1</v>
      </c>
      <c r="L227" s="34"/>
      <c r="M227" s="157" t="s">
        <v>1</v>
      </c>
      <c r="N227" s="158" t="s">
        <v>41</v>
      </c>
      <c r="O227" s="59"/>
      <c r="P227" s="159">
        <f t="shared" ref="P227:P255" si="21">O227*H227</f>
        <v>0</v>
      </c>
      <c r="Q227" s="159">
        <v>0</v>
      </c>
      <c r="R227" s="159">
        <f t="shared" ref="R227:R255" si="22">Q227*H227</f>
        <v>0</v>
      </c>
      <c r="S227" s="159">
        <v>0</v>
      </c>
      <c r="T227" s="160">
        <f t="shared" ref="T227:T255" si="23"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1" t="s">
        <v>126</v>
      </c>
      <c r="AT227" s="161" t="s">
        <v>203</v>
      </c>
      <c r="AU227" s="161" t="s">
        <v>82</v>
      </c>
      <c r="AY227" s="18" t="s">
        <v>201</v>
      </c>
      <c r="BE227" s="162">
        <f t="shared" ref="BE227:BE255" si="24">IF(N227="základní",J227,0)</f>
        <v>0</v>
      </c>
      <c r="BF227" s="162">
        <f t="shared" ref="BF227:BF255" si="25">IF(N227="snížená",J227,0)</f>
        <v>0</v>
      </c>
      <c r="BG227" s="162">
        <f t="shared" ref="BG227:BG255" si="26">IF(N227="zákl. přenesená",J227,0)</f>
        <v>0</v>
      </c>
      <c r="BH227" s="162">
        <f t="shared" ref="BH227:BH255" si="27">IF(N227="sníž. přenesená",J227,0)</f>
        <v>0</v>
      </c>
      <c r="BI227" s="162">
        <f t="shared" ref="BI227:BI255" si="28">IF(N227="nulová",J227,0)</f>
        <v>0</v>
      </c>
      <c r="BJ227" s="18" t="s">
        <v>82</v>
      </c>
      <c r="BK227" s="162">
        <f t="shared" ref="BK227:BK255" si="29">ROUND(I227*H227,2)</f>
        <v>0</v>
      </c>
      <c r="BL227" s="18" t="s">
        <v>126</v>
      </c>
      <c r="BM227" s="161" t="s">
        <v>2275</v>
      </c>
    </row>
    <row r="228" spans="1:65" s="2" customFormat="1" ht="16.5" customHeight="1">
      <c r="A228" s="33"/>
      <c r="B228" s="149"/>
      <c r="C228" s="150" t="s">
        <v>848</v>
      </c>
      <c r="D228" s="150" t="s">
        <v>203</v>
      </c>
      <c r="E228" s="151" t="s">
        <v>2849</v>
      </c>
      <c r="F228" s="152" t="s">
        <v>2850</v>
      </c>
      <c r="G228" s="153" t="s">
        <v>221</v>
      </c>
      <c r="H228" s="154">
        <v>1</v>
      </c>
      <c r="I228" s="155"/>
      <c r="J228" s="156">
        <f t="shared" si="20"/>
        <v>0</v>
      </c>
      <c r="K228" s="152" t="s">
        <v>1</v>
      </c>
      <c r="L228" s="34"/>
      <c r="M228" s="157" t="s">
        <v>1</v>
      </c>
      <c r="N228" s="158" t="s">
        <v>41</v>
      </c>
      <c r="O228" s="59"/>
      <c r="P228" s="159">
        <f t="shared" si="21"/>
        <v>0</v>
      </c>
      <c r="Q228" s="159">
        <v>0</v>
      </c>
      <c r="R228" s="159">
        <f t="shared" si="22"/>
        <v>0</v>
      </c>
      <c r="S228" s="159">
        <v>0</v>
      </c>
      <c r="T228" s="160">
        <f t="shared" si="2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1" t="s">
        <v>126</v>
      </c>
      <c r="AT228" s="161" t="s">
        <v>203</v>
      </c>
      <c r="AU228" s="161" t="s">
        <v>82</v>
      </c>
      <c r="AY228" s="18" t="s">
        <v>201</v>
      </c>
      <c r="BE228" s="162">
        <f t="shared" si="24"/>
        <v>0</v>
      </c>
      <c r="BF228" s="162">
        <f t="shared" si="25"/>
        <v>0</v>
      </c>
      <c r="BG228" s="162">
        <f t="shared" si="26"/>
        <v>0</v>
      </c>
      <c r="BH228" s="162">
        <f t="shared" si="27"/>
        <v>0</v>
      </c>
      <c r="BI228" s="162">
        <f t="shared" si="28"/>
        <v>0</v>
      </c>
      <c r="BJ228" s="18" t="s">
        <v>82</v>
      </c>
      <c r="BK228" s="162">
        <f t="shared" si="29"/>
        <v>0</v>
      </c>
      <c r="BL228" s="18" t="s">
        <v>126</v>
      </c>
      <c r="BM228" s="161" t="s">
        <v>2278</v>
      </c>
    </row>
    <row r="229" spans="1:65" s="2" customFormat="1" ht="16.5" customHeight="1">
      <c r="A229" s="33"/>
      <c r="B229" s="149"/>
      <c r="C229" s="150" t="s">
        <v>852</v>
      </c>
      <c r="D229" s="150" t="s">
        <v>203</v>
      </c>
      <c r="E229" s="151" t="s">
        <v>2851</v>
      </c>
      <c r="F229" s="152" t="s">
        <v>2852</v>
      </c>
      <c r="G229" s="153" t="s">
        <v>221</v>
      </c>
      <c r="H229" s="154">
        <v>1</v>
      </c>
      <c r="I229" s="155"/>
      <c r="J229" s="156">
        <f t="shared" si="20"/>
        <v>0</v>
      </c>
      <c r="K229" s="152" t="s">
        <v>1</v>
      </c>
      <c r="L229" s="34"/>
      <c r="M229" s="157" t="s">
        <v>1</v>
      </c>
      <c r="N229" s="158" t="s">
        <v>41</v>
      </c>
      <c r="O229" s="59"/>
      <c r="P229" s="159">
        <f t="shared" si="21"/>
        <v>0</v>
      </c>
      <c r="Q229" s="159">
        <v>0</v>
      </c>
      <c r="R229" s="159">
        <f t="shared" si="22"/>
        <v>0</v>
      </c>
      <c r="S229" s="159">
        <v>0</v>
      </c>
      <c r="T229" s="160">
        <f t="shared" si="2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1" t="s">
        <v>126</v>
      </c>
      <c r="AT229" s="161" t="s">
        <v>203</v>
      </c>
      <c r="AU229" s="161" t="s">
        <v>82</v>
      </c>
      <c r="AY229" s="18" t="s">
        <v>201</v>
      </c>
      <c r="BE229" s="162">
        <f t="shared" si="24"/>
        <v>0</v>
      </c>
      <c r="BF229" s="162">
        <f t="shared" si="25"/>
        <v>0</v>
      </c>
      <c r="BG229" s="162">
        <f t="shared" si="26"/>
        <v>0</v>
      </c>
      <c r="BH229" s="162">
        <f t="shared" si="27"/>
        <v>0</v>
      </c>
      <c r="BI229" s="162">
        <f t="shared" si="28"/>
        <v>0</v>
      </c>
      <c r="BJ229" s="18" t="s">
        <v>82</v>
      </c>
      <c r="BK229" s="162">
        <f t="shared" si="29"/>
        <v>0</v>
      </c>
      <c r="BL229" s="18" t="s">
        <v>126</v>
      </c>
      <c r="BM229" s="161" t="s">
        <v>2283</v>
      </c>
    </row>
    <row r="230" spans="1:65" s="2" customFormat="1" ht="16.5" customHeight="1">
      <c r="A230" s="33"/>
      <c r="B230" s="149"/>
      <c r="C230" s="150" t="s">
        <v>857</v>
      </c>
      <c r="D230" s="150" t="s">
        <v>203</v>
      </c>
      <c r="E230" s="151" t="s">
        <v>2853</v>
      </c>
      <c r="F230" s="152" t="s">
        <v>2854</v>
      </c>
      <c r="G230" s="153" t="s">
        <v>721</v>
      </c>
      <c r="H230" s="154">
        <v>2</v>
      </c>
      <c r="I230" s="155"/>
      <c r="J230" s="156">
        <f t="shared" si="20"/>
        <v>0</v>
      </c>
      <c r="K230" s="152" t="s">
        <v>1</v>
      </c>
      <c r="L230" s="34"/>
      <c r="M230" s="157" t="s">
        <v>1</v>
      </c>
      <c r="N230" s="158" t="s">
        <v>41</v>
      </c>
      <c r="O230" s="59"/>
      <c r="P230" s="159">
        <f t="shared" si="21"/>
        <v>0</v>
      </c>
      <c r="Q230" s="159">
        <v>0</v>
      </c>
      <c r="R230" s="159">
        <f t="shared" si="22"/>
        <v>0</v>
      </c>
      <c r="S230" s="159">
        <v>0</v>
      </c>
      <c r="T230" s="160">
        <f t="shared" si="2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1" t="s">
        <v>126</v>
      </c>
      <c r="AT230" s="161" t="s">
        <v>203</v>
      </c>
      <c r="AU230" s="161" t="s">
        <v>82</v>
      </c>
      <c r="AY230" s="18" t="s">
        <v>201</v>
      </c>
      <c r="BE230" s="162">
        <f t="shared" si="24"/>
        <v>0</v>
      </c>
      <c r="BF230" s="162">
        <f t="shared" si="25"/>
        <v>0</v>
      </c>
      <c r="BG230" s="162">
        <f t="shared" si="26"/>
        <v>0</v>
      </c>
      <c r="BH230" s="162">
        <f t="shared" si="27"/>
        <v>0</v>
      </c>
      <c r="BI230" s="162">
        <f t="shared" si="28"/>
        <v>0</v>
      </c>
      <c r="BJ230" s="18" t="s">
        <v>82</v>
      </c>
      <c r="BK230" s="162">
        <f t="shared" si="29"/>
        <v>0</v>
      </c>
      <c r="BL230" s="18" t="s">
        <v>126</v>
      </c>
      <c r="BM230" s="161" t="s">
        <v>2288</v>
      </c>
    </row>
    <row r="231" spans="1:65" s="2" customFormat="1" ht="21.75" customHeight="1">
      <c r="A231" s="33"/>
      <c r="B231" s="149"/>
      <c r="C231" s="150" t="s">
        <v>864</v>
      </c>
      <c r="D231" s="150" t="s">
        <v>203</v>
      </c>
      <c r="E231" s="151" t="s">
        <v>2855</v>
      </c>
      <c r="F231" s="152" t="s">
        <v>2856</v>
      </c>
      <c r="G231" s="153" t="s">
        <v>721</v>
      </c>
      <c r="H231" s="154">
        <v>5</v>
      </c>
      <c r="I231" s="155"/>
      <c r="J231" s="156">
        <f t="shared" si="20"/>
        <v>0</v>
      </c>
      <c r="K231" s="152" t="s">
        <v>1</v>
      </c>
      <c r="L231" s="34"/>
      <c r="M231" s="157" t="s">
        <v>1</v>
      </c>
      <c r="N231" s="158" t="s">
        <v>41</v>
      </c>
      <c r="O231" s="59"/>
      <c r="P231" s="159">
        <f t="shared" si="21"/>
        <v>0</v>
      </c>
      <c r="Q231" s="159">
        <v>0</v>
      </c>
      <c r="R231" s="159">
        <f t="shared" si="22"/>
        <v>0</v>
      </c>
      <c r="S231" s="159">
        <v>0</v>
      </c>
      <c r="T231" s="160">
        <f t="shared" si="2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1" t="s">
        <v>126</v>
      </c>
      <c r="AT231" s="161" t="s">
        <v>203</v>
      </c>
      <c r="AU231" s="161" t="s">
        <v>82</v>
      </c>
      <c r="AY231" s="18" t="s">
        <v>201</v>
      </c>
      <c r="BE231" s="162">
        <f t="shared" si="24"/>
        <v>0</v>
      </c>
      <c r="BF231" s="162">
        <f t="shared" si="25"/>
        <v>0</v>
      </c>
      <c r="BG231" s="162">
        <f t="shared" si="26"/>
        <v>0</v>
      </c>
      <c r="BH231" s="162">
        <f t="shared" si="27"/>
        <v>0</v>
      </c>
      <c r="BI231" s="162">
        <f t="shared" si="28"/>
        <v>0</v>
      </c>
      <c r="BJ231" s="18" t="s">
        <v>82</v>
      </c>
      <c r="BK231" s="162">
        <f t="shared" si="29"/>
        <v>0</v>
      </c>
      <c r="BL231" s="18" t="s">
        <v>126</v>
      </c>
      <c r="BM231" s="161" t="s">
        <v>2291</v>
      </c>
    </row>
    <row r="232" spans="1:65" s="2" customFormat="1" ht="21.75" customHeight="1">
      <c r="A232" s="33"/>
      <c r="B232" s="149"/>
      <c r="C232" s="150" t="s">
        <v>868</v>
      </c>
      <c r="D232" s="150" t="s">
        <v>203</v>
      </c>
      <c r="E232" s="151" t="s">
        <v>2857</v>
      </c>
      <c r="F232" s="152" t="s">
        <v>2858</v>
      </c>
      <c r="G232" s="153" t="s">
        <v>721</v>
      </c>
      <c r="H232" s="154">
        <v>1</v>
      </c>
      <c r="I232" s="155"/>
      <c r="J232" s="156">
        <f t="shared" si="20"/>
        <v>0</v>
      </c>
      <c r="K232" s="152" t="s">
        <v>1</v>
      </c>
      <c r="L232" s="34"/>
      <c r="M232" s="157" t="s">
        <v>1</v>
      </c>
      <c r="N232" s="158" t="s">
        <v>41</v>
      </c>
      <c r="O232" s="59"/>
      <c r="P232" s="159">
        <f t="shared" si="21"/>
        <v>0</v>
      </c>
      <c r="Q232" s="159">
        <v>0</v>
      </c>
      <c r="R232" s="159">
        <f t="shared" si="22"/>
        <v>0</v>
      </c>
      <c r="S232" s="159">
        <v>0</v>
      </c>
      <c r="T232" s="160">
        <f t="shared" si="2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1" t="s">
        <v>126</v>
      </c>
      <c r="AT232" s="161" t="s">
        <v>203</v>
      </c>
      <c r="AU232" s="161" t="s">
        <v>82</v>
      </c>
      <c r="AY232" s="18" t="s">
        <v>201</v>
      </c>
      <c r="BE232" s="162">
        <f t="shared" si="24"/>
        <v>0</v>
      </c>
      <c r="BF232" s="162">
        <f t="shared" si="25"/>
        <v>0</v>
      </c>
      <c r="BG232" s="162">
        <f t="shared" si="26"/>
        <v>0</v>
      </c>
      <c r="BH232" s="162">
        <f t="shared" si="27"/>
        <v>0</v>
      </c>
      <c r="BI232" s="162">
        <f t="shared" si="28"/>
        <v>0</v>
      </c>
      <c r="BJ232" s="18" t="s">
        <v>82</v>
      </c>
      <c r="BK232" s="162">
        <f t="shared" si="29"/>
        <v>0</v>
      </c>
      <c r="BL232" s="18" t="s">
        <v>126</v>
      </c>
      <c r="BM232" s="161" t="s">
        <v>2294</v>
      </c>
    </row>
    <row r="233" spans="1:65" s="2" customFormat="1" ht="21.75" customHeight="1">
      <c r="A233" s="33"/>
      <c r="B233" s="149"/>
      <c r="C233" s="150" t="s">
        <v>874</v>
      </c>
      <c r="D233" s="150" t="s">
        <v>203</v>
      </c>
      <c r="E233" s="151" t="s">
        <v>2859</v>
      </c>
      <c r="F233" s="152" t="s">
        <v>2860</v>
      </c>
      <c r="G233" s="153" t="s">
        <v>721</v>
      </c>
      <c r="H233" s="154">
        <v>1</v>
      </c>
      <c r="I233" s="155"/>
      <c r="J233" s="156">
        <f t="shared" si="20"/>
        <v>0</v>
      </c>
      <c r="K233" s="152" t="s">
        <v>1</v>
      </c>
      <c r="L233" s="34"/>
      <c r="M233" s="157" t="s">
        <v>1</v>
      </c>
      <c r="N233" s="158" t="s">
        <v>41</v>
      </c>
      <c r="O233" s="59"/>
      <c r="P233" s="159">
        <f t="shared" si="21"/>
        <v>0</v>
      </c>
      <c r="Q233" s="159">
        <v>0</v>
      </c>
      <c r="R233" s="159">
        <f t="shared" si="22"/>
        <v>0</v>
      </c>
      <c r="S233" s="159">
        <v>0</v>
      </c>
      <c r="T233" s="160">
        <f t="shared" si="2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1" t="s">
        <v>126</v>
      </c>
      <c r="AT233" s="161" t="s">
        <v>203</v>
      </c>
      <c r="AU233" s="161" t="s">
        <v>82</v>
      </c>
      <c r="AY233" s="18" t="s">
        <v>201</v>
      </c>
      <c r="BE233" s="162">
        <f t="shared" si="24"/>
        <v>0</v>
      </c>
      <c r="BF233" s="162">
        <f t="shared" si="25"/>
        <v>0</v>
      </c>
      <c r="BG233" s="162">
        <f t="shared" si="26"/>
        <v>0</v>
      </c>
      <c r="BH233" s="162">
        <f t="shared" si="27"/>
        <v>0</v>
      </c>
      <c r="BI233" s="162">
        <f t="shared" si="28"/>
        <v>0</v>
      </c>
      <c r="BJ233" s="18" t="s">
        <v>82</v>
      </c>
      <c r="BK233" s="162">
        <f t="shared" si="29"/>
        <v>0</v>
      </c>
      <c r="BL233" s="18" t="s">
        <v>126</v>
      </c>
      <c r="BM233" s="161" t="s">
        <v>2297</v>
      </c>
    </row>
    <row r="234" spans="1:65" s="2" customFormat="1" ht="21.75" customHeight="1">
      <c r="A234" s="33"/>
      <c r="B234" s="149"/>
      <c r="C234" s="150" t="s">
        <v>879</v>
      </c>
      <c r="D234" s="150" t="s">
        <v>203</v>
      </c>
      <c r="E234" s="151" t="s">
        <v>2861</v>
      </c>
      <c r="F234" s="152" t="s">
        <v>2862</v>
      </c>
      <c r="G234" s="153" t="s">
        <v>721</v>
      </c>
      <c r="H234" s="154">
        <v>19</v>
      </c>
      <c r="I234" s="155"/>
      <c r="J234" s="156">
        <f t="shared" si="20"/>
        <v>0</v>
      </c>
      <c r="K234" s="152" t="s">
        <v>1</v>
      </c>
      <c r="L234" s="34"/>
      <c r="M234" s="157" t="s">
        <v>1</v>
      </c>
      <c r="N234" s="158" t="s">
        <v>41</v>
      </c>
      <c r="O234" s="59"/>
      <c r="P234" s="159">
        <f t="shared" si="21"/>
        <v>0</v>
      </c>
      <c r="Q234" s="159">
        <v>0</v>
      </c>
      <c r="R234" s="159">
        <f t="shared" si="22"/>
        <v>0</v>
      </c>
      <c r="S234" s="159">
        <v>0</v>
      </c>
      <c r="T234" s="160">
        <f t="shared" si="2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1" t="s">
        <v>126</v>
      </c>
      <c r="AT234" s="161" t="s">
        <v>203</v>
      </c>
      <c r="AU234" s="161" t="s">
        <v>82</v>
      </c>
      <c r="AY234" s="18" t="s">
        <v>201</v>
      </c>
      <c r="BE234" s="162">
        <f t="shared" si="24"/>
        <v>0</v>
      </c>
      <c r="BF234" s="162">
        <f t="shared" si="25"/>
        <v>0</v>
      </c>
      <c r="BG234" s="162">
        <f t="shared" si="26"/>
        <v>0</v>
      </c>
      <c r="BH234" s="162">
        <f t="shared" si="27"/>
        <v>0</v>
      </c>
      <c r="BI234" s="162">
        <f t="shared" si="28"/>
        <v>0</v>
      </c>
      <c r="BJ234" s="18" t="s">
        <v>82</v>
      </c>
      <c r="BK234" s="162">
        <f t="shared" si="29"/>
        <v>0</v>
      </c>
      <c r="BL234" s="18" t="s">
        <v>126</v>
      </c>
      <c r="BM234" s="161" t="s">
        <v>2300</v>
      </c>
    </row>
    <row r="235" spans="1:65" s="2" customFormat="1" ht="24.2" customHeight="1">
      <c r="A235" s="33"/>
      <c r="B235" s="149"/>
      <c r="C235" s="150" t="s">
        <v>887</v>
      </c>
      <c r="D235" s="150" t="s">
        <v>203</v>
      </c>
      <c r="E235" s="151" t="s">
        <v>2863</v>
      </c>
      <c r="F235" s="152" t="s">
        <v>2864</v>
      </c>
      <c r="G235" s="153" t="s">
        <v>556</v>
      </c>
      <c r="H235" s="154">
        <v>13</v>
      </c>
      <c r="I235" s="155"/>
      <c r="J235" s="156">
        <f t="shared" si="20"/>
        <v>0</v>
      </c>
      <c r="K235" s="152" t="s">
        <v>1</v>
      </c>
      <c r="L235" s="34"/>
      <c r="M235" s="157" t="s">
        <v>1</v>
      </c>
      <c r="N235" s="158" t="s">
        <v>41</v>
      </c>
      <c r="O235" s="59"/>
      <c r="P235" s="159">
        <f t="shared" si="21"/>
        <v>0</v>
      </c>
      <c r="Q235" s="159">
        <v>0</v>
      </c>
      <c r="R235" s="159">
        <f t="shared" si="22"/>
        <v>0</v>
      </c>
      <c r="S235" s="159">
        <v>0</v>
      </c>
      <c r="T235" s="160">
        <f t="shared" si="2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1" t="s">
        <v>126</v>
      </c>
      <c r="AT235" s="161" t="s">
        <v>203</v>
      </c>
      <c r="AU235" s="161" t="s">
        <v>82</v>
      </c>
      <c r="AY235" s="18" t="s">
        <v>201</v>
      </c>
      <c r="BE235" s="162">
        <f t="shared" si="24"/>
        <v>0</v>
      </c>
      <c r="BF235" s="162">
        <f t="shared" si="25"/>
        <v>0</v>
      </c>
      <c r="BG235" s="162">
        <f t="shared" si="26"/>
        <v>0</v>
      </c>
      <c r="BH235" s="162">
        <f t="shared" si="27"/>
        <v>0</v>
      </c>
      <c r="BI235" s="162">
        <f t="shared" si="28"/>
        <v>0</v>
      </c>
      <c r="BJ235" s="18" t="s">
        <v>82</v>
      </c>
      <c r="BK235" s="162">
        <f t="shared" si="29"/>
        <v>0</v>
      </c>
      <c r="BL235" s="18" t="s">
        <v>126</v>
      </c>
      <c r="BM235" s="161" t="s">
        <v>2303</v>
      </c>
    </row>
    <row r="236" spans="1:65" s="2" customFormat="1" ht="16.5" customHeight="1">
      <c r="A236" s="33"/>
      <c r="B236" s="149"/>
      <c r="C236" s="150" t="s">
        <v>893</v>
      </c>
      <c r="D236" s="150" t="s">
        <v>203</v>
      </c>
      <c r="E236" s="151" t="s">
        <v>2865</v>
      </c>
      <c r="F236" s="152" t="s">
        <v>2866</v>
      </c>
      <c r="G236" s="153" t="s">
        <v>721</v>
      </c>
      <c r="H236" s="154">
        <v>5</v>
      </c>
      <c r="I236" s="155"/>
      <c r="J236" s="156">
        <f t="shared" si="20"/>
        <v>0</v>
      </c>
      <c r="K236" s="152" t="s">
        <v>1</v>
      </c>
      <c r="L236" s="34"/>
      <c r="M236" s="157" t="s">
        <v>1</v>
      </c>
      <c r="N236" s="158" t="s">
        <v>41</v>
      </c>
      <c r="O236" s="59"/>
      <c r="P236" s="159">
        <f t="shared" si="21"/>
        <v>0</v>
      </c>
      <c r="Q236" s="159">
        <v>0</v>
      </c>
      <c r="R236" s="159">
        <f t="shared" si="22"/>
        <v>0</v>
      </c>
      <c r="S236" s="159">
        <v>0</v>
      </c>
      <c r="T236" s="160">
        <f t="shared" si="2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1" t="s">
        <v>126</v>
      </c>
      <c r="AT236" s="161" t="s">
        <v>203</v>
      </c>
      <c r="AU236" s="161" t="s">
        <v>82</v>
      </c>
      <c r="AY236" s="18" t="s">
        <v>201</v>
      </c>
      <c r="BE236" s="162">
        <f t="shared" si="24"/>
        <v>0</v>
      </c>
      <c r="BF236" s="162">
        <f t="shared" si="25"/>
        <v>0</v>
      </c>
      <c r="BG236" s="162">
        <f t="shared" si="26"/>
        <v>0</v>
      </c>
      <c r="BH236" s="162">
        <f t="shared" si="27"/>
        <v>0</v>
      </c>
      <c r="BI236" s="162">
        <f t="shared" si="28"/>
        <v>0</v>
      </c>
      <c r="BJ236" s="18" t="s">
        <v>82</v>
      </c>
      <c r="BK236" s="162">
        <f t="shared" si="29"/>
        <v>0</v>
      </c>
      <c r="BL236" s="18" t="s">
        <v>126</v>
      </c>
      <c r="BM236" s="161" t="s">
        <v>2306</v>
      </c>
    </row>
    <row r="237" spans="1:65" s="2" customFormat="1" ht="24.2" customHeight="1">
      <c r="A237" s="33"/>
      <c r="B237" s="149"/>
      <c r="C237" s="150" t="s">
        <v>897</v>
      </c>
      <c r="D237" s="150" t="s">
        <v>203</v>
      </c>
      <c r="E237" s="151" t="s">
        <v>2867</v>
      </c>
      <c r="F237" s="152" t="s">
        <v>2868</v>
      </c>
      <c r="G237" s="153" t="s">
        <v>721</v>
      </c>
      <c r="H237" s="154">
        <v>7</v>
      </c>
      <c r="I237" s="155"/>
      <c r="J237" s="156">
        <f t="shared" si="20"/>
        <v>0</v>
      </c>
      <c r="K237" s="152" t="s">
        <v>1</v>
      </c>
      <c r="L237" s="34"/>
      <c r="M237" s="157" t="s">
        <v>1</v>
      </c>
      <c r="N237" s="158" t="s">
        <v>41</v>
      </c>
      <c r="O237" s="59"/>
      <c r="P237" s="159">
        <f t="shared" si="21"/>
        <v>0</v>
      </c>
      <c r="Q237" s="159">
        <v>0</v>
      </c>
      <c r="R237" s="159">
        <f t="shared" si="22"/>
        <v>0</v>
      </c>
      <c r="S237" s="159">
        <v>0</v>
      </c>
      <c r="T237" s="160">
        <f t="shared" si="2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1" t="s">
        <v>126</v>
      </c>
      <c r="AT237" s="161" t="s">
        <v>203</v>
      </c>
      <c r="AU237" s="161" t="s">
        <v>82</v>
      </c>
      <c r="AY237" s="18" t="s">
        <v>201</v>
      </c>
      <c r="BE237" s="162">
        <f t="shared" si="24"/>
        <v>0</v>
      </c>
      <c r="BF237" s="162">
        <f t="shared" si="25"/>
        <v>0</v>
      </c>
      <c r="BG237" s="162">
        <f t="shared" si="26"/>
        <v>0</v>
      </c>
      <c r="BH237" s="162">
        <f t="shared" si="27"/>
        <v>0</v>
      </c>
      <c r="BI237" s="162">
        <f t="shared" si="28"/>
        <v>0</v>
      </c>
      <c r="BJ237" s="18" t="s">
        <v>82</v>
      </c>
      <c r="BK237" s="162">
        <f t="shared" si="29"/>
        <v>0</v>
      </c>
      <c r="BL237" s="18" t="s">
        <v>126</v>
      </c>
      <c r="BM237" s="161" t="s">
        <v>2309</v>
      </c>
    </row>
    <row r="238" spans="1:65" s="2" customFormat="1" ht="24.2" customHeight="1">
      <c r="A238" s="33"/>
      <c r="B238" s="149"/>
      <c r="C238" s="150" t="s">
        <v>902</v>
      </c>
      <c r="D238" s="150" t="s">
        <v>203</v>
      </c>
      <c r="E238" s="151" t="s">
        <v>2869</v>
      </c>
      <c r="F238" s="152" t="s">
        <v>2870</v>
      </c>
      <c r="G238" s="153" t="s">
        <v>721</v>
      </c>
      <c r="H238" s="154">
        <v>3</v>
      </c>
      <c r="I238" s="155"/>
      <c r="J238" s="156">
        <f t="shared" si="20"/>
        <v>0</v>
      </c>
      <c r="K238" s="152" t="s">
        <v>1</v>
      </c>
      <c r="L238" s="34"/>
      <c r="M238" s="157" t="s">
        <v>1</v>
      </c>
      <c r="N238" s="158" t="s">
        <v>41</v>
      </c>
      <c r="O238" s="59"/>
      <c r="P238" s="159">
        <f t="shared" si="21"/>
        <v>0</v>
      </c>
      <c r="Q238" s="159">
        <v>0</v>
      </c>
      <c r="R238" s="159">
        <f t="shared" si="22"/>
        <v>0</v>
      </c>
      <c r="S238" s="159">
        <v>0</v>
      </c>
      <c r="T238" s="160">
        <f t="shared" si="2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1" t="s">
        <v>126</v>
      </c>
      <c r="AT238" s="161" t="s">
        <v>203</v>
      </c>
      <c r="AU238" s="161" t="s">
        <v>82</v>
      </c>
      <c r="AY238" s="18" t="s">
        <v>201</v>
      </c>
      <c r="BE238" s="162">
        <f t="shared" si="24"/>
        <v>0</v>
      </c>
      <c r="BF238" s="162">
        <f t="shared" si="25"/>
        <v>0</v>
      </c>
      <c r="BG238" s="162">
        <f t="shared" si="26"/>
        <v>0</v>
      </c>
      <c r="BH238" s="162">
        <f t="shared" si="27"/>
        <v>0</v>
      </c>
      <c r="BI238" s="162">
        <f t="shared" si="28"/>
        <v>0</v>
      </c>
      <c r="BJ238" s="18" t="s">
        <v>82</v>
      </c>
      <c r="BK238" s="162">
        <f t="shared" si="29"/>
        <v>0</v>
      </c>
      <c r="BL238" s="18" t="s">
        <v>126</v>
      </c>
      <c r="BM238" s="161" t="s">
        <v>2312</v>
      </c>
    </row>
    <row r="239" spans="1:65" s="2" customFormat="1" ht="24.2" customHeight="1">
      <c r="A239" s="33"/>
      <c r="B239" s="149"/>
      <c r="C239" s="150" t="s">
        <v>907</v>
      </c>
      <c r="D239" s="150" t="s">
        <v>203</v>
      </c>
      <c r="E239" s="151" t="s">
        <v>2871</v>
      </c>
      <c r="F239" s="152" t="s">
        <v>2872</v>
      </c>
      <c r="G239" s="153" t="s">
        <v>556</v>
      </c>
      <c r="H239" s="154">
        <v>18</v>
      </c>
      <c r="I239" s="155"/>
      <c r="J239" s="156">
        <f t="shared" si="20"/>
        <v>0</v>
      </c>
      <c r="K239" s="152" t="s">
        <v>1</v>
      </c>
      <c r="L239" s="34"/>
      <c r="M239" s="157" t="s">
        <v>1</v>
      </c>
      <c r="N239" s="158" t="s">
        <v>41</v>
      </c>
      <c r="O239" s="59"/>
      <c r="P239" s="159">
        <f t="shared" si="21"/>
        <v>0</v>
      </c>
      <c r="Q239" s="159">
        <v>0</v>
      </c>
      <c r="R239" s="159">
        <f t="shared" si="22"/>
        <v>0</v>
      </c>
      <c r="S239" s="159">
        <v>0</v>
      </c>
      <c r="T239" s="160">
        <f t="shared" si="2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1" t="s">
        <v>126</v>
      </c>
      <c r="AT239" s="161" t="s">
        <v>203</v>
      </c>
      <c r="AU239" s="161" t="s">
        <v>82</v>
      </c>
      <c r="AY239" s="18" t="s">
        <v>201</v>
      </c>
      <c r="BE239" s="162">
        <f t="shared" si="24"/>
        <v>0</v>
      </c>
      <c r="BF239" s="162">
        <f t="shared" si="25"/>
        <v>0</v>
      </c>
      <c r="BG239" s="162">
        <f t="shared" si="26"/>
        <v>0</v>
      </c>
      <c r="BH239" s="162">
        <f t="shared" si="27"/>
        <v>0</v>
      </c>
      <c r="BI239" s="162">
        <f t="shared" si="28"/>
        <v>0</v>
      </c>
      <c r="BJ239" s="18" t="s">
        <v>82</v>
      </c>
      <c r="BK239" s="162">
        <f t="shared" si="29"/>
        <v>0</v>
      </c>
      <c r="BL239" s="18" t="s">
        <v>126</v>
      </c>
      <c r="BM239" s="161" t="s">
        <v>2315</v>
      </c>
    </row>
    <row r="240" spans="1:65" s="2" customFormat="1" ht="24.2" customHeight="1">
      <c r="A240" s="33"/>
      <c r="B240" s="149"/>
      <c r="C240" s="150" t="s">
        <v>911</v>
      </c>
      <c r="D240" s="150" t="s">
        <v>203</v>
      </c>
      <c r="E240" s="151" t="s">
        <v>2873</v>
      </c>
      <c r="F240" s="152" t="s">
        <v>2874</v>
      </c>
      <c r="G240" s="153" t="s">
        <v>556</v>
      </c>
      <c r="H240" s="154">
        <v>25</v>
      </c>
      <c r="I240" s="155"/>
      <c r="J240" s="156">
        <f t="shared" si="20"/>
        <v>0</v>
      </c>
      <c r="K240" s="152" t="s">
        <v>1</v>
      </c>
      <c r="L240" s="34"/>
      <c r="M240" s="157" t="s">
        <v>1</v>
      </c>
      <c r="N240" s="158" t="s">
        <v>41</v>
      </c>
      <c r="O240" s="59"/>
      <c r="P240" s="159">
        <f t="shared" si="21"/>
        <v>0</v>
      </c>
      <c r="Q240" s="159">
        <v>0</v>
      </c>
      <c r="R240" s="159">
        <f t="shared" si="22"/>
        <v>0</v>
      </c>
      <c r="S240" s="159">
        <v>0</v>
      </c>
      <c r="T240" s="160">
        <f t="shared" si="2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1" t="s">
        <v>126</v>
      </c>
      <c r="AT240" s="161" t="s">
        <v>203</v>
      </c>
      <c r="AU240" s="161" t="s">
        <v>82</v>
      </c>
      <c r="AY240" s="18" t="s">
        <v>201</v>
      </c>
      <c r="BE240" s="162">
        <f t="shared" si="24"/>
        <v>0</v>
      </c>
      <c r="BF240" s="162">
        <f t="shared" si="25"/>
        <v>0</v>
      </c>
      <c r="BG240" s="162">
        <f t="shared" si="26"/>
        <v>0</v>
      </c>
      <c r="BH240" s="162">
        <f t="shared" si="27"/>
        <v>0</v>
      </c>
      <c r="BI240" s="162">
        <f t="shared" si="28"/>
        <v>0</v>
      </c>
      <c r="BJ240" s="18" t="s">
        <v>82</v>
      </c>
      <c r="BK240" s="162">
        <f t="shared" si="29"/>
        <v>0</v>
      </c>
      <c r="BL240" s="18" t="s">
        <v>126</v>
      </c>
      <c r="BM240" s="161" t="s">
        <v>2318</v>
      </c>
    </row>
    <row r="241" spans="1:65" s="2" customFormat="1" ht="16.5" customHeight="1">
      <c r="A241" s="33"/>
      <c r="B241" s="149"/>
      <c r="C241" s="150" t="s">
        <v>915</v>
      </c>
      <c r="D241" s="150" t="s">
        <v>203</v>
      </c>
      <c r="E241" s="151" t="s">
        <v>2875</v>
      </c>
      <c r="F241" s="152" t="s">
        <v>2876</v>
      </c>
      <c r="G241" s="153" t="s">
        <v>721</v>
      </c>
      <c r="H241" s="154">
        <v>6</v>
      </c>
      <c r="I241" s="155"/>
      <c r="J241" s="156">
        <f t="shared" si="20"/>
        <v>0</v>
      </c>
      <c r="K241" s="152" t="s">
        <v>1</v>
      </c>
      <c r="L241" s="34"/>
      <c r="M241" s="157" t="s">
        <v>1</v>
      </c>
      <c r="N241" s="158" t="s">
        <v>41</v>
      </c>
      <c r="O241" s="59"/>
      <c r="P241" s="159">
        <f t="shared" si="21"/>
        <v>0</v>
      </c>
      <c r="Q241" s="159">
        <v>0</v>
      </c>
      <c r="R241" s="159">
        <f t="shared" si="22"/>
        <v>0</v>
      </c>
      <c r="S241" s="159">
        <v>0</v>
      </c>
      <c r="T241" s="160">
        <f t="shared" si="2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1" t="s">
        <v>126</v>
      </c>
      <c r="AT241" s="161" t="s">
        <v>203</v>
      </c>
      <c r="AU241" s="161" t="s">
        <v>82</v>
      </c>
      <c r="AY241" s="18" t="s">
        <v>201</v>
      </c>
      <c r="BE241" s="162">
        <f t="shared" si="24"/>
        <v>0</v>
      </c>
      <c r="BF241" s="162">
        <f t="shared" si="25"/>
        <v>0</v>
      </c>
      <c r="BG241" s="162">
        <f t="shared" si="26"/>
        <v>0</v>
      </c>
      <c r="BH241" s="162">
        <f t="shared" si="27"/>
        <v>0</v>
      </c>
      <c r="BI241" s="162">
        <f t="shared" si="28"/>
        <v>0</v>
      </c>
      <c r="BJ241" s="18" t="s">
        <v>82</v>
      </c>
      <c r="BK241" s="162">
        <f t="shared" si="29"/>
        <v>0</v>
      </c>
      <c r="BL241" s="18" t="s">
        <v>126</v>
      </c>
      <c r="BM241" s="161" t="s">
        <v>2321</v>
      </c>
    </row>
    <row r="242" spans="1:65" s="2" customFormat="1" ht="24.2" customHeight="1">
      <c r="A242" s="33"/>
      <c r="B242" s="149"/>
      <c r="C242" s="150" t="s">
        <v>920</v>
      </c>
      <c r="D242" s="150" t="s">
        <v>203</v>
      </c>
      <c r="E242" s="151" t="s">
        <v>2877</v>
      </c>
      <c r="F242" s="152" t="s">
        <v>2878</v>
      </c>
      <c r="G242" s="153" t="s">
        <v>721</v>
      </c>
      <c r="H242" s="154">
        <v>6</v>
      </c>
      <c r="I242" s="155"/>
      <c r="J242" s="156">
        <f t="shared" si="20"/>
        <v>0</v>
      </c>
      <c r="K242" s="152" t="s">
        <v>1</v>
      </c>
      <c r="L242" s="34"/>
      <c r="M242" s="157" t="s">
        <v>1</v>
      </c>
      <c r="N242" s="158" t="s">
        <v>41</v>
      </c>
      <c r="O242" s="59"/>
      <c r="P242" s="159">
        <f t="shared" si="21"/>
        <v>0</v>
      </c>
      <c r="Q242" s="159">
        <v>0</v>
      </c>
      <c r="R242" s="159">
        <f t="shared" si="22"/>
        <v>0</v>
      </c>
      <c r="S242" s="159">
        <v>0</v>
      </c>
      <c r="T242" s="160">
        <f t="shared" si="2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1" t="s">
        <v>126</v>
      </c>
      <c r="AT242" s="161" t="s">
        <v>203</v>
      </c>
      <c r="AU242" s="161" t="s">
        <v>82</v>
      </c>
      <c r="AY242" s="18" t="s">
        <v>201</v>
      </c>
      <c r="BE242" s="162">
        <f t="shared" si="24"/>
        <v>0</v>
      </c>
      <c r="BF242" s="162">
        <f t="shared" si="25"/>
        <v>0</v>
      </c>
      <c r="BG242" s="162">
        <f t="shared" si="26"/>
        <v>0</v>
      </c>
      <c r="BH242" s="162">
        <f t="shared" si="27"/>
        <v>0</v>
      </c>
      <c r="BI242" s="162">
        <f t="shared" si="28"/>
        <v>0</v>
      </c>
      <c r="BJ242" s="18" t="s">
        <v>82</v>
      </c>
      <c r="BK242" s="162">
        <f t="shared" si="29"/>
        <v>0</v>
      </c>
      <c r="BL242" s="18" t="s">
        <v>126</v>
      </c>
      <c r="BM242" s="161" t="s">
        <v>2324</v>
      </c>
    </row>
    <row r="243" spans="1:65" s="2" customFormat="1" ht="16.5" customHeight="1">
      <c r="A243" s="33"/>
      <c r="B243" s="149"/>
      <c r="C243" s="150" t="s">
        <v>926</v>
      </c>
      <c r="D243" s="150" t="s">
        <v>203</v>
      </c>
      <c r="E243" s="151" t="s">
        <v>2879</v>
      </c>
      <c r="F243" s="152" t="s">
        <v>2880</v>
      </c>
      <c r="G243" s="153" t="s">
        <v>721</v>
      </c>
      <c r="H243" s="154">
        <v>7</v>
      </c>
      <c r="I243" s="155"/>
      <c r="J243" s="156">
        <f t="shared" si="20"/>
        <v>0</v>
      </c>
      <c r="K243" s="152" t="s">
        <v>1</v>
      </c>
      <c r="L243" s="34"/>
      <c r="M243" s="157" t="s">
        <v>1</v>
      </c>
      <c r="N243" s="158" t="s">
        <v>41</v>
      </c>
      <c r="O243" s="59"/>
      <c r="P243" s="159">
        <f t="shared" si="21"/>
        <v>0</v>
      </c>
      <c r="Q243" s="159">
        <v>0</v>
      </c>
      <c r="R243" s="159">
        <f t="shared" si="22"/>
        <v>0</v>
      </c>
      <c r="S243" s="159">
        <v>0</v>
      </c>
      <c r="T243" s="160">
        <f t="shared" si="2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1" t="s">
        <v>126</v>
      </c>
      <c r="AT243" s="161" t="s">
        <v>203</v>
      </c>
      <c r="AU243" s="161" t="s">
        <v>82</v>
      </c>
      <c r="AY243" s="18" t="s">
        <v>201</v>
      </c>
      <c r="BE243" s="162">
        <f t="shared" si="24"/>
        <v>0</v>
      </c>
      <c r="BF243" s="162">
        <f t="shared" si="25"/>
        <v>0</v>
      </c>
      <c r="BG243" s="162">
        <f t="shared" si="26"/>
        <v>0</v>
      </c>
      <c r="BH243" s="162">
        <f t="shared" si="27"/>
        <v>0</v>
      </c>
      <c r="BI243" s="162">
        <f t="shared" si="28"/>
        <v>0</v>
      </c>
      <c r="BJ243" s="18" t="s">
        <v>82</v>
      </c>
      <c r="BK243" s="162">
        <f t="shared" si="29"/>
        <v>0</v>
      </c>
      <c r="BL243" s="18" t="s">
        <v>126</v>
      </c>
      <c r="BM243" s="161" t="s">
        <v>2327</v>
      </c>
    </row>
    <row r="244" spans="1:65" s="2" customFormat="1" ht="16.5" customHeight="1">
      <c r="A244" s="33"/>
      <c r="B244" s="149"/>
      <c r="C244" s="150" t="s">
        <v>934</v>
      </c>
      <c r="D244" s="150" t="s">
        <v>203</v>
      </c>
      <c r="E244" s="151" t="s">
        <v>2881</v>
      </c>
      <c r="F244" s="152" t="s">
        <v>2882</v>
      </c>
      <c r="G244" s="153" t="s">
        <v>721</v>
      </c>
      <c r="H244" s="154">
        <v>1</v>
      </c>
      <c r="I244" s="155"/>
      <c r="J244" s="156">
        <f t="shared" si="20"/>
        <v>0</v>
      </c>
      <c r="K244" s="152" t="s">
        <v>1</v>
      </c>
      <c r="L244" s="34"/>
      <c r="M244" s="157" t="s">
        <v>1</v>
      </c>
      <c r="N244" s="158" t="s">
        <v>41</v>
      </c>
      <c r="O244" s="59"/>
      <c r="P244" s="159">
        <f t="shared" si="21"/>
        <v>0</v>
      </c>
      <c r="Q244" s="159">
        <v>0</v>
      </c>
      <c r="R244" s="159">
        <f t="shared" si="22"/>
        <v>0</v>
      </c>
      <c r="S244" s="159">
        <v>0</v>
      </c>
      <c r="T244" s="160">
        <f t="shared" si="2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1" t="s">
        <v>126</v>
      </c>
      <c r="AT244" s="161" t="s">
        <v>203</v>
      </c>
      <c r="AU244" s="161" t="s">
        <v>82</v>
      </c>
      <c r="AY244" s="18" t="s">
        <v>201</v>
      </c>
      <c r="BE244" s="162">
        <f t="shared" si="24"/>
        <v>0</v>
      </c>
      <c r="BF244" s="162">
        <f t="shared" si="25"/>
        <v>0</v>
      </c>
      <c r="BG244" s="162">
        <f t="shared" si="26"/>
        <v>0</v>
      </c>
      <c r="BH244" s="162">
        <f t="shared" si="27"/>
        <v>0</v>
      </c>
      <c r="BI244" s="162">
        <f t="shared" si="28"/>
        <v>0</v>
      </c>
      <c r="BJ244" s="18" t="s">
        <v>82</v>
      </c>
      <c r="BK244" s="162">
        <f t="shared" si="29"/>
        <v>0</v>
      </c>
      <c r="BL244" s="18" t="s">
        <v>126</v>
      </c>
      <c r="BM244" s="161" t="s">
        <v>2330</v>
      </c>
    </row>
    <row r="245" spans="1:65" s="2" customFormat="1" ht="21.75" customHeight="1">
      <c r="A245" s="33"/>
      <c r="B245" s="149"/>
      <c r="C245" s="150" t="s">
        <v>940</v>
      </c>
      <c r="D245" s="150" t="s">
        <v>203</v>
      </c>
      <c r="E245" s="151" t="s">
        <v>2883</v>
      </c>
      <c r="F245" s="152" t="s">
        <v>2884</v>
      </c>
      <c r="G245" s="153" t="s">
        <v>721</v>
      </c>
      <c r="H245" s="154">
        <v>37</v>
      </c>
      <c r="I245" s="155"/>
      <c r="J245" s="156">
        <f t="shared" si="20"/>
        <v>0</v>
      </c>
      <c r="K245" s="152" t="s">
        <v>1</v>
      </c>
      <c r="L245" s="34"/>
      <c r="M245" s="157" t="s">
        <v>1</v>
      </c>
      <c r="N245" s="158" t="s">
        <v>41</v>
      </c>
      <c r="O245" s="59"/>
      <c r="P245" s="159">
        <f t="shared" si="21"/>
        <v>0</v>
      </c>
      <c r="Q245" s="159">
        <v>0</v>
      </c>
      <c r="R245" s="159">
        <f t="shared" si="22"/>
        <v>0</v>
      </c>
      <c r="S245" s="159">
        <v>0</v>
      </c>
      <c r="T245" s="160">
        <f t="shared" si="2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1" t="s">
        <v>126</v>
      </c>
      <c r="AT245" s="161" t="s">
        <v>203</v>
      </c>
      <c r="AU245" s="161" t="s">
        <v>82</v>
      </c>
      <c r="AY245" s="18" t="s">
        <v>201</v>
      </c>
      <c r="BE245" s="162">
        <f t="shared" si="24"/>
        <v>0</v>
      </c>
      <c r="BF245" s="162">
        <f t="shared" si="25"/>
        <v>0</v>
      </c>
      <c r="BG245" s="162">
        <f t="shared" si="26"/>
        <v>0</v>
      </c>
      <c r="BH245" s="162">
        <f t="shared" si="27"/>
        <v>0</v>
      </c>
      <c r="BI245" s="162">
        <f t="shared" si="28"/>
        <v>0</v>
      </c>
      <c r="BJ245" s="18" t="s">
        <v>82</v>
      </c>
      <c r="BK245" s="162">
        <f t="shared" si="29"/>
        <v>0</v>
      </c>
      <c r="BL245" s="18" t="s">
        <v>126</v>
      </c>
      <c r="BM245" s="161" t="s">
        <v>2333</v>
      </c>
    </row>
    <row r="246" spans="1:65" s="2" customFormat="1" ht="21.75" customHeight="1">
      <c r="A246" s="33"/>
      <c r="B246" s="149"/>
      <c r="C246" s="150" t="s">
        <v>945</v>
      </c>
      <c r="D246" s="150" t="s">
        <v>203</v>
      </c>
      <c r="E246" s="151" t="s">
        <v>2885</v>
      </c>
      <c r="F246" s="152" t="s">
        <v>2886</v>
      </c>
      <c r="G246" s="153" t="s">
        <v>721</v>
      </c>
      <c r="H246" s="154">
        <v>15</v>
      </c>
      <c r="I246" s="155"/>
      <c r="J246" s="156">
        <f t="shared" si="20"/>
        <v>0</v>
      </c>
      <c r="K246" s="152" t="s">
        <v>1</v>
      </c>
      <c r="L246" s="34"/>
      <c r="M246" s="157" t="s">
        <v>1</v>
      </c>
      <c r="N246" s="158" t="s">
        <v>41</v>
      </c>
      <c r="O246" s="59"/>
      <c r="P246" s="159">
        <f t="shared" si="21"/>
        <v>0</v>
      </c>
      <c r="Q246" s="159">
        <v>0</v>
      </c>
      <c r="R246" s="159">
        <f t="shared" si="22"/>
        <v>0</v>
      </c>
      <c r="S246" s="159">
        <v>0</v>
      </c>
      <c r="T246" s="160">
        <f t="shared" si="2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1" t="s">
        <v>126</v>
      </c>
      <c r="AT246" s="161" t="s">
        <v>203</v>
      </c>
      <c r="AU246" s="161" t="s">
        <v>82</v>
      </c>
      <c r="AY246" s="18" t="s">
        <v>201</v>
      </c>
      <c r="BE246" s="162">
        <f t="shared" si="24"/>
        <v>0</v>
      </c>
      <c r="BF246" s="162">
        <f t="shared" si="25"/>
        <v>0</v>
      </c>
      <c r="BG246" s="162">
        <f t="shared" si="26"/>
        <v>0</v>
      </c>
      <c r="BH246" s="162">
        <f t="shared" si="27"/>
        <v>0</v>
      </c>
      <c r="BI246" s="162">
        <f t="shared" si="28"/>
        <v>0</v>
      </c>
      <c r="BJ246" s="18" t="s">
        <v>82</v>
      </c>
      <c r="BK246" s="162">
        <f t="shared" si="29"/>
        <v>0</v>
      </c>
      <c r="BL246" s="18" t="s">
        <v>126</v>
      </c>
      <c r="BM246" s="161" t="s">
        <v>2336</v>
      </c>
    </row>
    <row r="247" spans="1:65" s="2" customFormat="1" ht="16.5" customHeight="1">
      <c r="A247" s="33"/>
      <c r="B247" s="149"/>
      <c r="C247" s="150" t="s">
        <v>950</v>
      </c>
      <c r="D247" s="150" t="s">
        <v>203</v>
      </c>
      <c r="E247" s="151" t="s">
        <v>2887</v>
      </c>
      <c r="F247" s="152" t="s">
        <v>2888</v>
      </c>
      <c r="G247" s="153" t="s">
        <v>556</v>
      </c>
      <c r="H247" s="154">
        <v>85</v>
      </c>
      <c r="I247" s="155"/>
      <c r="J247" s="156">
        <f t="shared" si="20"/>
        <v>0</v>
      </c>
      <c r="K247" s="152" t="s">
        <v>1</v>
      </c>
      <c r="L247" s="34"/>
      <c r="M247" s="157" t="s">
        <v>1</v>
      </c>
      <c r="N247" s="158" t="s">
        <v>41</v>
      </c>
      <c r="O247" s="59"/>
      <c r="P247" s="159">
        <f t="shared" si="21"/>
        <v>0</v>
      </c>
      <c r="Q247" s="159">
        <v>0</v>
      </c>
      <c r="R247" s="159">
        <f t="shared" si="22"/>
        <v>0</v>
      </c>
      <c r="S247" s="159">
        <v>0</v>
      </c>
      <c r="T247" s="160">
        <f t="shared" si="2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1" t="s">
        <v>126</v>
      </c>
      <c r="AT247" s="161" t="s">
        <v>203</v>
      </c>
      <c r="AU247" s="161" t="s">
        <v>82</v>
      </c>
      <c r="AY247" s="18" t="s">
        <v>201</v>
      </c>
      <c r="BE247" s="162">
        <f t="shared" si="24"/>
        <v>0</v>
      </c>
      <c r="BF247" s="162">
        <f t="shared" si="25"/>
        <v>0</v>
      </c>
      <c r="BG247" s="162">
        <f t="shared" si="26"/>
        <v>0</v>
      </c>
      <c r="BH247" s="162">
        <f t="shared" si="27"/>
        <v>0</v>
      </c>
      <c r="BI247" s="162">
        <f t="shared" si="28"/>
        <v>0</v>
      </c>
      <c r="BJ247" s="18" t="s">
        <v>82</v>
      </c>
      <c r="BK247" s="162">
        <f t="shared" si="29"/>
        <v>0</v>
      </c>
      <c r="BL247" s="18" t="s">
        <v>126</v>
      </c>
      <c r="BM247" s="161" t="s">
        <v>2339</v>
      </c>
    </row>
    <row r="248" spans="1:65" s="2" customFormat="1" ht="16.5" customHeight="1">
      <c r="A248" s="33"/>
      <c r="B248" s="149"/>
      <c r="C248" s="150" t="s">
        <v>954</v>
      </c>
      <c r="D248" s="150" t="s">
        <v>203</v>
      </c>
      <c r="E248" s="151" t="s">
        <v>2889</v>
      </c>
      <c r="F248" s="152" t="s">
        <v>2890</v>
      </c>
      <c r="G248" s="153" t="s">
        <v>721</v>
      </c>
      <c r="H248" s="154">
        <v>4</v>
      </c>
      <c r="I248" s="155"/>
      <c r="J248" s="156">
        <f t="shared" si="20"/>
        <v>0</v>
      </c>
      <c r="K248" s="152" t="s">
        <v>1</v>
      </c>
      <c r="L248" s="34"/>
      <c r="M248" s="157" t="s">
        <v>1</v>
      </c>
      <c r="N248" s="158" t="s">
        <v>41</v>
      </c>
      <c r="O248" s="59"/>
      <c r="P248" s="159">
        <f t="shared" si="21"/>
        <v>0</v>
      </c>
      <c r="Q248" s="159">
        <v>0</v>
      </c>
      <c r="R248" s="159">
        <f t="shared" si="22"/>
        <v>0</v>
      </c>
      <c r="S248" s="159">
        <v>0</v>
      </c>
      <c r="T248" s="160">
        <f t="shared" si="2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1" t="s">
        <v>126</v>
      </c>
      <c r="AT248" s="161" t="s">
        <v>203</v>
      </c>
      <c r="AU248" s="161" t="s">
        <v>82</v>
      </c>
      <c r="AY248" s="18" t="s">
        <v>201</v>
      </c>
      <c r="BE248" s="162">
        <f t="shared" si="24"/>
        <v>0</v>
      </c>
      <c r="BF248" s="162">
        <f t="shared" si="25"/>
        <v>0</v>
      </c>
      <c r="BG248" s="162">
        <f t="shared" si="26"/>
        <v>0</v>
      </c>
      <c r="BH248" s="162">
        <f t="shared" si="27"/>
        <v>0</v>
      </c>
      <c r="BI248" s="162">
        <f t="shared" si="28"/>
        <v>0</v>
      </c>
      <c r="BJ248" s="18" t="s">
        <v>82</v>
      </c>
      <c r="BK248" s="162">
        <f t="shared" si="29"/>
        <v>0</v>
      </c>
      <c r="BL248" s="18" t="s">
        <v>126</v>
      </c>
      <c r="BM248" s="161" t="s">
        <v>2342</v>
      </c>
    </row>
    <row r="249" spans="1:65" s="2" customFormat="1" ht="16.5" customHeight="1">
      <c r="A249" s="33"/>
      <c r="B249" s="149"/>
      <c r="C249" s="150" t="s">
        <v>960</v>
      </c>
      <c r="D249" s="150" t="s">
        <v>203</v>
      </c>
      <c r="E249" s="151" t="s">
        <v>2891</v>
      </c>
      <c r="F249" s="152" t="s">
        <v>2892</v>
      </c>
      <c r="G249" s="153" t="s">
        <v>721</v>
      </c>
      <c r="H249" s="154">
        <v>13</v>
      </c>
      <c r="I249" s="155"/>
      <c r="J249" s="156">
        <f t="shared" si="20"/>
        <v>0</v>
      </c>
      <c r="K249" s="152" t="s">
        <v>1</v>
      </c>
      <c r="L249" s="34"/>
      <c r="M249" s="157" t="s">
        <v>1</v>
      </c>
      <c r="N249" s="158" t="s">
        <v>41</v>
      </c>
      <c r="O249" s="59"/>
      <c r="P249" s="159">
        <f t="shared" si="21"/>
        <v>0</v>
      </c>
      <c r="Q249" s="159">
        <v>0</v>
      </c>
      <c r="R249" s="159">
        <f t="shared" si="22"/>
        <v>0</v>
      </c>
      <c r="S249" s="159">
        <v>0</v>
      </c>
      <c r="T249" s="160">
        <f t="shared" si="2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1" t="s">
        <v>126</v>
      </c>
      <c r="AT249" s="161" t="s">
        <v>203</v>
      </c>
      <c r="AU249" s="161" t="s">
        <v>82</v>
      </c>
      <c r="AY249" s="18" t="s">
        <v>201</v>
      </c>
      <c r="BE249" s="162">
        <f t="shared" si="24"/>
        <v>0</v>
      </c>
      <c r="BF249" s="162">
        <f t="shared" si="25"/>
        <v>0</v>
      </c>
      <c r="BG249" s="162">
        <f t="shared" si="26"/>
        <v>0</v>
      </c>
      <c r="BH249" s="162">
        <f t="shared" si="27"/>
        <v>0</v>
      </c>
      <c r="BI249" s="162">
        <f t="shared" si="28"/>
        <v>0</v>
      </c>
      <c r="BJ249" s="18" t="s">
        <v>82</v>
      </c>
      <c r="BK249" s="162">
        <f t="shared" si="29"/>
        <v>0</v>
      </c>
      <c r="BL249" s="18" t="s">
        <v>126</v>
      </c>
      <c r="BM249" s="161" t="s">
        <v>2345</v>
      </c>
    </row>
    <row r="250" spans="1:65" s="2" customFormat="1" ht="16.5" customHeight="1">
      <c r="A250" s="33"/>
      <c r="B250" s="149"/>
      <c r="C250" s="150" t="s">
        <v>972</v>
      </c>
      <c r="D250" s="150" t="s">
        <v>203</v>
      </c>
      <c r="E250" s="151" t="s">
        <v>2893</v>
      </c>
      <c r="F250" s="152" t="s">
        <v>2894</v>
      </c>
      <c r="G250" s="153" t="s">
        <v>721</v>
      </c>
      <c r="H250" s="154">
        <v>6</v>
      </c>
      <c r="I250" s="155"/>
      <c r="J250" s="156">
        <f t="shared" si="20"/>
        <v>0</v>
      </c>
      <c r="K250" s="152" t="s">
        <v>1</v>
      </c>
      <c r="L250" s="34"/>
      <c r="M250" s="157" t="s">
        <v>1</v>
      </c>
      <c r="N250" s="158" t="s">
        <v>41</v>
      </c>
      <c r="O250" s="59"/>
      <c r="P250" s="159">
        <f t="shared" si="21"/>
        <v>0</v>
      </c>
      <c r="Q250" s="159">
        <v>0</v>
      </c>
      <c r="R250" s="159">
        <f t="shared" si="22"/>
        <v>0</v>
      </c>
      <c r="S250" s="159">
        <v>0</v>
      </c>
      <c r="T250" s="160">
        <f t="shared" si="2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1" t="s">
        <v>126</v>
      </c>
      <c r="AT250" s="161" t="s">
        <v>203</v>
      </c>
      <c r="AU250" s="161" t="s">
        <v>82</v>
      </c>
      <c r="AY250" s="18" t="s">
        <v>201</v>
      </c>
      <c r="BE250" s="162">
        <f t="shared" si="24"/>
        <v>0</v>
      </c>
      <c r="BF250" s="162">
        <f t="shared" si="25"/>
        <v>0</v>
      </c>
      <c r="BG250" s="162">
        <f t="shared" si="26"/>
        <v>0</v>
      </c>
      <c r="BH250" s="162">
        <f t="shared" si="27"/>
        <v>0</v>
      </c>
      <c r="BI250" s="162">
        <f t="shared" si="28"/>
        <v>0</v>
      </c>
      <c r="BJ250" s="18" t="s">
        <v>82</v>
      </c>
      <c r="BK250" s="162">
        <f t="shared" si="29"/>
        <v>0</v>
      </c>
      <c r="BL250" s="18" t="s">
        <v>126</v>
      </c>
      <c r="BM250" s="161" t="s">
        <v>2348</v>
      </c>
    </row>
    <row r="251" spans="1:65" s="2" customFormat="1" ht="16.5" customHeight="1">
      <c r="A251" s="33"/>
      <c r="B251" s="149"/>
      <c r="C251" s="150" t="s">
        <v>982</v>
      </c>
      <c r="D251" s="150" t="s">
        <v>203</v>
      </c>
      <c r="E251" s="151" t="s">
        <v>2895</v>
      </c>
      <c r="F251" s="152" t="s">
        <v>2896</v>
      </c>
      <c r="G251" s="153" t="s">
        <v>721</v>
      </c>
      <c r="H251" s="154">
        <v>2</v>
      </c>
      <c r="I251" s="155"/>
      <c r="J251" s="156">
        <f t="shared" si="20"/>
        <v>0</v>
      </c>
      <c r="K251" s="152" t="s">
        <v>1</v>
      </c>
      <c r="L251" s="34"/>
      <c r="M251" s="157" t="s">
        <v>1</v>
      </c>
      <c r="N251" s="158" t="s">
        <v>41</v>
      </c>
      <c r="O251" s="59"/>
      <c r="P251" s="159">
        <f t="shared" si="21"/>
        <v>0</v>
      </c>
      <c r="Q251" s="159">
        <v>0</v>
      </c>
      <c r="R251" s="159">
        <f t="shared" si="22"/>
        <v>0</v>
      </c>
      <c r="S251" s="159">
        <v>0</v>
      </c>
      <c r="T251" s="160">
        <f t="shared" si="2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1" t="s">
        <v>126</v>
      </c>
      <c r="AT251" s="161" t="s">
        <v>203</v>
      </c>
      <c r="AU251" s="161" t="s">
        <v>82</v>
      </c>
      <c r="AY251" s="18" t="s">
        <v>201</v>
      </c>
      <c r="BE251" s="162">
        <f t="shared" si="24"/>
        <v>0</v>
      </c>
      <c r="BF251" s="162">
        <f t="shared" si="25"/>
        <v>0</v>
      </c>
      <c r="BG251" s="162">
        <f t="shared" si="26"/>
        <v>0</v>
      </c>
      <c r="BH251" s="162">
        <f t="shared" si="27"/>
        <v>0</v>
      </c>
      <c r="BI251" s="162">
        <f t="shared" si="28"/>
        <v>0</v>
      </c>
      <c r="BJ251" s="18" t="s">
        <v>82</v>
      </c>
      <c r="BK251" s="162">
        <f t="shared" si="29"/>
        <v>0</v>
      </c>
      <c r="BL251" s="18" t="s">
        <v>126</v>
      </c>
      <c r="BM251" s="161" t="s">
        <v>2351</v>
      </c>
    </row>
    <row r="252" spans="1:65" s="2" customFormat="1" ht="21.75" customHeight="1">
      <c r="A252" s="33"/>
      <c r="B252" s="149"/>
      <c r="C252" s="150" t="s">
        <v>988</v>
      </c>
      <c r="D252" s="150" t="s">
        <v>203</v>
      </c>
      <c r="E252" s="151" t="s">
        <v>2897</v>
      </c>
      <c r="F252" s="152" t="s">
        <v>2898</v>
      </c>
      <c r="G252" s="153" t="s">
        <v>721</v>
      </c>
      <c r="H252" s="154">
        <v>8</v>
      </c>
      <c r="I252" s="155"/>
      <c r="J252" s="156">
        <f t="shared" si="20"/>
        <v>0</v>
      </c>
      <c r="K252" s="152" t="s">
        <v>1</v>
      </c>
      <c r="L252" s="34"/>
      <c r="M252" s="157" t="s">
        <v>1</v>
      </c>
      <c r="N252" s="158" t="s">
        <v>41</v>
      </c>
      <c r="O252" s="59"/>
      <c r="P252" s="159">
        <f t="shared" si="21"/>
        <v>0</v>
      </c>
      <c r="Q252" s="159">
        <v>0</v>
      </c>
      <c r="R252" s="159">
        <f t="shared" si="22"/>
        <v>0</v>
      </c>
      <c r="S252" s="159">
        <v>0</v>
      </c>
      <c r="T252" s="160">
        <f t="shared" si="2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1" t="s">
        <v>126</v>
      </c>
      <c r="AT252" s="161" t="s">
        <v>203</v>
      </c>
      <c r="AU252" s="161" t="s">
        <v>82</v>
      </c>
      <c r="AY252" s="18" t="s">
        <v>201</v>
      </c>
      <c r="BE252" s="162">
        <f t="shared" si="24"/>
        <v>0</v>
      </c>
      <c r="BF252" s="162">
        <f t="shared" si="25"/>
        <v>0</v>
      </c>
      <c r="BG252" s="162">
        <f t="shared" si="26"/>
        <v>0</v>
      </c>
      <c r="BH252" s="162">
        <f t="shared" si="27"/>
        <v>0</v>
      </c>
      <c r="BI252" s="162">
        <f t="shared" si="28"/>
        <v>0</v>
      </c>
      <c r="BJ252" s="18" t="s">
        <v>82</v>
      </c>
      <c r="BK252" s="162">
        <f t="shared" si="29"/>
        <v>0</v>
      </c>
      <c r="BL252" s="18" t="s">
        <v>126</v>
      </c>
      <c r="BM252" s="161" t="s">
        <v>2354</v>
      </c>
    </row>
    <row r="253" spans="1:65" s="2" customFormat="1" ht="21.75" customHeight="1">
      <c r="A253" s="33"/>
      <c r="B253" s="149"/>
      <c r="C253" s="150" t="s">
        <v>993</v>
      </c>
      <c r="D253" s="150" t="s">
        <v>203</v>
      </c>
      <c r="E253" s="151" t="s">
        <v>2899</v>
      </c>
      <c r="F253" s="152" t="s">
        <v>2900</v>
      </c>
      <c r="G253" s="153" t="s">
        <v>721</v>
      </c>
      <c r="H253" s="154">
        <v>1</v>
      </c>
      <c r="I253" s="155"/>
      <c r="J253" s="156">
        <f t="shared" si="20"/>
        <v>0</v>
      </c>
      <c r="K253" s="152" t="s">
        <v>1</v>
      </c>
      <c r="L253" s="34"/>
      <c r="M253" s="157" t="s">
        <v>1</v>
      </c>
      <c r="N253" s="158" t="s">
        <v>41</v>
      </c>
      <c r="O253" s="59"/>
      <c r="P253" s="159">
        <f t="shared" si="21"/>
        <v>0</v>
      </c>
      <c r="Q253" s="159">
        <v>0</v>
      </c>
      <c r="R253" s="159">
        <f t="shared" si="22"/>
        <v>0</v>
      </c>
      <c r="S253" s="159">
        <v>0</v>
      </c>
      <c r="T253" s="160">
        <f t="shared" si="2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1" t="s">
        <v>126</v>
      </c>
      <c r="AT253" s="161" t="s">
        <v>203</v>
      </c>
      <c r="AU253" s="161" t="s">
        <v>82</v>
      </c>
      <c r="AY253" s="18" t="s">
        <v>201</v>
      </c>
      <c r="BE253" s="162">
        <f t="shared" si="24"/>
        <v>0</v>
      </c>
      <c r="BF253" s="162">
        <f t="shared" si="25"/>
        <v>0</v>
      </c>
      <c r="BG253" s="162">
        <f t="shared" si="26"/>
        <v>0</v>
      </c>
      <c r="BH253" s="162">
        <f t="shared" si="27"/>
        <v>0</v>
      </c>
      <c r="BI253" s="162">
        <f t="shared" si="28"/>
        <v>0</v>
      </c>
      <c r="BJ253" s="18" t="s">
        <v>82</v>
      </c>
      <c r="BK253" s="162">
        <f t="shared" si="29"/>
        <v>0</v>
      </c>
      <c r="BL253" s="18" t="s">
        <v>126</v>
      </c>
      <c r="BM253" s="161" t="s">
        <v>2357</v>
      </c>
    </row>
    <row r="254" spans="1:65" s="2" customFormat="1" ht="21.75" customHeight="1">
      <c r="A254" s="33"/>
      <c r="B254" s="149"/>
      <c r="C254" s="150" t="s">
        <v>997</v>
      </c>
      <c r="D254" s="150" t="s">
        <v>203</v>
      </c>
      <c r="E254" s="151" t="s">
        <v>2901</v>
      </c>
      <c r="F254" s="152" t="s">
        <v>2902</v>
      </c>
      <c r="G254" s="153" t="s">
        <v>721</v>
      </c>
      <c r="H254" s="154">
        <v>3</v>
      </c>
      <c r="I254" s="155"/>
      <c r="J254" s="156">
        <f t="shared" si="20"/>
        <v>0</v>
      </c>
      <c r="K254" s="152" t="s">
        <v>1</v>
      </c>
      <c r="L254" s="34"/>
      <c r="M254" s="157" t="s">
        <v>1</v>
      </c>
      <c r="N254" s="158" t="s">
        <v>41</v>
      </c>
      <c r="O254" s="59"/>
      <c r="P254" s="159">
        <f t="shared" si="21"/>
        <v>0</v>
      </c>
      <c r="Q254" s="159">
        <v>0</v>
      </c>
      <c r="R254" s="159">
        <f t="shared" si="22"/>
        <v>0</v>
      </c>
      <c r="S254" s="159">
        <v>0</v>
      </c>
      <c r="T254" s="160">
        <f t="shared" si="2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1" t="s">
        <v>126</v>
      </c>
      <c r="AT254" s="161" t="s">
        <v>203</v>
      </c>
      <c r="AU254" s="161" t="s">
        <v>82</v>
      </c>
      <c r="AY254" s="18" t="s">
        <v>201</v>
      </c>
      <c r="BE254" s="162">
        <f t="shared" si="24"/>
        <v>0</v>
      </c>
      <c r="BF254" s="162">
        <f t="shared" si="25"/>
        <v>0</v>
      </c>
      <c r="BG254" s="162">
        <f t="shared" si="26"/>
        <v>0</v>
      </c>
      <c r="BH254" s="162">
        <f t="shared" si="27"/>
        <v>0</v>
      </c>
      <c r="BI254" s="162">
        <f t="shared" si="28"/>
        <v>0</v>
      </c>
      <c r="BJ254" s="18" t="s">
        <v>82</v>
      </c>
      <c r="BK254" s="162">
        <f t="shared" si="29"/>
        <v>0</v>
      </c>
      <c r="BL254" s="18" t="s">
        <v>126</v>
      </c>
      <c r="BM254" s="161" t="s">
        <v>2364</v>
      </c>
    </row>
    <row r="255" spans="1:65" s="2" customFormat="1" ht="24.2" customHeight="1">
      <c r="A255" s="33"/>
      <c r="B255" s="149"/>
      <c r="C255" s="150" t="s">
        <v>1112</v>
      </c>
      <c r="D255" s="150" t="s">
        <v>203</v>
      </c>
      <c r="E255" s="151" t="s">
        <v>2903</v>
      </c>
      <c r="F255" s="152" t="s">
        <v>2904</v>
      </c>
      <c r="G255" s="153" t="s">
        <v>721</v>
      </c>
      <c r="H255" s="154">
        <v>18</v>
      </c>
      <c r="I255" s="155"/>
      <c r="J255" s="156">
        <f t="shared" si="20"/>
        <v>0</v>
      </c>
      <c r="K255" s="152" t="s">
        <v>1</v>
      </c>
      <c r="L255" s="34"/>
      <c r="M255" s="209" t="s">
        <v>1</v>
      </c>
      <c r="N255" s="210" t="s">
        <v>41</v>
      </c>
      <c r="O255" s="211"/>
      <c r="P255" s="212">
        <f t="shared" si="21"/>
        <v>0</v>
      </c>
      <c r="Q255" s="212">
        <v>0</v>
      </c>
      <c r="R255" s="212">
        <f t="shared" si="22"/>
        <v>0</v>
      </c>
      <c r="S255" s="212">
        <v>0</v>
      </c>
      <c r="T255" s="213">
        <f t="shared" si="2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1" t="s">
        <v>126</v>
      </c>
      <c r="AT255" s="161" t="s">
        <v>203</v>
      </c>
      <c r="AU255" s="161" t="s">
        <v>82</v>
      </c>
      <c r="AY255" s="18" t="s">
        <v>201</v>
      </c>
      <c r="BE255" s="162">
        <f t="shared" si="24"/>
        <v>0</v>
      </c>
      <c r="BF255" s="162">
        <f t="shared" si="25"/>
        <v>0</v>
      </c>
      <c r="BG255" s="162">
        <f t="shared" si="26"/>
        <v>0</v>
      </c>
      <c r="BH255" s="162">
        <f t="shared" si="27"/>
        <v>0</v>
      </c>
      <c r="BI255" s="162">
        <f t="shared" si="28"/>
        <v>0</v>
      </c>
      <c r="BJ255" s="18" t="s">
        <v>82</v>
      </c>
      <c r="BK255" s="162">
        <f t="shared" si="29"/>
        <v>0</v>
      </c>
      <c r="BL255" s="18" t="s">
        <v>126</v>
      </c>
      <c r="BM255" s="161" t="s">
        <v>2369</v>
      </c>
    </row>
    <row r="256" spans="1:65" s="2" customFormat="1" ht="6.95" customHeight="1">
      <c r="A256" s="33"/>
      <c r="B256" s="48"/>
      <c r="C256" s="49"/>
      <c r="D256" s="49"/>
      <c r="E256" s="49"/>
      <c r="F256" s="49"/>
      <c r="G256" s="49"/>
      <c r="H256" s="49"/>
      <c r="I256" s="49"/>
      <c r="J256" s="49"/>
      <c r="K256" s="49"/>
      <c r="L256" s="34"/>
      <c r="M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</row>
  </sheetData>
  <autoFilter ref="C125:K255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130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162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0" t="str">
        <f>'Rekapitulace stavby'!K6</f>
        <v>Technikův pavilon</v>
      </c>
      <c r="F7" s="271"/>
      <c r="G7" s="271"/>
      <c r="H7" s="271"/>
      <c r="L7" s="21"/>
    </row>
    <row r="8" spans="1:46" ht="12.75">
      <c r="B8" s="21"/>
      <c r="D8" s="28" t="s">
        <v>163</v>
      </c>
      <c r="L8" s="21"/>
    </row>
    <row r="9" spans="1:46" s="1" customFormat="1" ht="16.5" customHeight="1">
      <c r="B9" s="21"/>
      <c r="E9" s="270" t="s">
        <v>164</v>
      </c>
      <c r="F9" s="254"/>
      <c r="G9" s="254"/>
      <c r="H9" s="254"/>
      <c r="L9" s="21"/>
    </row>
    <row r="10" spans="1:46" s="1" customFormat="1" ht="12" customHeight="1">
      <c r="B10" s="21"/>
      <c r="D10" s="28" t="s">
        <v>165</v>
      </c>
      <c r="L10" s="21"/>
    </row>
    <row r="11" spans="1:46" s="2" customFormat="1" ht="16.5" customHeight="1">
      <c r="A11" s="33"/>
      <c r="B11" s="34"/>
      <c r="C11" s="33"/>
      <c r="D11" s="33"/>
      <c r="E11" s="274" t="s">
        <v>2031</v>
      </c>
      <c r="F11" s="272"/>
      <c r="G11" s="272"/>
      <c r="H11" s="272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2648</v>
      </c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33" t="s">
        <v>2905</v>
      </c>
      <c r="F13" s="272"/>
      <c r="G13" s="272"/>
      <c r="H13" s="272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1.25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28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20</v>
      </c>
      <c r="E16" s="33"/>
      <c r="F16" s="26" t="s">
        <v>167</v>
      </c>
      <c r="G16" s="33"/>
      <c r="H16" s="33"/>
      <c r="I16" s="28" t="s">
        <v>22</v>
      </c>
      <c r="J16" s="56" t="str">
        <f>'Rekapitulace stavby'!AN8</f>
        <v>21. 11. 2024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24</v>
      </c>
      <c r="E18" s="33"/>
      <c r="F18" s="33"/>
      <c r="G18" s="33"/>
      <c r="H18" s="33"/>
      <c r="I18" s="28" t="s">
        <v>25</v>
      </c>
      <c r="J18" s="26" t="str">
        <f>IF('Rekapitulace stavby'!AN10="","",'Rekapitulace stavby'!AN10)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tr">
        <f>IF('Rekapitulace stavby'!E11="","",'Rekapitulace stavby'!E11)</f>
        <v>Statutární město Liberec, nám.Dr.E.Beneše</v>
      </c>
      <c r="F19" s="33"/>
      <c r="G19" s="33"/>
      <c r="H19" s="33"/>
      <c r="I19" s="28" t="s">
        <v>27</v>
      </c>
      <c r="J19" s="26" t="str">
        <f>IF('Rekapitulace stavby'!AN11="","",'Rekapitulace stavby'!AN11)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28</v>
      </c>
      <c r="E21" s="33"/>
      <c r="F21" s="33"/>
      <c r="G21" s="33"/>
      <c r="H21" s="33"/>
      <c r="I21" s="28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73" t="str">
        <f>'Rekapitulace stavby'!E14</f>
        <v>Vyplň údaj</v>
      </c>
      <c r="F22" s="253"/>
      <c r="G22" s="253"/>
      <c r="H22" s="253"/>
      <c r="I22" s="28" t="s">
        <v>27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30</v>
      </c>
      <c r="E24" s="33"/>
      <c r="F24" s="33"/>
      <c r="G24" s="33"/>
      <c r="H24" s="33"/>
      <c r="I24" s="28" t="s">
        <v>25</v>
      </c>
      <c r="J24" s="26" t="str">
        <f>IF('Rekapitulace stavby'!AN16="","",'Rekapitulace stavby'!AN16)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tr">
        <f>IF('Rekapitulace stavby'!E17="","",'Rekapitulace stavby'!E17)</f>
        <v>Kancelář architektury města, nám.Dr.E.Beneše</v>
      </c>
      <c r="F25" s="33"/>
      <c r="G25" s="33"/>
      <c r="H25" s="33"/>
      <c r="I25" s="28" t="s">
        <v>27</v>
      </c>
      <c r="J25" s="26" t="str">
        <f>IF('Rekapitulace stavby'!AN17="","",'Rekapitulace stavby'!AN17)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33</v>
      </c>
      <c r="E27" s="33"/>
      <c r="F27" s="33"/>
      <c r="G27" s="33"/>
      <c r="H27" s="33"/>
      <c r="I27" s="28" t="s">
        <v>25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>PROPOS Liberec s.r.o.</v>
      </c>
      <c r="F28" s="33"/>
      <c r="G28" s="33"/>
      <c r="H28" s="33"/>
      <c r="I28" s="28" t="s">
        <v>27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35</v>
      </c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0"/>
      <c r="B31" s="101"/>
      <c r="C31" s="100"/>
      <c r="D31" s="100"/>
      <c r="E31" s="258" t="s">
        <v>1</v>
      </c>
      <c r="F31" s="258"/>
      <c r="G31" s="258"/>
      <c r="H31" s="258"/>
      <c r="I31" s="100"/>
      <c r="J31" s="100"/>
      <c r="K31" s="100"/>
      <c r="L31" s="102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2" customFormat="1" ht="6.95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3" t="s">
        <v>36</v>
      </c>
      <c r="E34" s="33"/>
      <c r="F34" s="33"/>
      <c r="G34" s="33"/>
      <c r="H34" s="33"/>
      <c r="I34" s="33"/>
      <c r="J34" s="72">
        <f>ROUND(J130,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67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3"/>
      <c r="F36" s="37" t="s">
        <v>38</v>
      </c>
      <c r="G36" s="33"/>
      <c r="H36" s="33"/>
      <c r="I36" s="37" t="s">
        <v>37</v>
      </c>
      <c r="J36" s="37" t="s">
        <v>39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4"/>
      <c r="C37" s="33"/>
      <c r="D37" s="104" t="s">
        <v>40</v>
      </c>
      <c r="E37" s="28" t="s">
        <v>41</v>
      </c>
      <c r="F37" s="105">
        <f>ROUND((SUM(BE130:BE201)),  2)</f>
        <v>0</v>
      </c>
      <c r="G37" s="33"/>
      <c r="H37" s="33"/>
      <c r="I37" s="106">
        <v>0.21</v>
      </c>
      <c r="J37" s="105">
        <f>ROUND(((SUM(BE130:BE201))*I37),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28" t="s">
        <v>42</v>
      </c>
      <c r="F38" s="105">
        <f>ROUND((SUM(BF130:BF201)),  2)</f>
        <v>0</v>
      </c>
      <c r="G38" s="33"/>
      <c r="H38" s="33"/>
      <c r="I38" s="106">
        <v>0.12</v>
      </c>
      <c r="J38" s="105">
        <f>ROUND(((SUM(BF130:BF201))*I38),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43</v>
      </c>
      <c r="F39" s="105">
        <f>ROUND((SUM(BG130:BG201)),  2)</f>
        <v>0</v>
      </c>
      <c r="G39" s="33"/>
      <c r="H39" s="33"/>
      <c r="I39" s="106">
        <v>0.21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44</v>
      </c>
      <c r="F40" s="105">
        <f>ROUND((SUM(BH130:BH201)),  2)</f>
        <v>0</v>
      </c>
      <c r="G40" s="33"/>
      <c r="H40" s="33"/>
      <c r="I40" s="106">
        <v>0.12</v>
      </c>
      <c r="J40" s="105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28" t="s">
        <v>45</v>
      </c>
      <c r="F41" s="105">
        <f>ROUND((SUM(BI130:BI201)),  2)</f>
        <v>0</v>
      </c>
      <c r="G41" s="33"/>
      <c r="H41" s="33"/>
      <c r="I41" s="106">
        <v>0</v>
      </c>
      <c r="J41" s="105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07"/>
      <c r="D43" s="108" t="s">
        <v>46</v>
      </c>
      <c r="E43" s="61"/>
      <c r="F43" s="61"/>
      <c r="G43" s="109" t="s">
        <v>47</v>
      </c>
      <c r="H43" s="110" t="s">
        <v>48</v>
      </c>
      <c r="I43" s="61"/>
      <c r="J43" s="111">
        <f>SUM(J34:J41)</f>
        <v>0</v>
      </c>
      <c r="K43" s="112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0" t="str">
        <f>E7</f>
        <v>Technikův pavilon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163</v>
      </c>
      <c r="L86" s="21"/>
    </row>
    <row r="87" spans="1:31" s="1" customFormat="1" ht="16.5" customHeight="1">
      <c r="B87" s="21"/>
      <c r="E87" s="270" t="s">
        <v>164</v>
      </c>
      <c r="F87" s="254"/>
      <c r="G87" s="254"/>
      <c r="H87" s="254"/>
      <c r="L87" s="21"/>
    </row>
    <row r="88" spans="1:31" s="1" customFormat="1" ht="12" customHeight="1">
      <c r="B88" s="21"/>
      <c r="C88" s="28" t="s">
        <v>165</v>
      </c>
      <c r="L88" s="21"/>
    </row>
    <row r="89" spans="1:31" s="2" customFormat="1" ht="16.5" customHeight="1">
      <c r="A89" s="33"/>
      <c r="B89" s="34"/>
      <c r="C89" s="33"/>
      <c r="D89" s="33"/>
      <c r="E89" s="274" t="s">
        <v>2031</v>
      </c>
      <c r="F89" s="272"/>
      <c r="G89" s="272"/>
      <c r="H89" s="272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2648</v>
      </c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33" t="str">
        <f>E13</f>
        <v>03.2 - Slaboproud</v>
      </c>
      <c r="F91" s="272"/>
      <c r="G91" s="272"/>
      <c r="H91" s="272"/>
      <c r="I91" s="3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20</v>
      </c>
      <c r="D93" s="33"/>
      <c r="E93" s="33"/>
      <c r="F93" s="26" t="str">
        <f>F16</f>
        <v xml:space="preserve"> </v>
      </c>
      <c r="G93" s="33"/>
      <c r="H93" s="33"/>
      <c r="I93" s="28" t="s">
        <v>22</v>
      </c>
      <c r="J93" s="56" t="str">
        <f>IF(J16="","",J16)</f>
        <v>21. 11. 2024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40.15" customHeight="1">
      <c r="A95" s="33"/>
      <c r="B95" s="34"/>
      <c r="C95" s="28" t="s">
        <v>24</v>
      </c>
      <c r="D95" s="33"/>
      <c r="E95" s="33"/>
      <c r="F95" s="26" t="str">
        <f>E19</f>
        <v>Statutární město Liberec, nám.Dr.E.Beneše</v>
      </c>
      <c r="G95" s="33"/>
      <c r="H95" s="33"/>
      <c r="I95" s="28" t="s">
        <v>30</v>
      </c>
      <c r="J95" s="31" t="str">
        <f>E25</f>
        <v>Kancelář architektury města, nám.Dr.E.Beneše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5.7" customHeight="1">
      <c r="A96" s="33"/>
      <c r="B96" s="34"/>
      <c r="C96" s="28" t="s">
        <v>28</v>
      </c>
      <c r="D96" s="33"/>
      <c r="E96" s="33"/>
      <c r="F96" s="26" t="str">
        <f>IF(E22="","",E22)</f>
        <v>Vyplň údaj</v>
      </c>
      <c r="G96" s="33"/>
      <c r="H96" s="33"/>
      <c r="I96" s="28" t="s">
        <v>33</v>
      </c>
      <c r="J96" s="31" t="str">
        <f>E28</f>
        <v>PROPOS Liberec s.r.o.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15" t="s">
        <v>169</v>
      </c>
      <c r="D98" s="107"/>
      <c r="E98" s="107"/>
      <c r="F98" s="107"/>
      <c r="G98" s="107"/>
      <c r="H98" s="107"/>
      <c r="I98" s="107"/>
      <c r="J98" s="116" t="s">
        <v>170</v>
      </c>
      <c r="K98" s="107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17" t="s">
        <v>171</v>
      </c>
      <c r="D100" s="33"/>
      <c r="E100" s="33"/>
      <c r="F100" s="33"/>
      <c r="G100" s="33"/>
      <c r="H100" s="33"/>
      <c r="I100" s="33"/>
      <c r="J100" s="72">
        <f>J130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172</v>
      </c>
    </row>
    <row r="101" spans="1:47" s="9" customFormat="1" ht="24.95" customHeight="1">
      <c r="B101" s="118"/>
      <c r="D101" s="119" t="s">
        <v>2906</v>
      </c>
      <c r="E101" s="120"/>
      <c r="F101" s="120"/>
      <c r="G101" s="120"/>
      <c r="H101" s="120"/>
      <c r="I101" s="120"/>
      <c r="J101" s="121">
        <f>J131</f>
        <v>0</v>
      </c>
      <c r="L101" s="118"/>
    </row>
    <row r="102" spans="1:47" s="9" customFormat="1" ht="24.95" customHeight="1">
      <c r="B102" s="118"/>
      <c r="D102" s="119" t="s">
        <v>2907</v>
      </c>
      <c r="E102" s="120"/>
      <c r="F102" s="120"/>
      <c r="G102" s="120"/>
      <c r="H102" s="120"/>
      <c r="I102" s="120"/>
      <c r="J102" s="121">
        <f>J154</f>
        <v>0</v>
      </c>
      <c r="L102" s="118"/>
    </row>
    <row r="103" spans="1:47" s="9" customFormat="1" ht="24.95" customHeight="1">
      <c r="B103" s="118"/>
      <c r="D103" s="119" t="s">
        <v>2908</v>
      </c>
      <c r="E103" s="120"/>
      <c r="F103" s="120"/>
      <c r="G103" s="120"/>
      <c r="H103" s="120"/>
      <c r="I103" s="120"/>
      <c r="J103" s="121">
        <f>J168</f>
        <v>0</v>
      </c>
      <c r="L103" s="118"/>
    </row>
    <row r="104" spans="1:47" s="9" customFormat="1" ht="24.95" customHeight="1">
      <c r="B104" s="118"/>
      <c r="D104" s="119" t="s">
        <v>2909</v>
      </c>
      <c r="E104" s="120"/>
      <c r="F104" s="120"/>
      <c r="G104" s="120"/>
      <c r="H104" s="120"/>
      <c r="I104" s="120"/>
      <c r="J104" s="121">
        <f>J174</f>
        <v>0</v>
      </c>
      <c r="L104" s="118"/>
    </row>
    <row r="105" spans="1:47" s="9" customFormat="1" ht="24.95" customHeight="1">
      <c r="B105" s="118"/>
      <c r="D105" s="119" t="s">
        <v>2910</v>
      </c>
      <c r="E105" s="120"/>
      <c r="F105" s="120"/>
      <c r="G105" s="120"/>
      <c r="H105" s="120"/>
      <c r="I105" s="120"/>
      <c r="J105" s="121">
        <f>J182</f>
        <v>0</v>
      </c>
      <c r="L105" s="118"/>
    </row>
    <row r="106" spans="1:47" s="9" customFormat="1" ht="24.95" customHeight="1">
      <c r="B106" s="118"/>
      <c r="D106" s="119" t="s">
        <v>2911</v>
      </c>
      <c r="E106" s="120"/>
      <c r="F106" s="120"/>
      <c r="G106" s="120"/>
      <c r="H106" s="120"/>
      <c r="I106" s="120"/>
      <c r="J106" s="121">
        <f>J192</f>
        <v>0</v>
      </c>
      <c r="L106" s="118"/>
    </row>
    <row r="107" spans="1:47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47" s="2" customFormat="1" ht="6.95" customHeight="1">
      <c r="A112" s="33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24.95" customHeight="1">
      <c r="A113" s="33"/>
      <c r="B113" s="34"/>
      <c r="C113" s="22" t="s">
        <v>186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12" customHeight="1">
      <c r="A115" s="33"/>
      <c r="B115" s="34"/>
      <c r="C115" s="28" t="s">
        <v>16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6.5" customHeight="1">
      <c r="A116" s="33"/>
      <c r="B116" s="34"/>
      <c r="C116" s="33"/>
      <c r="D116" s="33"/>
      <c r="E116" s="270" t="str">
        <f>E7</f>
        <v>Technikův pavilon</v>
      </c>
      <c r="F116" s="271"/>
      <c r="G116" s="271"/>
      <c r="H116" s="271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1" customFormat="1" ht="12" customHeight="1">
      <c r="B117" s="21"/>
      <c r="C117" s="28" t="s">
        <v>163</v>
      </c>
      <c r="L117" s="21"/>
    </row>
    <row r="118" spans="1:31" s="1" customFormat="1" ht="16.5" customHeight="1">
      <c r="B118" s="21"/>
      <c r="E118" s="270" t="s">
        <v>164</v>
      </c>
      <c r="F118" s="254"/>
      <c r="G118" s="254"/>
      <c r="H118" s="254"/>
      <c r="L118" s="21"/>
    </row>
    <row r="119" spans="1:31" s="1" customFormat="1" ht="12" customHeight="1">
      <c r="B119" s="21"/>
      <c r="C119" s="28" t="s">
        <v>165</v>
      </c>
      <c r="L119" s="21"/>
    </row>
    <row r="120" spans="1:31" s="2" customFormat="1" ht="16.5" customHeight="1">
      <c r="A120" s="33"/>
      <c r="B120" s="34"/>
      <c r="C120" s="33"/>
      <c r="D120" s="33"/>
      <c r="E120" s="274" t="s">
        <v>2031</v>
      </c>
      <c r="F120" s="272"/>
      <c r="G120" s="272"/>
      <c r="H120" s="272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2648</v>
      </c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233" t="str">
        <f>E13</f>
        <v>03.2 - Slaboproud</v>
      </c>
      <c r="F122" s="272"/>
      <c r="G122" s="272"/>
      <c r="H122" s="272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20</v>
      </c>
      <c r="D124" s="33"/>
      <c r="E124" s="33"/>
      <c r="F124" s="26" t="str">
        <f>F16</f>
        <v xml:space="preserve"> </v>
      </c>
      <c r="G124" s="33"/>
      <c r="H124" s="33"/>
      <c r="I124" s="28" t="s">
        <v>22</v>
      </c>
      <c r="J124" s="56" t="str">
        <f>IF(J16="","",J16)</f>
        <v>21. 11. 2024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40.15" customHeight="1">
      <c r="A126" s="33"/>
      <c r="B126" s="34"/>
      <c r="C126" s="28" t="s">
        <v>24</v>
      </c>
      <c r="D126" s="33"/>
      <c r="E126" s="33"/>
      <c r="F126" s="26" t="str">
        <f>E19</f>
        <v>Statutární město Liberec, nám.Dr.E.Beneše</v>
      </c>
      <c r="G126" s="33"/>
      <c r="H126" s="33"/>
      <c r="I126" s="28" t="s">
        <v>30</v>
      </c>
      <c r="J126" s="31" t="str">
        <f>E25</f>
        <v>Kancelář architektury města, nám.Dr.E.Beneše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25.7" customHeight="1">
      <c r="A127" s="33"/>
      <c r="B127" s="34"/>
      <c r="C127" s="28" t="s">
        <v>28</v>
      </c>
      <c r="D127" s="33"/>
      <c r="E127" s="33"/>
      <c r="F127" s="26" t="str">
        <f>IF(E22="","",E22)</f>
        <v>Vyplň údaj</v>
      </c>
      <c r="G127" s="33"/>
      <c r="H127" s="33"/>
      <c r="I127" s="28" t="s">
        <v>33</v>
      </c>
      <c r="J127" s="31" t="str">
        <f>E28</f>
        <v>PROPOS Liberec s.r.o.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26"/>
      <c r="B129" s="127"/>
      <c r="C129" s="128" t="s">
        <v>187</v>
      </c>
      <c r="D129" s="129" t="s">
        <v>61</v>
      </c>
      <c r="E129" s="129" t="s">
        <v>57</v>
      </c>
      <c r="F129" s="129" t="s">
        <v>58</v>
      </c>
      <c r="G129" s="129" t="s">
        <v>188</v>
      </c>
      <c r="H129" s="129" t="s">
        <v>189</v>
      </c>
      <c r="I129" s="129" t="s">
        <v>190</v>
      </c>
      <c r="J129" s="129" t="s">
        <v>170</v>
      </c>
      <c r="K129" s="130" t="s">
        <v>191</v>
      </c>
      <c r="L129" s="131"/>
      <c r="M129" s="63" t="s">
        <v>1</v>
      </c>
      <c r="N129" s="64" t="s">
        <v>40</v>
      </c>
      <c r="O129" s="64" t="s">
        <v>192</v>
      </c>
      <c r="P129" s="64" t="s">
        <v>193</v>
      </c>
      <c r="Q129" s="64" t="s">
        <v>194</v>
      </c>
      <c r="R129" s="64" t="s">
        <v>195</v>
      </c>
      <c r="S129" s="64" t="s">
        <v>196</v>
      </c>
      <c r="T129" s="65" t="s">
        <v>197</v>
      </c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</row>
    <row r="130" spans="1:65" s="2" customFormat="1" ht="22.9" customHeight="1">
      <c r="A130" s="33"/>
      <c r="B130" s="34"/>
      <c r="C130" s="70" t="s">
        <v>198</v>
      </c>
      <c r="D130" s="33"/>
      <c r="E130" s="33"/>
      <c r="F130" s="33"/>
      <c r="G130" s="33"/>
      <c r="H130" s="33"/>
      <c r="I130" s="33"/>
      <c r="J130" s="132">
        <f>BK130</f>
        <v>0</v>
      </c>
      <c r="K130" s="33"/>
      <c r="L130" s="34"/>
      <c r="M130" s="66"/>
      <c r="N130" s="57"/>
      <c r="O130" s="67"/>
      <c r="P130" s="133">
        <f>P131+P154+P168+P174+P182+P192</f>
        <v>0</v>
      </c>
      <c r="Q130" s="67"/>
      <c r="R130" s="133">
        <f>R131+R154+R168+R174+R182+R192</f>
        <v>0</v>
      </c>
      <c r="S130" s="67"/>
      <c r="T130" s="134">
        <f>T131+T154+T168+T174+T182+T192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75</v>
      </c>
      <c r="AU130" s="18" t="s">
        <v>172</v>
      </c>
      <c r="BK130" s="135">
        <f>BK131+BK154+BK168+BK174+BK182+BK192</f>
        <v>0</v>
      </c>
    </row>
    <row r="131" spans="1:65" s="12" customFormat="1" ht="25.9" customHeight="1">
      <c r="B131" s="136"/>
      <c r="D131" s="137" t="s">
        <v>75</v>
      </c>
      <c r="E131" s="138" t="s">
        <v>2912</v>
      </c>
      <c r="F131" s="138" t="s">
        <v>2913</v>
      </c>
      <c r="I131" s="139"/>
      <c r="J131" s="140">
        <f>BK131</f>
        <v>0</v>
      </c>
      <c r="L131" s="136"/>
      <c r="M131" s="141"/>
      <c r="N131" s="142"/>
      <c r="O131" s="142"/>
      <c r="P131" s="143">
        <f>SUM(P132:P153)</f>
        <v>0</v>
      </c>
      <c r="Q131" s="142"/>
      <c r="R131" s="143">
        <f>SUM(R132:R153)</f>
        <v>0</v>
      </c>
      <c r="S131" s="142"/>
      <c r="T131" s="144">
        <f>SUM(T132:T153)</f>
        <v>0</v>
      </c>
      <c r="AR131" s="137" t="s">
        <v>82</v>
      </c>
      <c r="AT131" s="145" t="s">
        <v>75</v>
      </c>
      <c r="AU131" s="145" t="s">
        <v>76</v>
      </c>
      <c r="AY131" s="137" t="s">
        <v>201</v>
      </c>
      <c r="BK131" s="146">
        <f>SUM(BK132:BK153)</f>
        <v>0</v>
      </c>
    </row>
    <row r="132" spans="1:65" s="2" customFormat="1" ht="16.5" customHeight="1">
      <c r="A132" s="33"/>
      <c r="B132" s="149"/>
      <c r="C132" s="150" t="s">
        <v>82</v>
      </c>
      <c r="D132" s="150" t="s">
        <v>203</v>
      </c>
      <c r="E132" s="151" t="s">
        <v>2914</v>
      </c>
      <c r="F132" s="152" t="s">
        <v>2915</v>
      </c>
      <c r="G132" s="153" t="s">
        <v>721</v>
      </c>
      <c r="H132" s="154">
        <v>1</v>
      </c>
      <c r="I132" s="155"/>
      <c r="J132" s="156">
        <f t="shared" ref="J132:J153" si="0">ROUND(I132*H132,2)</f>
        <v>0</v>
      </c>
      <c r="K132" s="152" t="s">
        <v>1</v>
      </c>
      <c r="L132" s="34"/>
      <c r="M132" s="157" t="s">
        <v>1</v>
      </c>
      <c r="N132" s="158" t="s">
        <v>41</v>
      </c>
      <c r="O132" s="59"/>
      <c r="P132" s="159">
        <f t="shared" ref="P132:P153" si="1">O132*H132</f>
        <v>0</v>
      </c>
      <c r="Q132" s="159">
        <v>0</v>
      </c>
      <c r="R132" s="159">
        <f t="shared" ref="R132:R153" si="2">Q132*H132</f>
        <v>0</v>
      </c>
      <c r="S132" s="159">
        <v>0</v>
      </c>
      <c r="T132" s="160">
        <f t="shared" ref="T132:T153" si="3"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126</v>
      </c>
      <c r="AT132" s="161" t="s">
        <v>203</v>
      </c>
      <c r="AU132" s="161" t="s">
        <v>82</v>
      </c>
      <c r="AY132" s="18" t="s">
        <v>201</v>
      </c>
      <c r="BE132" s="162">
        <f t="shared" ref="BE132:BE153" si="4">IF(N132="základní",J132,0)</f>
        <v>0</v>
      </c>
      <c r="BF132" s="162">
        <f t="shared" ref="BF132:BF153" si="5">IF(N132="snížená",J132,0)</f>
        <v>0</v>
      </c>
      <c r="BG132" s="162">
        <f t="shared" ref="BG132:BG153" si="6">IF(N132="zákl. přenesená",J132,0)</f>
        <v>0</v>
      </c>
      <c r="BH132" s="162">
        <f t="shared" ref="BH132:BH153" si="7">IF(N132="sníž. přenesená",J132,0)</f>
        <v>0</v>
      </c>
      <c r="BI132" s="162">
        <f t="shared" ref="BI132:BI153" si="8">IF(N132="nulová",J132,0)</f>
        <v>0</v>
      </c>
      <c r="BJ132" s="18" t="s">
        <v>82</v>
      </c>
      <c r="BK132" s="162">
        <f t="shared" ref="BK132:BK153" si="9">ROUND(I132*H132,2)</f>
        <v>0</v>
      </c>
      <c r="BL132" s="18" t="s">
        <v>126</v>
      </c>
      <c r="BM132" s="161" t="s">
        <v>84</v>
      </c>
    </row>
    <row r="133" spans="1:65" s="2" customFormat="1" ht="16.5" customHeight="1">
      <c r="A133" s="33"/>
      <c r="B133" s="149"/>
      <c r="C133" s="150" t="s">
        <v>84</v>
      </c>
      <c r="D133" s="150" t="s">
        <v>203</v>
      </c>
      <c r="E133" s="151" t="s">
        <v>2916</v>
      </c>
      <c r="F133" s="152" t="s">
        <v>2917</v>
      </c>
      <c r="G133" s="153" t="s">
        <v>721</v>
      </c>
      <c r="H133" s="154">
        <v>1</v>
      </c>
      <c r="I133" s="155"/>
      <c r="J133" s="156">
        <f t="shared" si="0"/>
        <v>0</v>
      </c>
      <c r="K133" s="152" t="s">
        <v>1</v>
      </c>
      <c r="L133" s="34"/>
      <c r="M133" s="157" t="s">
        <v>1</v>
      </c>
      <c r="N133" s="158" t="s">
        <v>41</v>
      </c>
      <c r="O133" s="59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126</v>
      </c>
      <c r="AT133" s="161" t="s">
        <v>203</v>
      </c>
      <c r="AU133" s="161" t="s">
        <v>82</v>
      </c>
      <c r="AY133" s="18" t="s">
        <v>201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8" t="s">
        <v>82</v>
      </c>
      <c r="BK133" s="162">
        <f t="shared" si="9"/>
        <v>0</v>
      </c>
      <c r="BL133" s="18" t="s">
        <v>126</v>
      </c>
      <c r="BM133" s="161" t="s">
        <v>126</v>
      </c>
    </row>
    <row r="134" spans="1:65" s="2" customFormat="1" ht="16.5" customHeight="1">
      <c r="A134" s="33"/>
      <c r="B134" s="149"/>
      <c r="C134" s="150" t="s">
        <v>97</v>
      </c>
      <c r="D134" s="150" t="s">
        <v>203</v>
      </c>
      <c r="E134" s="151" t="s">
        <v>2918</v>
      </c>
      <c r="F134" s="152" t="s">
        <v>2919</v>
      </c>
      <c r="G134" s="153" t="s">
        <v>721</v>
      </c>
      <c r="H134" s="154">
        <v>4</v>
      </c>
      <c r="I134" s="155"/>
      <c r="J134" s="156">
        <f t="shared" si="0"/>
        <v>0</v>
      </c>
      <c r="K134" s="152" t="s">
        <v>1</v>
      </c>
      <c r="L134" s="34"/>
      <c r="M134" s="157" t="s">
        <v>1</v>
      </c>
      <c r="N134" s="158" t="s">
        <v>41</v>
      </c>
      <c r="O134" s="59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126</v>
      </c>
      <c r="AT134" s="161" t="s">
        <v>203</v>
      </c>
      <c r="AU134" s="161" t="s">
        <v>82</v>
      </c>
      <c r="AY134" s="18" t="s">
        <v>201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8" t="s">
        <v>82</v>
      </c>
      <c r="BK134" s="162">
        <f t="shared" si="9"/>
        <v>0</v>
      </c>
      <c r="BL134" s="18" t="s">
        <v>126</v>
      </c>
      <c r="BM134" s="161" t="s">
        <v>222</v>
      </c>
    </row>
    <row r="135" spans="1:65" s="2" customFormat="1" ht="16.5" customHeight="1">
      <c r="A135" s="33"/>
      <c r="B135" s="149"/>
      <c r="C135" s="150" t="s">
        <v>126</v>
      </c>
      <c r="D135" s="150" t="s">
        <v>203</v>
      </c>
      <c r="E135" s="151" t="s">
        <v>2920</v>
      </c>
      <c r="F135" s="152" t="s">
        <v>2921</v>
      </c>
      <c r="G135" s="153" t="s">
        <v>721</v>
      </c>
      <c r="H135" s="154">
        <v>4</v>
      </c>
      <c r="I135" s="155"/>
      <c r="J135" s="156">
        <f t="shared" si="0"/>
        <v>0</v>
      </c>
      <c r="K135" s="152" t="s">
        <v>1</v>
      </c>
      <c r="L135" s="34"/>
      <c r="M135" s="157" t="s">
        <v>1</v>
      </c>
      <c r="N135" s="158" t="s">
        <v>41</v>
      </c>
      <c r="O135" s="59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126</v>
      </c>
      <c r="AT135" s="161" t="s">
        <v>203</v>
      </c>
      <c r="AU135" s="161" t="s">
        <v>82</v>
      </c>
      <c r="AY135" s="18" t="s">
        <v>201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8" t="s">
        <v>82</v>
      </c>
      <c r="BK135" s="162">
        <f t="shared" si="9"/>
        <v>0</v>
      </c>
      <c r="BL135" s="18" t="s">
        <v>126</v>
      </c>
      <c r="BM135" s="161" t="s">
        <v>216</v>
      </c>
    </row>
    <row r="136" spans="1:65" s="2" customFormat="1" ht="21.75" customHeight="1">
      <c r="A136" s="33"/>
      <c r="B136" s="149"/>
      <c r="C136" s="150" t="s">
        <v>229</v>
      </c>
      <c r="D136" s="150" t="s">
        <v>203</v>
      </c>
      <c r="E136" s="151" t="s">
        <v>2922</v>
      </c>
      <c r="F136" s="152" t="s">
        <v>2923</v>
      </c>
      <c r="G136" s="153" t="s">
        <v>721</v>
      </c>
      <c r="H136" s="154">
        <v>2</v>
      </c>
      <c r="I136" s="155"/>
      <c r="J136" s="156">
        <f t="shared" si="0"/>
        <v>0</v>
      </c>
      <c r="K136" s="152" t="s">
        <v>1</v>
      </c>
      <c r="L136" s="34"/>
      <c r="M136" s="157" t="s">
        <v>1</v>
      </c>
      <c r="N136" s="158" t="s">
        <v>41</v>
      </c>
      <c r="O136" s="59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126</v>
      </c>
      <c r="AT136" s="161" t="s">
        <v>203</v>
      </c>
      <c r="AU136" s="161" t="s">
        <v>82</v>
      </c>
      <c r="AY136" s="18" t="s">
        <v>201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8" t="s">
        <v>82</v>
      </c>
      <c r="BK136" s="162">
        <f t="shared" si="9"/>
        <v>0</v>
      </c>
      <c r="BL136" s="18" t="s">
        <v>126</v>
      </c>
      <c r="BM136" s="161" t="s">
        <v>233</v>
      </c>
    </row>
    <row r="137" spans="1:65" s="2" customFormat="1" ht="16.5" customHeight="1">
      <c r="A137" s="33"/>
      <c r="B137" s="149"/>
      <c r="C137" s="150" t="s">
        <v>222</v>
      </c>
      <c r="D137" s="150" t="s">
        <v>203</v>
      </c>
      <c r="E137" s="151" t="s">
        <v>2924</v>
      </c>
      <c r="F137" s="152" t="s">
        <v>2925</v>
      </c>
      <c r="G137" s="153" t="s">
        <v>721</v>
      </c>
      <c r="H137" s="154">
        <v>1</v>
      </c>
      <c r="I137" s="155"/>
      <c r="J137" s="156">
        <f t="shared" si="0"/>
        <v>0</v>
      </c>
      <c r="K137" s="152" t="s">
        <v>1</v>
      </c>
      <c r="L137" s="34"/>
      <c r="M137" s="157" t="s">
        <v>1</v>
      </c>
      <c r="N137" s="158" t="s">
        <v>41</v>
      </c>
      <c r="O137" s="59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126</v>
      </c>
      <c r="AT137" s="161" t="s">
        <v>203</v>
      </c>
      <c r="AU137" s="161" t="s">
        <v>82</v>
      </c>
      <c r="AY137" s="18" t="s">
        <v>201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8" t="s">
        <v>82</v>
      </c>
      <c r="BK137" s="162">
        <f t="shared" si="9"/>
        <v>0</v>
      </c>
      <c r="BL137" s="18" t="s">
        <v>126</v>
      </c>
      <c r="BM137" s="161" t="s">
        <v>8</v>
      </c>
    </row>
    <row r="138" spans="1:65" s="2" customFormat="1" ht="16.5" customHeight="1">
      <c r="A138" s="33"/>
      <c r="B138" s="149"/>
      <c r="C138" s="150" t="s">
        <v>244</v>
      </c>
      <c r="D138" s="150" t="s">
        <v>203</v>
      </c>
      <c r="E138" s="151" t="s">
        <v>2926</v>
      </c>
      <c r="F138" s="152" t="s">
        <v>2927</v>
      </c>
      <c r="G138" s="153" t="s">
        <v>721</v>
      </c>
      <c r="H138" s="154">
        <v>1</v>
      </c>
      <c r="I138" s="155"/>
      <c r="J138" s="156">
        <f t="shared" si="0"/>
        <v>0</v>
      </c>
      <c r="K138" s="152" t="s">
        <v>1</v>
      </c>
      <c r="L138" s="34"/>
      <c r="M138" s="157" t="s">
        <v>1</v>
      </c>
      <c r="N138" s="158" t="s">
        <v>41</v>
      </c>
      <c r="O138" s="59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126</v>
      </c>
      <c r="AT138" s="161" t="s">
        <v>203</v>
      </c>
      <c r="AU138" s="161" t="s">
        <v>82</v>
      </c>
      <c r="AY138" s="18" t="s">
        <v>201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8" t="s">
        <v>82</v>
      </c>
      <c r="BK138" s="162">
        <f t="shared" si="9"/>
        <v>0</v>
      </c>
      <c r="BL138" s="18" t="s">
        <v>126</v>
      </c>
      <c r="BM138" s="161" t="s">
        <v>247</v>
      </c>
    </row>
    <row r="139" spans="1:65" s="2" customFormat="1" ht="16.5" customHeight="1">
      <c r="A139" s="33"/>
      <c r="B139" s="149"/>
      <c r="C139" s="150" t="s">
        <v>216</v>
      </c>
      <c r="D139" s="150" t="s">
        <v>203</v>
      </c>
      <c r="E139" s="151" t="s">
        <v>2928</v>
      </c>
      <c r="F139" s="152" t="s">
        <v>2929</v>
      </c>
      <c r="G139" s="153" t="s">
        <v>221</v>
      </c>
      <c r="H139" s="154">
        <v>1</v>
      </c>
      <c r="I139" s="155"/>
      <c r="J139" s="156">
        <f t="shared" si="0"/>
        <v>0</v>
      </c>
      <c r="K139" s="152" t="s">
        <v>1</v>
      </c>
      <c r="L139" s="34"/>
      <c r="M139" s="157" t="s">
        <v>1</v>
      </c>
      <c r="N139" s="158" t="s">
        <v>41</v>
      </c>
      <c r="O139" s="59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126</v>
      </c>
      <c r="AT139" s="161" t="s">
        <v>203</v>
      </c>
      <c r="AU139" s="161" t="s">
        <v>82</v>
      </c>
      <c r="AY139" s="18" t="s">
        <v>201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8" t="s">
        <v>82</v>
      </c>
      <c r="BK139" s="162">
        <f t="shared" si="9"/>
        <v>0</v>
      </c>
      <c r="BL139" s="18" t="s">
        <v>126</v>
      </c>
      <c r="BM139" s="161" t="s">
        <v>250</v>
      </c>
    </row>
    <row r="140" spans="1:65" s="2" customFormat="1" ht="16.5" customHeight="1">
      <c r="A140" s="33"/>
      <c r="B140" s="149"/>
      <c r="C140" s="150" t="s">
        <v>227</v>
      </c>
      <c r="D140" s="150" t="s">
        <v>203</v>
      </c>
      <c r="E140" s="151" t="s">
        <v>2930</v>
      </c>
      <c r="F140" s="152" t="s">
        <v>2931</v>
      </c>
      <c r="G140" s="153" t="s">
        <v>721</v>
      </c>
      <c r="H140" s="154">
        <v>4</v>
      </c>
      <c r="I140" s="155"/>
      <c r="J140" s="156">
        <f t="shared" si="0"/>
        <v>0</v>
      </c>
      <c r="K140" s="152" t="s">
        <v>1</v>
      </c>
      <c r="L140" s="34"/>
      <c r="M140" s="157" t="s">
        <v>1</v>
      </c>
      <c r="N140" s="158" t="s">
        <v>41</v>
      </c>
      <c r="O140" s="59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126</v>
      </c>
      <c r="AT140" s="161" t="s">
        <v>203</v>
      </c>
      <c r="AU140" s="161" t="s">
        <v>82</v>
      </c>
      <c r="AY140" s="18" t="s">
        <v>201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8" t="s">
        <v>82</v>
      </c>
      <c r="BK140" s="162">
        <f t="shared" si="9"/>
        <v>0</v>
      </c>
      <c r="BL140" s="18" t="s">
        <v>126</v>
      </c>
      <c r="BM140" s="161" t="s">
        <v>254</v>
      </c>
    </row>
    <row r="141" spans="1:65" s="2" customFormat="1" ht="16.5" customHeight="1">
      <c r="A141" s="33"/>
      <c r="B141" s="149"/>
      <c r="C141" s="150" t="s">
        <v>233</v>
      </c>
      <c r="D141" s="150" t="s">
        <v>203</v>
      </c>
      <c r="E141" s="151" t="s">
        <v>2932</v>
      </c>
      <c r="F141" s="152" t="s">
        <v>2933</v>
      </c>
      <c r="G141" s="153" t="s">
        <v>721</v>
      </c>
      <c r="H141" s="154">
        <v>32</v>
      </c>
      <c r="I141" s="155"/>
      <c r="J141" s="156">
        <f t="shared" si="0"/>
        <v>0</v>
      </c>
      <c r="K141" s="152" t="s">
        <v>1</v>
      </c>
      <c r="L141" s="34"/>
      <c r="M141" s="157" t="s">
        <v>1</v>
      </c>
      <c r="N141" s="158" t="s">
        <v>41</v>
      </c>
      <c r="O141" s="59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126</v>
      </c>
      <c r="AT141" s="161" t="s">
        <v>203</v>
      </c>
      <c r="AU141" s="161" t="s">
        <v>82</v>
      </c>
      <c r="AY141" s="18" t="s">
        <v>201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8" t="s">
        <v>82</v>
      </c>
      <c r="BK141" s="162">
        <f t="shared" si="9"/>
        <v>0</v>
      </c>
      <c r="BL141" s="18" t="s">
        <v>126</v>
      </c>
      <c r="BM141" s="161" t="s">
        <v>258</v>
      </c>
    </row>
    <row r="142" spans="1:65" s="2" customFormat="1" ht="16.5" customHeight="1">
      <c r="A142" s="33"/>
      <c r="B142" s="149"/>
      <c r="C142" s="150" t="s">
        <v>264</v>
      </c>
      <c r="D142" s="150" t="s">
        <v>203</v>
      </c>
      <c r="E142" s="151" t="s">
        <v>2934</v>
      </c>
      <c r="F142" s="152" t="s">
        <v>2935</v>
      </c>
      <c r="G142" s="153" t="s">
        <v>721</v>
      </c>
      <c r="H142" s="154">
        <v>2</v>
      </c>
      <c r="I142" s="155"/>
      <c r="J142" s="156">
        <f t="shared" si="0"/>
        <v>0</v>
      </c>
      <c r="K142" s="152" t="s">
        <v>1</v>
      </c>
      <c r="L142" s="34"/>
      <c r="M142" s="157" t="s">
        <v>1</v>
      </c>
      <c r="N142" s="158" t="s">
        <v>41</v>
      </c>
      <c r="O142" s="59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126</v>
      </c>
      <c r="AT142" s="161" t="s">
        <v>203</v>
      </c>
      <c r="AU142" s="161" t="s">
        <v>82</v>
      </c>
      <c r="AY142" s="18" t="s">
        <v>201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8" t="s">
        <v>82</v>
      </c>
      <c r="BK142" s="162">
        <f t="shared" si="9"/>
        <v>0</v>
      </c>
      <c r="BL142" s="18" t="s">
        <v>126</v>
      </c>
      <c r="BM142" s="161" t="s">
        <v>267</v>
      </c>
    </row>
    <row r="143" spans="1:65" s="2" customFormat="1" ht="16.5" customHeight="1">
      <c r="A143" s="33"/>
      <c r="B143" s="149"/>
      <c r="C143" s="150" t="s">
        <v>8</v>
      </c>
      <c r="D143" s="150" t="s">
        <v>203</v>
      </c>
      <c r="E143" s="151" t="s">
        <v>2936</v>
      </c>
      <c r="F143" s="152" t="s">
        <v>2937</v>
      </c>
      <c r="G143" s="153" t="s">
        <v>721</v>
      </c>
      <c r="H143" s="154">
        <v>1</v>
      </c>
      <c r="I143" s="155"/>
      <c r="J143" s="156">
        <f t="shared" si="0"/>
        <v>0</v>
      </c>
      <c r="K143" s="152" t="s">
        <v>1</v>
      </c>
      <c r="L143" s="34"/>
      <c r="M143" s="157" t="s">
        <v>1</v>
      </c>
      <c r="N143" s="158" t="s">
        <v>41</v>
      </c>
      <c r="O143" s="59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126</v>
      </c>
      <c r="AT143" s="161" t="s">
        <v>203</v>
      </c>
      <c r="AU143" s="161" t="s">
        <v>82</v>
      </c>
      <c r="AY143" s="18" t="s">
        <v>201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8" t="s">
        <v>82</v>
      </c>
      <c r="BK143" s="162">
        <f t="shared" si="9"/>
        <v>0</v>
      </c>
      <c r="BL143" s="18" t="s">
        <v>126</v>
      </c>
      <c r="BM143" s="161" t="s">
        <v>273</v>
      </c>
    </row>
    <row r="144" spans="1:65" s="2" customFormat="1" ht="16.5" customHeight="1">
      <c r="A144" s="33"/>
      <c r="B144" s="149"/>
      <c r="C144" s="150" t="s">
        <v>277</v>
      </c>
      <c r="D144" s="150" t="s">
        <v>203</v>
      </c>
      <c r="E144" s="151" t="s">
        <v>2938</v>
      </c>
      <c r="F144" s="152" t="s">
        <v>2939</v>
      </c>
      <c r="G144" s="153" t="s">
        <v>721</v>
      </c>
      <c r="H144" s="154">
        <v>11</v>
      </c>
      <c r="I144" s="155"/>
      <c r="J144" s="156">
        <f t="shared" si="0"/>
        <v>0</v>
      </c>
      <c r="K144" s="152" t="s">
        <v>1</v>
      </c>
      <c r="L144" s="34"/>
      <c r="M144" s="157" t="s">
        <v>1</v>
      </c>
      <c r="N144" s="158" t="s">
        <v>41</v>
      </c>
      <c r="O144" s="59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126</v>
      </c>
      <c r="AT144" s="161" t="s">
        <v>203</v>
      </c>
      <c r="AU144" s="161" t="s">
        <v>82</v>
      </c>
      <c r="AY144" s="18" t="s">
        <v>201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8" t="s">
        <v>82</v>
      </c>
      <c r="BK144" s="162">
        <f t="shared" si="9"/>
        <v>0</v>
      </c>
      <c r="BL144" s="18" t="s">
        <v>126</v>
      </c>
      <c r="BM144" s="161" t="s">
        <v>279</v>
      </c>
    </row>
    <row r="145" spans="1:65" s="2" customFormat="1" ht="33" customHeight="1">
      <c r="A145" s="33"/>
      <c r="B145" s="149"/>
      <c r="C145" s="150" t="s">
        <v>247</v>
      </c>
      <c r="D145" s="150" t="s">
        <v>203</v>
      </c>
      <c r="E145" s="151" t="s">
        <v>2940</v>
      </c>
      <c r="F145" s="152" t="s">
        <v>2941</v>
      </c>
      <c r="G145" s="153" t="s">
        <v>721</v>
      </c>
      <c r="H145" s="154">
        <v>2</v>
      </c>
      <c r="I145" s="155"/>
      <c r="J145" s="156">
        <f t="shared" si="0"/>
        <v>0</v>
      </c>
      <c r="K145" s="152" t="s">
        <v>1</v>
      </c>
      <c r="L145" s="34"/>
      <c r="M145" s="157" t="s">
        <v>1</v>
      </c>
      <c r="N145" s="158" t="s">
        <v>41</v>
      </c>
      <c r="O145" s="59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126</v>
      </c>
      <c r="AT145" s="161" t="s">
        <v>203</v>
      </c>
      <c r="AU145" s="161" t="s">
        <v>82</v>
      </c>
      <c r="AY145" s="18" t="s">
        <v>201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8" t="s">
        <v>82</v>
      </c>
      <c r="BK145" s="162">
        <f t="shared" si="9"/>
        <v>0</v>
      </c>
      <c r="BL145" s="18" t="s">
        <v>126</v>
      </c>
      <c r="BM145" s="161" t="s">
        <v>286</v>
      </c>
    </row>
    <row r="146" spans="1:65" s="2" customFormat="1" ht="24.2" customHeight="1">
      <c r="A146" s="33"/>
      <c r="B146" s="149"/>
      <c r="C146" s="150" t="s">
        <v>290</v>
      </c>
      <c r="D146" s="150" t="s">
        <v>203</v>
      </c>
      <c r="E146" s="151" t="s">
        <v>2715</v>
      </c>
      <c r="F146" s="152" t="s">
        <v>2716</v>
      </c>
      <c r="G146" s="153" t="s">
        <v>721</v>
      </c>
      <c r="H146" s="154">
        <v>4</v>
      </c>
      <c r="I146" s="155"/>
      <c r="J146" s="156">
        <f t="shared" si="0"/>
        <v>0</v>
      </c>
      <c r="K146" s="152" t="s">
        <v>1</v>
      </c>
      <c r="L146" s="34"/>
      <c r="M146" s="157" t="s">
        <v>1</v>
      </c>
      <c r="N146" s="158" t="s">
        <v>41</v>
      </c>
      <c r="O146" s="59"/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126</v>
      </c>
      <c r="AT146" s="161" t="s">
        <v>203</v>
      </c>
      <c r="AU146" s="161" t="s">
        <v>82</v>
      </c>
      <c r="AY146" s="18" t="s">
        <v>201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8" t="s">
        <v>82</v>
      </c>
      <c r="BK146" s="162">
        <f t="shared" si="9"/>
        <v>0</v>
      </c>
      <c r="BL146" s="18" t="s">
        <v>126</v>
      </c>
      <c r="BM146" s="161" t="s">
        <v>292</v>
      </c>
    </row>
    <row r="147" spans="1:65" s="2" customFormat="1" ht="24.2" customHeight="1">
      <c r="A147" s="33"/>
      <c r="B147" s="149"/>
      <c r="C147" s="150" t="s">
        <v>250</v>
      </c>
      <c r="D147" s="150" t="s">
        <v>203</v>
      </c>
      <c r="E147" s="151" t="s">
        <v>2717</v>
      </c>
      <c r="F147" s="152" t="s">
        <v>2718</v>
      </c>
      <c r="G147" s="153" t="s">
        <v>721</v>
      </c>
      <c r="H147" s="154">
        <v>32</v>
      </c>
      <c r="I147" s="155"/>
      <c r="J147" s="156">
        <f t="shared" si="0"/>
        <v>0</v>
      </c>
      <c r="K147" s="152" t="s">
        <v>1</v>
      </c>
      <c r="L147" s="34"/>
      <c r="M147" s="157" t="s">
        <v>1</v>
      </c>
      <c r="N147" s="158" t="s">
        <v>41</v>
      </c>
      <c r="O147" s="59"/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126</v>
      </c>
      <c r="AT147" s="161" t="s">
        <v>203</v>
      </c>
      <c r="AU147" s="161" t="s">
        <v>82</v>
      </c>
      <c r="AY147" s="18" t="s">
        <v>201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8" t="s">
        <v>82</v>
      </c>
      <c r="BK147" s="162">
        <f t="shared" si="9"/>
        <v>0</v>
      </c>
      <c r="BL147" s="18" t="s">
        <v>126</v>
      </c>
      <c r="BM147" s="161" t="s">
        <v>297</v>
      </c>
    </row>
    <row r="148" spans="1:65" s="2" customFormat="1" ht="24.2" customHeight="1">
      <c r="A148" s="33"/>
      <c r="B148" s="149"/>
      <c r="C148" s="150" t="s">
        <v>412</v>
      </c>
      <c r="D148" s="150" t="s">
        <v>203</v>
      </c>
      <c r="E148" s="151" t="s">
        <v>2733</v>
      </c>
      <c r="F148" s="152" t="s">
        <v>2734</v>
      </c>
      <c r="G148" s="153" t="s">
        <v>721</v>
      </c>
      <c r="H148" s="154">
        <v>4</v>
      </c>
      <c r="I148" s="155"/>
      <c r="J148" s="156">
        <f t="shared" si="0"/>
        <v>0</v>
      </c>
      <c r="K148" s="152" t="s">
        <v>1</v>
      </c>
      <c r="L148" s="34"/>
      <c r="M148" s="157" t="s">
        <v>1</v>
      </c>
      <c r="N148" s="158" t="s">
        <v>41</v>
      </c>
      <c r="O148" s="59"/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126</v>
      </c>
      <c r="AT148" s="161" t="s">
        <v>203</v>
      </c>
      <c r="AU148" s="161" t="s">
        <v>82</v>
      </c>
      <c r="AY148" s="18" t="s">
        <v>201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8" t="s">
        <v>82</v>
      </c>
      <c r="BK148" s="162">
        <f t="shared" si="9"/>
        <v>0</v>
      </c>
      <c r="BL148" s="18" t="s">
        <v>126</v>
      </c>
      <c r="BM148" s="161" t="s">
        <v>498</v>
      </c>
    </row>
    <row r="149" spans="1:65" s="2" customFormat="1" ht="16.5" customHeight="1">
      <c r="A149" s="33"/>
      <c r="B149" s="149"/>
      <c r="C149" s="150" t="s">
        <v>254</v>
      </c>
      <c r="D149" s="150" t="s">
        <v>203</v>
      </c>
      <c r="E149" s="151" t="s">
        <v>2735</v>
      </c>
      <c r="F149" s="152" t="s">
        <v>2736</v>
      </c>
      <c r="G149" s="153" t="s">
        <v>721</v>
      </c>
      <c r="H149" s="154">
        <v>32</v>
      </c>
      <c r="I149" s="155"/>
      <c r="J149" s="156">
        <f t="shared" si="0"/>
        <v>0</v>
      </c>
      <c r="K149" s="152" t="s">
        <v>1</v>
      </c>
      <c r="L149" s="34"/>
      <c r="M149" s="157" t="s">
        <v>1</v>
      </c>
      <c r="N149" s="158" t="s">
        <v>41</v>
      </c>
      <c r="O149" s="59"/>
      <c r="P149" s="159">
        <f t="shared" si="1"/>
        <v>0</v>
      </c>
      <c r="Q149" s="159">
        <v>0</v>
      </c>
      <c r="R149" s="159">
        <f t="shared" si="2"/>
        <v>0</v>
      </c>
      <c r="S149" s="159">
        <v>0</v>
      </c>
      <c r="T149" s="160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126</v>
      </c>
      <c r="AT149" s="161" t="s">
        <v>203</v>
      </c>
      <c r="AU149" s="161" t="s">
        <v>82</v>
      </c>
      <c r="AY149" s="18" t="s">
        <v>201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8" t="s">
        <v>82</v>
      </c>
      <c r="BK149" s="162">
        <f t="shared" si="9"/>
        <v>0</v>
      </c>
      <c r="BL149" s="18" t="s">
        <v>126</v>
      </c>
      <c r="BM149" s="161" t="s">
        <v>508</v>
      </c>
    </row>
    <row r="150" spans="1:65" s="2" customFormat="1" ht="16.5" customHeight="1">
      <c r="A150" s="33"/>
      <c r="B150" s="149"/>
      <c r="C150" s="150" t="s">
        <v>421</v>
      </c>
      <c r="D150" s="150" t="s">
        <v>203</v>
      </c>
      <c r="E150" s="151" t="s">
        <v>2942</v>
      </c>
      <c r="F150" s="152" t="s">
        <v>2943</v>
      </c>
      <c r="G150" s="153" t="s">
        <v>556</v>
      </c>
      <c r="H150" s="154">
        <v>2300</v>
      </c>
      <c r="I150" s="155"/>
      <c r="J150" s="156">
        <f t="shared" si="0"/>
        <v>0</v>
      </c>
      <c r="K150" s="152" t="s">
        <v>1</v>
      </c>
      <c r="L150" s="34"/>
      <c r="M150" s="157" t="s">
        <v>1</v>
      </c>
      <c r="N150" s="158" t="s">
        <v>41</v>
      </c>
      <c r="O150" s="59"/>
      <c r="P150" s="159">
        <f t="shared" si="1"/>
        <v>0</v>
      </c>
      <c r="Q150" s="159">
        <v>0</v>
      </c>
      <c r="R150" s="159">
        <f t="shared" si="2"/>
        <v>0</v>
      </c>
      <c r="S150" s="159">
        <v>0</v>
      </c>
      <c r="T150" s="160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126</v>
      </c>
      <c r="AT150" s="161" t="s">
        <v>203</v>
      </c>
      <c r="AU150" s="161" t="s">
        <v>82</v>
      </c>
      <c r="AY150" s="18" t="s">
        <v>201</v>
      </c>
      <c r="BE150" s="162">
        <f t="shared" si="4"/>
        <v>0</v>
      </c>
      <c r="BF150" s="162">
        <f t="shared" si="5"/>
        <v>0</v>
      </c>
      <c r="BG150" s="162">
        <f t="shared" si="6"/>
        <v>0</v>
      </c>
      <c r="BH150" s="162">
        <f t="shared" si="7"/>
        <v>0</v>
      </c>
      <c r="BI150" s="162">
        <f t="shared" si="8"/>
        <v>0</v>
      </c>
      <c r="BJ150" s="18" t="s">
        <v>82</v>
      </c>
      <c r="BK150" s="162">
        <f t="shared" si="9"/>
        <v>0</v>
      </c>
      <c r="BL150" s="18" t="s">
        <v>126</v>
      </c>
      <c r="BM150" s="161" t="s">
        <v>518</v>
      </c>
    </row>
    <row r="151" spans="1:65" s="2" customFormat="1" ht="24.2" customHeight="1">
      <c r="A151" s="33"/>
      <c r="B151" s="149"/>
      <c r="C151" s="150" t="s">
        <v>258</v>
      </c>
      <c r="D151" s="150" t="s">
        <v>203</v>
      </c>
      <c r="E151" s="151" t="s">
        <v>2944</v>
      </c>
      <c r="F151" s="152" t="s">
        <v>2825</v>
      </c>
      <c r="G151" s="153" t="s">
        <v>556</v>
      </c>
      <c r="H151" s="154">
        <v>250</v>
      </c>
      <c r="I151" s="155"/>
      <c r="J151" s="156">
        <f t="shared" si="0"/>
        <v>0</v>
      </c>
      <c r="K151" s="152" t="s">
        <v>1</v>
      </c>
      <c r="L151" s="34"/>
      <c r="M151" s="157" t="s">
        <v>1</v>
      </c>
      <c r="N151" s="158" t="s">
        <v>41</v>
      </c>
      <c r="O151" s="59"/>
      <c r="P151" s="159">
        <f t="shared" si="1"/>
        <v>0</v>
      </c>
      <c r="Q151" s="159">
        <v>0</v>
      </c>
      <c r="R151" s="159">
        <f t="shared" si="2"/>
        <v>0</v>
      </c>
      <c r="S151" s="159">
        <v>0</v>
      </c>
      <c r="T151" s="160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126</v>
      </c>
      <c r="AT151" s="161" t="s">
        <v>203</v>
      </c>
      <c r="AU151" s="161" t="s">
        <v>82</v>
      </c>
      <c r="AY151" s="18" t="s">
        <v>201</v>
      </c>
      <c r="BE151" s="162">
        <f t="shared" si="4"/>
        <v>0</v>
      </c>
      <c r="BF151" s="162">
        <f t="shared" si="5"/>
        <v>0</v>
      </c>
      <c r="BG151" s="162">
        <f t="shared" si="6"/>
        <v>0</v>
      </c>
      <c r="BH151" s="162">
        <f t="shared" si="7"/>
        <v>0</v>
      </c>
      <c r="BI151" s="162">
        <f t="shared" si="8"/>
        <v>0</v>
      </c>
      <c r="BJ151" s="18" t="s">
        <v>82</v>
      </c>
      <c r="BK151" s="162">
        <f t="shared" si="9"/>
        <v>0</v>
      </c>
      <c r="BL151" s="18" t="s">
        <v>126</v>
      </c>
      <c r="BM151" s="161" t="s">
        <v>532</v>
      </c>
    </row>
    <row r="152" spans="1:65" s="2" customFormat="1" ht="24.2" customHeight="1">
      <c r="A152" s="33"/>
      <c r="B152" s="149"/>
      <c r="C152" s="150" t="s">
        <v>7</v>
      </c>
      <c r="D152" s="150" t="s">
        <v>203</v>
      </c>
      <c r="E152" s="151" t="s">
        <v>2945</v>
      </c>
      <c r="F152" s="152" t="s">
        <v>2823</v>
      </c>
      <c r="G152" s="153" t="s">
        <v>556</v>
      </c>
      <c r="H152" s="154">
        <v>100</v>
      </c>
      <c r="I152" s="155"/>
      <c r="J152" s="156">
        <f t="shared" si="0"/>
        <v>0</v>
      </c>
      <c r="K152" s="152" t="s">
        <v>1</v>
      </c>
      <c r="L152" s="34"/>
      <c r="M152" s="157" t="s">
        <v>1</v>
      </c>
      <c r="N152" s="158" t="s">
        <v>41</v>
      </c>
      <c r="O152" s="59"/>
      <c r="P152" s="159">
        <f t="shared" si="1"/>
        <v>0</v>
      </c>
      <c r="Q152" s="159">
        <v>0</v>
      </c>
      <c r="R152" s="159">
        <f t="shared" si="2"/>
        <v>0</v>
      </c>
      <c r="S152" s="159">
        <v>0</v>
      </c>
      <c r="T152" s="160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126</v>
      </c>
      <c r="AT152" s="161" t="s">
        <v>203</v>
      </c>
      <c r="AU152" s="161" t="s">
        <v>82</v>
      </c>
      <c r="AY152" s="18" t="s">
        <v>201</v>
      </c>
      <c r="BE152" s="162">
        <f t="shared" si="4"/>
        <v>0</v>
      </c>
      <c r="BF152" s="162">
        <f t="shared" si="5"/>
        <v>0</v>
      </c>
      <c r="BG152" s="162">
        <f t="shared" si="6"/>
        <v>0</v>
      </c>
      <c r="BH152" s="162">
        <f t="shared" si="7"/>
        <v>0</v>
      </c>
      <c r="BI152" s="162">
        <f t="shared" si="8"/>
        <v>0</v>
      </c>
      <c r="BJ152" s="18" t="s">
        <v>82</v>
      </c>
      <c r="BK152" s="162">
        <f t="shared" si="9"/>
        <v>0</v>
      </c>
      <c r="BL152" s="18" t="s">
        <v>126</v>
      </c>
      <c r="BM152" s="161" t="s">
        <v>543</v>
      </c>
    </row>
    <row r="153" spans="1:65" s="2" customFormat="1" ht="24.2" customHeight="1">
      <c r="A153" s="33"/>
      <c r="B153" s="149"/>
      <c r="C153" s="150" t="s">
        <v>267</v>
      </c>
      <c r="D153" s="150" t="s">
        <v>203</v>
      </c>
      <c r="E153" s="151" t="s">
        <v>2946</v>
      </c>
      <c r="F153" s="152" t="s">
        <v>2947</v>
      </c>
      <c r="G153" s="153" t="s">
        <v>556</v>
      </c>
      <c r="H153" s="154">
        <v>25</v>
      </c>
      <c r="I153" s="155"/>
      <c r="J153" s="156">
        <f t="shared" si="0"/>
        <v>0</v>
      </c>
      <c r="K153" s="152" t="s">
        <v>1</v>
      </c>
      <c r="L153" s="34"/>
      <c r="M153" s="157" t="s">
        <v>1</v>
      </c>
      <c r="N153" s="158" t="s">
        <v>41</v>
      </c>
      <c r="O153" s="59"/>
      <c r="P153" s="159">
        <f t="shared" si="1"/>
        <v>0</v>
      </c>
      <c r="Q153" s="159">
        <v>0</v>
      </c>
      <c r="R153" s="159">
        <f t="shared" si="2"/>
        <v>0</v>
      </c>
      <c r="S153" s="159">
        <v>0</v>
      </c>
      <c r="T153" s="160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126</v>
      </c>
      <c r="AT153" s="161" t="s">
        <v>203</v>
      </c>
      <c r="AU153" s="161" t="s">
        <v>82</v>
      </c>
      <c r="AY153" s="18" t="s">
        <v>201</v>
      </c>
      <c r="BE153" s="162">
        <f t="shared" si="4"/>
        <v>0</v>
      </c>
      <c r="BF153" s="162">
        <f t="shared" si="5"/>
        <v>0</v>
      </c>
      <c r="BG153" s="162">
        <f t="shared" si="6"/>
        <v>0</v>
      </c>
      <c r="BH153" s="162">
        <f t="shared" si="7"/>
        <v>0</v>
      </c>
      <c r="BI153" s="162">
        <f t="shared" si="8"/>
        <v>0</v>
      </c>
      <c r="BJ153" s="18" t="s">
        <v>82</v>
      </c>
      <c r="BK153" s="162">
        <f t="shared" si="9"/>
        <v>0</v>
      </c>
      <c r="BL153" s="18" t="s">
        <v>126</v>
      </c>
      <c r="BM153" s="161" t="s">
        <v>553</v>
      </c>
    </row>
    <row r="154" spans="1:65" s="12" customFormat="1" ht="25.9" customHeight="1">
      <c r="B154" s="136"/>
      <c r="D154" s="137" t="s">
        <v>75</v>
      </c>
      <c r="E154" s="138" t="s">
        <v>2948</v>
      </c>
      <c r="F154" s="138" t="s">
        <v>2949</v>
      </c>
      <c r="I154" s="139"/>
      <c r="J154" s="140">
        <f>BK154</f>
        <v>0</v>
      </c>
      <c r="L154" s="136"/>
      <c r="M154" s="141"/>
      <c r="N154" s="142"/>
      <c r="O154" s="142"/>
      <c r="P154" s="143">
        <f>SUM(P155:P167)</f>
        <v>0</v>
      </c>
      <c r="Q154" s="142"/>
      <c r="R154" s="143">
        <f>SUM(R155:R167)</f>
        <v>0</v>
      </c>
      <c r="S154" s="142"/>
      <c r="T154" s="144">
        <f>SUM(T155:T167)</f>
        <v>0</v>
      </c>
      <c r="AR154" s="137" t="s">
        <v>82</v>
      </c>
      <c r="AT154" s="145" t="s">
        <v>75</v>
      </c>
      <c r="AU154" s="145" t="s">
        <v>76</v>
      </c>
      <c r="AY154" s="137" t="s">
        <v>201</v>
      </c>
      <c r="BK154" s="146">
        <f>SUM(BK155:BK167)</f>
        <v>0</v>
      </c>
    </row>
    <row r="155" spans="1:65" s="2" customFormat="1" ht="16.5" customHeight="1">
      <c r="A155" s="33"/>
      <c r="B155" s="149"/>
      <c r="C155" s="150" t="s">
        <v>441</v>
      </c>
      <c r="D155" s="150" t="s">
        <v>203</v>
      </c>
      <c r="E155" s="151" t="s">
        <v>2950</v>
      </c>
      <c r="F155" s="152" t="s">
        <v>2951</v>
      </c>
      <c r="G155" s="153" t="s">
        <v>721</v>
      </c>
      <c r="H155" s="154">
        <v>1</v>
      </c>
      <c r="I155" s="155"/>
      <c r="J155" s="156">
        <f t="shared" ref="J155:J167" si="10">ROUND(I155*H155,2)</f>
        <v>0</v>
      </c>
      <c r="K155" s="152" t="s">
        <v>1</v>
      </c>
      <c r="L155" s="34"/>
      <c r="M155" s="157" t="s">
        <v>1</v>
      </c>
      <c r="N155" s="158" t="s">
        <v>41</v>
      </c>
      <c r="O155" s="59"/>
      <c r="P155" s="159">
        <f t="shared" ref="P155:P167" si="11">O155*H155</f>
        <v>0</v>
      </c>
      <c r="Q155" s="159">
        <v>0</v>
      </c>
      <c r="R155" s="159">
        <f t="shared" ref="R155:R167" si="12">Q155*H155</f>
        <v>0</v>
      </c>
      <c r="S155" s="159">
        <v>0</v>
      </c>
      <c r="T155" s="160">
        <f t="shared" ref="T155:T167" si="13"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126</v>
      </c>
      <c r="AT155" s="161" t="s">
        <v>203</v>
      </c>
      <c r="AU155" s="161" t="s">
        <v>82</v>
      </c>
      <c r="AY155" s="18" t="s">
        <v>201</v>
      </c>
      <c r="BE155" s="162">
        <f t="shared" ref="BE155:BE167" si="14">IF(N155="základní",J155,0)</f>
        <v>0</v>
      </c>
      <c r="BF155" s="162">
        <f t="shared" ref="BF155:BF167" si="15">IF(N155="snížená",J155,0)</f>
        <v>0</v>
      </c>
      <c r="BG155" s="162">
        <f t="shared" ref="BG155:BG167" si="16">IF(N155="zákl. přenesená",J155,0)</f>
        <v>0</v>
      </c>
      <c r="BH155" s="162">
        <f t="shared" ref="BH155:BH167" si="17">IF(N155="sníž. přenesená",J155,0)</f>
        <v>0</v>
      </c>
      <c r="BI155" s="162">
        <f t="shared" ref="BI155:BI167" si="18">IF(N155="nulová",J155,0)</f>
        <v>0</v>
      </c>
      <c r="BJ155" s="18" t="s">
        <v>82</v>
      </c>
      <c r="BK155" s="162">
        <f t="shared" ref="BK155:BK167" si="19">ROUND(I155*H155,2)</f>
        <v>0</v>
      </c>
      <c r="BL155" s="18" t="s">
        <v>126</v>
      </c>
      <c r="BM155" s="161" t="s">
        <v>566</v>
      </c>
    </row>
    <row r="156" spans="1:65" s="2" customFormat="1" ht="16.5" customHeight="1">
      <c r="A156" s="33"/>
      <c r="B156" s="149"/>
      <c r="C156" s="150" t="s">
        <v>273</v>
      </c>
      <c r="D156" s="150" t="s">
        <v>203</v>
      </c>
      <c r="E156" s="151" t="s">
        <v>2952</v>
      </c>
      <c r="F156" s="152" t="s">
        <v>2953</v>
      </c>
      <c r="G156" s="153" t="s">
        <v>721</v>
      </c>
      <c r="H156" s="154">
        <v>1</v>
      </c>
      <c r="I156" s="155"/>
      <c r="J156" s="156">
        <f t="shared" si="10"/>
        <v>0</v>
      </c>
      <c r="K156" s="152" t="s">
        <v>1</v>
      </c>
      <c r="L156" s="34"/>
      <c r="M156" s="157" t="s">
        <v>1</v>
      </c>
      <c r="N156" s="158" t="s">
        <v>41</v>
      </c>
      <c r="O156" s="59"/>
      <c r="P156" s="159">
        <f t="shared" si="11"/>
        <v>0</v>
      </c>
      <c r="Q156" s="159">
        <v>0</v>
      </c>
      <c r="R156" s="159">
        <f t="shared" si="12"/>
        <v>0</v>
      </c>
      <c r="S156" s="159">
        <v>0</v>
      </c>
      <c r="T156" s="160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126</v>
      </c>
      <c r="AT156" s="161" t="s">
        <v>203</v>
      </c>
      <c r="AU156" s="161" t="s">
        <v>82</v>
      </c>
      <c r="AY156" s="18" t="s">
        <v>201</v>
      </c>
      <c r="BE156" s="162">
        <f t="shared" si="14"/>
        <v>0</v>
      </c>
      <c r="BF156" s="162">
        <f t="shared" si="15"/>
        <v>0</v>
      </c>
      <c r="BG156" s="162">
        <f t="shared" si="16"/>
        <v>0</v>
      </c>
      <c r="BH156" s="162">
        <f t="shared" si="17"/>
        <v>0</v>
      </c>
      <c r="BI156" s="162">
        <f t="shared" si="18"/>
        <v>0</v>
      </c>
      <c r="BJ156" s="18" t="s">
        <v>82</v>
      </c>
      <c r="BK156" s="162">
        <f t="shared" si="19"/>
        <v>0</v>
      </c>
      <c r="BL156" s="18" t="s">
        <v>126</v>
      </c>
      <c r="BM156" s="161" t="s">
        <v>579</v>
      </c>
    </row>
    <row r="157" spans="1:65" s="2" customFormat="1" ht="16.5" customHeight="1">
      <c r="A157" s="33"/>
      <c r="B157" s="149"/>
      <c r="C157" s="150" t="s">
        <v>451</v>
      </c>
      <c r="D157" s="150" t="s">
        <v>203</v>
      </c>
      <c r="E157" s="151" t="s">
        <v>2954</v>
      </c>
      <c r="F157" s="152" t="s">
        <v>2955</v>
      </c>
      <c r="G157" s="153" t="s">
        <v>721</v>
      </c>
      <c r="H157" s="154">
        <v>1</v>
      </c>
      <c r="I157" s="155"/>
      <c r="J157" s="156">
        <f t="shared" si="10"/>
        <v>0</v>
      </c>
      <c r="K157" s="152" t="s">
        <v>1</v>
      </c>
      <c r="L157" s="34"/>
      <c r="M157" s="157" t="s">
        <v>1</v>
      </c>
      <c r="N157" s="158" t="s">
        <v>41</v>
      </c>
      <c r="O157" s="59"/>
      <c r="P157" s="159">
        <f t="shared" si="11"/>
        <v>0</v>
      </c>
      <c r="Q157" s="159">
        <v>0</v>
      </c>
      <c r="R157" s="159">
        <f t="shared" si="12"/>
        <v>0</v>
      </c>
      <c r="S157" s="159">
        <v>0</v>
      </c>
      <c r="T157" s="160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126</v>
      </c>
      <c r="AT157" s="161" t="s">
        <v>203</v>
      </c>
      <c r="AU157" s="161" t="s">
        <v>82</v>
      </c>
      <c r="AY157" s="18" t="s">
        <v>201</v>
      </c>
      <c r="BE157" s="162">
        <f t="shared" si="14"/>
        <v>0</v>
      </c>
      <c r="BF157" s="162">
        <f t="shared" si="15"/>
        <v>0</v>
      </c>
      <c r="BG157" s="162">
        <f t="shared" si="16"/>
        <v>0</v>
      </c>
      <c r="BH157" s="162">
        <f t="shared" si="17"/>
        <v>0</v>
      </c>
      <c r="BI157" s="162">
        <f t="shared" si="18"/>
        <v>0</v>
      </c>
      <c r="BJ157" s="18" t="s">
        <v>82</v>
      </c>
      <c r="BK157" s="162">
        <f t="shared" si="19"/>
        <v>0</v>
      </c>
      <c r="BL157" s="18" t="s">
        <v>126</v>
      </c>
      <c r="BM157" s="161" t="s">
        <v>593</v>
      </c>
    </row>
    <row r="158" spans="1:65" s="2" customFormat="1" ht="16.5" customHeight="1">
      <c r="A158" s="33"/>
      <c r="B158" s="149"/>
      <c r="C158" s="150" t="s">
        <v>279</v>
      </c>
      <c r="D158" s="150" t="s">
        <v>203</v>
      </c>
      <c r="E158" s="151" t="s">
        <v>2956</v>
      </c>
      <c r="F158" s="152" t="s">
        <v>2957</v>
      </c>
      <c r="G158" s="153" t="s">
        <v>721</v>
      </c>
      <c r="H158" s="154">
        <v>1</v>
      </c>
      <c r="I158" s="155"/>
      <c r="J158" s="156">
        <f t="shared" si="10"/>
        <v>0</v>
      </c>
      <c r="K158" s="152" t="s">
        <v>1</v>
      </c>
      <c r="L158" s="34"/>
      <c r="M158" s="157" t="s">
        <v>1</v>
      </c>
      <c r="N158" s="158" t="s">
        <v>41</v>
      </c>
      <c r="O158" s="59"/>
      <c r="P158" s="159">
        <f t="shared" si="11"/>
        <v>0</v>
      </c>
      <c r="Q158" s="159">
        <v>0</v>
      </c>
      <c r="R158" s="159">
        <f t="shared" si="12"/>
        <v>0</v>
      </c>
      <c r="S158" s="159">
        <v>0</v>
      </c>
      <c r="T158" s="160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126</v>
      </c>
      <c r="AT158" s="161" t="s">
        <v>203</v>
      </c>
      <c r="AU158" s="161" t="s">
        <v>82</v>
      </c>
      <c r="AY158" s="18" t="s">
        <v>201</v>
      </c>
      <c r="BE158" s="162">
        <f t="shared" si="14"/>
        <v>0</v>
      </c>
      <c r="BF158" s="162">
        <f t="shared" si="15"/>
        <v>0</v>
      </c>
      <c r="BG158" s="162">
        <f t="shared" si="16"/>
        <v>0</v>
      </c>
      <c r="BH158" s="162">
        <f t="shared" si="17"/>
        <v>0</v>
      </c>
      <c r="BI158" s="162">
        <f t="shared" si="18"/>
        <v>0</v>
      </c>
      <c r="BJ158" s="18" t="s">
        <v>82</v>
      </c>
      <c r="BK158" s="162">
        <f t="shared" si="19"/>
        <v>0</v>
      </c>
      <c r="BL158" s="18" t="s">
        <v>126</v>
      </c>
      <c r="BM158" s="161" t="s">
        <v>603</v>
      </c>
    </row>
    <row r="159" spans="1:65" s="2" customFormat="1" ht="16.5" customHeight="1">
      <c r="A159" s="33"/>
      <c r="B159" s="149"/>
      <c r="C159" s="150" t="s">
        <v>461</v>
      </c>
      <c r="D159" s="150" t="s">
        <v>203</v>
      </c>
      <c r="E159" s="151" t="s">
        <v>2958</v>
      </c>
      <c r="F159" s="152" t="s">
        <v>2959</v>
      </c>
      <c r="G159" s="153" t="s">
        <v>721</v>
      </c>
      <c r="H159" s="154">
        <v>1</v>
      </c>
      <c r="I159" s="155"/>
      <c r="J159" s="156">
        <f t="shared" si="10"/>
        <v>0</v>
      </c>
      <c r="K159" s="152" t="s">
        <v>1</v>
      </c>
      <c r="L159" s="34"/>
      <c r="M159" s="157" t="s">
        <v>1</v>
      </c>
      <c r="N159" s="158" t="s">
        <v>41</v>
      </c>
      <c r="O159" s="59"/>
      <c r="P159" s="159">
        <f t="shared" si="11"/>
        <v>0</v>
      </c>
      <c r="Q159" s="159">
        <v>0</v>
      </c>
      <c r="R159" s="159">
        <f t="shared" si="12"/>
        <v>0</v>
      </c>
      <c r="S159" s="159">
        <v>0</v>
      </c>
      <c r="T159" s="160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126</v>
      </c>
      <c r="AT159" s="161" t="s">
        <v>203</v>
      </c>
      <c r="AU159" s="161" t="s">
        <v>82</v>
      </c>
      <c r="AY159" s="18" t="s">
        <v>201</v>
      </c>
      <c r="BE159" s="162">
        <f t="shared" si="14"/>
        <v>0</v>
      </c>
      <c r="BF159" s="162">
        <f t="shared" si="15"/>
        <v>0</v>
      </c>
      <c r="BG159" s="162">
        <f t="shared" si="16"/>
        <v>0</v>
      </c>
      <c r="BH159" s="162">
        <f t="shared" si="17"/>
        <v>0</v>
      </c>
      <c r="BI159" s="162">
        <f t="shared" si="18"/>
        <v>0</v>
      </c>
      <c r="BJ159" s="18" t="s">
        <v>82</v>
      </c>
      <c r="BK159" s="162">
        <f t="shared" si="19"/>
        <v>0</v>
      </c>
      <c r="BL159" s="18" t="s">
        <v>126</v>
      </c>
      <c r="BM159" s="161" t="s">
        <v>622</v>
      </c>
    </row>
    <row r="160" spans="1:65" s="2" customFormat="1" ht="21.75" customHeight="1">
      <c r="A160" s="33"/>
      <c r="B160" s="149"/>
      <c r="C160" s="150" t="s">
        <v>286</v>
      </c>
      <c r="D160" s="150" t="s">
        <v>203</v>
      </c>
      <c r="E160" s="151" t="s">
        <v>2960</v>
      </c>
      <c r="F160" s="152" t="s">
        <v>2961</v>
      </c>
      <c r="G160" s="153" t="s">
        <v>721</v>
      </c>
      <c r="H160" s="154">
        <v>1</v>
      </c>
      <c r="I160" s="155"/>
      <c r="J160" s="156">
        <f t="shared" si="10"/>
        <v>0</v>
      </c>
      <c r="K160" s="152" t="s">
        <v>1</v>
      </c>
      <c r="L160" s="34"/>
      <c r="M160" s="157" t="s">
        <v>1</v>
      </c>
      <c r="N160" s="158" t="s">
        <v>41</v>
      </c>
      <c r="O160" s="59"/>
      <c r="P160" s="159">
        <f t="shared" si="11"/>
        <v>0</v>
      </c>
      <c r="Q160" s="159">
        <v>0</v>
      </c>
      <c r="R160" s="159">
        <f t="shared" si="12"/>
        <v>0</v>
      </c>
      <c r="S160" s="159">
        <v>0</v>
      </c>
      <c r="T160" s="160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126</v>
      </c>
      <c r="AT160" s="161" t="s">
        <v>203</v>
      </c>
      <c r="AU160" s="161" t="s">
        <v>82</v>
      </c>
      <c r="AY160" s="18" t="s">
        <v>201</v>
      </c>
      <c r="BE160" s="162">
        <f t="shared" si="14"/>
        <v>0</v>
      </c>
      <c r="BF160" s="162">
        <f t="shared" si="15"/>
        <v>0</v>
      </c>
      <c r="BG160" s="162">
        <f t="shared" si="16"/>
        <v>0</v>
      </c>
      <c r="BH160" s="162">
        <f t="shared" si="17"/>
        <v>0</v>
      </c>
      <c r="BI160" s="162">
        <f t="shared" si="18"/>
        <v>0</v>
      </c>
      <c r="BJ160" s="18" t="s">
        <v>82</v>
      </c>
      <c r="BK160" s="162">
        <f t="shared" si="19"/>
        <v>0</v>
      </c>
      <c r="BL160" s="18" t="s">
        <v>126</v>
      </c>
      <c r="BM160" s="161" t="s">
        <v>631</v>
      </c>
    </row>
    <row r="161" spans="1:65" s="2" customFormat="1" ht="16.5" customHeight="1">
      <c r="A161" s="33"/>
      <c r="B161" s="149"/>
      <c r="C161" s="150" t="s">
        <v>472</v>
      </c>
      <c r="D161" s="150" t="s">
        <v>203</v>
      </c>
      <c r="E161" s="151" t="s">
        <v>2962</v>
      </c>
      <c r="F161" s="152" t="s">
        <v>2963</v>
      </c>
      <c r="G161" s="153" t="s">
        <v>2964</v>
      </c>
      <c r="H161" s="154">
        <v>6</v>
      </c>
      <c r="I161" s="155"/>
      <c r="J161" s="156">
        <f t="shared" si="10"/>
        <v>0</v>
      </c>
      <c r="K161" s="152" t="s">
        <v>1</v>
      </c>
      <c r="L161" s="34"/>
      <c r="M161" s="157" t="s">
        <v>1</v>
      </c>
      <c r="N161" s="158" t="s">
        <v>41</v>
      </c>
      <c r="O161" s="59"/>
      <c r="P161" s="159">
        <f t="shared" si="11"/>
        <v>0</v>
      </c>
      <c r="Q161" s="159">
        <v>0</v>
      </c>
      <c r="R161" s="159">
        <f t="shared" si="12"/>
        <v>0</v>
      </c>
      <c r="S161" s="159">
        <v>0</v>
      </c>
      <c r="T161" s="160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126</v>
      </c>
      <c r="AT161" s="161" t="s">
        <v>203</v>
      </c>
      <c r="AU161" s="161" t="s">
        <v>82</v>
      </c>
      <c r="AY161" s="18" t="s">
        <v>201</v>
      </c>
      <c r="BE161" s="162">
        <f t="shared" si="14"/>
        <v>0</v>
      </c>
      <c r="BF161" s="162">
        <f t="shared" si="15"/>
        <v>0</v>
      </c>
      <c r="BG161" s="162">
        <f t="shared" si="16"/>
        <v>0</v>
      </c>
      <c r="BH161" s="162">
        <f t="shared" si="17"/>
        <v>0</v>
      </c>
      <c r="BI161" s="162">
        <f t="shared" si="18"/>
        <v>0</v>
      </c>
      <c r="BJ161" s="18" t="s">
        <v>82</v>
      </c>
      <c r="BK161" s="162">
        <f t="shared" si="19"/>
        <v>0</v>
      </c>
      <c r="BL161" s="18" t="s">
        <v>126</v>
      </c>
      <c r="BM161" s="161" t="s">
        <v>642</v>
      </c>
    </row>
    <row r="162" spans="1:65" s="2" customFormat="1" ht="24.2" customHeight="1">
      <c r="A162" s="33"/>
      <c r="B162" s="149"/>
      <c r="C162" s="150" t="s">
        <v>292</v>
      </c>
      <c r="D162" s="150" t="s">
        <v>203</v>
      </c>
      <c r="E162" s="151" t="s">
        <v>2965</v>
      </c>
      <c r="F162" s="152" t="s">
        <v>2966</v>
      </c>
      <c r="G162" s="153" t="s">
        <v>721</v>
      </c>
      <c r="H162" s="154">
        <v>1</v>
      </c>
      <c r="I162" s="155"/>
      <c r="J162" s="156">
        <f t="shared" si="10"/>
        <v>0</v>
      </c>
      <c r="K162" s="152" t="s">
        <v>1</v>
      </c>
      <c r="L162" s="34"/>
      <c r="M162" s="157" t="s">
        <v>1</v>
      </c>
      <c r="N162" s="158" t="s">
        <v>41</v>
      </c>
      <c r="O162" s="59"/>
      <c r="P162" s="159">
        <f t="shared" si="11"/>
        <v>0</v>
      </c>
      <c r="Q162" s="159">
        <v>0</v>
      </c>
      <c r="R162" s="159">
        <f t="shared" si="12"/>
        <v>0</v>
      </c>
      <c r="S162" s="159">
        <v>0</v>
      </c>
      <c r="T162" s="160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1" t="s">
        <v>126</v>
      </c>
      <c r="AT162" s="161" t="s">
        <v>203</v>
      </c>
      <c r="AU162" s="161" t="s">
        <v>82</v>
      </c>
      <c r="AY162" s="18" t="s">
        <v>201</v>
      </c>
      <c r="BE162" s="162">
        <f t="shared" si="14"/>
        <v>0</v>
      </c>
      <c r="BF162" s="162">
        <f t="shared" si="15"/>
        <v>0</v>
      </c>
      <c r="BG162" s="162">
        <f t="shared" si="16"/>
        <v>0</v>
      </c>
      <c r="BH162" s="162">
        <f t="shared" si="17"/>
        <v>0</v>
      </c>
      <c r="BI162" s="162">
        <f t="shared" si="18"/>
        <v>0</v>
      </c>
      <c r="BJ162" s="18" t="s">
        <v>82</v>
      </c>
      <c r="BK162" s="162">
        <f t="shared" si="19"/>
        <v>0</v>
      </c>
      <c r="BL162" s="18" t="s">
        <v>126</v>
      </c>
      <c r="BM162" s="161" t="s">
        <v>664</v>
      </c>
    </row>
    <row r="163" spans="1:65" s="2" customFormat="1" ht="16.5" customHeight="1">
      <c r="A163" s="33"/>
      <c r="B163" s="149"/>
      <c r="C163" s="150" t="s">
        <v>485</v>
      </c>
      <c r="D163" s="150" t="s">
        <v>203</v>
      </c>
      <c r="E163" s="151" t="s">
        <v>2967</v>
      </c>
      <c r="F163" s="152" t="s">
        <v>2943</v>
      </c>
      <c r="G163" s="153" t="s">
        <v>556</v>
      </c>
      <c r="H163" s="154">
        <v>30</v>
      </c>
      <c r="I163" s="155"/>
      <c r="J163" s="156">
        <f t="shared" si="10"/>
        <v>0</v>
      </c>
      <c r="K163" s="152" t="s">
        <v>1</v>
      </c>
      <c r="L163" s="34"/>
      <c r="M163" s="157" t="s">
        <v>1</v>
      </c>
      <c r="N163" s="158" t="s">
        <v>41</v>
      </c>
      <c r="O163" s="59"/>
      <c r="P163" s="159">
        <f t="shared" si="11"/>
        <v>0</v>
      </c>
      <c r="Q163" s="159">
        <v>0</v>
      </c>
      <c r="R163" s="159">
        <f t="shared" si="12"/>
        <v>0</v>
      </c>
      <c r="S163" s="159">
        <v>0</v>
      </c>
      <c r="T163" s="160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126</v>
      </c>
      <c r="AT163" s="161" t="s">
        <v>203</v>
      </c>
      <c r="AU163" s="161" t="s">
        <v>82</v>
      </c>
      <c r="AY163" s="18" t="s">
        <v>201</v>
      </c>
      <c r="BE163" s="162">
        <f t="shared" si="14"/>
        <v>0</v>
      </c>
      <c r="BF163" s="162">
        <f t="shared" si="15"/>
        <v>0</v>
      </c>
      <c r="BG163" s="162">
        <f t="shared" si="16"/>
        <v>0</v>
      </c>
      <c r="BH163" s="162">
        <f t="shared" si="17"/>
        <v>0</v>
      </c>
      <c r="BI163" s="162">
        <f t="shared" si="18"/>
        <v>0</v>
      </c>
      <c r="BJ163" s="18" t="s">
        <v>82</v>
      </c>
      <c r="BK163" s="162">
        <f t="shared" si="19"/>
        <v>0</v>
      </c>
      <c r="BL163" s="18" t="s">
        <v>126</v>
      </c>
      <c r="BM163" s="161" t="s">
        <v>676</v>
      </c>
    </row>
    <row r="164" spans="1:65" s="2" customFormat="1" ht="16.5" customHeight="1">
      <c r="A164" s="33"/>
      <c r="B164" s="149"/>
      <c r="C164" s="150" t="s">
        <v>297</v>
      </c>
      <c r="D164" s="150" t="s">
        <v>203</v>
      </c>
      <c r="E164" s="151" t="s">
        <v>2711</v>
      </c>
      <c r="F164" s="152" t="s">
        <v>2712</v>
      </c>
      <c r="G164" s="153" t="s">
        <v>556</v>
      </c>
      <c r="H164" s="154">
        <v>30</v>
      </c>
      <c r="I164" s="155"/>
      <c r="J164" s="156">
        <f t="shared" si="10"/>
        <v>0</v>
      </c>
      <c r="K164" s="152" t="s">
        <v>1</v>
      </c>
      <c r="L164" s="34"/>
      <c r="M164" s="157" t="s">
        <v>1</v>
      </c>
      <c r="N164" s="158" t="s">
        <v>41</v>
      </c>
      <c r="O164" s="59"/>
      <c r="P164" s="159">
        <f t="shared" si="11"/>
        <v>0</v>
      </c>
      <c r="Q164" s="159">
        <v>0</v>
      </c>
      <c r="R164" s="159">
        <f t="shared" si="12"/>
        <v>0</v>
      </c>
      <c r="S164" s="159">
        <v>0</v>
      </c>
      <c r="T164" s="160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126</v>
      </c>
      <c r="AT164" s="161" t="s">
        <v>203</v>
      </c>
      <c r="AU164" s="161" t="s">
        <v>82</v>
      </c>
      <c r="AY164" s="18" t="s">
        <v>201</v>
      </c>
      <c r="BE164" s="162">
        <f t="shared" si="14"/>
        <v>0</v>
      </c>
      <c r="BF164" s="162">
        <f t="shared" si="15"/>
        <v>0</v>
      </c>
      <c r="BG164" s="162">
        <f t="shared" si="16"/>
        <v>0</v>
      </c>
      <c r="BH164" s="162">
        <f t="shared" si="17"/>
        <v>0</v>
      </c>
      <c r="BI164" s="162">
        <f t="shared" si="18"/>
        <v>0</v>
      </c>
      <c r="BJ164" s="18" t="s">
        <v>82</v>
      </c>
      <c r="BK164" s="162">
        <f t="shared" si="19"/>
        <v>0</v>
      </c>
      <c r="BL164" s="18" t="s">
        <v>126</v>
      </c>
      <c r="BM164" s="161" t="s">
        <v>684</v>
      </c>
    </row>
    <row r="165" spans="1:65" s="2" customFormat="1" ht="24.2" customHeight="1">
      <c r="A165" s="33"/>
      <c r="B165" s="149"/>
      <c r="C165" s="150" t="s">
        <v>494</v>
      </c>
      <c r="D165" s="150" t="s">
        <v>203</v>
      </c>
      <c r="E165" s="151" t="s">
        <v>2713</v>
      </c>
      <c r="F165" s="152" t="s">
        <v>2714</v>
      </c>
      <c r="G165" s="153" t="s">
        <v>556</v>
      </c>
      <c r="H165" s="154">
        <v>30</v>
      </c>
      <c r="I165" s="155"/>
      <c r="J165" s="156">
        <f t="shared" si="10"/>
        <v>0</v>
      </c>
      <c r="K165" s="152" t="s">
        <v>1</v>
      </c>
      <c r="L165" s="34"/>
      <c r="M165" s="157" t="s">
        <v>1</v>
      </c>
      <c r="N165" s="158" t="s">
        <v>41</v>
      </c>
      <c r="O165" s="59"/>
      <c r="P165" s="159">
        <f t="shared" si="11"/>
        <v>0</v>
      </c>
      <c r="Q165" s="159">
        <v>0</v>
      </c>
      <c r="R165" s="159">
        <f t="shared" si="12"/>
        <v>0</v>
      </c>
      <c r="S165" s="159">
        <v>0</v>
      </c>
      <c r="T165" s="160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1" t="s">
        <v>126</v>
      </c>
      <c r="AT165" s="161" t="s">
        <v>203</v>
      </c>
      <c r="AU165" s="161" t="s">
        <v>82</v>
      </c>
      <c r="AY165" s="18" t="s">
        <v>201</v>
      </c>
      <c r="BE165" s="162">
        <f t="shared" si="14"/>
        <v>0</v>
      </c>
      <c r="BF165" s="162">
        <f t="shared" si="15"/>
        <v>0</v>
      </c>
      <c r="BG165" s="162">
        <f t="shared" si="16"/>
        <v>0</v>
      </c>
      <c r="BH165" s="162">
        <f t="shared" si="17"/>
        <v>0</v>
      </c>
      <c r="BI165" s="162">
        <f t="shared" si="18"/>
        <v>0</v>
      </c>
      <c r="BJ165" s="18" t="s">
        <v>82</v>
      </c>
      <c r="BK165" s="162">
        <f t="shared" si="19"/>
        <v>0</v>
      </c>
      <c r="BL165" s="18" t="s">
        <v>126</v>
      </c>
      <c r="BM165" s="161" t="s">
        <v>709</v>
      </c>
    </row>
    <row r="166" spans="1:65" s="2" customFormat="1" ht="16.5" customHeight="1">
      <c r="A166" s="33"/>
      <c r="B166" s="149"/>
      <c r="C166" s="150" t="s">
        <v>498</v>
      </c>
      <c r="D166" s="150" t="s">
        <v>203</v>
      </c>
      <c r="E166" s="151" t="s">
        <v>2968</v>
      </c>
      <c r="F166" s="152" t="s">
        <v>2969</v>
      </c>
      <c r="G166" s="153" t="s">
        <v>721</v>
      </c>
      <c r="H166" s="154">
        <v>1</v>
      </c>
      <c r="I166" s="155"/>
      <c r="J166" s="156">
        <f t="shared" si="10"/>
        <v>0</v>
      </c>
      <c r="K166" s="152" t="s">
        <v>1</v>
      </c>
      <c r="L166" s="34"/>
      <c r="M166" s="157" t="s">
        <v>1</v>
      </c>
      <c r="N166" s="158" t="s">
        <v>41</v>
      </c>
      <c r="O166" s="59"/>
      <c r="P166" s="159">
        <f t="shared" si="11"/>
        <v>0</v>
      </c>
      <c r="Q166" s="159">
        <v>0</v>
      </c>
      <c r="R166" s="159">
        <f t="shared" si="12"/>
        <v>0</v>
      </c>
      <c r="S166" s="159">
        <v>0</v>
      </c>
      <c r="T166" s="160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1" t="s">
        <v>126</v>
      </c>
      <c r="AT166" s="161" t="s">
        <v>203</v>
      </c>
      <c r="AU166" s="161" t="s">
        <v>82</v>
      </c>
      <c r="AY166" s="18" t="s">
        <v>201</v>
      </c>
      <c r="BE166" s="162">
        <f t="shared" si="14"/>
        <v>0</v>
      </c>
      <c r="BF166" s="162">
        <f t="shared" si="15"/>
        <v>0</v>
      </c>
      <c r="BG166" s="162">
        <f t="shared" si="16"/>
        <v>0</v>
      </c>
      <c r="BH166" s="162">
        <f t="shared" si="17"/>
        <v>0</v>
      </c>
      <c r="BI166" s="162">
        <f t="shared" si="18"/>
        <v>0</v>
      </c>
      <c r="BJ166" s="18" t="s">
        <v>82</v>
      </c>
      <c r="BK166" s="162">
        <f t="shared" si="19"/>
        <v>0</v>
      </c>
      <c r="BL166" s="18" t="s">
        <v>126</v>
      </c>
      <c r="BM166" s="161" t="s">
        <v>718</v>
      </c>
    </row>
    <row r="167" spans="1:65" s="2" customFormat="1" ht="24.2" customHeight="1">
      <c r="A167" s="33"/>
      <c r="B167" s="149"/>
      <c r="C167" s="150" t="s">
        <v>502</v>
      </c>
      <c r="D167" s="150" t="s">
        <v>203</v>
      </c>
      <c r="E167" s="151" t="s">
        <v>2970</v>
      </c>
      <c r="F167" s="152" t="s">
        <v>2825</v>
      </c>
      <c r="G167" s="153" t="s">
        <v>556</v>
      </c>
      <c r="H167" s="154">
        <v>30</v>
      </c>
      <c r="I167" s="155"/>
      <c r="J167" s="156">
        <f t="shared" si="10"/>
        <v>0</v>
      </c>
      <c r="K167" s="152" t="s">
        <v>1</v>
      </c>
      <c r="L167" s="34"/>
      <c r="M167" s="157" t="s">
        <v>1</v>
      </c>
      <c r="N167" s="158" t="s">
        <v>41</v>
      </c>
      <c r="O167" s="59"/>
      <c r="P167" s="159">
        <f t="shared" si="11"/>
        <v>0</v>
      </c>
      <c r="Q167" s="159">
        <v>0</v>
      </c>
      <c r="R167" s="159">
        <f t="shared" si="12"/>
        <v>0</v>
      </c>
      <c r="S167" s="159">
        <v>0</v>
      </c>
      <c r="T167" s="160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1" t="s">
        <v>126</v>
      </c>
      <c r="AT167" s="161" t="s">
        <v>203</v>
      </c>
      <c r="AU167" s="161" t="s">
        <v>82</v>
      </c>
      <c r="AY167" s="18" t="s">
        <v>201</v>
      </c>
      <c r="BE167" s="162">
        <f t="shared" si="14"/>
        <v>0</v>
      </c>
      <c r="BF167" s="162">
        <f t="shared" si="15"/>
        <v>0</v>
      </c>
      <c r="BG167" s="162">
        <f t="shared" si="16"/>
        <v>0</v>
      </c>
      <c r="BH167" s="162">
        <f t="shared" si="17"/>
        <v>0</v>
      </c>
      <c r="BI167" s="162">
        <f t="shared" si="18"/>
        <v>0</v>
      </c>
      <c r="BJ167" s="18" t="s">
        <v>82</v>
      </c>
      <c r="BK167" s="162">
        <f t="shared" si="19"/>
        <v>0</v>
      </c>
      <c r="BL167" s="18" t="s">
        <v>126</v>
      </c>
      <c r="BM167" s="161" t="s">
        <v>727</v>
      </c>
    </row>
    <row r="168" spans="1:65" s="12" customFormat="1" ht="25.9" customHeight="1">
      <c r="B168" s="136"/>
      <c r="D168" s="137" t="s">
        <v>75</v>
      </c>
      <c r="E168" s="138" t="s">
        <v>2971</v>
      </c>
      <c r="F168" s="138" t="s">
        <v>2972</v>
      </c>
      <c r="I168" s="139"/>
      <c r="J168" s="140">
        <f>BK168</f>
        <v>0</v>
      </c>
      <c r="L168" s="136"/>
      <c r="M168" s="141"/>
      <c r="N168" s="142"/>
      <c r="O168" s="142"/>
      <c r="P168" s="143">
        <f>SUM(P169:P173)</f>
        <v>0</v>
      </c>
      <c r="Q168" s="142"/>
      <c r="R168" s="143">
        <f>SUM(R169:R173)</f>
        <v>0</v>
      </c>
      <c r="S168" s="142"/>
      <c r="T168" s="144">
        <f>SUM(T169:T173)</f>
        <v>0</v>
      </c>
      <c r="AR168" s="137" t="s">
        <v>82</v>
      </c>
      <c r="AT168" s="145" t="s">
        <v>75</v>
      </c>
      <c r="AU168" s="145" t="s">
        <v>76</v>
      </c>
      <c r="AY168" s="137" t="s">
        <v>201</v>
      </c>
      <c r="BK168" s="146">
        <f>SUM(BK169:BK173)</f>
        <v>0</v>
      </c>
    </row>
    <row r="169" spans="1:65" s="2" customFormat="1" ht="16.5" customHeight="1">
      <c r="A169" s="33"/>
      <c r="B169" s="149"/>
      <c r="C169" s="150" t="s">
        <v>508</v>
      </c>
      <c r="D169" s="150" t="s">
        <v>203</v>
      </c>
      <c r="E169" s="151" t="s">
        <v>2973</v>
      </c>
      <c r="F169" s="152" t="s">
        <v>2974</v>
      </c>
      <c r="G169" s="153" t="s">
        <v>721</v>
      </c>
      <c r="H169" s="154">
        <v>2</v>
      </c>
      <c r="I169" s="155"/>
      <c r="J169" s="156">
        <f>ROUND(I169*H169,2)</f>
        <v>0</v>
      </c>
      <c r="K169" s="152" t="s">
        <v>1</v>
      </c>
      <c r="L169" s="34"/>
      <c r="M169" s="157" t="s">
        <v>1</v>
      </c>
      <c r="N169" s="158" t="s">
        <v>41</v>
      </c>
      <c r="O169" s="59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1" t="s">
        <v>126</v>
      </c>
      <c r="AT169" s="161" t="s">
        <v>203</v>
      </c>
      <c r="AU169" s="161" t="s">
        <v>82</v>
      </c>
      <c r="AY169" s="18" t="s">
        <v>201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8" t="s">
        <v>82</v>
      </c>
      <c r="BK169" s="162">
        <f>ROUND(I169*H169,2)</f>
        <v>0</v>
      </c>
      <c r="BL169" s="18" t="s">
        <v>126</v>
      </c>
      <c r="BM169" s="161" t="s">
        <v>740</v>
      </c>
    </row>
    <row r="170" spans="1:65" s="2" customFormat="1" ht="21.75" customHeight="1">
      <c r="A170" s="33"/>
      <c r="B170" s="149"/>
      <c r="C170" s="150" t="s">
        <v>514</v>
      </c>
      <c r="D170" s="150" t="s">
        <v>203</v>
      </c>
      <c r="E170" s="151" t="s">
        <v>2975</v>
      </c>
      <c r="F170" s="152" t="s">
        <v>2976</v>
      </c>
      <c r="G170" s="153" t="s">
        <v>721</v>
      </c>
      <c r="H170" s="154">
        <v>2</v>
      </c>
      <c r="I170" s="155"/>
      <c r="J170" s="156">
        <f>ROUND(I170*H170,2)</f>
        <v>0</v>
      </c>
      <c r="K170" s="152" t="s">
        <v>1</v>
      </c>
      <c r="L170" s="34"/>
      <c r="M170" s="157" t="s">
        <v>1</v>
      </c>
      <c r="N170" s="158" t="s">
        <v>41</v>
      </c>
      <c r="O170" s="59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1" t="s">
        <v>126</v>
      </c>
      <c r="AT170" s="161" t="s">
        <v>203</v>
      </c>
      <c r="AU170" s="161" t="s">
        <v>82</v>
      </c>
      <c r="AY170" s="18" t="s">
        <v>201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8" t="s">
        <v>82</v>
      </c>
      <c r="BK170" s="162">
        <f>ROUND(I170*H170,2)</f>
        <v>0</v>
      </c>
      <c r="BL170" s="18" t="s">
        <v>126</v>
      </c>
      <c r="BM170" s="161" t="s">
        <v>750</v>
      </c>
    </row>
    <row r="171" spans="1:65" s="2" customFormat="1" ht="21.75" customHeight="1">
      <c r="A171" s="33"/>
      <c r="B171" s="149"/>
      <c r="C171" s="150" t="s">
        <v>518</v>
      </c>
      <c r="D171" s="150" t="s">
        <v>203</v>
      </c>
      <c r="E171" s="151" t="s">
        <v>2977</v>
      </c>
      <c r="F171" s="152" t="s">
        <v>2978</v>
      </c>
      <c r="G171" s="153" t="s">
        <v>721</v>
      </c>
      <c r="H171" s="154">
        <v>1</v>
      </c>
      <c r="I171" s="155"/>
      <c r="J171" s="156">
        <f>ROUND(I171*H171,2)</f>
        <v>0</v>
      </c>
      <c r="K171" s="152" t="s">
        <v>1</v>
      </c>
      <c r="L171" s="34"/>
      <c r="M171" s="157" t="s">
        <v>1</v>
      </c>
      <c r="N171" s="158" t="s">
        <v>41</v>
      </c>
      <c r="O171" s="59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1" t="s">
        <v>126</v>
      </c>
      <c r="AT171" s="161" t="s">
        <v>203</v>
      </c>
      <c r="AU171" s="161" t="s">
        <v>82</v>
      </c>
      <c r="AY171" s="18" t="s">
        <v>201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8" t="s">
        <v>82</v>
      </c>
      <c r="BK171" s="162">
        <f>ROUND(I171*H171,2)</f>
        <v>0</v>
      </c>
      <c r="BL171" s="18" t="s">
        <v>126</v>
      </c>
      <c r="BM171" s="161" t="s">
        <v>758</v>
      </c>
    </row>
    <row r="172" spans="1:65" s="2" customFormat="1" ht="24.2" customHeight="1">
      <c r="A172" s="33"/>
      <c r="B172" s="149"/>
      <c r="C172" s="150" t="s">
        <v>524</v>
      </c>
      <c r="D172" s="150" t="s">
        <v>203</v>
      </c>
      <c r="E172" s="151" t="s">
        <v>2979</v>
      </c>
      <c r="F172" s="152" t="s">
        <v>2943</v>
      </c>
      <c r="G172" s="153" t="s">
        <v>556</v>
      </c>
      <c r="H172" s="154">
        <v>150</v>
      </c>
      <c r="I172" s="155"/>
      <c r="J172" s="156">
        <f>ROUND(I172*H172,2)</f>
        <v>0</v>
      </c>
      <c r="K172" s="152" t="s">
        <v>1</v>
      </c>
      <c r="L172" s="34"/>
      <c r="M172" s="157" t="s">
        <v>1</v>
      </c>
      <c r="N172" s="158" t="s">
        <v>41</v>
      </c>
      <c r="O172" s="59"/>
      <c r="P172" s="159">
        <f>O172*H172</f>
        <v>0</v>
      </c>
      <c r="Q172" s="159">
        <v>0</v>
      </c>
      <c r="R172" s="159">
        <f>Q172*H172</f>
        <v>0</v>
      </c>
      <c r="S172" s="159">
        <v>0</v>
      </c>
      <c r="T172" s="160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1" t="s">
        <v>126</v>
      </c>
      <c r="AT172" s="161" t="s">
        <v>203</v>
      </c>
      <c r="AU172" s="161" t="s">
        <v>82</v>
      </c>
      <c r="AY172" s="18" t="s">
        <v>201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8" t="s">
        <v>82</v>
      </c>
      <c r="BK172" s="162">
        <f>ROUND(I172*H172,2)</f>
        <v>0</v>
      </c>
      <c r="BL172" s="18" t="s">
        <v>126</v>
      </c>
      <c r="BM172" s="161" t="s">
        <v>766</v>
      </c>
    </row>
    <row r="173" spans="1:65" s="2" customFormat="1" ht="24.2" customHeight="1">
      <c r="A173" s="33"/>
      <c r="B173" s="149"/>
      <c r="C173" s="150" t="s">
        <v>532</v>
      </c>
      <c r="D173" s="150" t="s">
        <v>203</v>
      </c>
      <c r="E173" s="151" t="s">
        <v>2980</v>
      </c>
      <c r="F173" s="152" t="s">
        <v>2981</v>
      </c>
      <c r="G173" s="153" t="s">
        <v>556</v>
      </c>
      <c r="H173" s="154">
        <v>150</v>
      </c>
      <c r="I173" s="155"/>
      <c r="J173" s="156">
        <f>ROUND(I173*H173,2)</f>
        <v>0</v>
      </c>
      <c r="K173" s="152" t="s">
        <v>1</v>
      </c>
      <c r="L173" s="34"/>
      <c r="M173" s="157" t="s">
        <v>1</v>
      </c>
      <c r="N173" s="158" t="s">
        <v>41</v>
      </c>
      <c r="O173" s="59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126</v>
      </c>
      <c r="AT173" s="161" t="s">
        <v>203</v>
      </c>
      <c r="AU173" s="161" t="s">
        <v>82</v>
      </c>
      <c r="AY173" s="18" t="s">
        <v>201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8" t="s">
        <v>82</v>
      </c>
      <c r="BK173" s="162">
        <f>ROUND(I173*H173,2)</f>
        <v>0</v>
      </c>
      <c r="BL173" s="18" t="s">
        <v>126</v>
      </c>
      <c r="BM173" s="161" t="s">
        <v>775</v>
      </c>
    </row>
    <row r="174" spans="1:65" s="12" customFormat="1" ht="25.9" customHeight="1">
      <c r="B174" s="136"/>
      <c r="D174" s="137" t="s">
        <v>75</v>
      </c>
      <c r="E174" s="138" t="s">
        <v>2982</v>
      </c>
      <c r="F174" s="138" t="s">
        <v>2983</v>
      </c>
      <c r="I174" s="139"/>
      <c r="J174" s="140">
        <f>BK174</f>
        <v>0</v>
      </c>
      <c r="L174" s="136"/>
      <c r="M174" s="141"/>
      <c r="N174" s="142"/>
      <c r="O174" s="142"/>
      <c r="P174" s="143">
        <f>SUM(P175:P181)</f>
        <v>0</v>
      </c>
      <c r="Q174" s="142"/>
      <c r="R174" s="143">
        <f>SUM(R175:R181)</f>
        <v>0</v>
      </c>
      <c r="S174" s="142"/>
      <c r="T174" s="144">
        <f>SUM(T175:T181)</f>
        <v>0</v>
      </c>
      <c r="AR174" s="137" t="s">
        <v>82</v>
      </c>
      <c r="AT174" s="145" t="s">
        <v>75</v>
      </c>
      <c r="AU174" s="145" t="s">
        <v>76</v>
      </c>
      <c r="AY174" s="137" t="s">
        <v>201</v>
      </c>
      <c r="BK174" s="146">
        <f>SUM(BK175:BK181)</f>
        <v>0</v>
      </c>
    </row>
    <row r="175" spans="1:65" s="2" customFormat="1" ht="21.75" customHeight="1">
      <c r="A175" s="33"/>
      <c r="B175" s="149"/>
      <c r="C175" s="150" t="s">
        <v>539</v>
      </c>
      <c r="D175" s="150" t="s">
        <v>203</v>
      </c>
      <c r="E175" s="151" t="s">
        <v>2984</v>
      </c>
      <c r="F175" s="152" t="s">
        <v>2985</v>
      </c>
      <c r="G175" s="153" t="s">
        <v>721</v>
      </c>
      <c r="H175" s="154">
        <v>1</v>
      </c>
      <c r="I175" s="155"/>
      <c r="J175" s="156">
        <f t="shared" ref="J175:J181" si="20">ROUND(I175*H175,2)</f>
        <v>0</v>
      </c>
      <c r="K175" s="152" t="s">
        <v>1</v>
      </c>
      <c r="L175" s="34"/>
      <c r="M175" s="157" t="s">
        <v>1</v>
      </c>
      <c r="N175" s="158" t="s">
        <v>41</v>
      </c>
      <c r="O175" s="59"/>
      <c r="P175" s="159">
        <f t="shared" ref="P175:P181" si="21">O175*H175</f>
        <v>0</v>
      </c>
      <c r="Q175" s="159">
        <v>0</v>
      </c>
      <c r="R175" s="159">
        <f t="shared" ref="R175:R181" si="22">Q175*H175</f>
        <v>0</v>
      </c>
      <c r="S175" s="159">
        <v>0</v>
      </c>
      <c r="T175" s="160">
        <f t="shared" ref="T175:T181" si="23"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1" t="s">
        <v>126</v>
      </c>
      <c r="AT175" s="161" t="s">
        <v>203</v>
      </c>
      <c r="AU175" s="161" t="s">
        <v>82</v>
      </c>
      <c r="AY175" s="18" t="s">
        <v>201</v>
      </c>
      <c r="BE175" s="162">
        <f t="shared" ref="BE175:BE181" si="24">IF(N175="základní",J175,0)</f>
        <v>0</v>
      </c>
      <c r="BF175" s="162">
        <f t="shared" ref="BF175:BF181" si="25">IF(N175="snížená",J175,0)</f>
        <v>0</v>
      </c>
      <c r="BG175" s="162">
        <f t="shared" ref="BG175:BG181" si="26">IF(N175="zákl. přenesená",J175,0)</f>
        <v>0</v>
      </c>
      <c r="BH175" s="162">
        <f t="shared" ref="BH175:BH181" si="27">IF(N175="sníž. přenesená",J175,0)</f>
        <v>0</v>
      </c>
      <c r="BI175" s="162">
        <f t="shared" ref="BI175:BI181" si="28">IF(N175="nulová",J175,0)</f>
        <v>0</v>
      </c>
      <c r="BJ175" s="18" t="s">
        <v>82</v>
      </c>
      <c r="BK175" s="162">
        <f t="shared" ref="BK175:BK181" si="29">ROUND(I175*H175,2)</f>
        <v>0</v>
      </c>
      <c r="BL175" s="18" t="s">
        <v>126</v>
      </c>
      <c r="BM175" s="161" t="s">
        <v>786</v>
      </c>
    </row>
    <row r="176" spans="1:65" s="2" customFormat="1" ht="16.5" customHeight="1">
      <c r="A176" s="33"/>
      <c r="B176" s="149"/>
      <c r="C176" s="150" t="s">
        <v>543</v>
      </c>
      <c r="D176" s="150" t="s">
        <v>203</v>
      </c>
      <c r="E176" s="151" t="s">
        <v>2986</v>
      </c>
      <c r="F176" s="152" t="s">
        <v>2987</v>
      </c>
      <c r="G176" s="153" t="s">
        <v>721</v>
      </c>
      <c r="H176" s="154">
        <v>1</v>
      </c>
      <c r="I176" s="155"/>
      <c r="J176" s="156">
        <f t="shared" si="20"/>
        <v>0</v>
      </c>
      <c r="K176" s="152" t="s">
        <v>1</v>
      </c>
      <c r="L176" s="34"/>
      <c r="M176" s="157" t="s">
        <v>1</v>
      </c>
      <c r="N176" s="158" t="s">
        <v>41</v>
      </c>
      <c r="O176" s="59"/>
      <c r="P176" s="159">
        <f t="shared" si="21"/>
        <v>0</v>
      </c>
      <c r="Q176" s="159">
        <v>0</v>
      </c>
      <c r="R176" s="159">
        <f t="shared" si="22"/>
        <v>0</v>
      </c>
      <c r="S176" s="159">
        <v>0</v>
      </c>
      <c r="T176" s="160">
        <f t="shared" si="2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1" t="s">
        <v>126</v>
      </c>
      <c r="AT176" s="161" t="s">
        <v>203</v>
      </c>
      <c r="AU176" s="161" t="s">
        <v>82</v>
      </c>
      <c r="AY176" s="18" t="s">
        <v>201</v>
      </c>
      <c r="BE176" s="162">
        <f t="shared" si="24"/>
        <v>0</v>
      </c>
      <c r="BF176" s="162">
        <f t="shared" si="25"/>
        <v>0</v>
      </c>
      <c r="BG176" s="162">
        <f t="shared" si="26"/>
        <v>0</v>
      </c>
      <c r="BH176" s="162">
        <f t="shared" si="27"/>
        <v>0</v>
      </c>
      <c r="BI176" s="162">
        <f t="shared" si="28"/>
        <v>0</v>
      </c>
      <c r="BJ176" s="18" t="s">
        <v>82</v>
      </c>
      <c r="BK176" s="162">
        <f t="shared" si="29"/>
        <v>0</v>
      </c>
      <c r="BL176" s="18" t="s">
        <v>126</v>
      </c>
      <c r="BM176" s="161" t="s">
        <v>795</v>
      </c>
    </row>
    <row r="177" spans="1:65" s="2" customFormat="1" ht="16.5" customHeight="1">
      <c r="A177" s="33"/>
      <c r="B177" s="149"/>
      <c r="C177" s="150" t="s">
        <v>549</v>
      </c>
      <c r="D177" s="150" t="s">
        <v>203</v>
      </c>
      <c r="E177" s="151" t="s">
        <v>2988</v>
      </c>
      <c r="F177" s="152" t="s">
        <v>2989</v>
      </c>
      <c r="G177" s="153" t="s">
        <v>721</v>
      </c>
      <c r="H177" s="154">
        <v>1</v>
      </c>
      <c r="I177" s="155"/>
      <c r="J177" s="156">
        <f t="shared" si="20"/>
        <v>0</v>
      </c>
      <c r="K177" s="152" t="s">
        <v>1</v>
      </c>
      <c r="L177" s="34"/>
      <c r="M177" s="157" t="s">
        <v>1</v>
      </c>
      <c r="N177" s="158" t="s">
        <v>41</v>
      </c>
      <c r="O177" s="59"/>
      <c r="P177" s="159">
        <f t="shared" si="21"/>
        <v>0</v>
      </c>
      <c r="Q177" s="159">
        <v>0</v>
      </c>
      <c r="R177" s="159">
        <f t="shared" si="22"/>
        <v>0</v>
      </c>
      <c r="S177" s="159">
        <v>0</v>
      </c>
      <c r="T177" s="160">
        <f t="shared" si="2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1" t="s">
        <v>126</v>
      </c>
      <c r="AT177" s="161" t="s">
        <v>203</v>
      </c>
      <c r="AU177" s="161" t="s">
        <v>82</v>
      </c>
      <c r="AY177" s="18" t="s">
        <v>201</v>
      </c>
      <c r="BE177" s="162">
        <f t="shared" si="24"/>
        <v>0</v>
      </c>
      <c r="BF177" s="162">
        <f t="shared" si="25"/>
        <v>0</v>
      </c>
      <c r="BG177" s="162">
        <f t="shared" si="26"/>
        <v>0</v>
      </c>
      <c r="BH177" s="162">
        <f t="shared" si="27"/>
        <v>0</v>
      </c>
      <c r="BI177" s="162">
        <f t="shared" si="28"/>
        <v>0</v>
      </c>
      <c r="BJ177" s="18" t="s">
        <v>82</v>
      </c>
      <c r="BK177" s="162">
        <f t="shared" si="29"/>
        <v>0</v>
      </c>
      <c r="BL177" s="18" t="s">
        <v>126</v>
      </c>
      <c r="BM177" s="161" t="s">
        <v>804</v>
      </c>
    </row>
    <row r="178" spans="1:65" s="2" customFormat="1" ht="16.5" customHeight="1">
      <c r="A178" s="33"/>
      <c r="B178" s="149"/>
      <c r="C178" s="150" t="s">
        <v>553</v>
      </c>
      <c r="D178" s="150" t="s">
        <v>203</v>
      </c>
      <c r="E178" s="151" t="s">
        <v>2990</v>
      </c>
      <c r="F178" s="152" t="s">
        <v>2991</v>
      </c>
      <c r="G178" s="153" t="s">
        <v>721</v>
      </c>
      <c r="H178" s="154">
        <v>11</v>
      </c>
      <c r="I178" s="155"/>
      <c r="J178" s="156">
        <f t="shared" si="20"/>
        <v>0</v>
      </c>
      <c r="K178" s="152" t="s">
        <v>1</v>
      </c>
      <c r="L178" s="34"/>
      <c r="M178" s="157" t="s">
        <v>1</v>
      </c>
      <c r="N178" s="158" t="s">
        <v>41</v>
      </c>
      <c r="O178" s="59"/>
      <c r="P178" s="159">
        <f t="shared" si="21"/>
        <v>0</v>
      </c>
      <c r="Q178" s="159">
        <v>0</v>
      </c>
      <c r="R178" s="159">
        <f t="shared" si="22"/>
        <v>0</v>
      </c>
      <c r="S178" s="159">
        <v>0</v>
      </c>
      <c r="T178" s="160">
        <f t="shared" si="2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1" t="s">
        <v>126</v>
      </c>
      <c r="AT178" s="161" t="s">
        <v>203</v>
      </c>
      <c r="AU178" s="161" t="s">
        <v>82</v>
      </c>
      <c r="AY178" s="18" t="s">
        <v>201</v>
      </c>
      <c r="BE178" s="162">
        <f t="shared" si="24"/>
        <v>0</v>
      </c>
      <c r="BF178" s="162">
        <f t="shared" si="25"/>
        <v>0</v>
      </c>
      <c r="BG178" s="162">
        <f t="shared" si="26"/>
        <v>0</v>
      </c>
      <c r="BH178" s="162">
        <f t="shared" si="27"/>
        <v>0</v>
      </c>
      <c r="BI178" s="162">
        <f t="shared" si="28"/>
        <v>0</v>
      </c>
      <c r="BJ178" s="18" t="s">
        <v>82</v>
      </c>
      <c r="BK178" s="162">
        <f t="shared" si="29"/>
        <v>0</v>
      </c>
      <c r="BL178" s="18" t="s">
        <v>126</v>
      </c>
      <c r="BM178" s="161" t="s">
        <v>812</v>
      </c>
    </row>
    <row r="179" spans="1:65" s="2" customFormat="1" ht="16.5" customHeight="1">
      <c r="A179" s="33"/>
      <c r="B179" s="149"/>
      <c r="C179" s="150" t="s">
        <v>560</v>
      </c>
      <c r="D179" s="150" t="s">
        <v>203</v>
      </c>
      <c r="E179" s="151" t="s">
        <v>2992</v>
      </c>
      <c r="F179" s="152" t="s">
        <v>2993</v>
      </c>
      <c r="G179" s="153" t="s">
        <v>721</v>
      </c>
      <c r="H179" s="154">
        <v>7</v>
      </c>
      <c r="I179" s="155"/>
      <c r="J179" s="156">
        <f t="shared" si="20"/>
        <v>0</v>
      </c>
      <c r="K179" s="152" t="s">
        <v>1</v>
      </c>
      <c r="L179" s="34"/>
      <c r="M179" s="157" t="s">
        <v>1</v>
      </c>
      <c r="N179" s="158" t="s">
        <v>41</v>
      </c>
      <c r="O179" s="59"/>
      <c r="P179" s="159">
        <f t="shared" si="21"/>
        <v>0</v>
      </c>
      <c r="Q179" s="159">
        <v>0</v>
      </c>
      <c r="R179" s="159">
        <f t="shared" si="22"/>
        <v>0</v>
      </c>
      <c r="S179" s="159">
        <v>0</v>
      </c>
      <c r="T179" s="160">
        <f t="shared" si="2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1" t="s">
        <v>126</v>
      </c>
      <c r="AT179" s="161" t="s">
        <v>203</v>
      </c>
      <c r="AU179" s="161" t="s">
        <v>82</v>
      </c>
      <c r="AY179" s="18" t="s">
        <v>201</v>
      </c>
      <c r="BE179" s="162">
        <f t="shared" si="24"/>
        <v>0</v>
      </c>
      <c r="BF179" s="162">
        <f t="shared" si="25"/>
        <v>0</v>
      </c>
      <c r="BG179" s="162">
        <f t="shared" si="26"/>
        <v>0</v>
      </c>
      <c r="BH179" s="162">
        <f t="shared" si="27"/>
        <v>0</v>
      </c>
      <c r="BI179" s="162">
        <f t="shared" si="28"/>
        <v>0</v>
      </c>
      <c r="BJ179" s="18" t="s">
        <v>82</v>
      </c>
      <c r="BK179" s="162">
        <f t="shared" si="29"/>
        <v>0</v>
      </c>
      <c r="BL179" s="18" t="s">
        <v>126</v>
      </c>
      <c r="BM179" s="161" t="s">
        <v>822</v>
      </c>
    </row>
    <row r="180" spans="1:65" s="2" customFormat="1" ht="24.2" customHeight="1">
      <c r="A180" s="33"/>
      <c r="B180" s="149"/>
      <c r="C180" s="150" t="s">
        <v>566</v>
      </c>
      <c r="D180" s="150" t="s">
        <v>203</v>
      </c>
      <c r="E180" s="151" t="s">
        <v>2994</v>
      </c>
      <c r="F180" s="152" t="s">
        <v>2943</v>
      </c>
      <c r="G180" s="153" t="s">
        <v>556</v>
      </c>
      <c r="H180" s="154">
        <v>330</v>
      </c>
      <c r="I180" s="155"/>
      <c r="J180" s="156">
        <f t="shared" si="20"/>
        <v>0</v>
      </c>
      <c r="K180" s="152" t="s">
        <v>1</v>
      </c>
      <c r="L180" s="34"/>
      <c r="M180" s="157" t="s">
        <v>1</v>
      </c>
      <c r="N180" s="158" t="s">
        <v>41</v>
      </c>
      <c r="O180" s="59"/>
      <c r="P180" s="159">
        <f t="shared" si="21"/>
        <v>0</v>
      </c>
      <c r="Q180" s="159">
        <v>0</v>
      </c>
      <c r="R180" s="159">
        <f t="shared" si="22"/>
        <v>0</v>
      </c>
      <c r="S180" s="159">
        <v>0</v>
      </c>
      <c r="T180" s="160">
        <f t="shared" si="2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1" t="s">
        <v>126</v>
      </c>
      <c r="AT180" s="161" t="s">
        <v>203</v>
      </c>
      <c r="AU180" s="161" t="s">
        <v>82</v>
      </c>
      <c r="AY180" s="18" t="s">
        <v>201</v>
      </c>
      <c r="BE180" s="162">
        <f t="shared" si="24"/>
        <v>0</v>
      </c>
      <c r="BF180" s="162">
        <f t="shared" si="25"/>
        <v>0</v>
      </c>
      <c r="BG180" s="162">
        <f t="shared" si="26"/>
        <v>0</v>
      </c>
      <c r="BH180" s="162">
        <f t="shared" si="27"/>
        <v>0</v>
      </c>
      <c r="BI180" s="162">
        <f t="shared" si="28"/>
        <v>0</v>
      </c>
      <c r="BJ180" s="18" t="s">
        <v>82</v>
      </c>
      <c r="BK180" s="162">
        <f t="shared" si="29"/>
        <v>0</v>
      </c>
      <c r="BL180" s="18" t="s">
        <v>126</v>
      </c>
      <c r="BM180" s="161" t="s">
        <v>832</v>
      </c>
    </row>
    <row r="181" spans="1:65" s="2" customFormat="1" ht="24.2" customHeight="1">
      <c r="A181" s="33"/>
      <c r="B181" s="149"/>
      <c r="C181" s="150" t="s">
        <v>570</v>
      </c>
      <c r="D181" s="150" t="s">
        <v>203</v>
      </c>
      <c r="E181" s="151" t="s">
        <v>2995</v>
      </c>
      <c r="F181" s="152" t="s">
        <v>2981</v>
      </c>
      <c r="G181" s="153" t="s">
        <v>556</v>
      </c>
      <c r="H181" s="154">
        <v>200</v>
      </c>
      <c r="I181" s="155"/>
      <c r="J181" s="156">
        <f t="shared" si="20"/>
        <v>0</v>
      </c>
      <c r="K181" s="152" t="s">
        <v>1</v>
      </c>
      <c r="L181" s="34"/>
      <c r="M181" s="157" t="s">
        <v>1</v>
      </c>
      <c r="N181" s="158" t="s">
        <v>41</v>
      </c>
      <c r="O181" s="59"/>
      <c r="P181" s="159">
        <f t="shared" si="21"/>
        <v>0</v>
      </c>
      <c r="Q181" s="159">
        <v>0</v>
      </c>
      <c r="R181" s="159">
        <f t="shared" si="22"/>
        <v>0</v>
      </c>
      <c r="S181" s="159">
        <v>0</v>
      </c>
      <c r="T181" s="160">
        <f t="shared" si="2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1" t="s">
        <v>126</v>
      </c>
      <c r="AT181" s="161" t="s">
        <v>203</v>
      </c>
      <c r="AU181" s="161" t="s">
        <v>82</v>
      </c>
      <c r="AY181" s="18" t="s">
        <v>201</v>
      </c>
      <c r="BE181" s="162">
        <f t="shared" si="24"/>
        <v>0</v>
      </c>
      <c r="BF181" s="162">
        <f t="shared" si="25"/>
        <v>0</v>
      </c>
      <c r="BG181" s="162">
        <f t="shared" si="26"/>
        <v>0</v>
      </c>
      <c r="BH181" s="162">
        <f t="shared" si="27"/>
        <v>0</v>
      </c>
      <c r="BI181" s="162">
        <f t="shared" si="28"/>
        <v>0</v>
      </c>
      <c r="BJ181" s="18" t="s">
        <v>82</v>
      </c>
      <c r="BK181" s="162">
        <f t="shared" si="29"/>
        <v>0</v>
      </c>
      <c r="BL181" s="18" t="s">
        <v>126</v>
      </c>
      <c r="BM181" s="161" t="s">
        <v>842</v>
      </c>
    </row>
    <row r="182" spans="1:65" s="12" customFormat="1" ht="25.9" customHeight="1">
      <c r="B182" s="136"/>
      <c r="D182" s="137" t="s">
        <v>75</v>
      </c>
      <c r="E182" s="138" t="s">
        <v>2996</v>
      </c>
      <c r="F182" s="138" t="s">
        <v>2997</v>
      </c>
      <c r="I182" s="139"/>
      <c r="J182" s="140">
        <f>BK182</f>
        <v>0</v>
      </c>
      <c r="L182" s="136"/>
      <c r="M182" s="141"/>
      <c r="N182" s="142"/>
      <c r="O182" s="142"/>
      <c r="P182" s="143">
        <f>SUM(P183:P191)</f>
        <v>0</v>
      </c>
      <c r="Q182" s="142"/>
      <c r="R182" s="143">
        <f>SUM(R183:R191)</f>
        <v>0</v>
      </c>
      <c r="S182" s="142"/>
      <c r="T182" s="144">
        <f>SUM(T183:T191)</f>
        <v>0</v>
      </c>
      <c r="AR182" s="137" t="s">
        <v>82</v>
      </c>
      <c r="AT182" s="145" t="s">
        <v>75</v>
      </c>
      <c r="AU182" s="145" t="s">
        <v>76</v>
      </c>
      <c r="AY182" s="137" t="s">
        <v>201</v>
      </c>
      <c r="BK182" s="146">
        <f>SUM(BK183:BK191)</f>
        <v>0</v>
      </c>
    </row>
    <row r="183" spans="1:65" s="2" customFormat="1" ht="21.75" customHeight="1">
      <c r="A183" s="33"/>
      <c r="B183" s="149"/>
      <c r="C183" s="150" t="s">
        <v>579</v>
      </c>
      <c r="D183" s="150" t="s">
        <v>203</v>
      </c>
      <c r="E183" s="151" t="s">
        <v>2998</v>
      </c>
      <c r="F183" s="152" t="s">
        <v>2999</v>
      </c>
      <c r="G183" s="153" t="s">
        <v>721</v>
      </c>
      <c r="H183" s="154">
        <v>2</v>
      </c>
      <c r="I183" s="155"/>
      <c r="J183" s="156">
        <f t="shared" ref="J183:J191" si="30">ROUND(I183*H183,2)</f>
        <v>0</v>
      </c>
      <c r="K183" s="152" t="s">
        <v>1</v>
      </c>
      <c r="L183" s="34"/>
      <c r="M183" s="157" t="s">
        <v>1</v>
      </c>
      <c r="N183" s="158" t="s">
        <v>41</v>
      </c>
      <c r="O183" s="59"/>
      <c r="P183" s="159">
        <f t="shared" ref="P183:P191" si="31">O183*H183</f>
        <v>0</v>
      </c>
      <c r="Q183" s="159">
        <v>0</v>
      </c>
      <c r="R183" s="159">
        <f t="shared" ref="R183:R191" si="32">Q183*H183</f>
        <v>0</v>
      </c>
      <c r="S183" s="159">
        <v>0</v>
      </c>
      <c r="T183" s="160">
        <f t="shared" ref="T183:T191" si="33"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1" t="s">
        <v>126</v>
      </c>
      <c r="AT183" s="161" t="s">
        <v>203</v>
      </c>
      <c r="AU183" s="161" t="s">
        <v>82</v>
      </c>
      <c r="AY183" s="18" t="s">
        <v>201</v>
      </c>
      <c r="BE183" s="162">
        <f t="shared" ref="BE183:BE191" si="34">IF(N183="základní",J183,0)</f>
        <v>0</v>
      </c>
      <c r="BF183" s="162">
        <f t="shared" ref="BF183:BF191" si="35">IF(N183="snížená",J183,0)</f>
        <v>0</v>
      </c>
      <c r="BG183" s="162">
        <f t="shared" ref="BG183:BG191" si="36">IF(N183="zákl. přenesená",J183,0)</f>
        <v>0</v>
      </c>
      <c r="BH183" s="162">
        <f t="shared" ref="BH183:BH191" si="37">IF(N183="sníž. přenesená",J183,0)</f>
        <v>0</v>
      </c>
      <c r="BI183" s="162">
        <f t="shared" ref="BI183:BI191" si="38">IF(N183="nulová",J183,0)</f>
        <v>0</v>
      </c>
      <c r="BJ183" s="18" t="s">
        <v>82</v>
      </c>
      <c r="BK183" s="162">
        <f t="shared" ref="BK183:BK191" si="39">ROUND(I183*H183,2)</f>
        <v>0</v>
      </c>
      <c r="BL183" s="18" t="s">
        <v>126</v>
      </c>
      <c r="BM183" s="161" t="s">
        <v>852</v>
      </c>
    </row>
    <row r="184" spans="1:65" s="2" customFormat="1" ht="16.5" customHeight="1">
      <c r="A184" s="33"/>
      <c r="B184" s="149"/>
      <c r="C184" s="150" t="s">
        <v>586</v>
      </c>
      <c r="D184" s="150" t="s">
        <v>203</v>
      </c>
      <c r="E184" s="151" t="s">
        <v>3000</v>
      </c>
      <c r="F184" s="152" t="s">
        <v>3001</v>
      </c>
      <c r="G184" s="153" t="s">
        <v>721</v>
      </c>
      <c r="H184" s="154">
        <v>2</v>
      </c>
      <c r="I184" s="155"/>
      <c r="J184" s="156">
        <f t="shared" si="30"/>
        <v>0</v>
      </c>
      <c r="K184" s="152" t="s">
        <v>1</v>
      </c>
      <c r="L184" s="34"/>
      <c r="M184" s="157" t="s">
        <v>1</v>
      </c>
      <c r="N184" s="158" t="s">
        <v>41</v>
      </c>
      <c r="O184" s="59"/>
      <c r="P184" s="159">
        <f t="shared" si="31"/>
        <v>0</v>
      </c>
      <c r="Q184" s="159">
        <v>0</v>
      </c>
      <c r="R184" s="159">
        <f t="shared" si="32"/>
        <v>0</v>
      </c>
      <c r="S184" s="159">
        <v>0</v>
      </c>
      <c r="T184" s="160">
        <f t="shared" si="3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1" t="s">
        <v>126</v>
      </c>
      <c r="AT184" s="161" t="s">
        <v>203</v>
      </c>
      <c r="AU184" s="161" t="s">
        <v>82</v>
      </c>
      <c r="AY184" s="18" t="s">
        <v>201</v>
      </c>
      <c r="BE184" s="162">
        <f t="shared" si="34"/>
        <v>0</v>
      </c>
      <c r="BF184" s="162">
        <f t="shared" si="35"/>
        <v>0</v>
      </c>
      <c r="BG184" s="162">
        <f t="shared" si="36"/>
        <v>0</v>
      </c>
      <c r="BH184" s="162">
        <f t="shared" si="37"/>
        <v>0</v>
      </c>
      <c r="BI184" s="162">
        <f t="shared" si="38"/>
        <v>0</v>
      </c>
      <c r="BJ184" s="18" t="s">
        <v>82</v>
      </c>
      <c r="BK184" s="162">
        <f t="shared" si="39"/>
        <v>0</v>
      </c>
      <c r="BL184" s="18" t="s">
        <v>126</v>
      </c>
      <c r="BM184" s="161" t="s">
        <v>864</v>
      </c>
    </row>
    <row r="185" spans="1:65" s="2" customFormat="1" ht="16.5" customHeight="1">
      <c r="A185" s="33"/>
      <c r="B185" s="149"/>
      <c r="C185" s="150" t="s">
        <v>593</v>
      </c>
      <c r="D185" s="150" t="s">
        <v>203</v>
      </c>
      <c r="E185" s="151" t="s">
        <v>3002</v>
      </c>
      <c r="F185" s="152" t="s">
        <v>3003</v>
      </c>
      <c r="G185" s="153" t="s">
        <v>721</v>
      </c>
      <c r="H185" s="154">
        <v>2</v>
      </c>
      <c r="I185" s="155"/>
      <c r="J185" s="156">
        <f t="shared" si="30"/>
        <v>0</v>
      </c>
      <c r="K185" s="152" t="s">
        <v>1</v>
      </c>
      <c r="L185" s="34"/>
      <c r="M185" s="157" t="s">
        <v>1</v>
      </c>
      <c r="N185" s="158" t="s">
        <v>41</v>
      </c>
      <c r="O185" s="59"/>
      <c r="P185" s="159">
        <f t="shared" si="31"/>
        <v>0</v>
      </c>
      <c r="Q185" s="159">
        <v>0</v>
      </c>
      <c r="R185" s="159">
        <f t="shared" si="32"/>
        <v>0</v>
      </c>
      <c r="S185" s="159">
        <v>0</v>
      </c>
      <c r="T185" s="160">
        <f t="shared" si="3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1" t="s">
        <v>126</v>
      </c>
      <c r="AT185" s="161" t="s">
        <v>203</v>
      </c>
      <c r="AU185" s="161" t="s">
        <v>82</v>
      </c>
      <c r="AY185" s="18" t="s">
        <v>201</v>
      </c>
      <c r="BE185" s="162">
        <f t="shared" si="34"/>
        <v>0</v>
      </c>
      <c r="BF185" s="162">
        <f t="shared" si="35"/>
        <v>0</v>
      </c>
      <c r="BG185" s="162">
        <f t="shared" si="36"/>
        <v>0</v>
      </c>
      <c r="BH185" s="162">
        <f t="shared" si="37"/>
        <v>0</v>
      </c>
      <c r="BI185" s="162">
        <f t="shared" si="38"/>
        <v>0</v>
      </c>
      <c r="BJ185" s="18" t="s">
        <v>82</v>
      </c>
      <c r="BK185" s="162">
        <f t="shared" si="39"/>
        <v>0</v>
      </c>
      <c r="BL185" s="18" t="s">
        <v>126</v>
      </c>
      <c r="BM185" s="161" t="s">
        <v>874</v>
      </c>
    </row>
    <row r="186" spans="1:65" s="2" customFormat="1" ht="16.5" customHeight="1">
      <c r="A186" s="33"/>
      <c r="B186" s="149"/>
      <c r="C186" s="150" t="s">
        <v>598</v>
      </c>
      <c r="D186" s="150" t="s">
        <v>203</v>
      </c>
      <c r="E186" s="151" t="s">
        <v>3004</v>
      </c>
      <c r="F186" s="152" t="s">
        <v>3005</v>
      </c>
      <c r="G186" s="153" t="s">
        <v>721</v>
      </c>
      <c r="H186" s="154">
        <v>1</v>
      </c>
      <c r="I186" s="155"/>
      <c r="J186" s="156">
        <f t="shared" si="30"/>
        <v>0</v>
      </c>
      <c r="K186" s="152" t="s">
        <v>1</v>
      </c>
      <c r="L186" s="34"/>
      <c r="M186" s="157" t="s">
        <v>1</v>
      </c>
      <c r="N186" s="158" t="s">
        <v>41</v>
      </c>
      <c r="O186" s="59"/>
      <c r="P186" s="159">
        <f t="shared" si="31"/>
        <v>0</v>
      </c>
      <c r="Q186" s="159">
        <v>0</v>
      </c>
      <c r="R186" s="159">
        <f t="shared" si="32"/>
        <v>0</v>
      </c>
      <c r="S186" s="159">
        <v>0</v>
      </c>
      <c r="T186" s="160">
        <f t="shared" si="3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1" t="s">
        <v>126</v>
      </c>
      <c r="AT186" s="161" t="s">
        <v>203</v>
      </c>
      <c r="AU186" s="161" t="s">
        <v>82</v>
      </c>
      <c r="AY186" s="18" t="s">
        <v>201</v>
      </c>
      <c r="BE186" s="162">
        <f t="shared" si="34"/>
        <v>0</v>
      </c>
      <c r="BF186" s="162">
        <f t="shared" si="35"/>
        <v>0</v>
      </c>
      <c r="BG186" s="162">
        <f t="shared" si="36"/>
        <v>0</v>
      </c>
      <c r="BH186" s="162">
        <f t="shared" si="37"/>
        <v>0</v>
      </c>
      <c r="BI186" s="162">
        <f t="shared" si="38"/>
        <v>0</v>
      </c>
      <c r="BJ186" s="18" t="s">
        <v>82</v>
      </c>
      <c r="BK186" s="162">
        <f t="shared" si="39"/>
        <v>0</v>
      </c>
      <c r="BL186" s="18" t="s">
        <v>126</v>
      </c>
      <c r="BM186" s="161" t="s">
        <v>887</v>
      </c>
    </row>
    <row r="187" spans="1:65" s="2" customFormat="1" ht="16.5" customHeight="1">
      <c r="A187" s="33"/>
      <c r="B187" s="149"/>
      <c r="C187" s="150" t="s">
        <v>603</v>
      </c>
      <c r="D187" s="150" t="s">
        <v>203</v>
      </c>
      <c r="E187" s="151" t="s">
        <v>3006</v>
      </c>
      <c r="F187" s="152" t="s">
        <v>3007</v>
      </c>
      <c r="G187" s="153" t="s">
        <v>721</v>
      </c>
      <c r="H187" s="154">
        <v>1</v>
      </c>
      <c r="I187" s="155"/>
      <c r="J187" s="156">
        <f t="shared" si="30"/>
        <v>0</v>
      </c>
      <c r="K187" s="152" t="s">
        <v>1</v>
      </c>
      <c r="L187" s="34"/>
      <c r="M187" s="157" t="s">
        <v>1</v>
      </c>
      <c r="N187" s="158" t="s">
        <v>41</v>
      </c>
      <c r="O187" s="59"/>
      <c r="P187" s="159">
        <f t="shared" si="31"/>
        <v>0</v>
      </c>
      <c r="Q187" s="159">
        <v>0</v>
      </c>
      <c r="R187" s="159">
        <f t="shared" si="32"/>
        <v>0</v>
      </c>
      <c r="S187" s="159">
        <v>0</v>
      </c>
      <c r="T187" s="160">
        <f t="shared" si="3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1" t="s">
        <v>126</v>
      </c>
      <c r="AT187" s="161" t="s">
        <v>203</v>
      </c>
      <c r="AU187" s="161" t="s">
        <v>82</v>
      </c>
      <c r="AY187" s="18" t="s">
        <v>201</v>
      </c>
      <c r="BE187" s="162">
        <f t="shared" si="34"/>
        <v>0</v>
      </c>
      <c r="BF187" s="162">
        <f t="shared" si="35"/>
        <v>0</v>
      </c>
      <c r="BG187" s="162">
        <f t="shared" si="36"/>
        <v>0</v>
      </c>
      <c r="BH187" s="162">
        <f t="shared" si="37"/>
        <v>0</v>
      </c>
      <c r="BI187" s="162">
        <f t="shared" si="38"/>
        <v>0</v>
      </c>
      <c r="BJ187" s="18" t="s">
        <v>82</v>
      </c>
      <c r="BK187" s="162">
        <f t="shared" si="39"/>
        <v>0</v>
      </c>
      <c r="BL187" s="18" t="s">
        <v>126</v>
      </c>
      <c r="BM187" s="161" t="s">
        <v>897</v>
      </c>
    </row>
    <row r="188" spans="1:65" s="2" customFormat="1" ht="16.5" customHeight="1">
      <c r="A188" s="33"/>
      <c r="B188" s="149"/>
      <c r="C188" s="150" t="s">
        <v>616</v>
      </c>
      <c r="D188" s="150" t="s">
        <v>203</v>
      </c>
      <c r="E188" s="151" t="s">
        <v>3008</v>
      </c>
      <c r="F188" s="152" t="s">
        <v>3009</v>
      </c>
      <c r="G188" s="153" t="s">
        <v>721</v>
      </c>
      <c r="H188" s="154">
        <v>1</v>
      </c>
      <c r="I188" s="155"/>
      <c r="J188" s="156">
        <f t="shared" si="30"/>
        <v>0</v>
      </c>
      <c r="K188" s="152" t="s">
        <v>1</v>
      </c>
      <c r="L188" s="34"/>
      <c r="M188" s="157" t="s">
        <v>1</v>
      </c>
      <c r="N188" s="158" t="s">
        <v>41</v>
      </c>
      <c r="O188" s="59"/>
      <c r="P188" s="159">
        <f t="shared" si="31"/>
        <v>0</v>
      </c>
      <c r="Q188" s="159">
        <v>0</v>
      </c>
      <c r="R188" s="159">
        <f t="shared" si="32"/>
        <v>0</v>
      </c>
      <c r="S188" s="159">
        <v>0</v>
      </c>
      <c r="T188" s="160">
        <f t="shared" si="3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1" t="s">
        <v>126</v>
      </c>
      <c r="AT188" s="161" t="s">
        <v>203</v>
      </c>
      <c r="AU188" s="161" t="s">
        <v>82</v>
      </c>
      <c r="AY188" s="18" t="s">
        <v>201</v>
      </c>
      <c r="BE188" s="162">
        <f t="shared" si="34"/>
        <v>0</v>
      </c>
      <c r="BF188" s="162">
        <f t="shared" si="35"/>
        <v>0</v>
      </c>
      <c r="BG188" s="162">
        <f t="shared" si="36"/>
        <v>0</v>
      </c>
      <c r="BH188" s="162">
        <f t="shared" si="37"/>
        <v>0</v>
      </c>
      <c r="BI188" s="162">
        <f t="shared" si="38"/>
        <v>0</v>
      </c>
      <c r="BJ188" s="18" t="s">
        <v>82</v>
      </c>
      <c r="BK188" s="162">
        <f t="shared" si="39"/>
        <v>0</v>
      </c>
      <c r="BL188" s="18" t="s">
        <v>126</v>
      </c>
      <c r="BM188" s="161" t="s">
        <v>907</v>
      </c>
    </row>
    <row r="189" spans="1:65" s="2" customFormat="1" ht="16.5" customHeight="1">
      <c r="A189" s="33"/>
      <c r="B189" s="149"/>
      <c r="C189" s="150" t="s">
        <v>622</v>
      </c>
      <c r="D189" s="150" t="s">
        <v>203</v>
      </c>
      <c r="E189" s="151" t="s">
        <v>3010</v>
      </c>
      <c r="F189" s="152" t="s">
        <v>3011</v>
      </c>
      <c r="G189" s="153" t="s">
        <v>721</v>
      </c>
      <c r="H189" s="154">
        <v>1</v>
      </c>
      <c r="I189" s="155"/>
      <c r="J189" s="156">
        <f t="shared" si="30"/>
        <v>0</v>
      </c>
      <c r="K189" s="152" t="s">
        <v>1</v>
      </c>
      <c r="L189" s="34"/>
      <c r="M189" s="157" t="s">
        <v>1</v>
      </c>
      <c r="N189" s="158" t="s">
        <v>41</v>
      </c>
      <c r="O189" s="59"/>
      <c r="P189" s="159">
        <f t="shared" si="31"/>
        <v>0</v>
      </c>
      <c r="Q189" s="159">
        <v>0</v>
      </c>
      <c r="R189" s="159">
        <f t="shared" si="32"/>
        <v>0</v>
      </c>
      <c r="S189" s="159">
        <v>0</v>
      </c>
      <c r="T189" s="160">
        <f t="shared" si="3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1" t="s">
        <v>126</v>
      </c>
      <c r="AT189" s="161" t="s">
        <v>203</v>
      </c>
      <c r="AU189" s="161" t="s">
        <v>82</v>
      </c>
      <c r="AY189" s="18" t="s">
        <v>201</v>
      </c>
      <c r="BE189" s="162">
        <f t="shared" si="34"/>
        <v>0</v>
      </c>
      <c r="BF189" s="162">
        <f t="shared" si="35"/>
        <v>0</v>
      </c>
      <c r="BG189" s="162">
        <f t="shared" si="36"/>
        <v>0</v>
      </c>
      <c r="BH189" s="162">
        <f t="shared" si="37"/>
        <v>0</v>
      </c>
      <c r="BI189" s="162">
        <f t="shared" si="38"/>
        <v>0</v>
      </c>
      <c r="BJ189" s="18" t="s">
        <v>82</v>
      </c>
      <c r="BK189" s="162">
        <f t="shared" si="39"/>
        <v>0</v>
      </c>
      <c r="BL189" s="18" t="s">
        <v>126</v>
      </c>
      <c r="BM189" s="161" t="s">
        <v>915</v>
      </c>
    </row>
    <row r="190" spans="1:65" s="2" customFormat="1" ht="24.2" customHeight="1">
      <c r="A190" s="33"/>
      <c r="B190" s="149"/>
      <c r="C190" s="150" t="s">
        <v>627</v>
      </c>
      <c r="D190" s="150" t="s">
        <v>203</v>
      </c>
      <c r="E190" s="151" t="s">
        <v>3012</v>
      </c>
      <c r="F190" s="152" t="s">
        <v>2823</v>
      </c>
      <c r="G190" s="153" t="s">
        <v>556</v>
      </c>
      <c r="H190" s="154">
        <v>45</v>
      </c>
      <c r="I190" s="155"/>
      <c r="J190" s="156">
        <f t="shared" si="30"/>
        <v>0</v>
      </c>
      <c r="K190" s="152" t="s">
        <v>1</v>
      </c>
      <c r="L190" s="34"/>
      <c r="M190" s="157" t="s">
        <v>1</v>
      </c>
      <c r="N190" s="158" t="s">
        <v>41</v>
      </c>
      <c r="O190" s="59"/>
      <c r="P190" s="159">
        <f t="shared" si="31"/>
        <v>0</v>
      </c>
      <c r="Q190" s="159">
        <v>0</v>
      </c>
      <c r="R190" s="159">
        <f t="shared" si="32"/>
        <v>0</v>
      </c>
      <c r="S190" s="159">
        <v>0</v>
      </c>
      <c r="T190" s="160">
        <f t="shared" si="3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1" t="s">
        <v>126</v>
      </c>
      <c r="AT190" s="161" t="s">
        <v>203</v>
      </c>
      <c r="AU190" s="161" t="s">
        <v>82</v>
      </c>
      <c r="AY190" s="18" t="s">
        <v>201</v>
      </c>
      <c r="BE190" s="162">
        <f t="shared" si="34"/>
        <v>0</v>
      </c>
      <c r="BF190" s="162">
        <f t="shared" si="35"/>
        <v>0</v>
      </c>
      <c r="BG190" s="162">
        <f t="shared" si="36"/>
        <v>0</v>
      </c>
      <c r="BH190" s="162">
        <f t="shared" si="37"/>
        <v>0</v>
      </c>
      <c r="BI190" s="162">
        <f t="shared" si="38"/>
        <v>0</v>
      </c>
      <c r="BJ190" s="18" t="s">
        <v>82</v>
      </c>
      <c r="BK190" s="162">
        <f t="shared" si="39"/>
        <v>0</v>
      </c>
      <c r="BL190" s="18" t="s">
        <v>126</v>
      </c>
      <c r="BM190" s="161" t="s">
        <v>926</v>
      </c>
    </row>
    <row r="191" spans="1:65" s="2" customFormat="1" ht="24.2" customHeight="1">
      <c r="A191" s="33"/>
      <c r="B191" s="149"/>
      <c r="C191" s="150" t="s">
        <v>631</v>
      </c>
      <c r="D191" s="150" t="s">
        <v>203</v>
      </c>
      <c r="E191" s="151" t="s">
        <v>3013</v>
      </c>
      <c r="F191" s="152" t="s">
        <v>2947</v>
      </c>
      <c r="G191" s="153" t="s">
        <v>556</v>
      </c>
      <c r="H191" s="154">
        <v>45</v>
      </c>
      <c r="I191" s="155"/>
      <c r="J191" s="156">
        <f t="shared" si="30"/>
        <v>0</v>
      </c>
      <c r="K191" s="152" t="s">
        <v>1</v>
      </c>
      <c r="L191" s="34"/>
      <c r="M191" s="157" t="s">
        <v>1</v>
      </c>
      <c r="N191" s="158" t="s">
        <v>41</v>
      </c>
      <c r="O191" s="59"/>
      <c r="P191" s="159">
        <f t="shared" si="31"/>
        <v>0</v>
      </c>
      <c r="Q191" s="159">
        <v>0</v>
      </c>
      <c r="R191" s="159">
        <f t="shared" si="32"/>
        <v>0</v>
      </c>
      <c r="S191" s="159">
        <v>0</v>
      </c>
      <c r="T191" s="160">
        <f t="shared" si="3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1" t="s">
        <v>126</v>
      </c>
      <c r="AT191" s="161" t="s">
        <v>203</v>
      </c>
      <c r="AU191" s="161" t="s">
        <v>82</v>
      </c>
      <c r="AY191" s="18" t="s">
        <v>201</v>
      </c>
      <c r="BE191" s="162">
        <f t="shared" si="34"/>
        <v>0</v>
      </c>
      <c r="BF191" s="162">
        <f t="shared" si="35"/>
        <v>0</v>
      </c>
      <c r="BG191" s="162">
        <f t="shared" si="36"/>
        <v>0</v>
      </c>
      <c r="BH191" s="162">
        <f t="shared" si="37"/>
        <v>0</v>
      </c>
      <c r="BI191" s="162">
        <f t="shared" si="38"/>
        <v>0</v>
      </c>
      <c r="BJ191" s="18" t="s">
        <v>82</v>
      </c>
      <c r="BK191" s="162">
        <f t="shared" si="39"/>
        <v>0</v>
      </c>
      <c r="BL191" s="18" t="s">
        <v>126</v>
      </c>
      <c r="BM191" s="161" t="s">
        <v>940</v>
      </c>
    </row>
    <row r="192" spans="1:65" s="12" customFormat="1" ht="25.9" customHeight="1">
      <c r="B192" s="136"/>
      <c r="D192" s="137" t="s">
        <v>75</v>
      </c>
      <c r="E192" s="138" t="s">
        <v>3014</v>
      </c>
      <c r="F192" s="138" t="s">
        <v>3015</v>
      </c>
      <c r="I192" s="139"/>
      <c r="J192" s="140">
        <f>BK192</f>
        <v>0</v>
      </c>
      <c r="L192" s="136"/>
      <c r="M192" s="141"/>
      <c r="N192" s="142"/>
      <c r="O192" s="142"/>
      <c r="P192" s="143">
        <f>SUM(P193:P201)</f>
        <v>0</v>
      </c>
      <c r="Q192" s="142"/>
      <c r="R192" s="143">
        <f>SUM(R193:R201)</f>
        <v>0</v>
      </c>
      <c r="S192" s="142"/>
      <c r="T192" s="144">
        <f>SUM(T193:T201)</f>
        <v>0</v>
      </c>
      <c r="AR192" s="137" t="s">
        <v>82</v>
      </c>
      <c r="AT192" s="145" t="s">
        <v>75</v>
      </c>
      <c r="AU192" s="145" t="s">
        <v>76</v>
      </c>
      <c r="AY192" s="137" t="s">
        <v>201</v>
      </c>
      <c r="BK192" s="146">
        <f>SUM(BK193:BK201)</f>
        <v>0</v>
      </c>
    </row>
    <row r="193" spans="1:65" s="2" customFormat="1" ht="16.5" customHeight="1">
      <c r="A193" s="33"/>
      <c r="B193" s="149"/>
      <c r="C193" s="150" t="s">
        <v>635</v>
      </c>
      <c r="D193" s="150" t="s">
        <v>203</v>
      </c>
      <c r="E193" s="151" t="s">
        <v>2841</v>
      </c>
      <c r="F193" s="152" t="s">
        <v>3016</v>
      </c>
      <c r="G193" s="153" t="s">
        <v>221</v>
      </c>
      <c r="H193" s="154">
        <v>1</v>
      </c>
      <c r="I193" s="155"/>
      <c r="J193" s="156">
        <f t="shared" ref="J193:J201" si="40">ROUND(I193*H193,2)</f>
        <v>0</v>
      </c>
      <c r="K193" s="152" t="s">
        <v>1</v>
      </c>
      <c r="L193" s="34"/>
      <c r="M193" s="157" t="s">
        <v>1</v>
      </c>
      <c r="N193" s="158" t="s">
        <v>41</v>
      </c>
      <c r="O193" s="59"/>
      <c r="P193" s="159">
        <f t="shared" ref="P193:P201" si="41">O193*H193</f>
        <v>0</v>
      </c>
      <c r="Q193" s="159">
        <v>0</v>
      </c>
      <c r="R193" s="159">
        <f t="shared" ref="R193:R201" si="42">Q193*H193</f>
        <v>0</v>
      </c>
      <c r="S193" s="159">
        <v>0</v>
      </c>
      <c r="T193" s="160">
        <f t="shared" ref="T193:T201" si="43"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1" t="s">
        <v>126</v>
      </c>
      <c r="AT193" s="161" t="s">
        <v>203</v>
      </c>
      <c r="AU193" s="161" t="s">
        <v>82</v>
      </c>
      <c r="AY193" s="18" t="s">
        <v>201</v>
      </c>
      <c r="BE193" s="162">
        <f t="shared" ref="BE193:BE201" si="44">IF(N193="základní",J193,0)</f>
        <v>0</v>
      </c>
      <c r="BF193" s="162">
        <f t="shared" ref="BF193:BF201" si="45">IF(N193="snížená",J193,0)</f>
        <v>0</v>
      </c>
      <c r="BG193" s="162">
        <f t="shared" ref="BG193:BG201" si="46">IF(N193="zákl. přenesená",J193,0)</f>
        <v>0</v>
      </c>
      <c r="BH193" s="162">
        <f t="shared" ref="BH193:BH201" si="47">IF(N193="sníž. přenesená",J193,0)</f>
        <v>0</v>
      </c>
      <c r="BI193" s="162">
        <f t="shared" ref="BI193:BI201" si="48">IF(N193="nulová",J193,0)</f>
        <v>0</v>
      </c>
      <c r="BJ193" s="18" t="s">
        <v>82</v>
      </c>
      <c r="BK193" s="162">
        <f t="shared" ref="BK193:BK201" si="49">ROUND(I193*H193,2)</f>
        <v>0</v>
      </c>
      <c r="BL193" s="18" t="s">
        <v>126</v>
      </c>
      <c r="BM193" s="161" t="s">
        <v>950</v>
      </c>
    </row>
    <row r="194" spans="1:65" s="2" customFormat="1" ht="16.5" customHeight="1">
      <c r="A194" s="33"/>
      <c r="B194" s="149"/>
      <c r="C194" s="150" t="s">
        <v>642</v>
      </c>
      <c r="D194" s="150" t="s">
        <v>203</v>
      </c>
      <c r="E194" s="151" t="s">
        <v>3017</v>
      </c>
      <c r="F194" s="152" t="s">
        <v>2809</v>
      </c>
      <c r="G194" s="153" t="s">
        <v>721</v>
      </c>
      <c r="H194" s="154">
        <v>6</v>
      </c>
      <c r="I194" s="155"/>
      <c r="J194" s="156">
        <f t="shared" si="40"/>
        <v>0</v>
      </c>
      <c r="K194" s="152" t="s">
        <v>1</v>
      </c>
      <c r="L194" s="34"/>
      <c r="M194" s="157" t="s">
        <v>1</v>
      </c>
      <c r="N194" s="158" t="s">
        <v>41</v>
      </c>
      <c r="O194" s="59"/>
      <c r="P194" s="159">
        <f t="shared" si="41"/>
        <v>0</v>
      </c>
      <c r="Q194" s="159">
        <v>0</v>
      </c>
      <c r="R194" s="159">
        <f t="shared" si="42"/>
        <v>0</v>
      </c>
      <c r="S194" s="159">
        <v>0</v>
      </c>
      <c r="T194" s="160">
        <f t="shared" si="4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126</v>
      </c>
      <c r="AT194" s="161" t="s">
        <v>203</v>
      </c>
      <c r="AU194" s="161" t="s">
        <v>82</v>
      </c>
      <c r="AY194" s="18" t="s">
        <v>201</v>
      </c>
      <c r="BE194" s="162">
        <f t="shared" si="44"/>
        <v>0</v>
      </c>
      <c r="BF194" s="162">
        <f t="shared" si="45"/>
        <v>0</v>
      </c>
      <c r="BG194" s="162">
        <f t="shared" si="46"/>
        <v>0</v>
      </c>
      <c r="BH194" s="162">
        <f t="shared" si="47"/>
        <v>0</v>
      </c>
      <c r="BI194" s="162">
        <f t="shared" si="48"/>
        <v>0</v>
      </c>
      <c r="BJ194" s="18" t="s">
        <v>82</v>
      </c>
      <c r="BK194" s="162">
        <f t="shared" si="49"/>
        <v>0</v>
      </c>
      <c r="BL194" s="18" t="s">
        <v>126</v>
      </c>
      <c r="BM194" s="161" t="s">
        <v>960</v>
      </c>
    </row>
    <row r="195" spans="1:65" s="2" customFormat="1" ht="16.5" customHeight="1">
      <c r="A195" s="33"/>
      <c r="B195" s="149"/>
      <c r="C195" s="150" t="s">
        <v>659</v>
      </c>
      <c r="D195" s="150" t="s">
        <v>203</v>
      </c>
      <c r="E195" s="151" t="s">
        <v>3018</v>
      </c>
      <c r="F195" s="152" t="s">
        <v>2811</v>
      </c>
      <c r="G195" s="153" t="s">
        <v>721</v>
      </c>
      <c r="H195" s="154">
        <v>11</v>
      </c>
      <c r="I195" s="155"/>
      <c r="J195" s="156">
        <f t="shared" si="40"/>
        <v>0</v>
      </c>
      <c r="K195" s="152" t="s">
        <v>1</v>
      </c>
      <c r="L195" s="34"/>
      <c r="M195" s="157" t="s">
        <v>1</v>
      </c>
      <c r="N195" s="158" t="s">
        <v>41</v>
      </c>
      <c r="O195" s="59"/>
      <c r="P195" s="159">
        <f t="shared" si="41"/>
        <v>0</v>
      </c>
      <c r="Q195" s="159">
        <v>0</v>
      </c>
      <c r="R195" s="159">
        <f t="shared" si="42"/>
        <v>0</v>
      </c>
      <c r="S195" s="159">
        <v>0</v>
      </c>
      <c r="T195" s="160">
        <f t="shared" si="4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1" t="s">
        <v>126</v>
      </c>
      <c r="AT195" s="161" t="s">
        <v>203</v>
      </c>
      <c r="AU195" s="161" t="s">
        <v>82</v>
      </c>
      <c r="AY195" s="18" t="s">
        <v>201</v>
      </c>
      <c r="BE195" s="162">
        <f t="shared" si="44"/>
        <v>0</v>
      </c>
      <c r="BF195" s="162">
        <f t="shared" si="45"/>
        <v>0</v>
      </c>
      <c r="BG195" s="162">
        <f t="shared" si="46"/>
        <v>0</v>
      </c>
      <c r="BH195" s="162">
        <f t="shared" si="47"/>
        <v>0</v>
      </c>
      <c r="BI195" s="162">
        <f t="shared" si="48"/>
        <v>0</v>
      </c>
      <c r="BJ195" s="18" t="s">
        <v>82</v>
      </c>
      <c r="BK195" s="162">
        <f t="shared" si="49"/>
        <v>0</v>
      </c>
      <c r="BL195" s="18" t="s">
        <v>126</v>
      </c>
      <c r="BM195" s="161" t="s">
        <v>982</v>
      </c>
    </row>
    <row r="196" spans="1:65" s="2" customFormat="1" ht="24.2" customHeight="1">
      <c r="A196" s="33"/>
      <c r="B196" s="149"/>
      <c r="C196" s="150" t="s">
        <v>664</v>
      </c>
      <c r="D196" s="150" t="s">
        <v>203</v>
      </c>
      <c r="E196" s="151" t="s">
        <v>3019</v>
      </c>
      <c r="F196" s="152" t="s">
        <v>2831</v>
      </c>
      <c r="G196" s="153" t="s">
        <v>2832</v>
      </c>
      <c r="H196" s="154">
        <v>5</v>
      </c>
      <c r="I196" s="155"/>
      <c r="J196" s="156">
        <f t="shared" si="40"/>
        <v>0</v>
      </c>
      <c r="K196" s="152" t="s">
        <v>1</v>
      </c>
      <c r="L196" s="34"/>
      <c r="M196" s="157" t="s">
        <v>1</v>
      </c>
      <c r="N196" s="158" t="s">
        <v>41</v>
      </c>
      <c r="O196" s="59"/>
      <c r="P196" s="159">
        <f t="shared" si="41"/>
        <v>0</v>
      </c>
      <c r="Q196" s="159">
        <v>0</v>
      </c>
      <c r="R196" s="159">
        <f t="shared" si="42"/>
        <v>0</v>
      </c>
      <c r="S196" s="159">
        <v>0</v>
      </c>
      <c r="T196" s="160">
        <f t="shared" si="4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1" t="s">
        <v>126</v>
      </c>
      <c r="AT196" s="161" t="s">
        <v>203</v>
      </c>
      <c r="AU196" s="161" t="s">
        <v>82</v>
      </c>
      <c r="AY196" s="18" t="s">
        <v>201</v>
      </c>
      <c r="BE196" s="162">
        <f t="shared" si="44"/>
        <v>0</v>
      </c>
      <c r="BF196" s="162">
        <f t="shared" si="45"/>
        <v>0</v>
      </c>
      <c r="BG196" s="162">
        <f t="shared" si="46"/>
        <v>0</v>
      </c>
      <c r="BH196" s="162">
        <f t="shared" si="47"/>
        <v>0</v>
      </c>
      <c r="BI196" s="162">
        <f t="shared" si="48"/>
        <v>0</v>
      </c>
      <c r="BJ196" s="18" t="s">
        <v>82</v>
      </c>
      <c r="BK196" s="162">
        <f t="shared" si="49"/>
        <v>0</v>
      </c>
      <c r="BL196" s="18" t="s">
        <v>126</v>
      </c>
      <c r="BM196" s="161" t="s">
        <v>993</v>
      </c>
    </row>
    <row r="197" spans="1:65" s="2" customFormat="1" ht="16.5" customHeight="1">
      <c r="A197" s="33"/>
      <c r="B197" s="149"/>
      <c r="C197" s="150" t="s">
        <v>668</v>
      </c>
      <c r="D197" s="150" t="s">
        <v>203</v>
      </c>
      <c r="E197" s="151" t="s">
        <v>3020</v>
      </c>
      <c r="F197" s="152" t="s">
        <v>2829</v>
      </c>
      <c r="G197" s="153" t="s">
        <v>556</v>
      </c>
      <c r="H197" s="154">
        <v>8</v>
      </c>
      <c r="I197" s="155"/>
      <c r="J197" s="156">
        <f t="shared" si="40"/>
        <v>0</v>
      </c>
      <c r="K197" s="152" t="s">
        <v>1</v>
      </c>
      <c r="L197" s="34"/>
      <c r="M197" s="157" t="s">
        <v>1</v>
      </c>
      <c r="N197" s="158" t="s">
        <v>41</v>
      </c>
      <c r="O197" s="59"/>
      <c r="P197" s="159">
        <f t="shared" si="41"/>
        <v>0</v>
      </c>
      <c r="Q197" s="159">
        <v>0</v>
      </c>
      <c r="R197" s="159">
        <f t="shared" si="42"/>
        <v>0</v>
      </c>
      <c r="S197" s="159">
        <v>0</v>
      </c>
      <c r="T197" s="160">
        <f t="shared" si="4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1" t="s">
        <v>126</v>
      </c>
      <c r="AT197" s="161" t="s">
        <v>203</v>
      </c>
      <c r="AU197" s="161" t="s">
        <v>82</v>
      </c>
      <c r="AY197" s="18" t="s">
        <v>201</v>
      </c>
      <c r="BE197" s="162">
        <f t="shared" si="44"/>
        <v>0</v>
      </c>
      <c r="BF197" s="162">
        <f t="shared" si="45"/>
        <v>0</v>
      </c>
      <c r="BG197" s="162">
        <f t="shared" si="46"/>
        <v>0</v>
      </c>
      <c r="BH197" s="162">
        <f t="shared" si="47"/>
        <v>0</v>
      </c>
      <c r="BI197" s="162">
        <f t="shared" si="48"/>
        <v>0</v>
      </c>
      <c r="BJ197" s="18" t="s">
        <v>82</v>
      </c>
      <c r="BK197" s="162">
        <f t="shared" si="49"/>
        <v>0</v>
      </c>
      <c r="BL197" s="18" t="s">
        <v>126</v>
      </c>
      <c r="BM197" s="161" t="s">
        <v>1112</v>
      </c>
    </row>
    <row r="198" spans="1:65" s="2" customFormat="1" ht="24.2" customHeight="1">
      <c r="A198" s="33"/>
      <c r="B198" s="149"/>
      <c r="C198" s="150" t="s">
        <v>676</v>
      </c>
      <c r="D198" s="150" t="s">
        <v>203</v>
      </c>
      <c r="E198" s="151" t="s">
        <v>3021</v>
      </c>
      <c r="F198" s="152" t="s">
        <v>3022</v>
      </c>
      <c r="G198" s="153" t="s">
        <v>2757</v>
      </c>
      <c r="H198" s="154">
        <v>10</v>
      </c>
      <c r="I198" s="155"/>
      <c r="J198" s="156">
        <f t="shared" si="40"/>
        <v>0</v>
      </c>
      <c r="K198" s="152" t="s">
        <v>1</v>
      </c>
      <c r="L198" s="34"/>
      <c r="M198" s="157" t="s">
        <v>1</v>
      </c>
      <c r="N198" s="158" t="s">
        <v>41</v>
      </c>
      <c r="O198" s="59"/>
      <c r="P198" s="159">
        <f t="shared" si="41"/>
        <v>0</v>
      </c>
      <c r="Q198" s="159">
        <v>0</v>
      </c>
      <c r="R198" s="159">
        <f t="shared" si="42"/>
        <v>0</v>
      </c>
      <c r="S198" s="159">
        <v>0</v>
      </c>
      <c r="T198" s="160">
        <f t="shared" si="4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1" t="s">
        <v>126</v>
      </c>
      <c r="AT198" s="161" t="s">
        <v>203</v>
      </c>
      <c r="AU198" s="161" t="s">
        <v>82</v>
      </c>
      <c r="AY198" s="18" t="s">
        <v>201</v>
      </c>
      <c r="BE198" s="162">
        <f t="shared" si="44"/>
        <v>0</v>
      </c>
      <c r="BF198" s="162">
        <f t="shared" si="45"/>
        <v>0</v>
      </c>
      <c r="BG198" s="162">
        <f t="shared" si="46"/>
        <v>0</v>
      </c>
      <c r="BH198" s="162">
        <f t="shared" si="47"/>
        <v>0</v>
      </c>
      <c r="BI198" s="162">
        <f t="shared" si="48"/>
        <v>0</v>
      </c>
      <c r="BJ198" s="18" t="s">
        <v>82</v>
      </c>
      <c r="BK198" s="162">
        <f t="shared" si="49"/>
        <v>0</v>
      </c>
      <c r="BL198" s="18" t="s">
        <v>126</v>
      </c>
      <c r="BM198" s="161" t="s">
        <v>1255</v>
      </c>
    </row>
    <row r="199" spans="1:65" s="2" customFormat="1" ht="16.5" customHeight="1">
      <c r="A199" s="33"/>
      <c r="B199" s="149"/>
      <c r="C199" s="150" t="s">
        <v>680</v>
      </c>
      <c r="D199" s="150" t="s">
        <v>203</v>
      </c>
      <c r="E199" s="151" t="s">
        <v>2837</v>
      </c>
      <c r="F199" s="152" t="s">
        <v>2838</v>
      </c>
      <c r="G199" s="153" t="s">
        <v>721</v>
      </c>
      <c r="H199" s="154">
        <v>2</v>
      </c>
      <c r="I199" s="155"/>
      <c r="J199" s="156">
        <f t="shared" si="40"/>
        <v>0</v>
      </c>
      <c r="K199" s="152" t="s">
        <v>1</v>
      </c>
      <c r="L199" s="34"/>
      <c r="M199" s="157" t="s">
        <v>1</v>
      </c>
      <c r="N199" s="158" t="s">
        <v>41</v>
      </c>
      <c r="O199" s="59"/>
      <c r="P199" s="159">
        <f t="shared" si="41"/>
        <v>0</v>
      </c>
      <c r="Q199" s="159">
        <v>0</v>
      </c>
      <c r="R199" s="159">
        <f t="shared" si="42"/>
        <v>0</v>
      </c>
      <c r="S199" s="159">
        <v>0</v>
      </c>
      <c r="T199" s="160">
        <f t="shared" si="4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1" t="s">
        <v>126</v>
      </c>
      <c r="AT199" s="161" t="s">
        <v>203</v>
      </c>
      <c r="AU199" s="161" t="s">
        <v>82</v>
      </c>
      <c r="AY199" s="18" t="s">
        <v>201</v>
      </c>
      <c r="BE199" s="162">
        <f t="shared" si="44"/>
        <v>0</v>
      </c>
      <c r="BF199" s="162">
        <f t="shared" si="45"/>
        <v>0</v>
      </c>
      <c r="BG199" s="162">
        <f t="shared" si="46"/>
        <v>0</v>
      </c>
      <c r="BH199" s="162">
        <f t="shared" si="47"/>
        <v>0</v>
      </c>
      <c r="BI199" s="162">
        <f t="shared" si="48"/>
        <v>0</v>
      </c>
      <c r="BJ199" s="18" t="s">
        <v>82</v>
      </c>
      <c r="BK199" s="162">
        <f t="shared" si="49"/>
        <v>0</v>
      </c>
      <c r="BL199" s="18" t="s">
        <v>126</v>
      </c>
      <c r="BM199" s="161" t="s">
        <v>1335</v>
      </c>
    </row>
    <row r="200" spans="1:65" s="2" customFormat="1" ht="16.5" customHeight="1">
      <c r="A200" s="33"/>
      <c r="B200" s="149"/>
      <c r="C200" s="150" t="s">
        <v>684</v>
      </c>
      <c r="D200" s="150" t="s">
        <v>203</v>
      </c>
      <c r="E200" s="151" t="s">
        <v>2753</v>
      </c>
      <c r="F200" s="152" t="s">
        <v>3023</v>
      </c>
      <c r="G200" s="153" t="s">
        <v>221</v>
      </c>
      <c r="H200" s="154">
        <v>1</v>
      </c>
      <c r="I200" s="155"/>
      <c r="J200" s="156">
        <f t="shared" si="40"/>
        <v>0</v>
      </c>
      <c r="K200" s="152" t="s">
        <v>1</v>
      </c>
      <c r="L200" s="34"/>
      <c r="M200" s="157" t="s">
        <v>1</v>
      </c>
      <c r="N200" s="158" t="s">
        <v>41</v>
      </c>
      <c r="O200" s="59"/>
      <c r="P200" s="159">
        <f t="shared" si="41"/>
        <v>0</v>
      </c>
      <c r="Q200" s="159">
        <v>0</v>
      </c>
      <c r="R200" s="159">
        <f t="shared" si="42"/>
        <v>0</v>
      </c>
      <c r="S200" s="159">
        <v>0</v>
      </c>
      <c r="T200" s="160">
        <f t="shared" si="4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1" t="s">
        <v>126</v>
      </c>
      <c r="AT200" s="161" t="s">
        <v>203</v>
      </c>
      <c r="AU200" s="161" t="s">
        <v>82</v>
      </c>
      <c r="AY200" s="18" t="s">
        <v>201</v>
      </c>
      <c r="BE200" s="162">
        <f t="shared" si="44"/>
        <v>0</v>
      </c>
      <c r="BF200" s="162">
        <f t="shared" si="45"/>
        <v>0</v>
      </c>
      <c r="BG200" s="162">
        <f t="shared" si="46"/>
        <v>0</v>
      </c>
      <c r="BH200" s="162">
        <f t="shared" si="47"/>
        <v>0</v>
      </c>
      <c r="BI200" s="162">
        <f t="shared" si="48"/>
        <v>0</v>
      </c>
      <c r="BJ200" s="18" t="s">
        <v>82</v>
      </c>
      <c r="BK200" s="162">
        <f t="shared" si="49"/>
        <v>0</v>
      </c>
      <c r="BL200" s="18" t="s">
        <v>126</v>
      </c>
      <c r="BM200" s="161" t="s">
        <v>1369</v>
      </c>
    </row>
    <row r="201" spans="1:65" s="2" customFormat="1" ht="16.5" customHeight="1">
      <c r="A201" s="33"/>
      <c r="B201" s="149"/>
      <c r="C201" s="150" t="s">
        <v>689</v>
      </c>
      <c r="D201" s="150" t="s">
        <v>203</v>
      </c>
      <c r="E201" s="151" t="s">
        <v>2843</v>
      </c>
      <c r="F201" s="152" t="s">
        <v>2844</v>
      </c>
      <c r="G201" s="153" t="s">
        <v>221</v>
      </c>
      <c r="H201" s="154">
        <v>1</v>
      </c>
      <c r="I201" s="155"/>
      <c r="J201" s="156">
        <f t="shared" si="40"/>
        <v>0</v>
      </c>
      <c r="K201" s="152" t="s">
        <v>1</v>
      </c>
      <c r="L201" s="34"/>
      <c r="M201" s="209" t="s">
        <v>1</v>
      </c>
      <c r="N201" s="210" t="s">
        <v>41</v>
      </c>
      <c r="O201" s="211"/>
      <c r="P201" s="212">
        <f t="shared" si="41"/>
        <v>0</v>
      </c>
      <c r="Q201" s="212">
        <v>0</v>
      </c>
      <c r="R201" s="212">
        <f t="shared" si="42"/>
        <v>0</v>
      </c>
      <c r="S201" s="212">
        <v>0</v>
      </c>
      <c r="T201" s="213">
        <f t="shared" si="4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1" t="s">
        <v>126</v>
      </c>
      <c r="AT201" s="161" t="s">
        <v>203</v>
      </c>
      <c r="AU201" s="161" t="s">
        <v>82</v>
      </c>
      <c r="AY201" s="18" t="s">
        <v>201</v>
      </c>
      <c r="BE201" s="162">
        <f t="shared" si="44"/>
        <v>0</v>
      </c>
      <c r="BF201" s="162">
        <f t="shared" si="45"/>
        <v>0</v>
      </c>
      <c r="BG201" s="162">
        <f t="shared" si="46"/>
        <v>0</v>
      </c>
      <c r="BH201" s="162">
        <f t="shared" si="47"/>
        <v>0</v>
      </c>
      <c r="BI201" s="162">
        <f t="shared" si="48"/>
        <v>0</v>
      </c>
      <c r="BJ201" s="18" t="s">
        <v>82</v>
      </c>
      <c r="BK201" s="162">
        <f t="shared" si="49"/>
        <v>0</v>
      </c>
      <c r="BL201" s="18" t="s">
        <v>126</v>
      </c>
      <c r="BM201" s="161" t="s">
        <v>1384</v>
      </c>
    </row>
    <row r="202" spans="1:65" s="2" customFormat="1" ht="6.95" customHeight="1">
      <c r="A202" s="33"/>
      <c r="B202" s="48"/>
      <c r="C202" s="49"/>
      <c r="D202" s="49"/>
      <c r="E202" s="49"/>
      <c r="F202" s="49"/>
      <c r="G202" s="49"/>
      <c r="H202" s="49"/>
      <c r="I202" s="49"/>
      <c r="J202" s="49"/>
      <c r="K202" s="49"/>
      <c r="L202" s="34"/>
      <c r="M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</row>
  </sheetData>
  <autoFilter ref="C129:K201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133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162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0" t="str">
        <f>'Rekapitulace stavby'!K6</f>
        <v>Technikův pavilon</v>
      </c>
      <c r="F7" s="271"/>
      <c r="G7" s="271"/>
      <c r="H7" s="271"/>
      <c r="L7" s="21"/>
    </row>
    <row r="8" spans="1:46" ht="12.75">
      <c r="B8" s="21"/>
      <c r="D8" s="28" t="s">
        <v>163</v>
      </c>
      <c r="L8" s="21"/>
    </row>
    <row r="9" spans="1:46" s="1" customFormat="1" ht="16.5" customHeight="1">
      <c r="B9" s="21"/>
      <c r="E9" s="270" t="s">
        <v>164</v>
      </c>
      <c r="F9" s="254"/>
      <c r="G9" s="254"/>
      <c r="H9" s="254"/>
      <c r="L9" s="21"/>
    </row>
    <row r="10" spans="1:46" s="1" customFormat="1" ht="12" customHeight="1">
      <c r="B10" s="21"/>
      <c r="D10" s="28" t="s">
        <v>165</v>
      </c>
      <c r="L10" s="21"/>
    </row>
    <row r="11" spans="1:46" s="2" customFormat="1" ht="16.5" customHeight="1">
      <c r="A11" s="33"/>
      <c r="B11" s="34"/>
      <c r="C11" s="33"/>
      <c r="D11" s="33"/>
      <c r="E11" s="274" t="s">
        <v>2031</v>
      </c>
      <c r="F11" s="272"/>
      <c r="G11" s="272"/>
      <c r="H11" s="272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2648</v>
      </c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33" t="s">
        <v>3024</v>
      </c>
      <c r="F13" s="272"/>
      <c r="G13" s="272"/>
      <c r="H13" s="272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1.25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28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20</v>
      </c>
      <c r="E16" s="33"/>
      <c r="F16" s="26" t="s">
        <v>167</v>
      </c>
      <c r="G16" s="33"/>
      <c r="H16" s="33"/>
      <c r="I16" s="28" t="s">
        <v>22</v>
      </c>
      <c r="J16" s="56" t="str">
        <f>'Rekapitulace stavby'!AN8</f>
        <v>21. 11. 2024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24</v>
      </c>
      <c r="E18" s="33"/>
      <c r="F18" s="33"/>
      <c r="G18" s="33"/>
      <c r="H18" s="33"/>
      <c r="I18" s="28" t="s">
        <v>25</v>
      </c>
      <c r="J18" s="26" t="str">
        <f>IF('Rekapitulace stavby'!AN10="","",'Rekapitulace stavby'!AN10)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tr">
        <f>IF('Rekapitulace stavby'!E11="","",'Rekapitulace stavby'!E11)</f>
        <v>Statutární město Liberec, nám.Dr.E.Beneše</v>
      </c>
      <c r="F19" s="33"/>
      <c r="G19" s="33"/>
      <c r="H19" s="33"/>
      <c r="I19" s="28" t="s">
        <v>27</v>
      </c>
      <c r="J19" s="26" t="str">
        <f>IF('Rekapitulace stavby'!AN11="","",'Rekapitulace stavby'!AN11)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28</v>
      </c>
      <c r="E21" s="33"/>
      <c r="F21" s="33"/>
      <c r="G21" s="33"/>
      <c r="H21" s="33"/>
      <c r="I21" s="28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73" t="str">
        <f>'Rekapitulace stavby'!E14</f>
        <v>Vyplň údaj</v>
      </c>
      <c r="F22" s="253"/>
      <c r="G22" s="253"/>
      <c r="H22" s="253"/>
      <c r="I22" s="28" t="s">
        <v>27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30</v>
      </c>
      <c r="E24" s="33"/>
      <c r="F24" s="33"/>
      <c r="G24" s="33"/>
      <c r="H24" s="33"/>
      <c r="I24" s="28" t="s">
        <v>25</v>
      </c>
      <c r="J24" s="26" t="str">
        <f>IF('Rekapitulace stavby'!AN16="","",'Rekapitulace stavby'!AN16)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tr">
        <f>IF('Rekapitulace stavby'!E17="","",'Rekapitulace stavby'!E17)</f>
        <v>Kancelář architektury města, nám.Dr.E.Beneše</v>
      </c>
      <c r="F25" s="33"/>
      <c r="G25" s="33"/>
      <c r="H25" s="33"/>
      <c r="I25" s="28" t="s">
        <v>27</v>
      </c>
      <c r="J25" s="26" t="str">
        <f>IF('Rekapitulace stavby'!AN17="","",'Rekapitulace stavby'!AN17)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33</v>
      </c>
      <c r="E27" s="33"/>
      <c r="F27" s="33"/>
      <c r="G27" s="33"/>
      <c r="H27" s="33"/>
      <c r="I27" s="28" t="s">
        <v>25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>PROPOS Liberec s.r.o.</v>
      </c>
      <c r="F28" s="33"/>
      <c r="G28" s="33"/>
      <c r="H28" s="33"/>
      <c r="I28" s="28" t="s">
        <v>27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35</v>
      </c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0"/>
      <c r="B31" s="101"/>
      <c r="C31" s="100"/>
      <c r="D31" s="100"/>
      <c r="E31" s="258" t="s">
        <v>1</v>
      </c>
      <c r="F31" s="258"/>
      <c r="G31" s="258"/>
      <c r="H31" s="258"/>
      <c r="I31" s="100"/>
      <c r="J31" s="100"/>
      <c r="K31" s="100"/>
      <c r="L31" s="102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2" customFormat="1" ht="6.95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3" t="s">
        <v>36</v>
      </c>
      <c r="E34" s="33"/>
      <c r="F34" s="33"/>
      <c r="G34" s="33"/>
      <c r="H34" s="33"/>
      <c r="I34" s="33"/>
      <c r="J34" s="72">
        <f>ROUND(J126,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67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3"/>
      <c r="F36" s="37" t="s">
        <v>38</v>
      </c>
      <c r="G36" s="33"/>
      <c r="H36" s="33"/>
      <c r="I36" s="37" t="s">
        <v>37</v>
      </c>
      <c r="J36" s="37" t="s">
        <v>39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4"/>
      <c r="C37" s="33"/>
      <c r="D37" s="104" t="s">
        <v>40</v>
      </c>
      <c r="E37" s="28" t="s">
        <v>41</v>
      </c>
      <c r="F37" s="105">
        <f>ROUND((SUM(BE126:BE158)),  2)</f>
        <v>0</v>
      </c>
      <c r="G37" s="33"/>
      <c r="H37" s="33"/>
      <c r="I37" s="106">
        <v>0.21</v>
      </c>
      <c r="J37" s="105">
        <f>ROUND(((SUM(BE126:BE158))*I37),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28" t="s">
        <v>42</v>
      </c>
      <c r="F38" s="105">
        <f>ROUND((SUM(BF126:BF158)),  2)</f>
        <v>0</v>
      </c>
      <c r="G38" s="33"/>
      <c r="H38" s="33"/>
      <c r="I38" s="106">
        <v>0.12</v>
      </c>
      <c r="J38" s="105">
        <f>ROUND(((SUM(BF126:BF158))*I38),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43</v>
      </c>
      <c r="F39" s="105">
        <f>ROUND((SUM(BG126:BG158)),  2)</f>
        <v>0</v>
      </c>
      <c r="G39" s="33"/>
      <c r="H39" s="33"/>
      <c r="I39" s="106">
        <v>0.21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44</v>
      </c>
      <c r="F40" s="105">
        <f>ROUND((SUM(BH126:BH158)),  2)</f>
        <v>0</v>
      </c>
      <c r="G40" s="33"/>
      <c r="H40" s="33"/>
      <c r="I40" s="106">
        <v>0.12</v>
      </c>
      <c r="J40" s="105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28" t="s">
        <v>45</v>
      </c>
      <c r="F41" s="105">
        <f>ROUND((SUM(BI126:BI158)),  2)</f>
        <v>0</v>
      </c>
      <c r="G41" s="33"/>
      <c r="H41" s="33"/>
      <c r="I41" s="106">
        <v>0</v>
      </c>
      <c r="J41" s="105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07"/>
      <c r="D43" s="108" t="s">
        <v>46</v>
      </c>
      <c r="E43" s="61"/>
      <c r="F43" s="61"/>
      <c r="G43" s="109" t="s">
        <v>47</v>
      </c>
      <c r="H43" s="110" t="s">
        <v>48</v>
      </c>
      <c r="I43" s="61"/>
      <c r="J43" s="111">
        <f>SUM(J34:J41)</f>
        <v>0</v>
      </c>
      <c r="K43" s="112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0" t="str">
        <f>E7</f>
        <v>Technikův pavilon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163</v>
      </c>
      <c r="L86" s="21"/>
    </row>
    <row r="87" spans="1:31" s="1" customFormat="1" ht="16.5" customHeight="1">
      <c r="B87" s="21"/>
      <c r="E87" s="270" t="s">
        <v>164</v>
      </c>
      <c r="F87" s="254"/>
      <c r="G87" s="254"/>
      <c r="H87" s="254"/>
      <c r="L87" s="21"/>
    </row>
    <row r="88" spans="1:31" s="1" customFormat="1" ht="12" customHeight="1">
      <c r="B88" s="21"/>
      <c r="C88" s="28" t="s">
        <v>165</v>
      </c>
      <c r="L88" s="21"/>
    </row>
    <row r="89" spans="1:31" s="2" customFormat="1" ht="16.5" customHeight="1">
      <c r="A89" s="33"/>
      <c r="B89" s="34"/>
      <c r="C89" s="33"/>
      <c r="D89" s="33"/>
      <c r="E89" s="274" t="s">
        <v>2031</v>
      </c>
      <c r="F89" s="272"/>
      <c r="G89" s="272"/>
      <c r="H89" s="272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2648</v>
      </c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33" t="str">
        <f>E13</f>
        <v>03.3 - Bleskosvod</v>
      </c>
      <c r="F91" s="272"/>
      <c r="G91" s="272"/>
      <c r="H91" s="272"/>
      <c r="I91" s="3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20</v>
      </c>
      <c r="D93" s="33"/>
      <c r="E93" s="33"/>
      <c r="F93" s="26" t="str">
        <f>F16</f>
        <v xml:space="preserve"> </v>
      </c>
      <c r="G93" s="33"/>
      <c r="H93" s="33"/>
      <c r="I93" s="28" t="s">
        <v>22</v>
      </c>
      <c r="J93" s="56" t="str">
        <f>IF(J16="","",J16)</f>
        <v>21. 11. 2024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40.15" customHeight="1">
      <c r="A95" s="33"/>
      <c r="B95" s="34"/>
      <c r="C95" s="28" t="s">
        <v>24</v>
      </c>
      <c r="D95" s="33"/>
      <c r="E95" s="33"/>
      <c r="F95" s="26" t="str">
        <f>E19</f>
        <v>Statutární město Liberec, nám.Dr.E.Beneše</v>
      </c>
      <c r="G95" s="33"/>
      <c r="H95" s="33"/>
      <c r="I95" s="28" t="s">
        <v>30</v>
      </c>
      <c r="J95" s="31" t="str">
        <f>E25</f>
        <v>Kancelář architektury města, nám.Dr.E.Beneše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5.7" customHeight="1">
      <c r="A96" s="33"/>
      <c r="B96" s="34"/>
      <c r="C96" s="28" t="s">
        <v>28</v>
      </c>
      <c r="D96" s="33"/>
      <c r="E96" s="33"/>
      <c r="F96" s="26" t="str">
        <f>IF(E22="","",E22)</f>
        <v>Vyplň údaj</v>
      </c>
      <c r="G96" s="33"/>
      <c r="H96" s="33"/>
      <c r="I96" s="28" t="s">
        <v>33</v>
      </c>
      <c r="J96" s="31" t="str">
        <f>E28</f>
        <v>PROPOS Liberec s.r.o.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15" t="s">
        <v>169</v>
      </c>
      <c r="D98" s="107"/>
      <c r="E98" s="107"/>
      <c r="F98" s="107"/>
      <c r="G98" s="107"/>
      <c r="H98" s="107"/>
      <c r="I98" s="107"/>
      <c r="J98" s="116" t="s">
        <v>170</v>
      </c>
      <c r="K98" s="107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17" t="s">
        <v>171</v>
      </c>
      <c r="D100" s="33"/>
      <c r="E100" s="33"/>
      <c r="F100" s="33"/>
      <c r="G100" s="33"/>
      <c r="H100" s="33"/>
      <c r="I100" s="33"/>
      <c r="J100" s="72">
        <f>J126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172</v>
      </c>
    </row>
    <row r="101" spans="1:47" s="9" customFormat="1" ht="24.95" customHeight="1">
      <c r="B101" s="118"/>
      <c r="D101" s="119" t="s">
        <v>3025</v>
      </c>
      <c r="E101" s="120"/>
      <c r="F101" s="120"/>
      <c r="G101" s="120"/>
      <c r="H101" s="120"/>
      <c r="I101" s="120"/>
      <c r="J101" s="121">
        <f>J127</f>
        <v>0</v>
      </c>
      <c r="L101" s="118"/>
    </row>
    <row r="102" spans="1:47" s="9" customFormat="1" ht="24.95" customHeight="1">
      <c r="B102" s="118"/>
      <c r="D102" s="119" t="s">
        <v>3026</v>
      </c>
      <c r="E102" s="120"/>
      <c r="F102" s="120"/>
      <c r="G102" s="120"/>
      <c r="H102" s="120"/>
      <c r="I102" s="120"/>
      <c r="J102" s="121">
        <f>J156</f>
        <v>0</v>
      </c>
      <c r="L102" s="118"/>
    </row>
    <row r="103" spans="1:47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47" s="2" customFormat="1" ht="6.95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47" s="2" customFormat="1" ht="6.95" customHeight="1">
      <c r="A108" s="33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24.95" customHeight="1">
      <c r="A109" s="33"/>
      <c r="B109" s="34"/>
      <c r="C109" s="22" t="s">
        <v>186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2" customHeight="1">
      <c r="A111" s="33"/>
      <c r="B111" s="34"/>
      <c r="C111" s="28" t="s">
        <v>16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6.5" customHeight="1">
      <c r="A112" s="33"/>
      <c r="B112" s="34"/>
      <c r="C112" s="33"/>
      <c r="D112" s="33"/>
      <c r="E112" s="270" t="str">
        <f>E7</f>
        <v>Technikův pavilon</v>
      </c>
      <c r="F112" s="271"/>
      <c r="G112" s="271"/>
      <c r="H112" s="271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1" customFormat="1" ht="12" customHeight="1">
      <c r="B113" s="21"/>
      <c r="C113" s="28" t="s">
        <v>163</v>
      </c>
      <c r="L113" s="21"/>
    </row>
    <row r="114" spans="1:65" s="1" customFormat="1" ht="16.5" customHeight="1">
      <c r="B114" s="21"/>
      <c r="E114" s="270" t="s">
        <v>164</v>
      </c>
      <c r="F114" s="254"/>
      <c r="G114" s="254"/>
      <c r="H114" s="254"/>
      <c r="L114" s="21"/>
    </row>
    <row r="115" spans="1:65" s="1" customFormat="1" ht="12" customHeight="1">
      <c r="B115" s="21"/>
      <c r="C115" s="28" t="s">
        <v>165</v>
      </c>
      <c r="L115" s="21"/>
    </row>
    <row r="116" spans="1:65" s="2" customFormat="1" ht="16.5" customHeight="1">
      <c r="A116" s="33"/>
      <c r="B116" s="34"/>
      <c r="C116" s="33"/>
      <c r="D116" s="33"/>
      <c r="E116" s="274" t="s">
        <v>2031</v>
      </c>
      <c r="F116" s="272"/>
      <c r="G116" s="272"/>
      <c r="H116" s="272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2648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6.5" customHeight="1">
      <c r="A118" s="33"/>
      <c r="B118" s="34"/>
      <c r="C118" s="33"/>
      <c r="D118" s="33"/>
      <c r="E118" s="233" t="str">
        <f>E13</f>
        <v>03.3 - Bleskosvod</v>
      </c>
      <c r="F118" s="272"/>
      <c r="G118" s="272"/>
      <c r="H118" s="272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2" customHeight="1">
      <c r="A120" s="33"/>
      <c r="B120" s="34"/>
      <c r="C120" s="28" t="s">
        <v>20</v>
      </c>
      <c r="D120" s="33"/>
      <c r="E120" s="33"/>
      <c r="F120" s="26" t="str">
        <f>F16</f>
        <v xml:space="preserve"> </v>
      </c>
      <c r="G120" s="33"/>
      <c r="H120" s="33"/>
      <c r="I120" s="28" t="s">
        <v>22</v>
      </c>
      <c r="J120" s="56" t="str">
        <f>IF(J16="","",J16)</f>
        <v>21. 11. 2024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40.15" customHeight="1">
      <c r="A122" s="33"/>
      <c r="B122" s="34"/>
      <c r="C122" s="28" t="s">
        <v>24</v>
      </c>
      <c r="D122" s="33"/>
      <c r="E122" s="33"/>
      <c r="F122" s="26" t="str">
        <f>E19</f>
        <v>Statutární město Liberec, nám.Dr.E.Beneše</v>
      </c>
      <c r="G122" s="33"/>
      <c r="H122" s="33"/>
      <c r="I122" s="28" t="s">
        <v>30</v>
      </c>
      <c r="J122" s="31" t="str">
        <f>E25</f>
        <v>Kancelář architektury města, nám.Dr.E.Beneše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25.7" customHeight="1">
      <c r="A123" s="33"/>
      <c r="B123" s="34"/>
      <c r="C123" s="28" t="s">
        <v>28</v>
      </c>
      <c r="D123" s="33"/>
      <c r="E123" s="33"/>
      <c r="F123" s="26" t="str">
        <f>IF(E22="","",E22)</f>
        <v>Vyplň údaj</v>
      </c>
      <c r="G123" s="33"/>
      <c r="H123" s="33"/>
      <c r="I123" s="28" t="s">
        <v>33</v>
      </c>
      <c r="J123" s="31" t="str">
        <f>E28</f>
        <v>PROPOS Liberec s.r.o.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11" customFormat="1" ht="29.25" customHeight="1">
      <c r="A125" s="126"/>
      <c r="B125" s="127"/>
      <c r="C125" s="128" t="s">
        <v>187</v>
      </c>
      <c r="D125" s="129" t="s">
        <v>61</v>
      </c>
      <c r="E125" s="129" t="s">
        <v>57</v>
      </c>
      <c r="F125" s="129" t="s">
        <v>58</v>
      </c>
      <c r="G125" s="129" t="s">
        <v>188</v>
      </c>
      <c r="H125" s="129" t="s">
        <v>189</v>
      </c>
      <c r="I125" s="129" t="s">
        <v>190</v>
      </c>
      <c r="J125" s="129" t="s">
        <v>170</v>
      </c>
      <c r="K125" s="130" t="s">
        <v>191</v>
      </c>
      <c r="L125" s="131"/>
      <c r="M125" s="63" t="s">
        <v>1</v>
      </c>
      <c r="N125" s="64" t="s">
        <v>40</v>
      </c>
      <c r="O125" s="64" t="s">
        <v>192</v>
      </c>
      <c r="P125" s="64" t="s">
        <v>193</v>
      </c>
      <c r="Q125" s="64" t="s">
        <v>194</v>
      </c>
      <c r="R125" s="64" t="s">
        <v>195</v>
      </c>
      <c r="S125" s="64" t="s">
        <v>196</v>
      </c>
      <c r="T125" s="65" t="s">
        <v>197</v>
      </c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</row>
    <row r="126" spans="1:65" s="2" customFormat="1" ht="22.9" customHeight="1">
      <c r="A126" s="33"/>
      <c r="B126" s="34"/>
      <c r="C126" s="70" t="s">
        <v>198</v>
      </c>
      <c r="D126" s="33"/>
      <c r="E126" s="33"/>
      <c r="F126" s="33"/>
      <c r="G126" s="33"/>
      <c r="H126" s="33"/>
      <c r="I126" s="33"/>
      <c r="J126" s="132">
        <f>BK126</f>
        <v>0</v>
      </c>
      <c r="K126" s="33"/>
      <c r="L126" s="34"/>
      <c r="M126" s="66"/>
      <c r="N126" s="57"/>
      <c r="O126" s="67"/>
      <c r="P126" s="133">
        <f>P127+P156</f>
        <v>0</v>
      </c>
      <c r="Q126" s="67"/>
      <c r="R126" s="133">
        <f>R127+R156</f>
        <v>0</v>
      </c>
      <c r="S126" s="67"/>
      <c r="T126" s="134">
        <f>T127+T156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75</v>
      </c>
      <c r="AU126" s="18" t="s">
        <v>172</v>
      </c>
      <c r="BK126" s="135">
        <f>BK127+BK156</f>
        <v>0</v>
      </c>
    </row>
    <row r="127" spans="1:65" s="12" customFormat="1" ht="25.9" customHeight="1">
      <c r="B127" s="136"/>
      <c r="D127" s="137" t="s">
        <v>75</v>
      </c>
      <c r="E127" s="138" t="s">
        <v>3027</v>
      </c>
      <c r="F127" s="138" t="s">
        <v>132</v>
      </c>
      <c r="I127" s="139"/>
      <c r="J127" s="140">
        <f>BK127</f>
        <v>0</v>
      </c>
      <c r="L127" s="136"/>
      <c r="M127" s="141"/>
      <c r="N127" s="142"/>
      <c r="O127" s="142"/>
      <c r="P127" s="143">
        <f>SUM(P128:P155)</f>
        <v>0</v>
      </c>
      <c r="Q127" s="142"/>
      <c r="R127" s="143">
        <f>SUM(R128:R155)</f>
        <v>0</v>
      </c>
      <c r="S127" s="142"/>
      <c r="T127" s="144">
        <f>SUM(T128:T155)</f>
        <v>0</v>
      </c>
      <c r="AR127" s="137" t="s">
        <v>82</v>
      </c>
      <c r="AT127" s="145" t="s">
        <v>75</v>
      </c>
      <c r="AU127" s="145" t="s">
        <v>76</v>
      </c>
      <c r="AY127" s="137" t="s">
        <v>201</v>
      </c>
      <c r="BK127" s="146">
        <f>SUM(BK128:BK155)</f>
        <v>0</v>
      </c>
    </row>
    <row r="128" spans="1:65" s="2" customFormat="1" ht="16.5" customHeight="1">
      <c r="A128" s="33"/>
      <c r="B128" s="149"/>
      <c r="C128" s="150" t="s">
        <v>82</v>
      </c>
      <c r="D128" s="150" t="s">
        <v>203</v>
      </c>
      <c r="E128" s="151" t="s">
        <v>3028</v>
      </c>
      <c r="F128" s="152" t="s">
        <v>3029</v>
      </c>
      <c r="G128" s="153" t="s">
        <v>556</v>
      </c>
      <c r="H128" s="154">
        <v>170</v>
      </c>
      <c r="I128" s="155"/>
      <c r="J128" s="156">
        <f t="shared" ref="J128:J151" si="0">ROUND(I128*H128,2)</f>
        <v>0</v>
      </c>
      <c r="K128" s="152" t="s">
        <v>1</v>
      </c>
      <c r="L128" s="34"/>
      <c r="M128" s="157" t="s">
        <v>1</v>
      </c>
      <c r="N128" s="158" t="s">
        <v>41</v>
      </c>
      <c r="O128" s="59"/>
      <c r="P128" s="159">
        <f t="shared" ref="P128:P151" si="1">O128*H128</f>
        <v>0</v>
      </c>
      <c r="Q128" s="159">
        <v>0</v>
      </c>
      <c r="R128" s="159">
        <f t="shared" ref="R128:R151" si="2">Q128*H128</f>
        <v>0</v>
      </c>
      <c r="S128" s="159">
        <v>0</v>
      </c>
      <c r="T128" s="160">
        <f t="shared" ref="T128:T151" si="3"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126</v>
      </c>
      <c r="AT128" s="161" t="s">
        <v>203</v>
      </c>
      <c r="AU128" s="161" t="s">
        <v>82</v>
      </c>
      <c r="AY128" s="18" t="s">
        <v>201</v>
      </c>
      <c r="BE128" s="162">
        <f t="shared" ref="BE128:BE151" si="4">IF(N128="základní",J128,0)</f>
        <v>0</v>
      </c>
      <c r="BF128" s="162">
        <f t="shared" ref="BF128:BF151" si="5">IF(N128="snížená",J128,0)</f>
        <v>0</v>
      </c>
      <c r="BG128" s="162">
        <f t="shared" ref="BG128:BG151" si="6">IF(N128="zákl. přenesená",J128,0)</f>
        <v>0</v>
      </c>
      <c r="BH128" s="162">
        <f t="shared" ref="BH128:BH151" si="7">IF(N128="sníž. přenesená",J128,0)</f>
        <v>0</v>
      </c>
      <c r="BI128" s="162">
        <f t="shared" ref="BI128:BI151" si="8">IF(N128="nulová",J128,0)</f>
        <v>0</v>
      </c>
      <c r="BJ128" s="18" t="s">
        <v>82</v>
      </c>
      <c r="BK128" s="162">
        <f t="shared" ref="BK128:BK151" si="9">ROUND(I128*H128,2)</f>
        <v>0</v>
      </c>
      <c r="BL128" s="18" t="s">
        <v>126</v>
      </c>
      <c r="BM128" s="161" t="s">
        <v>84</v>
      </c>
    </row>
    <row r="129" spans="1:65" s="2" customFormat="1" ht="16.5" customHeight="1">
      <c r="A129" s="33"/>
      <c r="B129" s="149"/>
      <c r="C129" s="150" t="s">
        <v>84</v>
      </c>
      <c r="D129" s="150" t="s">
        <v>203</v>
      </c>
      <c r="E129" s="151" t="s">
        <v>3030</v>
      </c>
      <c r="F129" s="152" t="s">
        <v>3031</v>
      </c>
      <c r="G129" s="153" t="s">
        <v>692</v>
      </c>
      <c r="H129" s="154">
        <v>149.625</v>
      </c>
      <c r="I129" s="155"/>
      <c r="J129" s="156">
        <f t="shared" si="0"/>
        <v>0</v>
      </c>
      <c r="K129" s="152" t="s">
        <v>1</v>
      </c>
      <c r="L129" s="34"/>
      <c r="M129" s="157" t="s">
        <v>1</v>
      </c>
      <c r="N129" s="158" t="s">
        <v>41</v>
      </c>
      <c r="O129" s="59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126</v>
      </c>
      <c r="AT129" s="161" t="s">
        <v>203</v>
      </c>
      <c r="AU129" s="161" t="s">
        <v>82</v>
      </c>
      <c r="AY129" s="18" t="s">
        <v>201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8" t="s">
        <v>82</v>
      </c>
      <c r="BK129" s="162">
        <f t="shared" si="9"/>
        <v>0</v>
      </c>
      <c r="BL129" s="18" t="s">
        <v>126</v>
      </c>
      <c r="BM129" s="161" t="s">
        <v>126</v>
      </c>
    </row>
    <row r="130" spans="1:65" s="2" customFormat="1" ht="16.5" customHeight="1">
      <c r="A130" s="33"/>
      <c r="B130" s="149"/>
      <c r="C130" s="150" t="s">
        <v>97</v>
      </c>
      <c r="D130" s="150" t="s">
        <v>203</v>
      </c>
      <c r="E130" s="151" t="s">
        <v>3032</v>
      </c>
      <c r="F130" s="152" t="s">
        <v>3033</v>
      </c>
      <c r="G130" s="153" t="s">
        <v>692</v>
      </c>
      <c r="H130" s="154">
        <v>17.64</v>
      </c>
      <c r="I130" s="155"/>
      <c r="J130" s="156">
        <f t="shared" si="0"/>
        <v>0</v>
      </c>
      <c r="K130" s="152" t="s">
        <v>1</v>
      </c>
      <c r="L130" s="34"/>
      <c r="M130" s="157" t="s">
        <v>1</v>
      </c>
      <c r="N130" s="158" t="s">
        <v>41</v>
      </c>
      <c r="O130" s="59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126</v>
      </c>
      <c r="AT130" s="161" t="s">
        <v>203</v>
      </c>
      <c r="AU130" s="161" t="s">
        <v>82</v>
      </c>
      <c r="AY130" s="18" t="s">
        <v>201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8" t="s">
        <v>82</v>
      </c>
      <c r="BK130" s="162">
        <f t="shared" si="9"/>
        <v>0</v>
      </c>
      <c r="BL130" s="18" t="s">
        <v>126</v>
      </c>
      <c r="BM130" s="161" t="s">
        <v>222</v>
      </c>
    </row>
    <row r="131" spans="1:65" s="2" customFormat="1" ht="16.5" customHeight="1">
      <c r="A131" s="33"/>
      <c r="B131" s="149"/>
      <c r="C131" s="150" t="s">
        <v>126</v>
      </c>
      <c r="D131" s="150" t="s">
        <v>203</v>
      </c>
      <c r="E131" s="151" t="s">
        <v>3034</v>
      </c>
      <c r="F131" s="152" t="s">
        <v>3035</v>
      </c>
      <c r="G131" s="153" t="s">
        <v>721</v>
      </c>
      <c r="H131" s="154">
        <v>150</v>
      </c>
      <c r="I131" s="155"/>
      <c r="J131" s="156">
        <f t="shared" si="0"/>
        <v>0</v>
      </c>
      <c r="K131" s="152" t="s">
        <v>1</v>
      </c>
      <c r="L131" s="34"/>
      <c r="M131" s="157" t="s">
        <v>1</v>
      </c>
      <c r="N131" s="158" t="s">
        <v>41</v>
      </c>
      <c r="O131" s="59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126</v>
      </c>
      <c r="AT131" s="161" t="s">
        <v>203</v>
      </c>
      <c r="AU131" s="161" t="s">
        <v>82</v>
      </c>
      <c r="AY131" s="18" t="s">
        <v>201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8" t="s">
        <v>82</v>
      </c>
      <c r="BK131" s="162">
        <f t="shared" si="9"/>
        <v>0</v>
      </c>
      <c r="BL131" s="18" t="s">
        <v>126</v>
      </c>
      <c r="BM131" s="161" t="s">
        <v>216</v>
      </c>
    </row>
    <row r="132" spans="1:65" s="2" customFormat="1" ht="21.75" customHeight="1">
      <c r="A132" s="33"/>
      <c r="B132" s="149"/>
      <c r="C132" s="150" t="s">
        <v>229</v>
      </c>
      <c r="D132" s="150" t="s">
        <v>203</v>
      </c>
      <c r="E132" s="151" t="s">
        <v>3036</v>
      </c>
      <c r="F132" s="152" t="s">
        <v>3037</v>
      </c>
      <c r="G132" s="153" t="s">
        <v>721</v>
      </c>
      <c r="H132" s="154">
        <v>6</v>
      </c>
      <c r="I132" s="155"/>
      <c r="J132" s="156">
        <f t="shared" si="0"/>
        <v>0</v>
      </c>
      <c r="K132" s="152" t="s">
        <v>1</v>
      </c>
      <c r="L132" s="34"/>
      <c r="M132" s="157" t="s">
        <v>1</v>
      </c>
      <c r="N132" s="158" t="s">
        <v>41</v>
      </c>
      <c r="O132" s="59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126</v>
      </c>
      <c r="AT132" s="161" t="s">
        <v>203</v>
      </c>
      <c r="AU132" s="161" t="s">
        <v>82</v>
      </c>
      <c r="AY132" s="18" t="s">
        <v>201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8" t="s">
        <v>82</v>
      </c>
      <c r="BK132" s="162">
        <f t="shared" si="9"/>
        <v>0</v>
      </c>
      <c r="BL132" s="18" t="s">
        <v>126</v>
      </c>
      <c r="BM132" s="161" t="s">
        <v>233</v>
      </c>
    </row>
    <row r="133" spans="1:65" s="2" customFormat="1" ht="24.2" customHeight="1">
      <c r="A133" s="33"/>
      <c r="B133" s="149"/>
      <c r="C133" s="150" t="s">
        <v>222</v>
      </c>
      <c r="D133" s="150" t="s">
        <v>203</v>
      </c>
      <c r="E133" s="151" t="s">
        <v>3038</v>
      </c>
      <c r="F133" s="152" t="s">
        <v>3039</v>
      </c>
      <c r="G133" s="153" t="s">
        <v>556</v>
      </c>
      <c r="H133" s="154">
        <v>45</v>
      </c>
      <c r="I133" s="155"/>
      <c r="J133" s="156">
        <f t="shared" si="0"/>
        <v>0</v>
      </c>
      <c r="K133" s="152" t="s">
        <v>1</v>
      </c>
      <c r="L133" s="34"/>
      <c r="M133" s="157" t="s">
        <v>1</v>
      </c>
      <c r="N133" s="158" t="s">
        <v>41</v>
      </c>
      <c r="O133" s="59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126</v>
      </c>
      <c r="AT133" s="161" t="s">
        <v>203</v>
      </c>
      <c r="AU133" s="161" t="s">
        <v>82</v>
      </c>
      <c r="AY133" s="18" t="s">
        <v>201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8" t="s">
        <v>82</v>
      </c>
      <c r="BK133" s="162">
        <f t="shared" si="9"/>
        <v>0</v>
      </c>
      <c r="BL133" s="18" t="s">
        <v>126</v>
      </c>
      <c r="BM133" s="161" t="s">
        <v>8</v>
      </c>
    </row>
    <row r="134" spans="1:65" s="2" customFormat="1" ht="16.5" customHeight="1">
      <c r="A134" s="33"/>
      <c r="B134" s="149"/>
      <c r="C134" s="150" t="s">
        <v>244</v>
      </c>
      <c r="D134" s="150" t="s">
        <v>203</v>
      </c>
      <c r="E134" s="151" t="s">
        <v>3040</v>
      </c>
      <c r="F134" s="152" t="s">
        <v>3041</v>
      </c>
      <c r="G134" s="153" t="s">
        <v>692</v>
      </c>
      <c r="H134" s="154">
        <v>32.838999999999999</v>
      </c>
      <c r="I134" s="155"/>
      <c r="J134" s="156">
        <f t="shared" si="0"/>
        <v>0</v>
      </c>
      <c r="K134" s="152" t="s">
        <v>1</v>
      </c>
      <c r="L134" s="34"/>
      <c r="M134" s="157" t="s">
        <v>1</v>
      </c>
      <c r="N134" s="158" t="s">
        <v>41</v>
      </c>
      <c r="O134" s="59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126</v>
      </c>
      <c r="AT134" s="161" t="s">
        <v>203</v>
      </c>
      <c r="AU134" s="161" t="s">
        <v>82</v>
      </c>
      <c r="AY134" s="18" t="s">
        <v>201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8" t="s">
        <v>82</v>
      </c>
      <c r="BK134" s="162">
        <f t="shared" si="9"/>
        <v>0</v>
      </c>
      <c r="BL134" s="18" t="s">
        <v>126</v>
      </c>
      <c r="BM134" s="161" t="s">
        <v>247</v>
      </c>
    </row>
    <row r="135" spans="1:65" s="2" customFormat="1" ht="16.5" customHeight="1">
      <c r="A135" s="33"/>
      <c r="B135" s="149"/>
      <c r="C135" s="150" t="s">
        <v>216</v>
      </c>
      <c r="D135" s="150" t="s">
        <v>203</v>
      </c>
      <c r="E135" s="151" t="s">
        <v>2699</v>
      </c>
      <c r="F135" s="152" t="s">
        <v>2700</v>
      </c>
      <c r="G135" s="153" t="s">
        <v>556</v>
      </c>
      <c r="H135" s="154">
        <v>80</v>
      </c>
      <c r="I135" s="155"/>
      <c r="J135" s="156">
        <f t="shared" si="0"/>
        <v>0</v>
      </c>
      <c r="K135" s="152" t="s">
        <v>1</v>
      </c>
      <c r="L135" s="34"/>
      <c r="M135" s="157" t="s">
        <v>1</v>
      </c>
      <c r="N135" s="158" t="s">
        <v>41</v>
      </c>
      <c r="O135" s="59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126</v>
      </c>
      <c r="AT135" s="161" t="s">
        <v>203</v>
      </c>
      <c r="AU135" s="161" t="s">
        <v>82</v>
      </c>
      <c r="AY135" s="18" t="s">
        <v>201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8" t="s">
        <v>82</v>
      </c>
      <c r="BK135" s="162">
        <f t="shared" si="9"/>
        <v>0</v>
      </c>
      <c r="BL135" s="18" t="s">
        <v>126</v>
      </c>
      <c r="BM135" s="161" t="s">
        <v>250</v>
      </c>
    </row>
    <row r="136" spans="1:65" s="2" customFormat="1" ht="16.5" customHeight="1">
      <c r="A136" s="33"/>
      <c r="B136" s="149"/>
      <c r="C136" s="150" t="s">
        <v>227</v>
      </c>
      <c r="D136" s="150" t="s">
        <v>203</v>
      </c>
      <c r="E136" s="151" t="s">
        <v>3042</v>
      </c>
      <c r="F136" s="152" t="s">
        <v>3043</v>
      </c>
      <c r="G136" s="153" t="s">
        <v>556</v>
      </c>
      <c r="H136" s="154">
        <v>80</v>
      </c>
      <c r="I136" s="155"/>
      <c r="J136" s="156">
        <f t="shared" si="0"/>
        <v>0</v>
      </c>
      <c r="K136" s="152" t="s">
        <v>1</v>
      </c>
      <c r="L136" s="34"/>
      <c r="M136" s="157" t="s">
        <v>1</v>
      </c>
      <c r="N136" s="158" t="s">
        <v>41</v>
      </c>
      <c r="O136" s="59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126</v>
      </c>
      <c r="AT136" s="161" t="s">
        <v>203</v>
      </c>
      <c r="AU136" s="161" t="s">
        <v>82</v>
      </c>
      <c r="AY136" s="18" t="s">
        <v>201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8" t="s">
        <v>82</v>
      </c>
      <c r="BK136" s="162">
        <f t="shared" si="9"/>
        <v>0</v>
      </c>
      <c r="BL136" s="18" t="s">
        <v>126</v>
      </c>
      <c r="BM136" s="161" t="s">
        <v>254</v>
      </c>
    </row>
    <row r="137" spans="1:65" s="2" customFormat="1" ht="16.5" customHeight="1">
      <c r="A137" s="33"/>
      <c r="B137" s="149"/>
      <c r="C137" s="150" t="s">
        <v>233</v>
      </c>
      <c r="D137" s="150" t="s">
        <v>203</v>
      </c>
      <c r="E137" s="151" t="s">
        <v>3044</v>
      </c>
      <c r="F137" s="152" t="s">
        <v>3045</v>
      </c>
      <c r="G137" s="153" t="s">
        <v>721</v>
      </c>
      <c r="H137" s="154">
        <v>40</v>
      </c>
      <c r="I137" s="155"/>
      <c r="J137" s="156">
        <f t="shared" si="0"/>
        <v>0</v>
      </c>
      <c r="K137" s="152" t="s">
        <v>1</v>
      </c>
      <c r="L137" s="34"/>
      <c r="M137" s="157" t="s">
        <v>1</v>
      </c>
      <c r="N137" s="158" t="s">
        <v>41</v>
      </c>
      <c r="O137" s="59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126</v>
      </c>
      <c r="AT137" s="161" t="s">
        <v>203</v>
      </c>
      <c r="AU137" s="161" t="s">
        <v>82</v>
      </c>
      <c r="AY137" s="18" t="s">
        <v>201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8" t="s">
        <v>82</v>
      </c>
      <c r="BK137" s="162">
        <f t="shared" si="9"/>
        <v>0</v>
      </c>
      <c r="BL137" s="18" t="s">
        <v>126</v>
      </c>
      <c r="BM137" s="161" t="s">
        <v>258</v>
      </c>
    </row>
    <row r="138" spans="1:65" s="2" customFormat="1" ht="16.5" customHeight="1">
      <c r="A138" s="33"/>
      <c r="B138" s="149"/>
      <c r="C138" s="150" t="s">
        <v>264</v>
      </c>
      <c r="D138" s="150" t="s">
        <v>203</v>
      </c>
      <c r="E138" s="151" t="s">
        <v>3046</v>
      </c>
      <c r="F138" s="152" t="s">
        <v>3047</v>
      </c>
      <c r="G138" s="153" t="s">
        <v>721</v>
      </c>
      <c r="H138" s="154">
        <v>60</v>
      </c>
      <c r="I138" s="155"/>
      <c r="J138" s="156">
        <f t="shared" si="0"/>
        <v>0</v>
      </c>
      <c r="K138" s="152" t="s">
        <v>1</v>
      </c>
      <c r="L138" s="34"/>
      <c r="M138" s="157" t="s">
        <v>1</v>
      </c>
      <c r="N138" s="158" t="s">
        <v>41</v>
      </c>
      <c r="O138" s="59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126</v>
      </c>
      <c r="AT138" s="161" t="s">
        <v>203</v>
      </c>
      <c r="AU138" s="161" t="s">
        <v>82</v>
      </c>
      <c r="AY138" s="18" t="s">
        <v>201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8" t="s">
        <v>82</v>
      </c>
      <c r="BK138" s="162">
        <f t="shared" si="9"/>
        <v>0</v>
      </c>
      <c r="BL138" s="18" t="s">
        <v>126</v>
      </c>
      <c r="BM138" s="161" t="s">
        <v>267</v>
      </c>
    </row>
    <row r="139" spans="1:65" s="2" customFormat="1" ht="33" customHeight="1">
      <c r="A139" s="33"/>
      <c r="B139" s="149"/>
      <c r="C139" s="150" t="s">
        <v>8</v>
      </c>
      <c r="D139" s="150" t="s">
        <v>203</v>
      </c>
      <c r="E139" s="151" t="s">
        <v>3048</v>
      </c>
      <c r="F139" s="152" t="s">
        <v>3049</v>
      </c>
      <c r="G139" s="153" t="s">
        <v>721</v>
      </c>
      <c r="H139" s="154">
        <v>4</v>
      </c>
      <c r="I139" s="155"/>
      <c r="J139" s="156">
        <f t="shared" si="0"/>
        <v>0</v>
      </c>
      <c r="K139" s="152" t="s">
        <v>1</v>
      </c>
      <c r="L139" s="34"/>
      <c r="M139" s="157" t="s">
        <v>1</v>
      </c>
      <c r="N139" s="158" t="s">
        <v>41</v>
      </c>
      <c r="O139" s="59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126</v>
      </c>
      <c r="AT139" s="161" t="s">
        <v>203</v>
      </c>
      <c r="AU139" s="161" t="s">
        <v>82</v>
      </c>
      <c r="AY139" s="18" t="s">
        <v>201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8" t="s">
        <v>82</v>
      </c>
      <c r="BK139" s="162">
        <f t="shared" si="9"/>
        <v>0</v>
      </c>
      <c r="BL139" s="18" t="s">
        <v>126</v>
      </c>
      <c r="BM139" s="161" t="s">
        <v>273</v>
      </c>
    </row>
    <row r="140" spans="1:65" s="2" customFormat="1" ht="24.2" customHeight="1">
      <c r="A140" s="33"/>
      <c r="B140" s="149"/>
      <c r="C140" s="150" t="s">
        <v>277</v>
      </c>
      <c r="D140" s="150" t="s">
        <v>203</v>
      </c>
      <c r="E140" s="151" t="s">
        <v>3050</v>
      </c>
      <c r="F140" s="152" t="s">
        <v>3051</v>
      </c>
      <c r="G140" s="153" t="s">
        <v>721</v>
      </c>
      <c r="H140" s="154">
        <v>5</v>
      </c>
      <c r="I140" s="155"/>
      <c r="J140" s="156">
        <f t="shared" si="0"/>
        <v>0</v>
      </c>
      <c r="K140" s="152" t="s">
        <v>1</v>
      </c>
      <c r="L140" s="34"/>
      <c r="M140" s="157" t="s">
        <v>1</v>
      </c>
      <c r="N140" s="158" t="s">
        <v>41</v>
      </c>
      <c r="O140" s="59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126</v>
      </c>
      <c r="AT140" s="161" t="s">
        <v>203</v>
      </c>
      <c r="AU140" s="161" t="s">
        <v>82</v>
      </c>
      <c r="AY140" s="18" t="s">
        <v>201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8" t="s">
        <v>82</v>
      </c>
      <c r="BK140" s="162">
        <f t="shared" si="9"/>
        <v>0</v>
      </c>
      <c r="BL140" s="18" t="s">
        <v>126</v>
      </c>
      <c r="BM140" s="161" t="s">
        <v>279</v>
      </c>
    </row>
    <row r="141" spans="1:65" s="2" customFormat="1" ht="16.5" customHeight="1">
      <c r="A141" s="33"/>
      <c r="B141" s="149"/>
      <c r="C141" s="150" t="s">
        <v>247</v>
      </c>
      <c r="D141" s="150" t="s">
        <v>203</v>
      </c>
      <c r="E141" s="151" t="s">
        <v>3052</v>
      </c>
      <c r="F141" s="152" t="s">
        <v>3053</v>
      </c>
      <c r="G141" s="153" t="s">
        <v>721</v>
      </c>
      <c r="H141" s="154">
        <v>5</v>
      </c>
      <c r="I141" s="155"/>
      <c r="J141" s="156">
        <f t="shared" si="0"/>
        <v>0</v>
      </c>
      <c r="K141" s="152" t="s">
        <v>1</v>
      </c>
      <c r="L141" s="34"/>
      <c r="M141" s="157" t="s">
        <v>1</v>
      </c>
      <c r="N141" s="158" t="s">
        <v>41</v>
      </c>
      <c r="O141" s="59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126</v>
      </c>
      <c r="AT141" s="161" t="s">
        <v>203</v>
      </c>
      <c r="AU141" s="161" t="s">
        <v>82</v>
      </c>
      <c r="AY141" s="18" t="s">
        <v>201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8" t="s">
        <v>82</v>
      </c>
      <c r="BK141" s="162">
        <f t="shared" si="9"/>
        <v>0</v>
      </c>
      <c r="BL141" s="18" t="s">
        <v>126</v>
      </c>
      <c r="BM141" s="161" t="s">
        <v>286</v>
      </c>
    </row>
    <row r="142" spans="1:65" s="2" customFormat="1" ht="16.5" customHeight="1">
      <c r="A142" s="33"/>
      <c r="B142" s="149"/>
      <c r="C142" s="150" t="s">
        <v>290</v>
      </c>
      <c r="D142" s="150" t="s">
        <v>203</v>
      </c>
      <c r="E142" s="151" t="s">
        <v>3054</v>
      </c>
      <c r="F142" s="152" t="s">
        <v>3055</v>
      </c>
      <c r="G142" s="153" t="s">
        <v>556</v>
      </c>
      <c r="H142" s="154">
        <v>195</v>
      </c>
      <c r="I142" s="155"/>
      <c r="J142" s="156">
        <f t="shared" si="0"/>
        <v>0</v>
      </c>
      <c r="K142" s="152" t="s">
        <v>1</v>
      </c>
      <c r="L142" s="34"/>
      <c r="M142" s="157" t="s">
        <v>1</v>
      </c>
      <c r="N142" s="158" t="s">
        <v>41</v>
      </c>
      <c r="O142" s="59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126</v>
      </c>
      <c r="AT142" s="161" t="s">
        <v>203</v>
      </c>
      <c r="AU142" s="161" t="s">
        <v>82</v>
      </c>
      <c r="AY142" s="18" t="s">
        <v>201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8" t="s">
        <v>82</v>
      </c>
      <c r="BK142" s="162">
        <f t="shared" si="9"/>
        <v>0</v>
      </c>
      <c r="BL142" s="18" t="s">
        <v>126</v>
      </c>
      <c r="BM142" s="161" t="s">
        <v>292</v>
      </c>
    </row>
    <row r="143" spans="1:65" s="2" customFormat="1" ht="16.5" customHeight="1">
      <c r="A143" s="33"/>
      <c r="B143" s="149"/>
      <c r="C143" s="150" t="s">
        <v>250</v>
      </c>
      <c r="D143" s="150" t="s">
        <v>203</v>
      </c>
      <c r="E143" s="151" t="s">
        <v>3056</v>
      </c>
      <c r="F143" s="152" t="s">
        <v>3057</v>
      </c>
      <c r="G143" s="153" t="s">
        <v>721</v>
      </c>
      <c r="H143" s="154">
        <v>28</v>
      </c>
      <c r="I143" s="155"/>
      <c r="J143" s="156">
        <f t="shared" si="0"/>
        <v>0</v>
      </c>
      <c r="K143" s="152" t="s">
        <v>1</v>
      </c>
      <c r="L143" s="34"/>
      <c r="M143" s="157" t="s">
        <v>1</v>
      </c>
      <c r="N143" s="158" t="s">
        <v>41</v>
      </c>
      <c r="O143" s="59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126</v>
      </c>
      <c r="AT143" s="161" t="s">
        <v>203</v>
      </c>
      <c r="AU143" s="161" t="s">
        <v>82</v>
      </c>
      <c r="AY143" s="18" t="s">
        <v>201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8" t="s">
        <v>82</v>
      </c>
      <c r="BK143" s="162">
        <f t="shared" si="9"/>
        <v>0</v>
      </c>
      <c r="BL143" s="18" t="s">
        <v>126</v>
      </c>
      <c r="BM143" s="161" t="s">
        <v>297</v>
      </c>
    </row>
    <row r="144" spans="1:65" s="2" customFormat="1" ht="16.5" customHeight="1">
      <c r="A144" s="33"/>
      <c r="B144" s="149"/>
      <c r="C144" s="150" t="s">
        <v>412</v>
      </c>
      <c r="D144" s="150" t="s">
        <v>203</v>
      </c>
      <c r="E144" s="151" t="s">
        <v>3058</v>
      </c>
      <c r="F144" s="152" t="s">
        <v>3059</v>
      </c>
      <c r="G144" s="153" t="s">
        <v>721</v>
      </c>
      <c r="H144" s="154">
        <v>95</v>
      </c>
      <c r="I144" s="155"/>
      <c r="J144" s="156">
        <f t="shared" si="0"/>
        <v>0</v>
      </c>
      <c r="K144" s="152" t="s">
        <v>1</v>
      </c>
      <c r="L144" s="34"/>
      <c r="M144" s="157" t="s">
        <v>1</v>
      </c>
      <c r="N144" s="158" t="s">
        <v>41</v>
      </c>
      <c r="O144" s="59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126</v>
      </c>
      <c r="AT144" s="161" t="s">
        <v>203</v>
      </c>
      <c r="AU144" s="161" t="s">
        <v>82</v>
      </c>
      <c r="AY144" s="18" t="s">
        <v>201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8" t="s">
        <v>82</v>
      </c>
      <c r="BK144" s="162">
        <f t="shared" si="9"/>
        <v>0</v>
      </c>
      <c r="BL144" s="18" t="s">
        <v>126</v>
      </c>
      <c r="BM144" s="161" t="s">
        <v>498</v>
      </c>
    </row>
    <row r="145" spans="1:65" s="2" customFormat="1" ht="16.5" customHeight="1">
      <c r="A145" s="33"/>
      <c r="B145" s="149"/>
      <c r="C145" s="150" t="s">
        <v>254</v>
      </c>
      <c r="D145" s="150" t="s">
        <v>203</v>
      </c>
      <c r="E145" s="151" t="s">
        <v>3060</v>
      </c>
      <c r="F145" s="152" t="s">
        <v>3061</v>
      </c>
      <c r="G145" s="153" t="s">
        <v>721</v>
      </c>
      <c r="H145" s="154">
        <v>7</v>
      </c>
      <c r="I145" s="155"/>
      <c r="J145" s="156">
        <f t="shared" si="0"/>
        <v>0</v>
      </c>
      <c r="K145" s="152" t="s">
        <v>1</v>
      </c>
      <c r="L145" s="34"/>
      <c r="M145" s="157" t="s">
        <v>1</v>
      </c>
      <c r="N145" s="158" t="s">
        <v>41</v>
      </c>
      <c r="O145" s="59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126</v>
      </c>
      <c r="AT145" s="161" t="s">
        <v>203</v>
      </c>
      <c r="AU145" s="161" t="s">
        <v>82</v>
      </c>
      <c r="AY145" s="18" t="s">
        <v>201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8" t="s">
        <v>82</v>
      </c>
      <c r="BK145" s="162">
        <f t="shared" si="9"/>
        <v>0</v>
      </c>
      <c r="BL145" s="18" t="s">
        <v>126</v>
      </c>
      <c r="BM145" s="161" t="s">
        <v>508</v>
      </c>
    </row>
    <row r="146" spans="1:65" s="2" customFormat="1" ht="16.5" customHeight="1">
      <c r="A146" s="33"/>
      <c r="B146" s="149"/>
      <c r="C146" s="150" t="s">
        <v>421</v>
      </c>
      <c r="D146" s="150" t="s">
        <v>203</v>
      </c>
      <c r="E146" s="151" t="s">
        <v>2841</v>
      </c>
      <c r="F146" s="152" t="s">
        <v>3062</v>
      </c>
      <c r="G146" s="153" t="s">
        <v>3063</v>
      </c>
      <c r="H146" s="154">
        <v>1</v>
      </c>
      <c r="I146" s="155"/>
      <c r="J146" s="156">
        <f t="shared" si="0"/>
        <v>0</v>
      </c>
      <c r="K146" s="152" t="s">
        <v>1</v>
      </c>
      <c r="L146" s="34"/>
      <c r="M146" s="157" t="s">
        <v>1</v>
      </c>
      <c r="N146" s="158" t="s">
        <v>41</v>
      </c>
      <c r="O146" s="59"/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126</v>
      </c>
      <c r="AT146" s="161" t="s">
        <v>203</v>
      </c>
      <c r="AU146" s="161" t="s">
        <v>82</v>
      </c>
      <c r="AY146" s="18" t="s">
        <v>201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8" t="s">
        <v>82</v>
      </c>
      <c r="BK146" s="162">
        <f t="shared" si="9"/>
        <v>0</v>
      </c>
      <c r="BL146" s="18" t="s">
        <v>126</v>
      </c>
      <c r="BM146" s="161" t="s">
        <v>518</v>
      </c>
    </row>
    <row r="147" spans="1:65" s="2" customFormat="1" ht="16.5" customHeight="1">
      <c r="A147" s="33"/>
      <c r="B147" s="149"/>
      <c r="C147" s="150" t="s">
        <v>258</v>
      </c>
      <c r="D147" s="150" t="s">
        <v>203</v>
      </c>
      <c r="E147" s="151" t="s">
        <v>3064</v>
      </c>
      <c r="F147" s="152" t="s">
        <v>3065</v>
      </c>
      <c r="G147" s="153" t="s">
        <v>721</v>
      </c>
      <c r="H147" s="154">
        <v>9</v>
      </c>
      <c r="I147" s="155"/>
      <c r="J147" s="156">
        <f t="shared" si="0"/>
        <v>0</v>
      </c>
      <c r="K147" s="152" t="s">
        <v>1</v>
      </c>
      <c r="L147" s="34"/>
      <c r="M147" s="157" t="s">
        <v>1</v>
      </c>
      <c r="N147" s="158" t="s">
        <v>41</v>
      </c>
      <c r="O147" s="59"/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126</v>
      </c>
      <c r="AT147" s="161" t="s">
        <v>203</v>
      </c>
      <c r="AU147" s="161" t="s">
        <v>82</v>
      </c>
      <c r="AY147" s="18" t="s">
        <v>201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8" t="s">
        <v>82</v>
      </c>
      <c r="BK147" s="162">
        <f t="shared" si="9"/>
        <v>0</v>
      </c>
      <c r="BL147" s="18" t="s">
        <v>126</v>
      </c>
      <c r="BM147" s="161" t="s">
        <v>532</v>
      </c>
    </row>
    <row r="148" spans="1:65" s="2" customFormat="1" ht="16.5" customHeight="1">
      <c r="A148" s="33"/>
      <c r="B148" s="149"/>
      <c r="C148" s="150" t="s">
        <v>7</v>
      </c>
      <c r="D148" s="150" t="s">
        <v>203</v>
      </c>
      <c r="E148" s="151" t="s">
        <v>3066</v>
      </c>
      <c r="F148" s="152" t="s">
        <v>3067</v>
      </c>
      <c r="G148" s="153" t="s">
        <v>721</v>
      </c>
      <c r="H148" s="154">
        <v>9</v>
      </c>
      <c r="I148" s="155"/>
      <c r="J148" s="156">
        <f t="shared" si="0"/>
        <v>0</v>
      </c>
      <c r="K148" s="152" t="s">
        <v>1</v>
      </c>
      <c r="L148" s="34"/>
      <c r="M148" s="157" t="s">
        <v>1</v>
      </c>
      <c r="N148" s="158" t="s">
        <v>41</v>
      </c>
      <c r="O148" s="59"/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126</v>
      </c>
      <c r="AT148" s="161" t="s">
        <v>203</v>
      </c>
      <c r="AU148" s="161" t="s">
        <v>82</v>
      </c>
      <c r="AY148" s="18" t="s">
        <v>201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8" t="s">
        <v>82</v>
      </c>
      <c r="BK148" s="162">
        <f t="shared" si="9"/>
        <v>0</v>
      </c>
      <c r="BL148" s="18" t="s">
        <v>126</v>
      </c>
      <c r="BM148" s="161" t="s">
        <v>543</v>
      </c>
    </row>
    <row r="149" spans="1:65" s="2" customFormat="1" ht="16.5" customHeight="1">
      <c r="A149" s="33"/>
      <c r="B149" s="149"/>
      <c r="C149" s="150" t="s">
        <v>267</v>
      </c>
      <c r="D149" s="150" t="s">
        <v>203</v>
      </c>
      <c r="E149" s="151" t="s">
        <v>3068</v>
      </c>
      <c r="F149" s="152" t="s">
        <v>3069</v>
      </c>
      <c r="G149" s="153" t="s">
        <v>721</v>
      </c>
      <c r="H149" s="154">
        <v>9</v>
      </c>
      <c r="I149" s="155"/>
      <c r="J149" s="156">
        <f t="shared" si="0"/>
        <v>0</v>
      </c>
      <c r="K149" s="152" t="s">
        <v>1</v>
      </c>
      <c r="L149" s="34"/>
      <c r="M149" s="157" t="s">
        <v>1</v>
      </c>
      <c r="N149" s="158" t="s">
        <v>41</v>
      </c>
      <c r="O149" s="59"/>
      <c r="P149" s="159">
        <f t="shared" si="1"/>
        <v>0</v>
      </c>
      <c r="Q149" s="159">
        <v>0</v>
      </c>
      <c r="R149" s="159">
        <f t="shared" si="2"/>
        <v>0</v>
      </c>
      <c r="S149" s="159">
        <v>0</v>
      </c>
      <c r="T149" s="160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126</v>
      </c>
      <c r="AT149" s="161" t="s">
        <v>203</v>
      </c>
      <c r="AU149" s="161" t="s">
        <v>82</v>
      </c>
      <c r="AY149" s="18" t="s">
        <v>201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8" t="s">
        <v>82</v>
      </c>
      <c r="BK149" s="162">
        <f t="shared" si="9"/>
        <v>0</v>
      </c>
      <c r="BL149" s="18" t="s">
        <v>126</v>
      </c>
      <c r="BM149" s="161" t="s">
        <v>553</v>
      </c>
    </row>
    <row r="150" spans="1:65" s="2" customFormat="1" ht="16.5" customHeight="1">
      <c r="A150" s="33"/>
      <c r="B150" s="149"/>
      <c r="C150" s="150" t="s">
        <v>441</v>
      </c>
      <c r="D150" s="150" t="s">
        <v>203</v>
      </c>
      <c r="E150" s="151" t="s">
        <v>3070</v>
      </c>
      <c r="F150" s="152" t="s">
        <v>3071</v>
      </c>
      <c r="G150" s="153" t="s">
        <v>721</v>
      </c>
      <c r="H150" s="154">
        <v>9</v>
      </c>
      <c r="I150" s="155"/>
      <c r="J150" s="156">
        <f t="shared" si="0"/>
        <v>0</v>
      </c>
      <c r="K150" s="152" t="s">
        <v>1</v>
      </c>
      <c r="L150" s="34"/>
      <c r="M150" s="157" t="s">
        <v>1</v>
      </c>
      <c r="N150" s="158" t="s">
        <v>41</v>
      </c>
      <c r="O150" s="59"/>
      <c r="P150" s="159">
        <f t="shared" si="1"/>
        <v>0</v>
      </c>
      <c r="Q150" s="159">
        <v>0</v>
      </c>
      <c r="R150" s="159">
        <f t="shared" si="2"/>
        <v>0</v>
      </c>
      <c r="S150" s="159">
        <v>0</v>
      </c>
      <c r="T150" s="160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126</v>
      </c>
      <c r="AT150" s="161" t="s">
        <v>203</v>
      </c>
      <c r="AU150" s="161" t="s">
        <v>82</v>
      </c>
      <c r="AY150" s="18" t="s">
        <v>201</v>
      </c>
      <c r="BE150" s="162">
        <f t="shared" si="4"/>
        <v>0</v>
      </c>
      <c r="BF150" s="162">
        <f t="shared" si="5"/>
        <v>0</v>
      </c>
      <c r="BG150" s="162">
        <f t="shared" si="6"/>
        <v>0</v>
      </c>
      <c r="BH150" s="162">
        <f t="shared" si="7"/>
        <v>0</v>
      </c>
      <c r="BI150" s="162">
        <f t="shared" si="8"/>
        <v>0</v>
      </c>
      <c r="BJ150" s="18" t="s">
        <v>82</v>
      </c>
      <c r="BK150" s="162">
        <f t="shared" si="9"/>
        <v>0</v>
      </c>
      <c r="BL150" s="18" t="s">
        <v>126</v>
      </c>
      <c r="BM150" s="161" t="s">
        <v>566</v>
      </c>
    </row>
    <row r="151" spans="1:65" s="2" customFormat="1" ht="16.5" customHeight="1">
      <c r="A151" s="33"/>
      <c r="B151" s="149"/>
      <c r="C151" s="150" t="s">
        <v>273</v>
      </c>
      <c r="D151" s="150" t="s">
        <v>203</v>
      </c>
      <c r="E151" s="151" t="s">
        <v>3072</v>
      </c>
      <c r="F151" s="152" t="s">
        <v>3073</v>
      </c>
      <c r="G151" s="153" t="s">
        <v>721</v>
      </c>
      <c r="H151" s="154">
        <v>54</v>
      </c>
      <c r="I151" s="155"/>
      <c r="J151" s="156">
        <f t="shared" si="0"/>
        <v>0</v>
      </c>
      <c r="K151" s="152" t="s">
        <v>1</v>
      </c>
      <c r="L151" s="34"/>
      <c r="M151" s="157" t="s">
        <v>1</v>
      </c>
      <c r="N151" s="158" t="s">
        <v>41</v>
      </c>
      <c r="O151" s="59"/>
      <c r="P151" s="159">
        <f t="shared" si="1"/>
        <v>0</v>
      </c>
      <c r="Q151" s="159">
        <v>0</v>
      </c>
      <c r="R151" s="159">
        <f t="shared" si="2"/>
        <v>0</v>
      </c>
      <c r="S151" s="159">
        <v>0</v>
      </c>
      <c r="T151" s="160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126</v>
      </c>
      <c r="AT151" s="161" t="s">
        <v>203</v>
      </c>
      <c r="AU151" s="161" t="s">
        <v>82</v>
      </c>
      <c r="AY151" s="18" t="s">
        <v>201</v>
      </c>
      <c r="BE151" s="162">
        <f t="shared" si="4"/>
        <v>0</v>
      </c>
      <c r="BF151" s="162">
        <f t="shared" si="5"/>
        <v>0</v>
      </c>
      <c r="BG151" s="162">
        <f t="shared" si="6"/>
        <v>0</v>
      </c>
      <c r="BH151" s="162">
        <f t="shared" si="7"/>
        <v>0</v>
      </c>
      <c r="BI151" s="162">
        <f t="shared" si="8"/>
        <v>0</v>
      </c>
      <c r="BJ151" s="18" t="s">
        <v>82</v>
      </c>
      <c r="BK151" s="162">
        <f t="shared" si="9"/>
        <v>0</v>
      </c>
      <c r="BL151" s="18" t="s">
        <v>126</v>
      </c>
      <c r="BM151" s="161" t="s">
        <v>579</v>
      </c>
    </row>
    <row r="152" spans="1:65" s="14" customFormat="1" ht="11.25">
      <c r="B152" s="171"/>
      <c r="D152" s="164" t="s">
        <v>207</v>
      </c>
      <c r="E152" s="172" t="s">
        <v>1</v>
      </c>
      <c r="F152" s="173" t="s">
        <v>3074</v>
      </c>
      <c r="H152" s="174">
        <v>54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207</v>
      </c>
      <c r="AU152" s="172" t="s">
        <v>82</v>
      </c>
      <c r="AV152" s="14" t="s">
        <v>84</v>
      </c>
      <c r="AW152" s="14" t="s">
        <v>32</v>
      </c>
      <c r="AX152" s="14" t="s">
        <v>76</v>
      </c>
      <c r="AY152" s="172" t="s">
        <v>201</v>
      </c>
    </row>
    <row r="153" spans="1:65" s="15" customFormat="1" ht="11.25">
      <c r="B153" s="179"/>
      <c r="D153" s="164" t="s">
        <v>207</v>
      </c>
      <c r="E153" s="180" t="s">
        <v>1</v>
      </c>
      <c r="F153" s="181" t="s">
        <v>211</v>
      </c>
      <c r="H153" s="182">
        <v>54</v>
      </c>
      <c r="I153" s="183"/>
      <c r="L153" s="179"/>
      <c r="M153" s="184"/>
      <c r="N153" s="185"/>
      <c r="O153" s="185"/>
      <c r="P153" s="185"/>
      <c r="Q153" s="185"/>
      <c r="R153" s="185"/>
      <c r="S153" s="185"/>
      <c r="T153" s="186"/>
      <c r="AT153" s="180" t="s">
        <v>207</v>
      </c>
      <c r="AU153" s="180" t="s">
        <v>82</v>
      </c>
      <c r="AV153" s="15" t="s">
        <v>126</v>
      </c>
      <c r="AW153" s="15" t="s">
        <v>32</v>
      </c>
      <c r="AX153" s="15" t="s">
        <v>82</v>
      </c>
      <c r="AY153" s="180" t="s">
        <v>201</v>
      </c>
    </row>
    <row r="154" spans="1:65" s="2" customFormat="1" ht="16.5" customHeight="1">
      <c r="A154" s="33"/>
      <c r="B154" s="149"/>
      <c r="C154" s="150" t="s">
        <v>451</v>
      </c>
      <c r="D154" s="150" t="s">
        <v>203</v>
      </c>
      <c r="E154" s="151" t="s">
        <v>3075</v>
      </c>
      <c r="F154" s="152" t="s">
        <v>3076</v>
      </c>
      <c r="G154" s="153" t="s">
        <v>721</v>
      </c>
      <c r="H154" s="154">
        <v>28</v>
      </c>
      <c r="I154" s="155"/>
      <c r="J154" s="156">
        <f>ROUND(I154*H154,2)</f>
        <v>0</v>
      </c>
      <c r="K154" s="152" t="s">
        <v>1</v>
      </c>
      <c r="L154" s="34"/>
      <c r="M154" s="157" t="s">
        <v>1</v>
      </c>
      <c r="N154" s="158" t="s">
        <v>41</v>
      </c>
      <c r="O154" s="59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126</v>
      </c>
      <c r="AT154" s="161" t="s">
        <v>203</v>
      </c>
      <c r="AU154" s="161" t="s">
        <v>82</v>
      </c>
      <c r="AY154" s="18" t="s">
        <v>201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8" t="s">
        <v>82</v>
      </c>
      <c r="BK154" s="162">
        <f>ROUND(I154*H154,2)</f>
        <v>0</v>
      </c>
      <c r="BL154" s="18" t="s">
        <v>126</v>
      </c>
      <c r="BM154" s="161" t="s">
        <v>593</v>
      </c>
    </row>
    <row r="155" spans="1:65" s="2" customFormat="1" ht="16.5" customHeight="1">
      <c r="A155" s="33"/>
      <c r="B155" s="149"/>
      <c r="C155" s="150" t="s">
        <v>279</v>
      </c>
      <c r="D155" s="150" t="s">
        <v>203</v>
      </c>
      <c r="E155" s="151" t="s">
        <v>3077</v>
      </c>
      <c r="F155" s="152" t="s">
        <v>3078</v>
      </c>
      <c r="G155" s="153" t="s">
        <v>721</v>
      </c>
      <c r="H155" s="154">
        <v>26</v>
      </c>
      <c r="I155" s="155"/>
      <c r="J155" s="156">
        <f>ROUND(I155*H155,2)</f>
        <v>0</v>
      </c>
      <c r="K155" s="152" t="s">
        <v>1</v>
      </c>
      <c r="L155" s="34"/>
      <c r="M155" s="157" t="s">
        <v>1</v>
      </c>
      <c r="N155" s="158" t="s">
        <v>41</v>
      </c>
      <c r="O155" s="59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126</v>
      </c>
      <c r="AT155" s="161" t="s">
        <v>203</v>
      </c>
      <c r="AU155" s="161" t="s">
        <v>82</v>
      </c>
      <c r="AY155" s="18" t="s">
        <v>201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8" t="s">
        <v>82</v>
      </c>
      <c r="BK155" s="162">
        <f>ROUND(I155*H155,2)</f>
        <v>0</v>
      </c>
      <c r="BL155" s="18" t="s">
        <v>126</v>
      </c>
      <c r="BM155" s="161" t="s">
        <v>603</v>
      </c>
    </row>
    <row r="156" spans="1:65" s="12" customFormat="1" ht="25.9" customHeight="1">
      <c r="B156" s="136"/>
      <c r="D156" s="137" t="s">
        <v>75</v>
      </c>
      <c r="E156" s="138" t="s">
        <v>3079</v>
      </c>
      <c r="F156" s="138" t="s">
        <v>3080</v>
      </c>
      <c r="I156" s="139"/>
      <c r="J156" s="140">
        <f>BK156</f>
        <v>0</v>
      </c>
      <c r="L156" s="136"/>
      <c r="M156" s="141"/>
      <c r="N156" s="142"/>
      <c r="O156" s="142"/>
      <c r="P156" s="143">
        <f>SUM(P157:P158)</f>
        <v>0</v>
      </c>
      <c r="Q156" s="142"/>
      <c r="R156" s="143">
        <f>SUM(R157:R158)</f>
        <v>0</v>
      </c>
      <c r="S156" s="142"/>
      <c r="T156" s="144">
        <f>SUM(T157:T158)</f>
        <v>0</v>
      </c>
      <c r="AR156" s="137" t="s">
        <v>82</v>
      </c>
      <c r="AT156" s="145" t="s">
        <v>75</v>
      </c>
      <c r="AU156" s="145" t="s">
        <v>76</v>
      </c>
      <c r="AY156" s="137" t="s">
        <v>201</v>
      </c>
      <c r="BK156" s="146">
        <f>SUM(BK157:BK158)</f>
        <v>0</v>
      </c>
    </row>
    <row r="157" spans="1:65" s="2" customFormat="1" ht="16.5" customHeight="1">
      <c r="A157" s="33"/>
      <c r="B157" s="149"/>
      <c r="C157" s="150" t="s">
        <v>461</v>
      </c>
      <c r="D157" s="150" t="s">
        <v>203</v>
      </c>
      <c r="E157" s="151" t="s">
        <v>3081</v>
      </c>
      <c r="F157" s="152" t="s">
        <v>3082</v>
      </c>
      <c r="G157" s="153" t="s">
        <v>716</v>
      </c>
      <c r="H157" s="154">
        <v>15</v>
      </c>
      <c r="I157" s="155"/>
      <c r="J157" s="156">
        <f>ROUND(I157*H157,2)</f>
        <v>0</v>
      </c>
      <c r="K157" s="152" t="s">
        <v>1</v>
      </c>
      <c r="L157" s="34"/>
      <c r="M157" s="157" t="s">
        <v>1</v>
      </c>
      <c r="N157" s="158" t="s">
        <v>41</v>
      </c>
      <c r="O157" s="59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126</v>
      </c>
      <c r="AT157" s="161" t="s">
        <v>203</v>
      </c>
      <c r="AU157" s="161" t="s">
        <v>82</v>
      </c>
      <c r="AY157" s="18" t="s">
        <v>201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8" t="s">
        <v>82</v>
      </c>
      <c r="BK157" s="162">
        <f>ROUND(I157*H157,2)</f>
        <v>0</v>
      </c>
      <c r="BL157" s="18" t="s">
        <v>126</v>
      </c>
      <c r="BM157" s="161" t="s">
        <v>622</v>
      </c>
    </row>
    <row r="158" spans="1:65" s="2" customFormat="1" ht="16.5" customHeight="1">
      <c r="A158" s="33"/>
      <c r="B158" s="149"/>
      <c r="C158" s="150" t="s">
        <v>286</v>
      </c>
      <c r="D158" s="150" t="s">
        <v>203</v>
      </c>
      <c r="E158" s="151" t="s">
        <v>3083</v>
      </c>
      <c r="F158" s="152" t="s">
        <v>3084</v>
      </c>
      <c r="G158" s="153" t="s">
        <v>221</v>
      </c>
      <c r="H158" s="154">
        <v>1</v>
      </c>
      <c r="I158" s="155"/>
      <c r="J158" s="156">
        <f>ROUND(I158*H158,2)</f>
        <v>0</v>
      </c>
      <c r="K158" s="152" t="s">
        <v>1</v>
      </c>
      <c r="L158" s="34"/>
      <c r="M158" s="209" t="s">
        <v>1</v>
      </c>
      <c r="N158" s="210" t="s">
        <v>41</v>
      </c>
      <c r="O158" s="211"/>
      <c r="P158" s="212">
        <f>O158*H158</f>
        <v>0</v>
      </c>
      <c r="Q158" s="212">
        <v>0</v>
      </c>
      <c r="R158" s="212">
        <f>Q158*H158</f>
        <v>0</v>
      </c>
      <c r="S158" s="212">
        <v>0</v>
      </c>
      <c r="T158" s="213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126</v>
      </c>
      <c r="AT158" s="161" t="s">
        <v>203</v>
      </c>
      <c r="AU158" s="161" t="s">
        <v>82</v>
      </c>
      <c r="AY158" s="18" t="s">
        <v>201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8" t="s">
        <v>82</v>
      </c>
      <c r="BK158" s="162">
        <f>ROUND(I158*H158,2)</f>
        <v>0</v>
      </c>
      <c r="BL158" s="18" t="s">
        <v>126</v>
      </c>
      <c r="BM158" s="161" t="s">
        <v>631</v>
      </c>
    </row>
    <row r="159" spans="1:65" s="2" customFormat="1" ht="6.95" customHeight="1">
      <c r="A159" s="33"/>
      <c r="B159" s="48"/>
      <c r="C159" s="49"/>
      <c r="D159" s="49"/>
      <c r="E159" s="49"/>
      <c r="F159" s="49"/>
      <c r="G159" s="49"/>
      <c r="H159" s="49"/>
      <c r="I159" s="49"/>
      <c r="J159" s="49"/>
      <c r="K159" s="49"/>
      <c r="L159" s="34"/>
      <c r="M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</row>
  </sheetData>
  <autoFilter ref="C125:K158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136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162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0" t="str">
        <f>'Rekapitulace stavby'!K6</f>
        <v>Technikův pavilon</v>
      </c>
      <c r="F7" s="271"/>
      <c r="G7" s="271"/>
      <c r="H7" s="271"/>
      <c r="L7" s="21"/>
    </row>
    <row r="8" spans="1:46" ht="12.75">
      <c r="B8" s="21"/>
      <c r="D8" s="28" t="s">
        <v>163</v>
      </c>
      <c r="L8" s="21"/>
    </row>
    <row r="9" spans="1:46" s="1" customFormat="1" ht="16.5" customHeight="1">
      <c r="B9" s="21"/>
      <c r="E9" s="270" t="s">
        <v>164</v>
      </c>
      <c r="F9" s="254"/>
      <c r="G9" s="254"/>
      <c r="H9" s="254"/>
      <c r="L9" s="21"/>
    </row>
    <row r="10" spans="1:46" s="1" customFormat="1" ht="12" customHeight="1">
      <c r="B10" s="21"/>
      <c r="D10" s="28" t="s">
        <v>165</v>
      </c>
      <c r="L10" s="21"/>
    </row>
    <row r="11" spans="1:46" s="2" customFormat="1" ht="16.5" customHeight="1">
      <c r="A11" s="33"/>
      <c r="B11" s="34"/>
      <c r="C11" s="33"/>
      <c r="D11" s="33"/>
      <c r="E11" s="274" t="s">
        <v>2031</v>
      </c>
      <c r="F11" s="272"/>
      <c r="G11" s="272"/>
      <c r="H11" s="272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2648</v>
      </c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33" t="s">
        <v>3085</v>
      </c>
      <c r="F13" s="272"/>
      <c r="G13" s="272"/>
      <c r="H13" s="272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1.25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28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20</v>
      </c>
      <c r="E16" s="33"/>
      <c r="F16" s="26" t="s">
        <v>167</v>
      </c>
      <c r="G16" s="33"/>
      <c r="H16" s="33"/>
      <c r="I16" s="28" t="s">
        <v>22</v>
      </c>
      <c r="J16" s="56" t="str">
        <f>'Rekapitulace stavby'!AN8</f>
        <v>21. 11. 2024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24</v>
      </c>
      <c r="E18" s="33"/>
      <c r="F18" s="33"/>
      <c r="G18" s="33"/>
      <c r="H18" s="33"/>
      <c r="I18" s="28" t="s">
        <v>25</v>
      </c>
      <c r="J18" s="26" t="str">
        <f>IF('Rekapitulace stavby'!AN10="","",'Rekapitulace stavby'!AN10)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tr">
        <f>IF('Rekapitulace stavby'!E11="","",'Rekapitulace stavby'!E11)</f>
        <v>Statutární město Liberec, nám.Dr.E.Beneše</v>
      </c>
      <c r="F19" s="33"/>
      <c r="G19" s="33"/>
      <c r="H19" s="33"/>
      <c r="I19" s="28" t="s">
        <v>27</v>
      </c>
      <c r="J19" s="26" t="str">
        <f>IF('Rekapitulace stavby'!AN11="","",'Rekapitulace stavby'!AN11)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28</v>
      </c>
      <c r="E21" s="33"/>
      <c r="F21" s="33"/>
      <c r="G21" s="33"/>
      <c r="H21" s="33"/>
      <c r="I21" s="28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73" t="str">
        <f>'Rekapitulace stavby'!E14</f>
        <v>Vyplň údaj</v>
      </c>
      <c r="F22" s="253"/>
      <c r="G22" s="253"/>
      <c r="H22" s="253"/>
      <c r="I22" s="28" t="s">
        <v>27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30</v>
      </c>
      <c r="E24" s="33"/>
      <c r="F24" s="33"/>
      <c r="G24" s="33"/>
      <c r="H24" s="33"/>
      <c r="I24" s="28" t="s">
        <v>25</v>
      </c>
      <c r="J24" s="26" t="str">
        <f>IF('Rekapitulace stavby'!AN16="","",'Rekapitulace stavby'!AN16)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tr">
        <f>IF('Rekapitulace stavby'!E17="","",'Rekapitulace stavby'!E17)</f>
        <v>Kancelář architektury města, nám.Dr.E.Beneše</v>
      </c>
      <c r="F25" s="33"/>
      <c r="G25" s="33"/>
      <c r="H25" s="33"/>
      <c r="I25" s="28" t="s">
        <v>27</v>
      </c>
      <c r="J25" s="26" t="str">
        <f>IF('Rekapitulace stavby'!AN17="","",'Rekapitulace stavby'!AN17)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33</v>
      </c>
      <c r="E27" s="33"/>
      <c r="F27" s="33"/>
      <c r="G27" s="33"/>
      <c r="H27" s="33"/>
      <c r="I27" s="28" t="s">
        <v>25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>PROPOS Liberec s.r.o.</v>
      </c>
      <c r="F28" s="33"/>
      <c r="G28" s="33"/>
      <c r="H28" s="33"/>
      <c r="I28" s="28" t="s">
        <v>27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35</v>
      </c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0"/>
      <c r="B31" s="101"/>
      <c r="C31" s="100"/>
      <c r="D31" s="100"/>
      <c r="E31" s="258" t="s">
        <v>1</v>
      </c>
      <c r="F31" s="258"/>
      <c r="G31" s="258"/>
      <c r="H31" s="258"/>
      <c r="I31" s="100"/>
      <c r="J31" s="100"/>
      <c r="K31" s="100"/>
      <c r="L31" s="102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2" customFormat="1" ht="6.95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3" t="s">
        <v>36</v>
      </c>
      <c r="E34" s="33"/>
      <c r="F34" s="33"/>
      <c r="G34" s="33"/>
      <c r="H34" s="33"/>
      <c r="I34" s="33"/>
      <c r="J34" s="72">
        <f>ROUND(J125,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67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3"/>
      <c r="F36" s="37" t="s">
        <v>38</v>
      </c>
      <c r="G36" s="33"/>
      <c r="H36" s="33"/>
      <c r="I36" s="37" t="s">
        <v>37</v>
      </c>
      <c r="J36" s="37" t="s">
        <v>39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4"/>
      <c r="C37" s="33"/>
      <c r="D37" s="104" t="s">
        <v>40</v>
      </c>
      <c r="E37" s="28" t="s">
        <v>41</v>
      </c>
      <c r="F37" s="105">
        <f>ROUND((SUM(BE125:BE157)),  2)</f>
        <v>0</v>
      </c>
      <c r="G37" s="33"/>
      <c r="H37" s="33"/>
      <c r="I37" s="106">
        <v>0.21</v>
      </c>
      <c r="J37" s="105">
        <f>ROUND(((SUM(BE125:BE157))*I37),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28" t="s">
        <v>42</v>
      </c>
      <c r="F38" s="105">
        <f>ROUND((SUM(BF125:BF157)),  2)</f>
        <v>0</v>
      </c>
      <c r="G38" s="33"/>
      <c r="H38" s="33"/>
      <c r="I38" s="106">
        <v>0.12</v>
      </c>
      <c r="J38" s="105">
        <f>ROUND(((SUM(BF125:BF157))*I38),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43</v>
      </c>
      <c r="F39" s="105">
        <f>ROUND((SUM(BG125:BG157)),  2)</f>
        <v>0</v>
      </c>
      <c r="G39" s="33"/>
      <c r="H39" s="33"/>
      <c r="I39" s="106">
        <v>0.21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44</v>
      </c>
      <c r="F40" s="105">
        <f>ROUND((SUM(BH125:BH157)),  2)</f>
        <v>0</v>
      </c>
      <c r="G40" s="33"/>
      <c r="H40" s="33"/>
      <c r="I40" s="106">
        <v>0.12</v>
      </c>
      <c r="J40" s="105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28" t="s">
        <v>45</v>
      </c>
      <c r="F41" s="105">
        <f>ROUND((SUM(BI125:BI157)),  2)</f>
        <v>0</v>
      </c>
      <c r="G41" s="33"/>
      <c r="H41" s="33"/>
      <c r="I41" s="106">
        <v>0</v>
      </c>
      <c r="J41" s="105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07"/>
      <c r="D43" s="108" t="s">
        <v>46</v>
      </c>
      <c r="E43" s="61"/>
      <c r="F43" s="61"/>
      <c r="G43" s="109" t="s">
        <v>47</v>
      </c>
      <c r="H43" s="110" t="s">
        <v>48</v>
      </c>
      <c r="I43" s="61"/>
      <c r="J43" s="111">
        <f>SUM(J34:J41)</f>
        <v>0</v>
      </c>
      <c r="K43" s="112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0" t="str">
        <f>E7</f>
        <v>Technikův pavilon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163</v>
      </c>
      <c r="L86" s="21"/>
    </row>
    <row r="87" spans="1:31" s="1" customFormat="1" ht="16.5" customHeight="1">
      <c r="B87" s="21"/>
      <c r="E87" s="270" t="s">
        <v>164</v>
      </c>
      <c r="F87" s="254"/>
      <c r="G87" s="254"/>
      <c r="H87" s="254"/>
      <c r="L87" s="21"/>
    </row>
    <row r="88" spans="1:31" s="1" customFormat="1" ht="12" customHeight="1">
      <c r="B88" s="21"/>
      <c r="C88" s="28" t="s">
        <v>165</v>
      </c>
      <c r="L88" s="21"/>
    </row>
    <row r="89" spans="1:31" s="2" customFormat="1" ht="16.5" customHeight="1">
      <c r="A89" s="33"/>
      <c r="B89" s="34"/>
      <c r="C89" s="33"/>
      <c r="D89" s="33"/>
      <c r="E89" s="274" t="s">
        <v>2031</v>
      </c>
      <c r="F89" s="272"/>
      <c r="G89" s="272"/>
      <c r="H89" s="272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2648</v>
      </c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33" t="str">
        <f>E13</f>
        <v>03.4 - FVE</v>
      </c>
      <c r="F91" s="272"/>
      <c r="G91" s="272"/>
      <c r="H91" s="272"/>
      <c r="I91" s="3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20</v>
      </c>
      <c r="D93" s="33"/>
      <c r="E93" s="33"/>
      <c r="F93" s="26" t="str">
        <f>F16</f>
        <v xml:space="preserve"> </v>
      </c>
      <c r="G93" s="33"/>
      <c r="H93" s="33"/>
      <c r="I93" s="28" t="s">
        <v>22</v>
      </c>
      <c r="J93" s="56" t="str">
        <f>IF(J16="","",J16)</f>
        <v>21. 11. 2024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40.15" customHeight="1">
      <c r="A95" s="33"/>
      <c r="B95" s="34"/>
      <c r="C95" s="28" t="s">
        <v>24</v>
      </c>
      <c r="D95" s="33"/>
      <c r="E95" s="33"/>
      <c r="F95" s="26" t="str">
        <f>E19</f>
        <v>Statutární město Liberec, nám.Dr.E.Beneše</v>
      </c>
      <c r="G95" s="33"/>
      <c r="H95" s="33"/>
      <c r="I95" s="28" t="s">
        <v>30</v>
      </c>
      <c r="J95" s="31" t="str">
        <f>E25</f>
        <v>Kancelář architektury města, nám.Dr.E.Beneše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5.7" customHeight="1">
      <c r="A96" s="33"/>
      <c r="B96" s="34"/>
      <c r="C96" s="28" t="s">
        <v>28</v>
      </c>
      <c r="D96" s="33"/>
      <c r="E96" s="33"/>
      <c r="F96" s="26" t="str">
        <f>IF(E22="","",E22)</f>
        <v>Vyplň údaj</v>
      </c>
      <c r="G96" s="33"/>
      <c r="H96" s="33"/>
      <c r="I96" s="28" t="s">
        <v>33</v>
      </c>
      <c r="J96" s="31" t="str">
        <f>E28</f>
        <v>PROPOS Liberec s.r.o.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15" t="s">
        <v>169</v>
      </c>
      <c r="D98" s="107"/>
      <c r="E98" s="107"/>
      <c r="F98" s="107"/>
      <c r="G98" s="107"/>
      <c r="H98" s="107"/>
      <c r="I98" s="107"/>
      <c r="J98" s="116" t="s">
        <v>170</v>
      </c>
      <c r="K98" s="107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17" t="s">
        <v>171</v>
      </c>
      <c r="D100" s="33"/>
      <c r="E100" s="33"/>
      <c r="F100" s="33"/>
      <c r="G100" s="33"/>
      <c r="H100" s="33"/>
      <c r="I100" s="33"/>
      <c r="J100" s="72">
        <f>J125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172</v>
      </c>
    </row>
    <row r="101" spans="1:47" s="9" customFormat="1" ht="24.95" customHeight="1">
      <c r="B101" s="118"/>
      <c r="D101" s="119" t="s">
        <v>3086</v>
      </c>
      <c r="E101" s="120"/>
      <c r="F101" s="120"/>
      <c r="G101" s="120"/>
      <c r="H101" s="120"/>
      <c r="I101" s="120"/>
      <c r="J101" s="121">
        <f>J126</f>
        <v>0</v>
      </c>
      <c r="L101" s="118"/>
    </row>
    <row r="102" spans="1:47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47" s="2" customFormat="1" ht="6.95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47" s="2" customFormat="1" ht="6.95" customHeight="1">
      <c r="A107" s="33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24.95" customHeight="1">
      <c r="A108" s="33"/>
      <c r="B108" s="34"/>
      <c r="C108" s="22" t="s">
        <v>186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2" customHeight="1">
      <c r="A110" s="33"/>
      <c r="B110" s="34"/>
      <c r="C110" s="28" t="s">
        <v>16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6.5" customHeight="1">
      <c r="A111" s="33"/>
      <c r="B111" s="34"/>
      <c r="C111" s="33"/>
      <c r="D111" s="33"/>
      <c r="E111" s="270" t="str">
        <f>E7</f>
        <v>Technikův pavilon</v>
      </c>
      <c r="F111" s="271"/>
      <c r="G111" s="271"/>
      <c r="H111" s="271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1" customFormat="1" ht="12" customHeight="1">
      <c r="B112" s="21"/>
      <c r="C112" s="28" t="s">
        <v>163</v>
      </c>
      <c r="L112" s="21"/>
    </row>
    <row r="113" spans="1:65" s="1" customFormat="1" ht="16.5" customHeight="1">
      <c r="B113" s="21"/>
      <c r="E113" s="270" t="s">
        <v>164</v>
      </c>
      <c r="F113" s="254"/>
      <c r="G113" s="254"/>
      <c r="H113" s="254"/>
      <c r="L113" s="21"/>
    </row>
    <row r="114" spans="1:65" s="1" customFormat="1" ht="12" customHeight="1">
      <c r="B114" s="21"/>
      <c r="C114" s="28" t="s">
        <v>165</v>
      </c>
      <c r="L114" s="21"/>
    </row>
    <row r="115" spans="1:65" s="2" customFormat="1" ht="16.5" customHeight="1">
      <c r="A115" s="33"/>
      <c r="B115" s="34"/>
      <c r="C115" s="33"/>
      <c r="D115" s="33"/>
      <c r="E115" s="274" t="s">
        <v>2031</v>
      </c>
      <c r="F115" s="272"/>
      <c r="G115" s="272"/>
      <c r="H115" s="272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2648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33" t="str">
        <f>E13</f>
        <v>03.4 - FVE</v>
      </c>
      <c r="F117" s="272"/>
      <c r="G117" s="272"/>
      <c r="H117" s="272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3"/>
      <c r="E119" s="33"/>
      <c r="F119" s="26" t="str">
        <f>F16</f>
        <v xml:space="preserve"> </v>
      </c>
      <c r="G119" s="33"/>
      <c r="H119" s="33"/>
      <c r="I119" s="28" t="s">
        <v>22</v>
      </c>
      <c r="J119" s="56" t="str">
        <f>IF(J16="","",J16)</f>
        <v>21. 11. 2024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40.15" customHeight="1">
      <c r="A121" s="33"/>
      <c r="B121" s="34"/>
      <c r="C121" s="28" t="s">
        <v>24</v>
      </c>
      <c r="D121" s="33"/>
      <c r="E121" s="33"/>
      <c r="F121" s="26" t="str">
        <f>E19</f>
        <v>Statutární město Liberec, nám.Dr.E.Beneše</v>
      </c>
      <c r="G121" s="33"/>
      <c r="H121" s="33"/>
      <c r="I121" s="28" t="s">
        <v>30</v>
      </c>
      <c r="J121" s="31" t="str">
        <f>E25</f>
        <v>Kancelář architektury města, nám.Dr.E.Beneše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25.7" customHeight="1">
      <c r="A122" s="33"/>
      <c r="B122" s="34"/>
      <c r="C122" s="28" t="s">
        <v>28</v>
      </c>
      <c r="D122" s="33"/>
      <c r="E122" s="33"/>
      <c r="F122" s="26" t="str">
        <f>IF(E22="","",E22)</f>
        <v>Vyplň údaj</v>
      </c>
      <c r="G122" s="33"/>
      <c r="H122" s="33"/>
      <c r="I122" s="28" t="s">
        <v>33</v>
      </c>
      <c r="J122" s="31" t="str">
        <f>E28</f>
        <v>PROPOS Liberec s.r.o.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6"/>
      <c r="B124" s="127"/>
      <c r="C124" s="128" t="s">
        <v>187</v>
      </c>
      <c r="D124" s="129" t="s">
        <v>61</v>
      </c>
      <c r="E124" s="129" t="s">
        <v>57</v>
      </c>
      <c r="F124" s="129" t="s">
        <v>58</v>
      </c>
      <c r="G124" s="129" t="s">
        <v>188</v>
      </c>
      <c r="H124" s="129" t="s">
        <v>189</v>
      </c>
      <c r="I124" s="129" t="s">
        <v>190</v>
      </c>
      <c r="J124" s="129" t="s">
        <v>170</v>
      </c>
      <c r="K124" s="130" t="s">
        <v>191</v>
      </c>
      <c r="L124" s="131"/>
      <c r="M124" s="63" t="s">
        <v>1</v>
      </c>
      <c r="N124" s="64" t="s">
        <v>40</v>
      </c>
      <c r="O124" s="64" t="s">
        <v>192</v>
      </c>
      <c r="P124" s="64" t="s">
        <v>193</v>
      </c>
      <c r="Q124" s="64" t="s">
        <v>194</v>
      </c>
      <c r="R124" s="64" t="s">
        <v>195</v>
      </c>
      <c r="S124" s="64" t="s">
        <v>196</v>
      </c>
      <c r="T124" s="65" t="s">
        <v>197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65" s="2" customFormat="1" ht="22.9" customHeight="1">
      <c r="A125" s="33"/>
      <c r="B125" s="34"/>
      <c r="C125" s="70" t="s">
        <v>198</v>
      </c>
      <c r="D125" s="33"/>
      <c r="E125" s="33"/>
      <c r="F125" s="33"/>
      <c r="G125" s="33"/>
      <c r="H125" s="33"/>
      <c r="I125" s="33"/>
      <c r="J125" s="132">
        <f>BK125</f>
        <v>0</v>
      </c>
      <c r="K125" s="33"/>
      <c r="L125" s="34"/>
      <c r="M125" s="66"/>
      <c r="N125" s="57"/>
      <c r="O125" s="67"/>
      <c r="P125" s="133">
        <f>P126</f>
        <v>0</v>
      </c>
      <c r="Q125" s="67"/>
      <c r="R125" s="133">
        <f>R126</f>
        <v>0</v>
      </c>
      <c r="S125" s="67"/>
      <c r="T125" s="134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75</v>
      </c>
      <c r="AU125" s="18" t="s">
        <v>172</v>
      </c>
      <c r="BK125" s="135">
        <f>BK126</f>
        <v>0</v>
      </c>
    </row>
    <row r="126" spans="1:65" s="12" customFormat="1" ht="25.9" customHeight="1">
      <c r="B126" s="136"/>
      <c r="D126" s="137" t="s">
        <v>75</v>
      </c>
      <c r="E126" s="138" t="s">
        <v>3087</v>
      </c>
      <c r="F126" s="138" t="s">
        <v>3088</v>
      </c>
      <c r="I126" s="139"/>
      <c r="J126" s="140">
        <f>BK126</f>
        <v>0</v>
      </c>
      <c r="L126" s="136"/>
      <c r="M126" s="141"/>
      <c r="N126" s="142"/>
      <c r="O126" s="142"/>
      <c r="P126" s="143">
        <f>SUM(P127:P157)</f>
        <v>0</v>
      </c>
      <c r="Q126" s="142"/>
      <c r="R126" s="143">
        <f>SUM(R127:R157)</f>
        <v>0</v>
      </c>
      <c r="S126" s="142"/>
      <c r="T126" s="144">
        <f>SUM(T127:T157)</f>
        <v>0</v>
      </c>
      <c r="AR126" s="137" t="s">
        <v>82</v>
      </c>
      <c r="AT126" s="145" t="s">
        <v>75</v>
      </c>
      <c r="AU126" s="145" t="s">
        <v>76</v>
      </c>
      <c r="AY126" s="137" t="s">
        <v>201</v>
      </c>
      <c r="BK126" s="146">
        <f>SUM(BK127:BK157)</f>
        <v>0</v>
      </c>
    </row>
    <row r="127" spans="1:65" s="2" customFormat="1" ht="16.5" customHeight="1">
      <c r="A127" s="33"/>
      <c r="B127" s="149"/>
      <c r="C127" s="150" t="s">
        <v>82</v>
      </c>
      <c r="D127" s="150" t="s">
        <v>203</v>
      </c>
      <c r="E127" s="151" t="s">
        <v>3089</v>
      </c>
      <c r="F127" s="152" t="s">
        <v>3090</v>
      </c>
      <c r="G127" s="153" t="s">
        <v>721</v>
      </c>
      <c r="H127" s="154">
        <v>18</v>
      </c>
      <c r="I127" s="155"/>
      <c r="J127" s="156">
        <f t="shared" ref="J127:J157" si="0">ROUND(I127*H127,2)</f>
        <v>0</v>
      </c>
      <c r="K127" s="152" t="s">
        <v>1</v>
      </c>
      <c r="L127" s="34"/>
      <c r="M127" s="157" t="s">
        <v>1</v>
      </c>
      <c r="N127" s="158" t="s">
        <v>41</v>
      </c>
      <c r="O127" s="59"/>
      <c r="P127" s="159">
        <f t="shared" ref="P127:P157" si="1">O127*H127</f>
        <v>0</v>
      </c>
      <c r="Q127" s="159">
        <v>0</v>
      </c>
      <c r="R127" s="159">
        <f t="shared" ref="R127:R157" si="2">Q127*H127</f>
        <v>0</v>
      </c>
      <c r="S127" s="159">
        <v>0</v>
      </c>
      <c r="T127" s="160">
        <f t="shared" ref="T127:T157" si="3"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1" t="s">
        <v>126</v>
      </c>
      <c r="AT127" s="161" t="s">
        <v>203</v>
      </c>
      <c r="AU127" s="161" t="s">
        <v>82</v>
      </c>
      <c r="AY127" s="18" t="s">
        <v>201</v>
      </c>
      <c r="BE127" s="162">
        <f t="shared" ref="BE127:BE157" si="4">IF(N127="základní",J127,0)</f>
        <v>0</v>
      </c>
      <c r="BF127" s="162">
        <f t="shared" ref="BF127:BF157" si="5">IF(N127="snížená",J127,0)</f>
        <v>0</v>
      </c>
      <c r="BG127" s="162">
        <f t="shared" ref="BG127:BG157" si="6">IF(N127="zákl. přenesená",J127,0)</f>
        <v>0</v>
      </c>
      <c r="BH127" s="162">
        <f t="shared" ref="BH127:BH157" si="7">IF(N127="sníž. přenesená",J127,0)</f>
        <v>0</v>
      </c>
      <c r="BI127" s="162">
        <f t="shared" ref="BI127:BI157" si="8">IF(N127="nulová",J127,0)</f>
        <v>0</v>
      </c>
      <c r="BJ127" s="18" t="s">
        <v>82</v>
      </c>
      <c r="BK127" s="162">
        <f t="shared" ref="BK127:BK157" si="9">ROUND(I127*H127,2)</f>
        <v>0</v>
      </c>
      <c r="BL127" s="18" t="s">
        <v>126</v>
      </c>
      <c r="BM127" s="161" t="s">
        <v>84</v>
      </c>
    </row>
    <row r="128" spans="1:65" s="2" customFormat="1" ht="16.5" customHeight="1">
      <c r="A128" s="33"/>
      <c r="B128" s="149"/>
      <c r="C128" s="150" t="s">
        <v>84</v>
      </c>
      <c r="D128" s="150" t="s">
        <v>203</v>
      </c>
      <c r="E128" s="151" t="s">
        <v>3091</v>
      </c>
      <c r="F128" s="152" t="s">
        <v>3092</v>
      </c>
      <c r="G128" s="153" t="s">
        <v>721</v>
      </c>
      <c r="H128" s="154">
        <v>18</v>
      </c>
      <c r="I128" s="155"/>
      <c r="J128" s="156">
        <f t="shared" si="0"/>
        <v>0</v>
      </c>
      <c r="K128" s="152" t="s">
        <v>1</v>
      </c>
      <c r="L128" s="34"/>
      <c r="M128" s="157" t="s">
        <v>1</v>
      </c>
      <c r="N128" s="158" t="s">
        <v>41</v>
      </c>
      <c r="O128" s="59"/>
      <c r="P128" s="159">
        <f t="shared" si="1"/>
        <v>0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126</v>
      </c>
      <c r="AT128" s="161" t="s">
        <v>203</v>
      </c>
      <c r="AU128" s="161" t="s">
        <v>82</v>
      </c>
      <c r="AY128" s="18" t="s">
        <v>201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8" t="s">
        <v>82</v>
      </c>
      <c r="BK128" s="162">
        <f t="shared" si="9"/>
        <v>0</v>
      </c>
      <c r="BL128" s="18" t="s">
        <v>126</v>
      </c>
      <c r="BM128" s="161" t="s">
        <v>126</v>
      </c>
    </row>
    <row r="129" spans="1:65" s="2" customFormat="1" ht="16.5" customHeight="1">
      <c r="A129" s="33"/>
      <c r="B129" s="149"/>
      <c r="C129" s="150" t="s">
        <v>97</v>
      </c>
      <c r="D129" s="150" t="s">
        <v>203</v>
      </c>
      <c r="E129" s="151" t="s">
        <v>3093</v>
      </c>
      <c r="F129" s="152" t="s">
        <v>3094</v>
      </c>
      <c r="G129" s="153" t="s">
        <v>721</v>
      </c>
      <c r="H129" s="154">
        <v>1</v>
      </c>
      <c r="I129" s="155"/>
      <c r="J129" s="156">
        <f t="shared" si="0"/>
        <v>0</v>
      </c>
      <c r="K129" s="152" t="s">
        <v>1</v>
      </c>
      <c r="L129" s="34"/>
      <c r="M129" s="157" t="s">
        <v>1</v>
      </c>
      <c r="N129" s="158" t="s">
        <v>41</v>
      </c>
      <c r="O129" s="59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126</v>
      </c>
      <c r="AT129" s="161" t="s">
        <v>203</v>
      </c>
      <c r="AU129" s="161" t="s">
        <v>82</v>
      </c>
      <c r="AY129" s="18" t="s">
        <v>201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8" t="s">
        <v>82</v>
      </c>
      <c r="BK129" s="162">
        <f t="shared" si="9"/>
        <v>0</v>
      </c>
      <c r="BL129" s="18" t="s">
        <v>126</v>
      </c>
      <c r="BM129" s="161" t="s">
        <v>222</v>
      </c>
    </row>
    <row r="130" spans="1:65" s="2" customFormat="1" ht="16.5" customHeight="1">
      <c r="A130" s="33"/>
      <c r="B130" s="149"/>
      <c r="C130" s="150" t="s">
        <v>126</v>
      </c>
      <c r="D130" s="150" t="s">
        <v>203</v>
      </c>
      <c r="E130" s="151" t="s">
        <v>3095</v>
      </c>
      <c r="F130" s="152" t="s">
        <v>3096</v>
      </c>
      <c r="G130" s="153" t="s">
        <v>721</v>
      </c>
      <c r="H130" s="154">
        <v>1</v>
      </c>
      <c r="I130" s="155"/>
      <c r="J130" s="156">
        <f t="shared" si="0"/>
        <v>0</v>
      </c>
      <c r="K130" s="152" t="s">
        <v>1</v>
      </c>
      <c r="L130" s="34"/>
      <c r="M130" s="157" t="s">
        <v>1</v>
      </c>
      <c r="N130" s="158" t="s">
        <v>41</v>
      </c>
      <c r="O130" s="59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126</v>
      </c>
      <c r="AT130" s="161" t="s">
        <v>203</v>
      </c>
      <c r="AU130" s="161" t="s">
        <v>82</v>
      </c>
      <c r="AY130" s="18" t="s">
        <v>201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8" t="s">
        <v>82</v>
      </c>
      <c r="BK130" s="162">
        <f t="shared" si="9"/>
        <v>0</v>
      </c>
      <c r="BL130" s="18" t="s">
        <v>126</v>
      </c>
      <c r="BM130" s="161" t="s">
        <v>216</v>
      </c>
    </row>
    <row r="131" spans="1:65" s="2" customFormat="1" ht="24.2" customHeight="1">
      <c r="A131" s="33"/>
      <c r="B131" s="149"/>
      <c r="C131" s="150" t="s">
        <v>229</v>
      </c>
      <c r="D131" s="150" t="s">
        <v>203</v>
      </c>
      <c r="E131" s="151" t="s">
        <v>3097</v>
      </c>
      <c r="F131" s="152" t="s">
        <v>3098</v>
      </c>
      <c r="G131" s="153" t="s">
        <v>221</v>
      </c>
      <c r="H131" s="154">
        <v>1</v>
      </c>
      <c r="I131" s="155"/>
      <c r="J131" s="156">
        <f t="shared" si="0"/>
        <v>0</v>
      </c>
      <c r="K131" s="152" t="s">
        <v>1</v>
      </c>
      <c r="L131" s="34"/>
      <c r="M131" s="157" t="s">
        <v>1</v>
      </c>
      <c r="N131" s="158" t="s">
        <v>41</v>
      </c>
      <c r="O131" s="59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126</v>
      </c>
      <c r="AT131" s="161" t="s">
        <v>203</v>
      </c>
      <c r="AU131" s="161" t="s">
        <v>82</v>
      </c>
      <c r="AY131" s="18" t="s">
        <v>201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8" t="s">
        <v>82</v>
      </c>
      <c r="BK131" s="162">
        <f t="shared" si="9"/>
        <v>0</v>
      </c>
      <c r="BL131" s="18" t="s">
        <v>126</v>
      </c>
      <c r="BM131" s="161" t="s">
        <v>233</v>
      </c>
    </row>
    <row r="132" spans="1:65" s="2" customFormat="1" ht="24.2" customHeight="1">
      <c r="A132" s="33"/>
      <c r="B132" s="149"/>
      <c r="C132" s="150" t="s">
        <v>222</v>
      </c>
      <c r="D132" s="150" t="s">
        <v>203</v>
      </c>
      <c r="E132" s="151" t="s">
        <v>3099</v>
      </c>
      <c r="F132" s="152" t="s">
        <v>3100</v>
      </c>
      <c r="G132" s="153" t="s">
        <v>721</v>
      </c>
      <c r="H132" s="154">
        <v>1</v>
      </c>
      <c r="I132" s="155"/>
      <c r="J132" s="156">
        <f t="shared" si="0"/>
        <v>0</v>
      </c>
      <c r="K132" s="152" t="s">
        <v>1</v>
      </c>
      <c r="L132" s="34"/>
      <c r="M132" s="157" t="s">
        <v>1</v>
      </c>
      <c r="N132" s="158" t="s">
        <v>41</v>
      </c>
      <c r="O132" s="59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126</v>
      </c>
      <c r="AT132" s="161" t="s">
        <v>203</v>
      </c>
      <c r="AU132" s="161" t="s">
        <v>82</v>
      </c>
      <c r="AY132" s="18" t="s">
        <v>201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8" t="s">
        <v>82</v>
      </c>
      <c r="BK132" s="162">
        <f t="shared" si="9"/>
        <v>0</v>
      </c>
      <c r="BL132" s="18" t="s">
        <v>126</v>
      </c>
      <c r="BM132" s="161" t="s">
        <v>8</v>
      </c>
    </row>
    <row r="133" spans="1:65" s="2" customFormat="1" ht="16.5" customHeight="1">
      <c r="A133" s="33"/>
      <c r="B133" s="149"/>
      <c r="C133" s="150" t="s">
        <v>244</v>
      </c>
      <c r="D133" s="150" t="s">
        <v>203</v>
      </c>
      <c r="E133" s="151" t="s">
        <v>3101</v>
      </c>
      <c r="F133" s="152" t="s">
        <v>3102</v>
      </c>
      <c r="G133" s="153" t="s">
        <v>721</v>
      </c>
      <c r="H133" s="154">
        <v>1</v>
      </c>
      <c r="I133" s="155"/>
      <c r="J133" s="156">
        <f t="shared" si="0"/>
        <v>0</v>
      </c>
      <c r="K133" s="152" t="s">
        <v>1</v>
      </c>
      <c r="L133" s="34"/>
      <c r="M133" s="157" t="s">
        <v>1</v>
      </c>
      <c r="N133" s="158" t="s">
        <v>41</v>
      </c>
      <c r="O133" s="59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126</v>
      </c>
      <c r="AT133" s="161" t="s">
        <v>203</v>
      </c>
      <c r="AU133" s="161" t="s">
        <v>82</v>
      </c>
      <c r="AY133" s="18" t="s">
        <v>201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8" t="s">
        <v>82</v>
      </c>
      <c r="BK133" s="162">
        <f t="shared" si="9"/>
        <v>0</v>
      </c>
      <c r="BL133" s="18" t="s">
        <v>126</v>
      </c>
      <c r="BM133" s="161" t="s">
        <v>247</v>
      </c>
    </row>
    <row r="134" spans="1:65" s="2" customFormat="1" ht="16.5" customHeight="1">
      <c r="A134" s="33"/>
      <c r="B134" s="149"/>
      <c r="C134" s="150" t="s">
        <v>216</v>
      </c>
      <c r="D134" s="150" t="s">
        <v>203</v>
      </c>
      <c r="E134" s="151" t="s">
        <v>3103</v>
      </c>
      <c r="F134" s="152" t="s">
        <v>3104</v>
      </c>
      <c r="G134" s="153" t="s">
        <v>721</v>
      </c>
      <c r="H134" s="154">
        <v>1</v>
      </c>
      <c r="I134" s="155"/>
      <c r="J134" s="156">
        <f t="shared" si="0"/>
        <v>0</v>
      </c>
      <c r="K134" s="152" t="s">
        <v>1</v>
      </c>
      <c r="L134" s="34"/>
      <c r="M134" s="157" t="s">
        <v>1</v>
      </c>
      <c r="N134" s="158" t="s">
        <v>41</v>
      </c>
      <c r="O134" s="59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126</v>
      </c>
      <c r="AT134" s="161" t="s">
        <v>203</v>
      </c>
      <c r="AU134" s="161" t="s">
        <v>82</v>
      </c>
      <c r="AY134" s="18" t="s">
        <v>201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8" t="s">
        <v>82</v>
      </c>
      <c r="BK134" s="162">
        <f t="shared" si="9"/>
        <v>0</v>
      </c>
      <c r="BL134" s="18" t="s">
        <v>126</v>
      </c>
      <c r="BM134" s="161" t="s">
        <v>250</v>
      </c>
    </row>
    <row r="135" spans="1:65" s="2" customFormat="1" ht="16.5" customHeight="1">
      <c r="A135" s="33"/>
      <c r="B135" s="149"/>
      <c r="C135" s="150" t="s">
        <v>227</v>
      </c>
      <c r="D135" s="150" t="s">
        <v>203</v>
      </c>
      <c r="E135" s="151" t="s">
        <v>3105</v>
      </c>
      <c r="F135" s="152" t="s">
        <v>3106</v>
      </c>
      <c r="G135" s="153" t="s">
        <v>721</v>
      </c>
      <c r="H135" s="154">
        <v>1</v>
      </c>
      <c r="I135" s="155"/>
      <c r="J135" s="156">
        <f t="shared" si="0"/>
        <v>0</v>
      </c>
      <c r="K135" s="152" t="s">
        <v>1</v>
      </c>
      <c r="L135" s="34"/>
      <c r="M135" s="157" t="s">
        <v>1</v>
      </c>
      <c r="N135" s="158" t="s">
        <v>41</v>
      </c>
      <c r="O135" s="59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126</v>
      </c>
      <c r="AT135" s="161" t="s">
        <v>203</v>
      </c>
      <c r="AU135" s="161" t="s">
        <v>82</v>
      </c>
      <c r="AY135" s="18" t="s">
        <v>201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8" t="s">
        <v>82</v>
      </c>
      <c r="BK135" s="162">
        <f t="shared" si="9"/>
        <v>0</v>
      </c>
      <c r="BL135" s="18" t="s">
        <v>126</v>
      </c>
      <c r="BM135" s="161" t="s">
        <v>254</v>
      </c>
    </row>
    <row r="136" spans="1:65" s="2" customFormat="1" ht="16.5" customHeight="1">
      <c r="A136" s="33"/>
      <c r="B136" s="149"/>
      <c r="C136" s="150" t="s">
        <v>233</v>
      </c>
      <c r="D136" s="150" t="s">
        <v>203</v>
      </c>
      <c r="E136" s="151" t="s">
        <v>3107</v>
      </c>
      <c r="F136" s="152" t="s">
        <v>3108</v>
      </c>
      <c r="G136" s="153" t="s">
        <v>721</v>
      </c>
      <c r="H136" s="154">
        <v>1</v>
      </c>
      <c r="I136" s="155"/>
      <c r="J136" s="156">
        <f t="shared" si="0"/>
        <v>0</v>
      </c>
      <c r="K136" s="152" t="s">
        <v>1</v>
      </c>
      <c r="L136" s="34"/>
      <c r="M136" s="157" t="s">
        <v>1</v>
      </c>
      <c r="N136" s="158" t="s">
        <v>41</v>
      </c>
      <c r="O136" s="59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126</v>
      </c>
      <c r="AT136" s="161" t="s">
        <v>203</v>
      </c>
      <c r="AU136" s="161" t="s">
        <v>82</v>
      </c>
      <c r="AY136" s="18" t="s">
        <v>201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8" t="s">
        <v>82</v>
      </c>
      <c r="BK136" s="162">
        <f t="shared" si="9"/>
        <v>0</v>
      </c>
      <c r="BL136" s="18" t="s">
        <v>126</v>
      </c>
      <c r="BM136" s="161" t="s">
        <v>258</v>
      </c>
    </row>
    <row r="137" spans="1:65" s="2" customFormat="1" ht="16.5" customHeight="1">
      <c r="A137" s="33"/>
      <c r="B137" s="149"/>
      <c r="C137" s="150" t="s">
        <v>264</v>
      </c>
      <c r="D137" s="150" t="s">
        <v>203</v>
      </c>
      <c r="E137" s="151" t="s">
        <v>3109</v>
      </c>
      <c r="F137" s="152" t="s">
        <v>3110</v>
      </c>
      <c r="G137" s="153" t="s">
        <v>721</v>
      </c>
      <c r="H137" s="154">
        <v>1</v>
      </c>
      <c r="I137" s="155"/>
      <c r="J137" s="156">
        <f t="shared" si="0"/>
        <v>0</v>
      </c>
      <c r="K137" s="152" t="s">
        <v>1</v>
      </c>
      <c r="L137" s="34"/>
      <c r="M137" s="157" t="s">
        <v>1</v>
      </c>
      <c r="N137" s="158" t="s">
        <v>41</v>
      </c>
      <c r="O137" s="59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126</v>
      </c>
      <c r="AT137" s="161" t="s">
        <v>203</v>
      </c>
      <c r="AU137" s="161" t="s">
        <v>82</v>
      </c>
      <c r="AY137" s="18" t="s">
        <v>201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8" t="s">
        <v>82</v>
      </c>
      <c r="BK137" s="162">
        <f t="shared" si="9"/>
        <v>0</v>
      </c>
      <c r="BL137" s="18" t="s">
        <v>126</v>
      </c>
      <c r="BM137" s="161" t="s">
        <v>267</v>
      </c>
    </row>
    <row r="138" spans="1:65" s="2" customFormat="1" ht="16.5" customHeight="1">
      <c r="A138" s="33"/>
      <c r="B138" s="149"/>
      <c r="C138" s="150" t="s">
        <v>8</v>
      </c>
      <c r="D138" s="150" t="s">
        <v>203</v>
      </c>
      <c r="E138" s="151" t="s">
        <v>3111</v>
      </c>
      <c r="F138" s="152" t="s">
        <v>3112</v>
      </c>
      <c r="G138" s="153" t="s">
        <v>721</v>
      </c>
      <c r="H138" s="154">
        <v>1</v>
      </c>
      <c r="I138" s="155"/>
      <c r="J138" s="156">
        <f t="shared" si="0"/>
        <v>0</v>
      </c>
      <c r="K138" s="152" t="s">
        <v>1</v>
      </c>
      <c r="L138" s="34"/>
      <c r="M138" s="157" t="s">
        <v>1</v>
      </c>
      <c r="N138" s="158" t="s">
        <v>41</v>
      </c>
      <c r="O138" s="59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126</v>
      </c>
      <c r="AT138" s="161" t="s">
        <v>203</v>
      </c>
      <c r="AU138" s="161" t="s">
        <v>82</v>
      </c>
      <c r="AY138" s="18" t="s">
        <v>201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8" t="s">
        <v>82</v>
      </c>
      <c r="BK138" s="162">
        <f t="shared" si="9"/>
        <v>0</v>
      </c>
      <c r="BL138" s="18" t="s">
        <v>126</v>
      </c>
      <c r="BM138" s="161" t="s">
        <v>273</v>
      </c>
    </row>
    <row r="139" spans="1:65" s="2" customFormat="1" ht="16.5" customHeight="1">
      <c r="A139" s="33"/>
      <c r="B139" s="149"/>
      <c r="C139" s="150" t="s">
        <v>277</v>
      </c>
      <c r="D139" s="150" t="s">
        <v>203</v>
      </c>
      <c r="E139" s="151" t="s">
        <v>3113</v>
      </c>
      <c r="F139" s="152" t="s">
        <v>3114</v>
      </c>
      <c r="G139" s="153" t="s">
        <v>721</v>
      </c>
      <c r="H139" s="154">
        <v>4</v>
      </c>
      <c r="I139" s="155"/>
      <c r="J139" s="156">
        <f t="shared" si="0"/>
        <v>0</v>
      </c>
      <c r="K139" s="152" t="s">
        <v>1</v>
      </c>
      <c r="L139" s="34"/>
      <c r="M139" s="157" t="s">
        <v>1</v>
      </c>
      <c r="N139" s="158" t="s">
        <v>41</v>
      </c>
      <c r="O139" s="59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126</v>
      </c>
      <c r="AT139" s="161" t="s">
        <v>203</v>
      </c>
      <c r="AU139" s="161" t="s">
        <v>82</v>
      </c>
      <c r="AY139" s="18" t="s">
        <v>201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8" t="s">
        <v>82</v>
      </c>
      <c r="BK139" s="162">
        <f t="shared" si="9"/>
        <v>0</v>
      </c>
      <c r="BL139" s="18" t="s">
        <v>126</v>
      </c>
      <c r="BM139" s="161" t="s">
        <v>279</v>
      </c>
    </row>
    <row r="140" spans="1:65" s="2" customFormat="1" ht="21.75" customHeight="1">
      <c r="A140" s="33"/>
      <c r="B140" s="149"/>
      <c r="C140" s="150" t="s">
        <v>247</v>
      </c>
      <c r="D140" s="150" t="s">
        <v>203</v>
      </c>
      <c r="E140" s="151" t="s">
        <v>2679</v>
      </c>
      <c r="F140" s="152" t="s">
        <v>2680</v>
      </c>
      <c r="G140" s="153" t="s">
        <v>556</v>
      </c>
      <c r="H140" s="154">
        <v>6</v>
      </c>
      <c r="I140" s="155"/>
      <c r="J140" s="156">
        <f t="shared" si="0"/>
        <v>0</v>
      </c>
      <c r="K140" s="152" t="s">
        <v>1</v>
      </c>
      <c r="L140" s="34"/>
      <c r="M140" s="157" t="s">
        <v>1</v>
      </c>
      <c r="N140" s="158" t="s">
        <v>41</v>
      </c>
      <c r="O140" s="59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126</v>
      </c>
      <c r="AT140" s="161" t="s">
        <v>203</v>
      </c>
      <c r="AU140" s="161" t="s">
        <v>82</v>
      </c>
      <c r="AY140" s="18" t="s">
        <v>201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8" t="s">
        <v>82</v>
      </c>
      <c r="BK140" s="162">
        <f t="shared" si="9"/>
        <v>0</v>
      </c>
      <c r="BL140" s="18" t="s">
        <v>126</v>
      </c>
      <c r="BM140" s="161" t="s">
        <v>286</v>
      </c>
    </row>
    <row r="141" spans="1:65" s="2" customFormat="1" ht="16.5" customHeight="1">
      <c r="A141" s="33"/>
      <c r="B141" s="149"/>
      <c r="C141" s="150" t="s">
        <v>290</v>
      </c>
      <c r="D141" s="150" t="s">
        <v>203</v>
      </c>
      <c r="E141" s="151" t="s">
        <v>3115</v>
      </c>
      <c r="F141" s="152" t="s">
        <v>3116</v>
      </c>
      <c r="G141" s="153" t="s">
        <v>556</v>
      </c>
      <c r="H141" s="154">
        <v>6</v>
      </c>
      <c r="I141" s="155"/>
      <c r="J141" s="156">
        <f t="shared" si="0"/>
        <v>0</v>
      </c>
      <c r="K141" s="152" t="s">
        <v>1</v>
      </c>
      <c r="L141" s="34"/>
      <c r="M141" s="157" t="s">
        <v>1</v>
      </c>
      <c r="N141" s="158" t="s">
        <v>41</v>
      </c>
      <c r="O141" s="59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126</v>
      </c>
      <c r="AT141" s="161" t="s">
        <v>203</v>
      </c>
      <c r="AU141" s="161" t="s">
        <v>82</v>
      </c>
      <c r="AY141" s="18" t="s">
        <v>201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8" t="s">
        <v>82</v>
      </c>
      <c r="BK141" s="162">
        <f t="shared" si="9"/>
        <v>0</v>
      </c>
      <c r="BL141" s="18" t="s">
        <v>126</v>
      </c>
      <c r="BM141" s="161" t="s">
        <v>292</v>
      </c>
    </row>
    <row r="142" spans="1:65" s="2" customFormat="1" ht="16.5" customHeight="1">
      <c r="A142" s="33"/>
      <c r="B142" s="149"/>
      <c r="C142" s="150" t="s">
        <v>250</v>
      </c>
      <c r="D142" s="150" t="s">
        <v>203</v>
      </c>
      <c r="E142" s="151" t="s">
        <v>2691</v>
      </c>
      <c r="F142" s="152" t="s">
        <v>2692</v>
      </c>
      <c r="G142" s="153" t="s">
        <v>556</v>
      </c>
      <c r="H142" s="154">
        <v>6</v>
      </c>
      <c r="I142" s="155"/>
      <c r="J142" s="156">
        <f t="shared" si="0"/>
        <v>0</v>
      </c>
      <c r="K142" s="152" t="s">
        <v>1</v>
      </c>
      <c r="L142" s="34"/>
      <c r="M142" s="157" t="s">
        <v>1</v>
      </c>
      <c r="N142" s="158" t="s">
        <v>41</v>
      </c>
      <c r="O142" s="59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126</v>
      </c>
      <c r="AT142" s="161" t="s">
        <v>203</v>
      </c>
      <c r="AU142" s="161" t="s">
        <v>82</v>
      </c>
      <c r="AY142" s="18" t="s">
        <v>201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8" t="s">
        <v>82</v>
      </c>
      <c r="BK142" s="162">
        <f t="shared" si="9"/>
        <v>0</v>
      </c>
      <c r="BL142" s="18" t="s">
        <v>126</v>
      </c>
      <c r="BM142" s="161" t="s">
        <v>297</v>
      </c>
    </row>
    <row r="143" spans="1:65" s="2" customFormat="1" ht="16.5" customHeight="1">
      <c r="A143" s="33"/>
      <c r="B143" s="149"/>
      <c r="C143" s="150" t="s">
        <v>412</v>
      </c>
      <c r="D143" s="150" t="s">
        <v>203</v>
      </c>
      <c r="E143" s="151" t="s">
        <v>3117</v>
      </c>
      <c r="F143" s="152" t="s">
        <v>3118</v>
      </c>
      <c r="G143" s="153" t="s">
        <v>556</v>
      </c>
      <c r="H143" s="154">
        <v>70</v>
      </c>
      <c r="I143" s="155"/>
      <c r="J143" s="156">
        <f t="shared" si="0"/>
        <v>0</v>
      </c>
      <c r="K143" s="152" t="s">
        <v>1</v>
      </c>
      <c r="L143" s="34"/>
      <c r="M143" s="157" t="s">
        <v>1</v>
      </c>
      <c r="N143" s="158" t="s">
        <v>41</v>
      </c>
      <c r="O143" s="59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126</v>
      </c>
      <c r="AT143" s="161" t="s">
        <v>203</v>
      </c>
      <c r="AU143" s="161" t="s">
        <v>82</v>
      </c>
      <c r="AY143" s="18" t="s">
        <v>201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8" t="s">
        <v>82</v>
      </c>
      <c r="BK143" s="162">
        <f t="shared" si="9"/>
        <v>0</v>
      </c>
      <c r="BL143" s="18" t="s">
        <v>126</v>
      </c>
      <c r="BM143" s="161" t="s">
        <v>498</v>
      </c>
    </row>
    <row r="144" spans="1:65" s="2" customFormat="1" ht="16.5" customHeight="1">
      <c r="A144" s="33"/>
      <c r="B144" s="149"/>
      <c r="C144" s="150" t="s">
        <v>254</v>
      </c>
      <c r="D144" s="150" t="s">
        <v>203</v>
      </c>
      <c r="E144" s="151" t="s">
        <v>3119</v>
      </c>
      <c r="F144" s="152" t="s">
        <v>3120</v>
      </c>
      <c r="G144" s="153" t="s">
        <v>556</v>
      </c>
      <c r="H144" s="154">
        <v>300</v>
      </c>
      <c r="I144" s="155"/>
      <c r="J144" s="156">
        <f t="shared" si="0"/>
        <v>0</v>
      </c>
      <c r="K144" s="152" t="s">
        <v>1</v>
      </c>
      <c r="L144" s="34"/>
      <c r="M144" s="157" t="s">
        <v>1</v>
      </c>
      <c r="N144" s="158" t="s">
        <v>41</v>
      </c>
      <c r="O144" s="59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126</v>
      </c>
      <c r="AT144" s="161" t="s">
        <v>203</v>
      </c>
      <c r="AU144" s="161" t="s">
        <v>82</v>
      </c>
      <c r="AY144" s="18" t="s">
        <v>201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8" t="s">
        <v>82</v>
      </c>
      <c r="BK144" s="162">
        <f t="shared" si="9"/>
        <v>0</v>
      </c>
      <c r="BL144" s="18" t="s">
        <v>126</v>
      </c>
      <c r="BM144" s="161" t="s">
        <v>508</v>
      </c>
    </row>
    <row r="145" spans="1:65" s="2" customFormat="1" ht="16.5" customHeight="1">
      <c r="A145" s="33"/>
      <c r="B145" s="149"/>
      <c r="C145" s="150" t="s">
        <v>421</v>
      </c>
      <c r="D145" s="150" t="s">
        <v>203</v>
      </c>
      <c r="E145" s="151" t="s">
        <v>2697</v>
      </c>
      <c r="F145" s="152" t="s">
        <v>2698</v>
      </c>
      <c r="G145" s="153" t="s">
        <v>556</v>
      </c>
      <c r="H145" s="154">
        <v>60</v>
      </c>
      <c r="I145" s="155"/>
      <c r="J145" s="156">
        <f t="shared" si="0"/>
        <v>0</v>
      </c>
      <c r="K145" s="152" t="s">
        <v>1</v>
      </c>
      <c r="L145" s="34"/>
      <c r="M145" s="157" t="s">
        <v>1</v>
      </c>
      <c r="N145" s="158" t="s">
        <v>41</v>
      </c>
      <c r="O145" s="59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126</v>
      </c>
      <c r="AT145" s="161" t="s">
        <v>203</v>
      </c>
      <c r="AU145" s="161" t="s">
        <v>82</v>
      </c>
      <c r="AY145" s="18" t="s">
        <v>201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8" t="s">
        <v>82</v>
      </c>
      <c r="BK145" s="162">
        <f t="shared" si="9"/>
        <v>0</v>
      </c>
      <c r="BL145" s="18" t="s">
        <v>126</v>
      </c>
      <c r="BM145" s="161" t="s">
        <v>518</v>
      </c>
    </row>
    <row r="146" spans="1:65" s="2" customFormat="1" ht="16.5" customHeight="1">
      <c r="A146" s="33"/>
      <c r="B146" s="149"/>
      <c r="C146" s="150" t="s">
        <v>258</v>
      </c>
      <c r="D146" s="150" t="s">
        <v>203</v>
      </c>
      <c r="E146" s="151" t="s">
        <v>2699</v>
      </c>
      <c r="F146" s="152" t="s">
        <v>2700</v>
      </c>
      <c r="G146" s="153" t="s">
        <v>556</v>
      </c>
      <c r="H146" s="154">
        <v>20</v>
      </c>
      <c r="I146" s="155"/>
      <c r="J146" s="156">
        <f t="shared" si="0"/>
        <v>0</v>
      </c>
      <c r="K146" s="152" t="s">
        <v>1</v>
      </c>
      <c r="L146" s="34"/>
      <c r="M146" s="157" t="s">
        <v>1</v>
      </c>
      <c r="N146" s="158" t="s">
        <v>41</v>
      </c>
      <c r="O146" s="59"/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126</v>
      </c>
      <c r="AT146" s="161" t="s">
        <v>203</v>
      </c>
      <c r="AU146" s="161" t="s">
        <v>82</v>
      </c>
      <c r="AY146" s="18" t="s">
        <v>201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8" t="s">
        <v>82</v>
      </c>
      <c r="BK146" s="162">
        <f t="shared" si="9"/>
        <v>0</v>
      </c>
      <c r="BL146" s="18" t="s">
        <v>126</v>
      </c>
      <c r="BM146" s="161" t="s">
        <v>532</v>
      </c>
    </row>
    <row r="147" spans="1:65" s="2" customFormat="1" ht="16.5" customHeight="1">
      <c r="A147" s="33"/>
      <c r="B147" s="149"/>
      <c r="C147" s="150" t="s">
        <v>7</v>
      </c>
      <c r="D147" s="150" t="s">
        <v>203</v>
      </c>
      <c r="E147" s="151" t="s">
        <v>2701</v>
      </c>
      <c r="F147" s="152" t="s">
        <v>2702</v>
      </c>
      <c r="G147" s="153" t="s">
        <v>556</v>
      </c>
      <c r="H147" s="154">
        <v>70</v>
      </c>
      <c r="I147" s="155"/>
      <c r="J147" s="156">
        <f t="shared" si="0"/>
        <v>0</v>
      </c>
      <c r="K147" s="152" t="s">
        <v>1</v>
      </c>
      <c r="L147" s="34"/>
      <c r="M147" s="157" t="s">
        <v>1</v>
      </c>
      <c r="N147" s="158" t="s">
        <v>41</v>
      </c>
      <c r="O147" s="59"/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126</v>
      </c>
      <c r="AT147" s="161" t="s">
        <v>203</v>
      </c>
      <c r="AU147" s="161" t="s">
        <v>82</v>
      </c>
      <c r="AY147" s="18" t="s">
        <v>201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8" t="s">
        <v>82</v>
      </c>
      <c r="BK147" s="162">
        <f t="shared" si="9"/>
        <v>0</v>
      </c>
      <c r="BL147" s="18" t="s">
        <v>126</v>
      </c>
      <c r="BM147" s="161" t="s">
        <v>543</v>
      </c>
    </row>
    <row r="148" spans="1:65" s="2" customFormat="1" ht="16.5" customHeight="1">
      <c r="A148" s="33"/>
      <c r="B148" s="149"/>
      <c r="C148" s="150" t="s">
        <v>267</v>
      </c>
      <c r="D148" s="150" t="s">
        <v>203</v>
      </c>
      <c r="E148" s="151" t="s">
        <v>3121</v>
      </c>
      <c r="F148" s="152" t="s">
        <v>3122</v>
      </c>
      <c r="G148" s="153" t="s">
        <v>721</v>
      </c>
      <c r="H148" s="154">
        <v>5</v>
      </c>
      <c r="I148" s="155"/>
      <c r="J148" s="156">
        <f t="shared" si="0"/>
        <v>0</v>
      </c>
      <c r="K148" s="152" t="s">
        <v>1</v>
      </c>
      <c r="L148" s="34"/>
      <c r="M148" s="157" t="s">
        <v>1</v>
      </c>
      <c r="N148" s="158" t="s">
        <v>41</v>
      </c>
      <c r="O148" s="59"/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126</v>
      </c>
      <c r="AT148" s="161" t="s">
        <v>203</v>
      </c>
      <c r="AU148" s="161" t="s">
        <v>82</v>
      </c>
      <c r="AY148" s="18" t="s">
        <v>201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8" t="s">
        <v>82</v>
      </c>
      <c r="BK148" s="162">
        <f t="shared" si="9"/>
        <v>0</v>
      </c>
      <c r="BL148" s="18" t="s">
        <v>126</v>
      </c>
      <c r="BM148" s="161" t="s">
        <v>553</v>
      </c>
    </row>
    <row r="149" spans="1:65" s="2" customFormat="1" ht="16.5" customHeight="1">
      <c r="A149" s="33"/>
      <c r="B149" s="149"/>
      <c r="C149" s="150" t="s">
        <v>441</v>
      </c>
      <c r="D149" s="150" t="s">
        <v>203</v>
      </c>
      <c r="E149" s="151" t="s">
        <v>3123</v>
      </c>
      <c r="F149" s="152" t="s">
        <v>3124</v>
      </c>
      <c r="G149" s="153" t="s">
        <v>721</v>
      </c>
      <c r="H149" s="154">
        <v>5</v>
      </c>
      <c r="I149" s="155"/>
      <c r="J149" s="156">
        <f t="shared" si="0"/>
        <v>0</v>
      </c>
      <c r="K149" s="152" t="s">
        <v>1</v>
      </c>
      <c r="L149" s="34"/>
      <c r="M149" s="157" t="s">
        <v>1</v>
      </c>
      <c r="N149" s="158" t="s">
        <v>41</v>
      </c>
      <c r="O149" s="59"/>
      <c r="P149" s="159">
        <f t="shared" si="1"/>
        <v>0</v>
      </c>
      <c r="Q149" s="159">
        <v>0</v>
      </c>
      <c r="R149" s="159">
        <f t="shared" si="2"/>
        <v>0</v>
      </c>
      <c r="S149" s="159">
        <v>0</v>
      </c>
      <c r="T149" s="160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126</v>
      </c>
      <c r="AT149" s="161" t="s">
        <v>203</v>
      </c>
      <c r="AU149" s="161" t="s">
        <v>82</v>
      </c>
      <c r="AY149" s="18" t="s">
        <v>201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8" t="s">
        <v>82</v>
      </c>
      <c r="BK149" s="162">
        <f t="shared" si="9"/>
        <v>0</v>
      </c>
      <c r="BL149" s="18" t="s">
        <v>126</v>
      </c>
      <c r="BM149" s="161" t="s">
        <v>566</v>
      </c>
    </row>
    <row r="150" spans="1:65" s="2" customFormat="1" ht="16.5" customHeight="1">
      <c r="A150" s="33"/>
      <c r="B150" s="149"/>
      <c r="C150" s="150" t="s">
        <v>273</v>
      </c>
      <c r="D150" s="150" t="s">
        <v>203</v>
      </c>
      <c r="E150" s="151" t="s">
        <v>3125</v>
      </c>
      <c r="F150" s="152" t="s">
        <v>3126</v>
      </c>
      <c r="G150" s="153" t="s">
        <v>2757</v>
      </c>
      <c r="H150" s="154">
        <v>20</v>
      </c>
      <c r="I150" s="155"/>
      <c r="J150" s="156">
        <f t="shared" si="0"/>
        <v>0</v>
      </c>
      <c r="K150" s="152" t="s">
        <v>1</v>
      </c>
      <c r="L150" s="34"/>
      <c r="M150" s="157" t="s">
        <v>1</v>
      </c>
      <c r="N150" s="158" t="s">
        <v>41</v>
      </c>
      <c r="O150" s="59"/>
      <c r="P150" s="159">
        <f t="shared" si="1"/>
        <v>0</v>
      </c>
      <c r="Q150" s="159">
        <v>0</v>
      </c>
      <c r="R150" s="159">
        <f t="shared" si="2"/>
        <v>0</v>
      </c>
      <c r="S150" s="159">
        <v>0</v>
      </c>
      <c r="T150" s="160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126</v>
      </c>
      <c r="AT150" s="161" t="s">
        <v>203</v>
      </c>
      <c r="AU150" s="161" t="s">
        <v>82</v>
      </c>
      <c r="AY150" s="18" t="s">
        <v>201</v>
      </c>
      <c r="BE150" s="162">
        <f t="shared" si="4"/>
        <v>0</v>
      </c>
      <c r="BF150" s="162">
        <f t="shared" si="5"/>
        <v>0</v>
      </c>
      <c r="BG150" s="162">
        <f t="shared" si="6"/>
        <v>0</v>
      </c>
      <c r="BH150" s="162">
        <f t="shared" si="7"/>
        <v>0</v>
      </c>
      <c r="BI150" s="162">
        <f t="shared" si="8"/>
        <v>0</v>
      </c>
      <c r="BJ150" s="18" t="s">
        <v>82</v>
      </c>
      <c r="BK150" s="162">
        <f t="shared" si="9"/>
        <v>0</v>
      </c>
      <c r="BL150" s="18" t="s">
        <v>126</v>
      </c>
      <c r="BM150" s="161" t="s">
        <v>579</v>
      </c>
    </row>
    <row r="151" spans="1:65" s="2" customFormat="1" ht="16.5" customHeight="1">
      <c r="A151" s="33"/>
      <c r="B151" s="149"/>
      <c r="C151" s="150" t="s">
        <v>451</v>
      </c>
      <c r="D151" s="150" t="s">
        <v>203</v>
      </c>
      <c r="E151" s="151" t="s">
        <v>3127</v>
      </c>
      <c r="F151" s="152" t="s">
        <v>3128</v>
      </c>
      <c r="G151" s="153" t="s">
        <v>2757</v>
      </c>
      <c r="H151" s="154">
        <v>20</v>
      </c>
      <c r="I151" s="155"/>
      <c r="J151" s="156">
        <f t="shared" si="0"/>
        <v>0</v>
      </c>
      <c r="K151" s="152" t="s">
        <v>1</v>
      </c>
      <c r="L151" s="34"/>
      <c r="M151" s="157" t="s">
        <v>1</v>
      </c>
      <c r="N151" s="158" t="s">
        <v>41</v>
      </c>
      <c r="O151" s="59"/>
      <c r="P151" s="159">
        <f t="shared" si="1"/>
        <v>0</v>
      </c>
      <c r="Q151" s="159">
        <v>0</v>
      </c>
      <c r="R151" s="159">
        <f t="shared" si="2"/>
        <v>0</v>
      </c>
      <c r="S151" s="159">
        <v>0</v>
      </c>
      <c r="T151" s="160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126</v>
      </c>
      <c r="AT151" s="161" t="s">
        <v>203</v>
      </c>
      <c r="AU151" s="161" t="s">
        <v>82</v>
      </c>
      <c r="AY151" s="18" t="s">
        <v>201</v>
      </c>
      <c r="BE151" s="162">
        <f t="shared" si="4"/>
        <v>0</v>
      </c>
      <c r="BF151" s="162">
        <f t="shared" si="5"/>
        <v>0</v>
      </c>
      <c r="BG151" s="162">
        <f t="shared" si="6"/>
        <v>0</v>
      </c>
      <c r="BH151" s="162">
        <f t="shared" si="7"/>
        <v>0</v>
      </c>
      <c r="BI151" s="162">
        <f t="shared" si="8"/>
        <v>0</v>
      </c>
      <c r="BJ151" s="18" t="s">
        <v>82</v>
      </c>
      <c r="BK151" s="162">
        <f t="shared" si="9"/>
        <v>0</v>
      </c>
      <c r="BL151" s="18" t="s">
        <v>126</v>
      </c>
      <c r="BM151" s="161" t="s">
        <v>593</v>
      </c>
    </row>
    <row r="152" spans="1:65" s="2" customFormat="1" ht="16.5" customHeight="1">
      <c r="A152" s="33"/>
      <c r="B152" s="149"/>
      <c r="C152" s="150" t="s">
        <v>279</v>
      </c>
      <c r="D152" s="150" t="s">
        <v>203</v>
      </c>
      <c r="E152" s="151" t="s">
        <v>3129</v>
      </c>
      <c r="F152" s="152" t="s">
        <v>3130</v>
      </c>
      <c r="G152" s="153" t="s">
        <v>556</v>
      </c>
      <c r="H152" s="154">
        <v>60</v>
      </c>
      <c r="I152" s="155"/>
      <c r="J152" s="156">
        <f t="shared" si="0"/>
        <v>0</v>
      </c>
      <c r="K152" s="152" t="s">
        <v>1</v>
      </c>
      <c r="L152" s="34"/>
      <c r="M152" s="157" t="s">
        <v>1</v>
      </c>
      <c r="N152" s="158" t="s">
        <v>41</v>
      </c>
      <c r="O152" s="59"/>
      <c r="P152" s="159">
        <f t="shared" si="1"/>
        <v>0</v>
      </c>
      <c r="Q152" s="159">
        <v>0</v>
      </c>
      <c r="R152" s="159">
        <f t="shared" si="2"/>
        <v>0</v>
      </c>
      <c r="S152" s="159">
        <v>0</v>
      </c>
      <c r="T152" s="160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126</v>
      </c>
      <c r="AT152" s="161" t="s">
        <v>203</v>
      </c>
      <c r="AU152" s="161" t="s">
        <v>82</v>
      </c>
      <c r="AY152" s="18" t="s">
        <v>201</v>
      </c>
      <c r="BE152" s="162">
        <f t="shared" si="4"/>
        <v>0</v>
      </c>
      <c r="BF152" s="162">
        <f t="shared" si="5"/>
        <v>0</v>
      </c>
      <c r="BG152" s="162">
        <f t="shared" si="6"/>
        <v>0</v>
      </c>
      <c r="BH152" s="162">
        <f t="shared" si="7"/>
        <v>0</v>
      </c>
      <c r="BI152" s="162">
        <f t="shared" si="8"/>
        <v>0</v>
      </c>
      <c r="BJ152" s="18" t="s">
        <v>82</v>
      </c>
      <c r="BK152" s="162">
        <f t="shared" si="9"/>
        <v>0</v>
      </c>
      <c r="BL152" s="18" t="s">
        <v>126</v>
      </c>
      <c r="BM152" s="161" t="s">
        <v>603</v>
      </c>
    </row>
    <row r="153" spans="1:65" s="2" customFormat="1" ht="16.5" customHeight="1">
      <c r="A153" s="33"/>
      <c r="B153" s="149"/>
      <c r="C153" s="150" t="s">
        <v>461</v>
      </c>
      <c r="D153" s="150" t="s">
        <v>203</v>
      </c>
      <c r="E153" s="151" t="s">
        <v>3131</v>
      </c>
      <c r="F153" s="152" t="s">
        <v>3132</v>
      </c>
      <c r="G153" s="153" t="s">
        <v>556</v>
      </c>
      <c r="H153" s="154">
        <v>60</v>
      </c>
      <c r="I153" s="155"/>
      <c r="J153" s="156">
        <f t="shared" si="0"/>
        <v>0</v>
      </c>
      <c r="K153" s="152" t="s">
        <v>1</v>
      </c>
      <c r="L153" s="34"/>
      <c r="M153" s="157" t="s">
        <v>1</v>
      </c>
      <c r="N153" s="158" t="s">
        <v>41</v>
      </c>
      <c r="O153" s="59"/>
      <c r="P153" s="159">
        <f t="shared" si="1"/>
        <v>0</v>
      </c>
      <c r="Q153" s="159">
        <v>0</v>
      </c>
      <c r="R153" s="159">
        <f t="shared" si="2"/>
        <v>0</v>
      </c>
      <c r="S153" s="159">
        <v>0</v>
      </c>
      <c r="T153" s="160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126</v>
      </c>
      <c r="AT153" s="161" t="s">
        <v>203</v>
      </c>
      <c r="AU153" s="161" t="s">
        <v>82</v>
      </c>
      <c r="AY153" s="18" t="s">
        <v>201</v>
      </c>
      <c r="BE153" s="162">
        <f t="shared" si="4"/>
        <v>0</v>
      </c>
      <c r="BF153" s="162">
        <f t="shared" si="5"/>
        <v>0</v>
      </c>
      <c r="BG153" s="162">
        <f t="shared" si="6"/>
        <v>0</v>
      </c>
      <c r="BH153" s="162">
        <f t="shared" si="7"/>
        <v>0</v>
      </c>
      <c r="BI153" s="162">
        <f t="shared" si="8"/>
        <v>0</v>
      </c>
      <c r="BJ153" s="18" t="s">
        <v>82</v>
      </c>
      <c r="BK153" s="162">
        <f t="shared" si="9"/>
        <v>0</v>
      </c>
      <c r="BL153" s="18" t="s">
        <v>126</v>
      </c>
      <c r="BM153" s="161" t="s">
        <v>622</v>
      </c>
    </row>
    <row r="154" spans="1:65" s="2" customFormat="1" ht="16.5" customHeight="1">
      <c r="A154" s="33"/>
      <c r="B154" s="149"/>
      <c r="C154" s="150" t="s">
        <v>286</v>
      </c>
      <c r="D154" s="150" t="s">
        <v>203</v>
      </c>
      <c r="E154" s="151" t="s">
        <v>3133</v>
      </c>
      <c r="F154" s="152" t="s">
        <v>3134</v>
      </c>
      <c r="G154" s="153" t="s">
        <v>556</v>
      </c>
      <c r="H154" s="154">
        <v>30</v>
      </c>
      <c r="I154" s="155"/>
      <c r="J154" s="156">
        <f t="shared" si="0"/>
        <v>0</v>
      </c>
      <c r="K154" s="152" t="s">
        <v>1</v>
      </c>
      <c r="L154" s="34"/>
      <c r="M154" s="157" t="s">
        <v>1</v>
      </c>
      <c r="N154" s="158" t="s">
        <v>41</v>
      </c>
      <c r="O154" s="59"/>
      <c r="P154" s="159">
        <f t="shared" si="1"/>
        <v>0</v>
      </c>
      <c r="Q154" s="159">
        <v>0</v>
      </c>
      <c r="R154" s="159">
        <f t="shared" si="2"/>
        <v>0</v>
      </c>
      <c r="S154" s="159">
        <v>0</v>
      </c>
      <c r="T154" s="160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126</v>
      </c>
      <c r="AT154" s="161" t="s">
        <v>203</v>
      </c>
      <c r="AU154" s="161" t="s">
        <v>82</v>
      </c>
      <c r="AY154" s="18" t="s">
        <v>201</v>
      </c>
      <c r="BE154" s="162">
        <f t="shared" si="4"/>
        <v>0</v>
      </c>
      <c r="BF154" s="162">
        <f t="shared" si="5"/>
        <v>0</v>
      </c>
      <c r="BG154" s="162">
        <f t="shared" si="6"/>
        <v>0</v>
      </c>
      <c r="BH154" s="162">
        <f t="shared" si="7"/>
        <v>0</v>
      </c>
      <c r="BI154" s="162">
        <f t="shared" si="8"/>
        <v>0</v>
      </c>
      <c r="BJ154" s="18" t="s">
        <v>82</v>
      </c>
      <c r="BK154" s="162">
        <f t="shared" si="9"/>
        <v>0</v>
      </c>
      <c r="BL154" s="18" t="s">
        <v>126</v>
      </c>
      <c r="BM154" s="161" t="s">
        <v>631</v>
      </c>
    </row>
    <row r="155" spans="1:65" s="2" customFormat="1" ht="16.5" customHeight="1">
      <c r="A155" s="33"/>
      <c r="B155" s="149"/>
      <c r="C155" s="150" t="s">
        <v>472</v>
      </c>
      <c r="D155" s="150" t="s">
        <v>203</v>
      </c>
      <c r="E155" s="151" t="s">
        <v>2839</v>
      </c>
      <c r="F155" s="152" t="s">
        <v>3135</v>
      </c>
      <c r="G155" s="153" t="s">
        <v>221</v>
      </c>
      <c r="H155" s="154">
        <v>1</v>
      </c>
      <c r="I155" s="155"/>
      <c r="J155" s="156">
        <f t="shared" si="0"/>
        <v>0</v>
      </c>
      <c r="K155" s="152" t="s">
        <v>1</v>
      </c>
      <c r="L155" s="34"/>
      <c r="M155" s="157" t="s">
        <v>1</v>
      </c>
      <c r="N155" s="158" t="s">
        <v>41</v>
      </c>
      <c r="O155" s="59"/>
      <c r="P155" s="159">
        <f t="shared" si="1"/>
        <v>0</v>
      </c>
      <c r="Q155" s="159">
        <v>0</v>
      </c>
      <c r="R155" s="159">
        <f t="shared" si="2"/>
        <v>0</v>
      </c>
      <c r="S155" s="159">
        <v>0</v>
      </c>
      <c r="T155" s="160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126</v>
      </c>
      <c r="AT155" s="161" t="s">
        <v>203</v>
      </c>
      <c r="AU155" s="161" t="s">
        <v>82</v>
      </c>
      <c r="AY155" s="18" t="s">
        <v>201</v>
      </c>
      <c r="BE155" s="162">
        <f t="shared" si="4"/>
        <v>0</v>
      </c>
      <c r="BF155" s="162">
        <f t="shared" si="5"/>
        <v>0</v>
      </c>
      <c r="BG155" s="162">
        <f t="shared" si="6"/>
        <v>0</v>
      </c>
      <c r="BH155" s="162">
        <f t="shared" si="7"/>
        <v>0</v>
      </c>
      <c r="BI155" s="162">
        <f t="shared" si="8"/>
        <v>0</v>
      </c>
      <c r="BJ155" s="18" t="s">
        <v>82</v>
      </c>
      <c r="BK155" s="162">
        <f t="shared" si="9"/>
        <v>0</v>
      </c>
      <c r="BL155" s="18" t="s">
        <v>126</v>
      </c>
      <c r="BM155" s="161" t="s">
        <v>642</v>
      </c>
    </row>
    <row r="156" spans="1:65" s="2" customFormat="1" ht="16.5" customHeight="1">
      <c r="A156" s="33"/>
      <c r="B156" s="149"/>
      <c r="C156" s="150" t="s">
        <v>292</v>
      </c>
      <c r="D156" s="150" t="s">
        <v>203</v>
      </c>
      <c r="E156" s="151" t="s">
        <v>2841</v>
      </c>
      <c r="F156" s="152" t="s">
        <v>2842</v>
      </c>
      <c r="G156" s="153" t="s">
        <v>221</v>
      </c>
      <c r="H156" s="154">
        <v>1</v>
      </c>
      <c r="I156" s="155"/>
      <c r="J156" s="156">
        <f t="shared" si="0"/>
        <v>0</v>
      </c>
      <c r="K156" s="152" t="s">
        <v>1</v>
      </c>
      <c r="L156" s="34"/>
      <c r="M156" s="157" t="s">
        <v>1</v>
      </c>
      <c r="N156" s="158" t="s">
        <v>41</v>
      </c>
      <c r="O156" s="59"/>
      <c r="P156" s="159">
        <f t="shared" si="1"/>
        <v>0</v>
      </c>
      <c r="Q156" s="159">
        <v>0</v>
      </c>
      <c r="R156" s="159">
        <f t="shared" si="2"/>
        <v>0</v>
      </c>
      <c r="S156" s="159">
        <v>0</v>
      </c>
      <c r="T156" s="160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126</v>
      </c>
      <c r="AT156" s="161" t="s">
        <v>203</v>
      </c>
      <c r="AU156" s="161" t="s">
        <v>82</v>
      </c>
      <c r="AY156" s="18" t="s">
        <v>201</v>
      </c>
      <c r="BE156" s="162">
        <f t="shared" si="4"/>
        <v>0</v>
      </c>
      <c r="BF156" s="162">
        <f t="shared" si="5"/>
        <v>0</v>
      </c>
      <c r="BG156" s="162">
        <f t="shared" si="6"/>
        <v>0</v>
      </c>
      <c r="BH156" s="162">
        <f t="shared" si="7"/>
        <v>0</v>
      </c>
      <c r="BI156" s="162">
        <f t="shared" si="8"/>
        <v>0</v>
      </c>
      <c r="BJ156" s="18" t="s">
        <v>82</v>
      </c>
      <c r="BK156" s="162">
        <f t="shared" si="9"/>
        <v>0</v>
      </c>
      <c r="BL156" s="18" t="s">
        <v>126</v>
      </c>
      <c r="BM156" s="161" t="s">
        <v>664</v>
      </c>
    </row>
    <row r="157" spans="1:65" s="2" customFormat="1" ht="24.2" customHeight="1">
      <c r="A157" s="33"/>
      <c r="B157" s="149"/>
      <c r="C157" s="150" t="s">
        <v>485</v>
      </c>
      <c r="D157" s="150" t="s">
        <v>203</v>
      </c>
      <c r="E157" s="151" t="s">
        <v>3136</v>
      </c>
      <c r="F157" s="152" t="s">
        <v>3137</v>
      </c>
      <c r="G157" s="153" t="s">
        <v>3138</v>
      </c>
      <c r="H157" s="154">
        <v>1</v>
      </c>
      <c r="I157" s="155"/>
      <c r="J157" s="156">
        <f t="shared" si="0"/>
        <v>0</v>
      </c>
      <c r="K157" s="152" t="s">
        <v>1</v>
      </c>
      <c r="L157" s="34"/>
      <c r="M157" s="209" t="s">
        <v>1</v>
      </c>
      <c r="N157" s="210" t="s">
        <v>41</v>
      </c>
      <c r="O157" s="211"/>
      <c r="P157" s="212">
        <f t="shared" si="1"/>
        <v>0</v>
      </c>
      <c r="Q157" s="212">
        <v>0</v>
      </c>
      <c r="R157" s="212">
        <f t="shared" si="2"/>
        <v>0</v>
      </c>
      <c r="S157" s="212">
        <v>0</v>
      </c>
      <c r="T157" s="213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126</v>
      </c>
      <c r="AT157" s="161" t="s">
        <v>203</v>
      </c>
      <c r="AU157" s="161" t="s">
        <v>82</v>
      </c>
      <c r="AY157" s="18" t="s">
        <v>201</v>
      </c>
      <c r="BE157" s="162">
        <f t="shared" si="4"/>
        <v>0</v>
      </c>
      <c r="BF157" s="162">
        <f t="shared" si="5"/>
        <v>0</v>
      </c>
      <c r="BG157" s="162">
        <f t="shared" si="6"/>
        <v>0</v>
      </c>
      <c r="BH157" s="162">
        <f t="shared" si="7"/>
        <v>0</v>
      </c>
      <c r="BI157" s="162">
        <f t="shared" si="8"/>
        <v>0</v>
      </c>
      <c r="BJ157" s="18" t="s">
        <v>82</v>
      </c>
      <c r="BK157" s="162">
        <f t="shared" si="9"/>
        <v>0</v>
      </c>
      <c r="BL157" s="18" t="s">
        <v>126</v>
      </c>
      <c r="BM157" s="161" t="s">
        <v>676</v>
      </c>
    </row>
    <row r="158" spans="1:65" s="2" customFormat="1" ht="6.95" customHeight="1">
      <c r="A158" s="33"/>
      <c r="B158" s="48"/>
      <c r="C158" s="49"/>
      <c r="D158" s="49"/>
      <c r="E158" s="49"/>
      <c r="F158" s="49"/>
      <c r="G158" s="49"/>
      <c r="H158" s="49"/>
      <c r="I158" s="49"/>
      <c r="J158" s="49"/>
      <c r="K158" s="49"/>
      <c r="L158" s="34"/>
      <c r="M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</row>
  </sheetData>
  <autoFilter ref="C124:K157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138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162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0" t="str">
        <f>'Rekapitulace stavby'!K6</f>
        <v>Technikův pavilon</v>
      </c>
      <c r="F7" s="271"/>
      <c r="G7" s="271"/>
      <c r="H7" s="271"/>
      <c r="L7" s="21"/>
    </row>
    <row r="8" spans="1:46" ht="12.75">
      <c r="B8" s="21"/>
      <c r="D8" s="28" t="s">
        <v>163</v>
      </c>
      <c r="L8" s="21"/>
    </row>
    <row r="9" spans="1:46" s="1" customFormat="1" ht="16.5" customHeight="1">
      <c r="B9" s="21"/>
      <c r="E9" s="270" t="s">
        <v>164</v>
      </c>
      <c r="F9" s="254"/>
      <c r="G9" s="254"/>
      <c r="H9" s="254"/>
      <c r="L9" s="21"/>
    </row>
    <row r="10" spans="1:46" s="1" customFormat="1" ht="12" customHeight="1">
      <c r="B10" s="21"/>
      <c r="D10" s="28" t="s">
        <v>165</v>
      </c>
      <c r="L10" s="21"/>
    </row>
    <row r="11" spans="1:46" s="2" customFormat="1" ht="16.5" customHeight="1">
      <c r="A11" s="33"/>
      <c r="B11" s="34"/>
      <c r="C11" s="33"/>
      <c r="D11" s="33"/>
      <c r="E11" s="274" t="s">
        <v>2031</v>
      </c>
      <c r="F11" s="272"/>
      <c r="G11" s="272"/>
      <c r="H11" s="272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1733</v>
      </c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33" t="s">
        <v>3139</v>
      </c>
      <c r="F13" s="272"/>
      <c r="G13" s="272"/>
      <c r="H13" s="272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1.25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28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20</v>
      </c>
      <c r="E16" s="33"/>
      <c r="F16" s="26" t="s">
        <v>167</v>
      </c>
      <c r="G16" s="33"/>
      <c r="H16" s="33"/>
      <c r="I16" s="28" t="s">
        <v>22</v>
      </c>
      <c r="J16" s="56" t="str">
        <f>'Rekapitulace stavby'!AN8</f>
        <v>21. 11. 2024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24</v>
      </c>
      <c r="E18" s="33"/>
      <c r="F18" s="33"/>
      <c r="G18" s="33"/>
      <c r="H18" s="33"/>
      <c r="I18" s="28" t="s">
        <v>25</v>
      </c>
      <c r="J18" s="26" t="str">
        <f>IF('Rekapitulace stavby'!AN10="","",'Rekapitulace stavby'!AN10)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tr">
        <f>IF('Rekapitulace stavby'!E11="","",'Rekapitulace stavby'!E11)</f>
        <v>Statutární město Liberec, nám.Dr.E.Beneše</v>
      </c>
      <c r="F19" s="33"/>
      <c r="G19" s="33"/>
      <c r="H19" s="33"/>
      <c r="I19" s="28" t="s">
        <v>27</v>
      </c>
      <c r="J19" s="26" t="str">
        <f>IF('Rekapitulace stavby'!AN11="","",'Rekapitulace stavby'!AN11)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28</v>
      </c>
      <c r="E21" s="33"/>
      <c r="F21" s="33"/>
      <c r="G21" s="33"/>
      <c r="H21" s="33"/>
      <c r="I21" s="28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73" t="str">
        <f>'Rekapitulace stavby'!E14</f>
        <v>Vyplň údaj</v>
      </c>
      <c r="F22" s="253"/>
      <c r="G22" s="253"/>
      <c r="H22" s="253"/>
      <c r="I22" s="28" t="s">
        <v>27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30</v>
      </c>
      <c r="E24" s="33"/>
      <c r="F24" s="33"/>
      <c r="G24" s="33"/>
      <c r="H24" s="33"/>
      <c r="I24" s="28" t="s">
        <v>25</v>
      </c>
      <c r="J24" s="26" t="str">
        <f>IF('Rekapitulace stavby'!AN16="","",'Rekapitulace stavby'!AN16)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tr">
        <f>IF('Rekapitulace stavby'!E17="","",'Rekapitulace stavby'!E17)</f>
        <v>Kancelář architektury města, nám.Dr.E.Beneše</v>
      </c>
      <c r="F25" s="33"/>
      <c r="G25" s="33"/>
      <c r="H25" s="33"/>
      <c r="I25" s="28" t="s">
        <v>27</v>
      </c>
      <c r="J25" s="26" t="str">
        <f>IF('Rekapitulace stavby'!AN17="","",'Rekapitulace stavby'!AN17)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33</v>
      </c>
      <c r="E27" s="33"/>
      <c r="F27" s="33"/>
      <c r="G27" s="33"/>
      <c r="H27" s="33"/>
      <c r="I27" s="28" t="s">
        <v>25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>PROPOS Liberec s.r.o.</v>
      </c>
      <c r="F28" s="33"/>
      <c r="G28" s="33"/>
      <c r="H28" s="33"/>
      <c r="I28" s="28" t="s">
        <v>27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35</v>
      </c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0"/>
      <c r="B31" s="101"/>
      <c r="C31" s="100"/>
      <c r="D31" s="100"/>
      <c r="E31" s="258" t="s">
        <v>1</v>
      </c>
      <c r="F31" s="258"/>
      <c r="G31" s="258"/>
      <c r="H31" s="258"/>
      <c r="I31" s="100"/>
      <c r="J31" s="100"/>
      <c r="K31" s="100"/>
      <c r="L31" s="102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2" customFormat="1" ht="6.95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3" t="s">
        <v>36</v>
      </c>
      <c r="E34" s="33"/>
      <c r="F34" s="33"/>
      <c r="G34" s="33"/>
      <c r="H34" s="33"/>
      <c r="I34" s="33"/>
      <c r="J34" s="72">
        <f>ROUND(J141,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67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3"/>
      <c r="F36" s="37" t="s">
        <v>38</v>
      </c>
      <c r="G36" s="33"/>
      <c r="H36" s="33"/>
      <c r="I36" s="37" t="s">
        <v>37</v>
      </c>
      <c r="J36" s="37" t="s">
        <v>39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4"/>
      <c r="C37" s="33"/>
      <c r="D37" s="104" t="s">
        <v>40</v>
      </c>
      <c r="E37" s="28" t="s">
        <v>41</v>
      </c>
      <c r="F37" s="105">
        <f>ROUND((SUM(BE141:BE236)),  2)</f>
        <v>0</v>
      </c>
      <c r="G37" s="33"/>
      <c r="H37" s="33"/>
      <c r="I37" s="106">
        <v>0.21</v>
      </c>
      <c r="J37" s="105">
        <f>ROUND(((SUM(BE141:BE236))*I37),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28" t="s">
        <v>42</v>
      </c>
      <c r="F38" s="105">
        <f>ROUND((SUM(BF141:BF236)),  2)</f>
        <v>0</v>
      </c>
      <c r="G38" s="33"/>
      <c r="H38" s="33"/>
      <c r="I38" s="106">
        <v>0.12</v>
      </c>
      <c r="J38" s="105">
        <f>ROUND(((SUM(BF141:BF236))*I38),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43</v>
      </c>
      <c r="F39" s="105">
        <f>ROUND((SUM(BG141:BG236)),  2)</f>
        <v>0</v>
      </c>
      <c r="G39" s="33"/>
      <c r="H39" s="33"/>
      <c r="I39" s="106">
        <v>0.21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44</v>
      </c>
      <c r="F40" s="105">
        <f>ROUND((SUM(BH141:BH236)),  2)</f>
        <v>0</v>
      </c>
      <c r="G40" s="33"/>
      <c r="H40" s="33"/>
      <c r="I40" s="106">
        <v>0.12</v>
      </c>
      <c r="J40" s="105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28" t="s">
        <v>45</v>
      </c>
      <c r="F41" s="105">
        <f>ROUND((SUM(BI141:BI236)),  2)</f>
        <v>0</v>
      </c>
      <c r="G41" s="33"/>
      <c r="H41" s="33"/>
      <c r="I41" s="106">
        <v>0</v>
      </c>
      <c r="J41" s="105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07"/>
      <c r="D43" s="108" t="s">
        <v>46</v>
      </c>
      <c r="E43" s="61"/>
      <c r="F43" s="61"/>
      <c r="G43" s="109" t="s">
        <v>47</v>
      </c>
      <c r="H43" s="110" t="s">
        <v>48</v>
      </c>
      <c r="I43" s="61"/>
      <c r="J43" s="111">
        <f>SUM(J34:J41)</f>
        <v>0</v>
      </c>
      <c r="K43" s="112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0" t="str">
        <f>E7</f>
        <v>Technikův pavilon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163</v>
      </c>
      <c r="L86" s="21"/>
    </row>
    <row r="87" spans="1:31" s="1" customFormat="1" ht="16.5" customHeight="1">
      <c r="B87" s="21"/>
      <c r="E87" s="270" t="s">
        <v>164</v>
      </c>
      <c r="F87" s="254"/>
      <c r="G87" s="254"/>
      <c r="H87" s="254"/>
      <c r="L87" s="21"/>
    </row>
    <row r="88" spans="1:31" s="1" customFormat="1" ht="12" customHeight="1">
      <c r="B88" s="21"/>
      <c r="C88" s="28" t="s">
        <v>165</v>
      </c>
      <c r="L88" s="21"/>
    </row>
    <row r="89" spans="1:31" s="2" customFormat="1" ht="16.5" customHeight="1">
      <c r="A89" s="33"/>
      <c r="B89" s="34"/>
      <c r="C89" s="33"/>
      <c r="D89" s="33"/>
      <c r="E89" s="274" t="s">
        <v>2031</v>
      </c>
      <c r="F89" s="272"/>
      <c r="G89" s="272"/>
      <c r="H89" s="272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1733</v>
      </c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33" t="str">
        <f>E13</f>
        <v>04 - Vzduchotechnika</v>
      </c>
      <c r="F91" s="272"/>
      <c r="G91" s="272"/>
      <c r="H91" s="272"/>
      <c r="I91" s="3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20</v>
      </c>
      <c r="D93" s="33"/>
      <c r="E93" s="33"/>
      <c r="F93" s="26" t="str">
        <f>F16</f>
        <v xml:space="preserve"> </v>
      </c>
      <c r="G93" s="33"/>
      <c r="H93" s="33"/>
      <c r="I93" s="28" t="s">
        <v>22</v>
      </c>
      <c r="J93" s="56" t="str">
        <f>IF(J16="","",J16)</f>
        <v>21. 11. 2024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40.15" customHeight="1">
      <c r="A95" s="33"/>
      <c r="B95" s="34"/>
      <c r="C95" s="28" t="s">
        <v>24</v>
      </c>
      <c r="D95" s="33"/>
      <c r="E95" s="33"/>
      <c r="F95" s="26" t="str">
        <f>E19</f>
        <v>Statutární město Liberec, nám.Dr.E.Beneše</v>
      </c>
      <c r="G95" s="33"/>
      <c r="H95" s="33"/>
      <c r="I95" s="28" t="s">
        <v>30</v>
      </c>
      <c r="J95" s="31" t="str">
        <f>E25</f>
        <v>Kancelář architektury města, nám.Dr.E.Beneše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5.7" customHeight="1">
      <c r="A96" s="33"/>
      <c r="B96" s="34"/>
      <c r="C96" s="28" t="s">
        <v>28</v>
      </c>
      <c r="D96" s="33"/>
      <c r="E96" s="33"/>
      <c r="F96" s="26" t="str">
        <f>IF(E22="","",E22)</f>
        <v>Vyplň údaj</v>
      </c>
      <c r="G96" s="33"/>
      <c r="H96" s="33"/>
      <c r="I96" s="28" t="s">
        <v>33</v>
      </c>
      <c r="J96" s="31" t="str">
        <f>E28</f>
        <v>PROPOS Liberec s.r.o.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15" t="s">
        <v>169</v>
      </c>
      <c r="D98" s="107"/>
      <c r="E98" s="107"/>
      <c r="F98" s="107"/>
      <c r="G98" s="107"/>
      <c r="H98" s="107"/>
      <c r="I98" s="107"/>
      <c r="J98" s="116" t="s">
        <v>170</v>
      </c>
      <c r="K98" s="107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17" t="s">
        <v>171</v>
      </c>
      <c r="D100" s="33"/>
      <c r="E100" s="33"/>
      <c r="F100" s="33"/>
      <c r="G100" s="33"/>
      <c r="H100" s="33"/>
      <c r="I100" s="33"/>
      <c r="J100" s="72">
        <f>J141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172</v>
      </c>
    </row>
    <row r="101" spans="1:47" s="9" customFormat="1" ht="24.95" customHeight="1">
      <c r="B101" s="118"/>
      <c r="D101" s="119" t="s">
        <v>3140</v>
      </c>
      <c r="E101" s="120"/>
      <c r="F101" s="120"/>
      <c r="G101" s="120"/>
      <c r="H101" s="120"/>
      <c r="I101" s="120"/>
      <c r="J101" s="121">
        <f>J142</f>
        <v>0</v>
      </c>
      <c r="L101" s="118"/>
    </row>
    <row r="102" spans="1:47" s="9" customFormat="1" ht="24.95" customHeight="1">
      <c r="B102" s="118"/>
      <c r="D102" s="119" t="s">
        <v>3141</v>
      </c>
      <c r="E102" s="120"/>
      <c r="F102" s="120"/>
      <c r="G102" s="120"/>
      <c r="H102" s="120"/>
      <c r="I102" s="120"/>
      <c r="J102" s="121">
        <f>J180</f>
        <v>0</v>
      </c>
      <c r="L102" s="118"/>
    </row>
    <row r="103" spans="1:47" s="10" customFormat="1" ht="19.899999999999999" customHeight="1">
      <c r="B103" s="122"/>
      <c r="D103" s="123" t="s">
        <v>3142</v>
      </c>
      <c r="E103" s="124"/>
      <c r="F103" s="124"/>
      <c r="G103" s="124"/>
      <c r="H103" s="124"/>
      <c r="I103" s="124"/>
      <c r="J103" s="125">
        <f>J181</f>
        <v>0</v>
      </c>
      <c r="L103" s="122"/>
    </row>
    <row r="104" spans="1:47" s="10" customFormat="1" ht="19.899999999999999" customHeight="1">
      <c r="B104" s="122"/>
      <c r="D104" s="123" t="s">
        <v>3143</v>
      </c>
      <c r="E104" s="124"/>
      <c r="F104" s="124"/>
      <c r="G104" s="124"/>
      <c r="H104" s="124"/>
      <c r="I104" s="124"/>
      <c r="J104" s="125">
        <f>J187</f>
        <v>0</v>
      </c>
      <c r="L104" s="122"/>
    </row>
    <row r="105" spans="1:47" s="9" customFormat="1" ht="24.95" customHeight="1">
      <c r="B105" s="118"/>
      <c r="D105" s="119" t="s">
        <v>3144</v>
      </c>
      <c r="E105" s="120"/>
      <c r="F105" s="120"/>
      <c r="G105" s="120"/>
      <c r="H105" s="120"/>
      <c r="I105" s="120"/>
      <c r="J105" s="121">
        <f>J194</f>
        <v>0</v>
      </c>
      <c r="L105" s="118"/>
    </row>
    <row r="106" spans="1:47" s="10" customFormat="1" ht="19.899999999999999" customHeight="1">
      <c r="B106" s="122"/>
      <c r="D106" s="123" t="s">
        <v>3145</v>
      </c>
      <c r="E106" s="124"/>
      <c r="F106" s="124"/>
      <c r="G106" s="124"/>
      <c r="H106" s="124"/>
      <c r="I106" s="124"/>
      <c r="J106" s="125">
        <f>J195</f>
        <v>0</v>
      </c>
      <c r="L106" s="122"/>
    </row>
    <row r="107" spans="1:47" s="10" customFormat="1" ht="19.899999999999999" customHeight="1">
      <c r="B107" s="122"/>
      <c r="D107" s="123" t="s">
        <v>3146</v>
      </c>
      <c r="E107" s="124"/>
      <c r="F107" s="124"/>
      <c r="G107" s="124"/>
      <c r="H107" s="124"/>
      <c r="I107" s="124"/>
      <c r="J107" s="125">
        <f>J201</f>
        <v>0</v>
      </c>
      <c r="L107" s="122"/>
    </row>
    <row r="108" spans="1:47" s="9" customFormat="1" ht="24.95" customHeight="1">
      <c r="B108" s="118"/>
      <c r="D108" s="119" t="s">
        <v>3147</v>
      </c>
      <c r="E108" s="120"/>
      <c r="F108" s="120"/>
      <c r="G108" s="120"/>
      <c r="H108" s="120"/>
      <c r="I108" s="120"/>
      <c r="J108" s="121">
        <f>J208</f>
        <v>0</v>
      </c>
      <c r="L108" s="118"/>
    </row>
    <row r="109" spans="1:47" s="9" customFormat="1" ht="24.95" customHeight="1">
      <c r="B109" s="118"/>
      <c r="D109" s="119" t="s">
        <v>3148</v>
      </c>
      <c r="E109" s="120"/>
      <c r="F109" s="120"/>
      <c r="G109" s="120"/>
      <c r="H109" s="120"/>
      <c r="I109" s="120"/>
      <c r="J109" s="121">
        <f>J213</f>
        <v>0</v>
      </c>
      <c r="L109" s="118"/>
    </row>
    <row r="110" spans="1:47" s="10" customFormat="1" ht="19.899999999999999" customHeight="1">
      <c r="B110" s="122"/>
      <c r="D110" s="123" t="s">
        <v>3149</v>
      </c>
      <c r="E110" s="124"/>
      <c r="F110" s="124"/>
      <c r="G110" s="124"/>
      <c r="H110" s="124"/>
      <c r="I110" s="124"/>
      <c r="J110" s="125">
        <f>J217</f>
        <v>0</v>
      </c>
      <c r="L110" s="122"/>
    </row>
    <row r="111" spans="1:47" s="9" customFormat="1" ht="24.95" customHeight="1">
      <c r="B111" s="118"/>
      <c r="D111" s="119" t="s">
        <v>3150</v>
      </c>
      <c r="E111" s="120"/>
      <c r="F111" s="120"/>
      <c r="G111" s="120"/>
      <c r="H111" s="120"/>
      <c r="I111" s="120"/>
      <c r="J111" s="121">
        <f>J220</f>
        <v>0</v>
      </c>
      <c r="L111" s="118"/>
    </row>
    <row r="112" spans="1:47" s="9" customFormat="1" ht="24.95" customHeight="1">
      <c r="B112" s="118"/>
      <c r="D112" s="119" t="s">
        <v>3141</v>
      </c>
      <c r="E112" s="120"/>
      <c r="F112" s="120"/>
      <c r="G112" s="120"/>
      <c r="H112" s="120"/>
      <c r="I112" s="120"/>
      <c r="J112" s="121">
        <f>J225</f>
        <v>0</v>
      </c>
      <c r="L112" s="118"/>
    </row>
    <row r="113" spans="1:31" s="10" customFormat="1" ht="19.899999999999999" customHeight="1">
      <c r="B113" s="122"/>
      <c r="D113" s="123" t="s">
        <v>3151</v>
      </c>
      <c r="E113" s="124"/>
      <c r="F113" s="124"/>
      <c r="G113" s="124"/>
      <c r="H113" s="124"/>
      <c r="I113" s="124"/>
      <c r="J113" s="125">
        <f>J226</f>
        <v>0</v>
      </c>
      <c r="L113" s="122"/>
    </row>
    <row r="114" spans="1:31" s="9" customFormat="1" ht="24.95" customHeight="1">
      <c r="B114" s="118"/>
      <c r="D114" s="119" t="s">
        <v>3144</v>
      </c>
      <c r="E114" s="120"/>
      <c r="F114" s="120"/>
      <c r="G114" s="120"/>
      <c r="H114" s="120"/>
      <c r="I114" s="120"/>
      <c r="J114" s="121">
        <f>J228</f>
        <v>0</v>
      </c>
      <c r="L114" s="118"/>
    </row>
    <row r="115" spans="1:31" s="10" customFormat="1" ht="19.899999999999999" customHeight="1">
      <c r="B115" s="122"/>
      <c r="D115" s="123" t="s">
        <v>3152</v>
      </c>
      <c r="E115" s="124"/>
      <c r="F115" s="124"/>
      <c r="G115" s="124"/>
      <c r="H115" s="124"/>
      <c r="I115" s="124"/>
      <c r="J115" s="125">
        <f>J229</f>
        <v>0</v>
      </c>
      <c r="L115" s="122"/>
    </row>
    <row r="116" spans="1:31" s="9" customFormat="1" ht="24.95" customHeight="1">
      <c r="B116" s="118"/>
      <c r="D116" s="119" t="s">
        <v>3148</v>
      </c>
      <c r="E116" s="120"/>
      <c r="F116" s="120"/>
      <c r="G116" s="120"/>
      <c r="H116" s="120"/>
      <c r="I116" s="120"/>
      <c r="J116" s="121">
        <f>J231</f>
        <v>0</v>
      </c>
      <c r="L116" s="118"/>
    </row>
    <row r="117" spans="1:31" s="9" customFormat="1" ht="24.95" customHeight="1">
      <c r="B117" s="118"/>
      <c r="D117" s="119" t="s">
        <v>3153</v>
      </c>
      <c r="E117" s="120"/>
      <c r="F117" s="120"/>
      <c r="G117" s="120"/>
      <c r="H117" s="120"/>
      <c r="I117" s="120"/>
      <c r="J117" s="121">
        <f>J234</f>
        <v>0</v>
      </c>
      <c r="L117" s="118"/>
    </row>
    <row r="118" spans="1:31" s="2" customFormat="1" ht="21.7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5" customHeight="1">
      <c r="A119" s="33"/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3" spans="1:31" s="2" customFormat="1" ht="6.95" customHeight="1">
      <c r="A123" s="33"/>
      <c r="B123" s="50"/>
      <c r="C123" s="51"/>
      <c r="D123" s="51"/>
      <c r="E123" s="51"/>
      <c r="F123" s="51"/>
      <c r="G123" s="51"/>
      <c r="H123" s="51"/>
      <c r="I123" s="51"/>
      <c r="J123" s="51"/>
      <c r="K123" s="51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24.95" customHeight="1">
      <c r="A124" s="33"/>
      <c r="B124" s="34"/>
      <c r="C124" s="22" t="s">
        <v>186</v>
      </c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16</v>
      </c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6.5" customHeight="1">
      <c r="A127" s="33"/>
      <c r="B127" s="34"/>
      <c r="C127" s="33"/>
      <c r="D127" s="33"/>
      <c r="E127" s="270" t="str">
        <f>E7</f>
        <v>Technikův pavilon</v>
      </c>
      <c r="F127" s="271"/>
      <c r="G127" s="271"/>
      <c r="H127" s="271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" customFormat="1" ht="12" customHeight="1">
      <c r="B128" s="21"/>
      <c r="C128" s="28" t="s">
        <v>163</v>
      </c>
      <c r="L128" s="21"/>
    </row>
    <row r="129" spans="1:65" s="1" customFormat="1" ht="16.5" customHeight="1">
      <c r="B129" s="21"/>
      <c r="E129" s="270" t="s">
        <v>164</v>
      </c>
      <c r="F129" s="254"/>
      <c r="G129" s="254"/>
      <c r="H129" s="254"/>
      <c r="L129" s="21"/>
    </row>
    <row r="130" spans="1:65" s="1" customFormat="1" ht="12" customHeight="1">
      <c r="B130" s="21"/>
      <c r="C130" s="28" t="s">
        <v>165</v>
      </c>
      <c r="L130" s="21"/>
    </row>
    <row r="131" spans="1:65" s="2" customFormat="1" ht="16.5" customHeight="1">
      <c r="A131" s="33"/>
      <c r="B131" s="34"/>
      <c r="C131" s="33"/>
      <c r="D131" s="33"/>
      <c r="E131" s="274" t="s">
        <v>2031</v>
      </c>
      <c r="F131" s="272"/>
      <c r="G131" s="272"/>
      <c r="H131" s="272"/>
      <c r="I131" s="3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2" customHeight="1">
      <c r="A132" s="33"/>
      <c r="B132" s="34"/>
      <c r="C132" s="28" t="s">
        <v>1733</v>
      </c>
      <c r="D132" s="33"/>
      <c r="E132" s="33"/>
      <c r="F132" s="33"/>
      <c r="G132" s="33"/>
      <c r="H132" s="33"/>
      <c r="I132" s="3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6.5" customHeight="1">
      <c r="A133" s="33"/>
      <c r="B133" s="34"/>
      <c r="C133" s="33"/>
      <c r="D133" s="33"/>
      <c r="E133" s="233" t="str">
        <f>E13</f>
        <v>04 - Vzduchotechnika</v>
      </c>
      <c r="F133" s="272"/>
      <c r="G133" s="272"/>
      <c r="H133" s="272"/>
      <c r="I133" s="3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6.95" customHeight="1">
      <c r="A134" s="33"/>
      <c r="B134" s="34"/>
      <c r="C134" s="33"/>
      <c r="D134" s="33"/>
      <c r="E134" s="33"/>
      <c r="F134" s="33"/>
      <c r="G134" s="33"/>
      <c r="H134" s="33"/>
      <c r="I134" s="33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2" customHeight="1">
      <c r="A135" s="33"/>
      <c r="B135" s="34"/>
      <c r="C135" s="28" t="s">
        <v>20</v>
      </c>
      <c r="D135" s="33"/>
      <c r="E135" s="33"/>
      <c r="F135" s="26" t="str">
        <f>F16</f>
        <v xml:space="preserve"> </v>
      </c>
      <c r="G135" s="33"/>
      <c r="H135" s="33"/>
      <c r="I135" s="28" t="s">
        <v>22</v>
      </c>
      <c r="J135" s="56" t="str">
        <f>IF(J16="","",J16)</f>
        <v>21. 11. 2024</v>
      </c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6.95" customHeight="1">
      <c r="A136" s="33"/>
      <c r="B136" s="34"/>
      <c r="C136" s="33"/>
      <c r="D136" s="33"/>
      <c r="E136" s="33"/>
      <c r="F136" s="33"/>
      <c r="G136" s="33"/>
      <c r="H136" s="33"/>
      <c r="I136" s="33"/>
      <c r="J136" s="33"/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 ht="40.15" customHeight="1">
      <c r="A137" s="33"/>
      <c r="B137" s="34"/>
      <c r="C137" s="28" t="s">
        <v>24</v>
      </c>
      <c r="D137" s="33"/>
      <c r="E137" s="33"/>
      <c r="F137" s="26" t="str">
        <f>E19</f>
        <v>Statutární město Liberec, nám.Dr.E.Beneše</v>
      </c>
      <c r="G137" s="33"/>
      <c r="H137" s="33"/>
      <c r="I137" s="28" t="s">
        <v>30</v>
      </c>
      <c r="J137" s="31" t="str">
        <f>E25</f>
        <v>Kancelář architektury města, nám.Dr.E.Beneše</v>
      </c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2" customFormat="1" ht="25.7" customHeight="1">
      <c r="A138" s="33"/>
      <c r="B138" s="34"/>
      <c r="C138" s="28" t="s">
        <v>28</v>
      </c>
      <c r="D138" s="33"/>
      <c r="E138" s="33"/>
      <c r="F138" s="26" t="str">
        <f>IF(E22="","",E22)</f>
        <v>Vyplň údaj</v>
      </c>
      <c r="G138" s="33"/>
      <c r="H138" s="33"/>
      <c r="I138" s="28" t="s">
        <v>33</v>
      </c>
      <c r="J138" s="31" t="str">
        <f>E28</f>
        <v>PROPOS Liberec s.r.o.</v>
      </c>
      <c r="K138" s="33"/>
      <c r="L138" s="4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5" s="2" customFormat="1" ht="10.35" customHeight="1">
      <c r="A139" s="33"/>
      <c r="B139" s="34"/>
      <c r="C139" s="33"/>
      <c r="D139" s="33"/>
      <c r="E139" s="33"/>
      <c r="F139" s="33"/>
      <c r="G139" s="33"/>
      <c r="H139" s="33"/>
      <c r="I139" s="33"/>
      <c r="J139" s="33"/>
      <c r="K139" s="33"/>
      <c r="L139" s="4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65" s="11" customFormat="1" ht="29.25" customHeight="1">
      <c r="A140" s="126"/>
      <c r="B140" s="127"/>
      <c r="C140" s="128" t="s">
        <v>187</v>
      </c>
      <c r="D140" s="129" t="s">
        <v>61</v>
      </c>
      <c r="E140" s="129" t="s">
        <v>57</v>
      </c>
      <c r="F140" s="129" t="s">
        <v>58</v>
      </c>
      <c r="G140" s="129" t="s">
        <v>188</v>
      </c>
      <c r="H140" s="129" t="s">
        <v>189</v>
      </c>
      <c r="I140" s="129" t="s">
        <v>190</v>
      </c>
      <c r="J140" s="129" t="s">
        <v>170</v>
      </c>
      <c r="K140" s="130" t="s">
        <v>191</v>
      </c>
      <c r="L140" s="131"/>
      <c r="M140" s="63" t="s">
        <v>1</v>
      </c>
      <c r="N140" s="64" t="s">
        <v>40</v>
      </c>
      <c r="O140" s="64" t="s">
        <v>192</v>
      </c>
      <c r="P140" s="64" t="s">
        <v>193</v>
      </c>
      <c r="Q140" s="64" t="s">
        <v>194</v>
      </c>
      <c r="R140" s="64" t="s">
        <v>195</v>
      </c>
      <c r="S140" s="64" t="s">
        <v>196</v>
      </c>
      <c r="T140" s="65" t="s">
        <v>197</v>
      </c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</row>
    <row r="141" spans="1:65" s="2" customFormat="1" ht="22.9" customHeight="1">
      <c r="A141" s="33"/>
      <c r="B141" s="34"/>
      <c r="C141" s="70" t="s">
        <v>198</v>
      </c>
      <c r="D141" s="33"/>
      <c r="E141" s="33"/>
      <c r="F141" s="33"/>
      <c r="G141" s="33"/>
      <c r="H141" s="33"/>
      <c r="I141" s="33"/>
      <c r="J141" s="132">
        <f>BK141</f>
        <v>0</v>
      </c>
      <c r="K141" s="33"/>
      <c r="L141" s="34"/>
      <c r="M141" s="66"/>
      <c r="N141" s="57"/>
      <c r="O141" s="67"/>
      <c r="P141" s="133">
        <f>P142+P180+P194+P208+P213+P220+P225+P228+P231+P234</f>
        <v>0</v>
      </c>
      <c r="Q141" s="67"/>
      <c r="R141" s="133">
        <f>R142+R180+R194+R208+R213+R220+R225+R228+R231+R234</f>
        <v>0</v>
      </c>
      <c r="S141" s="67"/>
      <c r="T141" s="134">
        <f>T142+T180+T194+T208+T213+T220+T225+T228+T231+T234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75</v>
      </c>
      <c r="AU141" s="18" t="s">
        <v>172</v>
      </c>
      <c r="BK141" s="135">
        <f>BK142+BK180+BK194+BK208+BK213+BK220+BK225+BK228+BK231+BK234</f>
        <v>0</v>
      </c>
    </row>
    <row r="142" spans="1:65" s="12" customFormat="1" ht="25.9" customHeight="1">
      <c r="B142" s="136"/>
      <c r="D142" s="137" t="s">
        <v>75</v>
      </c>
      <c r="E142" s="138" t="s">
        <v>1736</v>
      </c>
      <c r="F142" s="138" t="s">
        <v>3154</v>
      </c>
      <c r="I142" s="139"/>
      <c r="J142" s="140">
        <f>BK142</f>
        <v>0</v>
      </c>
      <c r="L142" s="136"/>
      <c r="M142" s="141"/>
      <c r="N142" s="142"/>
      <c r="O142" s="142"/>
      <c r="P142" s="143">
        <f>SUM(P143:P179)</f>
        <v>0</v>
      </c>
      <c r="Q142" s="142"/>
      <c r="R142" s="143">
        <f>SUM(R143:R179)</f>
        <v>0</v>
      </c>
      <c r="S142" s="142"/>
      <c r="T142" s="144">
        <f>SUM(T143:T179)</f>
        <v>0</v>
      </c>
      <c r="AR142" s="137" t="s">
        <v>82</v>
      </c>
      <c r="AT142" s="145" t="s">
        <v>75</v>
      </c>
      <c r="AU142" s="145" t="s">
        <v>76</v>
      </c>
      <c r="AY142" s="137" t="s">
        <v>201</v>
      </c>
      <c r="BK142" s="146">
        <f>SUM(BK143:BK179)</f>
        <v>0</v>
      </c>
    </row>
    <row r="143" spans="1:65" s="2" customFormat="1" ht="16.5" customHeight="1">
      <c r="A143" s="33"/>
      <c r="B143" s="149"/>
      <c r="C143" s="150" t="s">
        <v>82</v>
      </c>
      <c r="D143" s="150" t="s">
        <v>203</v>
      </c>
      <c r="E143" s="151" t="s">
        <v>3155</v>
      </c>
      <c r="F143" s="152" t="s">
        <v>3156</v>
      </c>
      <c r="G143" s="153" t="s">
        <v>2061</v>
      </c>
      <c r="H143" s="154">
        <v>1</v>
      </c>
      <c r="I143" s="155"/>
      <c r="J143" s="156">
        <f>ROUND(I143*H143,2)</f>
        <v>0</v>
      </c>
      <c r="K143" s="152" t="s">
        <v>1</v>
      </c>
      <c r="L143" s="34"/>
      <c r="M143" s="157" t="s">
        <v>1</v>
      </c>
      <c r="N143" s="158" t="s">
        <v>41</v>
      </c>
      <c r="O143" s="59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126</v>
      </c>
      <c r="AT143" s="161" t="s">
        <v>203</v>
      </c>
      <c r="AU143" s="161" t="s">
        <v>82</v>
      </c>
      <c r="AY143" s="18" t="s">
        <v>201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82</v>
      </c>
      <c r="BK143" s="162">
        <f>ROUND(I143*H143,2)</f>
        <v>0</v>
      </c>
      <c r="BL143" s="18" t="s">
        <v>126</v>
      </c>
      <c r="BM143" s="161" t="s">
        <v>84</v>
      </c>
    </row>
    <row r="144" spans="1:65" s="2" customFormat="1" ht="68.25">
      <c r="A144" s="33"/>
      <c r="B144" s="34"/>
      <c r="C144" s="33"/>
      <c r="D144" s="164" t="s">
        <v>2625</v>
      </c>
      <c r="E144" s="33"/>
      <c r="F144" s="214" t="s">
        <v>3157</v>
      </c>
      <c r="G144" s="33"/>
      <c r="H144" s="33"/>
      <c r="I144" s="215"/>
      <c r="J144" s="33"/>
      <c r="K144" s="33"/>
      <c r="L144" s="34"/>
      <c r="M144" s="216"/>
      <c r="N144" s="217"/>
      <c r="O144" s="59"/>
      <c r="P144" s="59"/>
      <c r="Q144" s="59"/>
      <c r="R144" s="59"/>
      <c r="S144" s="59"/>
      <c r="T144" s="60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2625</v>
      </c>
      <c r="AU144" s="18" t="s">
        <v>82</v>
      </c>
    </row>
    <row r="145" spans="1:65" s="2" customFormat="1" ht="16.5" customHeight="1">
      <c r="A145" s="33"/>
      <c r="B145" s="149"/>
      <c r="C145" s="150" t="s">
        <v>84</v>
      </c>
      <c r="D145" s="150" t="s">
        <v>203</v>
      </c>
      <c r="E145" s="151" t="s">
        <v>3158</v>
      </c>
      <c r="F145" s="152" t="s">
        <v>3159</v>
      </c>
      <c r="G145" s="153" t="s">
        <v>2061</v>
      </c>
      <c r="H145" s="154">
        <v>1</v>
      </c>
      <c r="I145" s="155"/>
      <c r="J145" s="156">
        <f t="shared" ref="J145:J179" si="0">ROUND(I145*H145,2)</f>
        <v>0</v>
      </c>
      <c r="K145" s="152" t="s">
        <v>1</v>
      </c>
      <c r="L145" s="34"/>
      <c r="M145" s="157" t="s">
        <v>1</v>
      </c>
      <c r="N145" s="158" t="s">
        <v>41</v>
      </c>
      <c r="O145" s="59"/>
      <c r="P145" s="159">
        <f t="shared" ref="P145:P179" si="1">O145*H145</f>
        <v>0</v>
      </c>
      <c r="Q145" s="159">
        <v>0</v>
      </c>
      <c r="R145" s="159">
        <f t="shared" ref="R145:R179" si="2">Q145*H145</f>
        <v>0</v>
      </c>
      <c r="S145" s="159">
        <v>0</v>
      </c>
      <c r="T145" s="160">
        <f t="shared" ref="T145:T179" si="3"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126</v>
      </c>
      <c r="AT145" s="161" t="s">
        <v>203</v>
      </c>
      <c r="AU145" s="161" t="s">
        <v>82</v>
      </c>
      <c r="AY145" s="18" t="s">
        <v>201</v>
      </c>
      <c r="BE145" s="162">
        <f t="shared" ref="BE145:BE179" si="4">IF(N145="základní",J145,0)</f>
        <v>0</v>
      </c>
      <c r="BF145" s="162">
        <f t="shared" ref="BF145:BF179" si="5">IF(N145="snížená",J145,0)</f>
        <v>0</v>
      </c>
      <c r="BG145" s="162">
        <f t="shared" ref="BG145:BG179" si="6">IF(N145="zákl. přenesená",J145,0)</f>
        <v>0</v>
      </c>
      <c r="BH145" s="162">
        <f t="shared" ref="BH145:BH179" si="7">IF(N145="sníž. přenesená",J145,0)</f>
        <v>0</v>
      </c>
      <c r="BI145" s="162">
        <f t="shared" ref="BI145:BI179" si="8">IF(N145="nulová",J145,0)</f>
        <v>0</v>
      </c>
      <c r="BJ145" s="18" t="s">
        <v>82</v>
      </c>
      <c r="BK145" s="162">
        <f t="shared" ref="BK145:BK179" si="9">ROUND(I145*H145,2)</f>
        <v>0</v>
      </c>
      <c r="BL145" s="18" t="s">
        <v>126</v>
      </c>
      <c r="BM145" s="161" t="s">
        <v>126</v>
      </c>
    </row>
    <row r="146" spans="1:65" s="2" customFormat="1" ht="16.5" customHeight="1">
      <c r="A146" s="33"/>
      <c r="B146" s="149"/>
      <c r="C146" s="150" t="s">
        <v>97</v>
      </c>
      <c r="D146" s="150" t="s">
        <v>203</v>
      </c>
      <c r="E146" s="151" t="s">
        <v>3160</v>
      </c>
      <c r="F146" s="152" t="s">
        <v>3159</v>
      </c>
      <c r="G146" s="153" t="s">
        <v>2061</v>
      </c>
      <c r="H146" s="154">
        <v>1</v>
      </c>
      <c r="I146" s="155"/>
      <c r="J146" s="156">
        <f t="shared" si="0"/>
        <v>0</v>
      </c>
      <c r="K146" s="152" t="s">
        <v>1</v>
      </c>
      <c r="L146" s="34"/>
      <c r="M146" s="157" t="s">
        <v>1</v>
      </c>
      <c r="N146" s="158" t="s">
        <v>41</v>
      </c>
      <c r="O146" s="59"/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126</v>
      </c>
      <c r="AT146" s="161" t="s">
        <v>203</v>
      </c>
      <c r="AU146" s="161" t="s">
        <v>82</v>
      </c>
      <c r="AY146" s="18" t="s">
        <v>201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8" t="s">
        <v>82</v>
      </c>
      <c r="BK146" s="162">
        <f t="shared" si="9"/>
        <v>0</v>
      </c>
      <c r="BL146" s="18" t="s">
        <v>126</v>
      </c>
      <c r="BM146" s="161" t="s">
        <v>222</v>
      </c>
    </row>
    <row r="147" spans="1:65" s="2" customFormat="1" ht="37.9" customHeight="1">
      <c r="A147" s="33"/>
      <c r="B147" s="149"/>
      <c r="C147" s="150" t="s">
        <v>126</v>
      </c>
      <c r="D147" s="150" t="s">
        <v>203</v>
      </c>
      <c r="E147" s="151" t="s">
        <v>3161</v>
      </c>
      <c r="F147" s="152" t="s">
        <v>3162</v>
      </c>
      <c r="G147" s="153" t="s">
        <v>2061</v>
      </c>
      <c r="H147" s="154">
        <v>1</v>
      </c>
      <c r="I147" s="155"/>
      <c r="J147" s="156">
        <f t="shared" si="0"/>
        <v>0</v>
      </c>
      <c r="K147" s="152" t="s">
        <v>1</v>
      </c>
      <c r="L147" s="34"/>
      <c r="M147" s="157" t="s">
        <v>1</v>
      </c>
      <c r="N147" s="158" t="s">
        <v>41</v>
      </c>
      <c r="O147" s="59"/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126</v>
      </c>
      <c r="AT147" s="161" t="s">
        <v>203</v>
      </c>
      <c r="AU147" s="161" t="s">
        <v>82</v>
      </c>
      <c r="AY147" s="18" t="s">
        <v>201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8" t="s">
        <v>82</v>
      </c>
      <c r="BK147" s="162">
        <f t="shared" si="9"/>
        <v>0</v>
      </c>
      <c r="BL147" s="18" t="s">
        <v>126</v>
      </c>
      <c r="BM147" s="161" t="s">
        <v>216</v>
      </c>
    </row>
    <row r="148" spans="1:65" s="2" customFormat="1" ht="16.5" customHeight="1">
      <c r="A148" s="33"/>
      <c r="B148" s="149"/>
      <c r="C148" s="150" t="s">
        <v>229</v>
      </c>
      <c r="D148" s="150" t="s">
        <v>203</v>
      </c>
      <c r="E148" s="151" t="s">
        <v>3163</v>
      </c>
      <c r="F148" s="152" t="s">
        <v>3164</v>
      </c>
      <c r="G148" s="153" t="s">
        <v>2061</v>
      </c>
      <c r="H148" s="154">
        <v>1</v>
      </c>
      <c r="I148" s="155"/>
      <c r="J148" s="156">
        <f t="shared" si="0"/>
        <v>0</v>
      </c>
      <c r="K148" s="152" t="s">
        <v>1</v>
      </c>
      <c r="L148" s="34"/>
      <c r="M148" s="157" t="s">
        <v>1</v>
      </c>
      <c r="N148" s="158" t="s">
        <v>41</v>
      </c>
      <c r="O148" s="59"/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126</v>
      </c>
      <c r="AT148" s="161" t="s">
        <v>203</v>
      </c>
      <c r="AU148" s="161" t="s">
        <v>82</v>
      </c>
      <c r="AY148" s="18" t="s">
        <v>201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8" t="s">
        <v>82</v>
      </c>
      <c r="BK148" s="162">
        <f t="shared" si="9"/>
        <v>0</v>
      </c>
      <c r="BL148" s="18" t="s">
        <v>126</v>
      </c>
      <c r="BM148" s="161" t="s">
        <v>233</v>
      </c>
    </row>
    <row r="149" spans="1:65" s="2" customFormat="1" ht="16.5" customHeight="1">
      <c r="A149" s="33"/>
      <c r="B149" s="149"/>
      <c r="C149" s="150" t="s">
        <v>222</v>
      </c>
      <c r="D149" s="150" t="s">
        <v>203</v>
      </c>
      <c r="E149" s="151" t="s">
        <v>3165</v>
      </c>
      <c r="F149" s="152" t="s">
        <v>3166</v>
      </c>
      <c r="G149" s="153" t="s">
        <v>2137</v>
      </c>
      <c r="H149" s="154">
        <v>4</v>
      </c>
      <c r="I149" s="155"/>
      <c r="J149" s="156">
        <f t="shared" si="0"/>
        <v>0</v>
      </c>
      <c r="K149" s="152" t="s">
        <v>1</v>
      </c>
      <c r="L149" s="34"/>
      <c r="M149" s="157" t="s">
        <v>1</v>
      </c>
      <c r="N149" s="158" t="s">
        <v>41</v>
      </c>
      <c r="O149" s="59"/>
      <c r="P149" s="159">
        <f t="shared" si="1"/>
        <v>0</v>
      </c>
      <c r="Q149" s="159">
        <v>0</v>
      </c>
      <c r="R149" s="159">
        <f t="shared" si="2"/>
        <v>0</v>
      </c>
      <c r="S149" s="159">
        <v>0</v>
      </c>
      <c r="T149" s="160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126</v>
      </c>
      <c r="AT149" s="161" t="s">
        <v>203</v>
      </c>
      <c r="AU149" s="161" t="s">
        <v>82</v>
      </c>
      <c r="AY149" s="18" t="s">
        <v>201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8" t="s">
        <v>82</v>
      </c>
      <c r="BK149" s="162">
        <f t="shared" si="9"/>
        <v>0</v>
      </c>
      <c r="BL149" s="18" t="s">
        <v>126</v>
      </c>
      <c r="BM149" s="161" t="s">
        <v>8</v>
      </c>
    </row>
    <row r="150" spans="1:65" s="2" customFormat="1" ht="16.5" customHeight="1">
      <c r="A150" s="33"/>
      <c r="B150" s="149"/>
      <c r="C150" s="150" t="s">
        <v>244</v>
      </c>
      <c r="D150" s="150" t="s">
        <v>203</v>
      </c>
      <c r="E150" s="151" t="s">
        <v>3167</v>
      </c>
      <c r="F150" s="152" t="s">
        <v>3168</v>
      </c>
      <c r="G150" s="153" t="s">
        <v>2137</v>
      </c>
      <c r="H150" s="154">
        <v>4</v>
      </c>
      <c r="I150" s="155"/>
      <c r="J150" s="156">
        <f t="shared" si="0"/>
        <v>0</v>
      </c>
      <c r="K150" s="152" t="s">
        <v>1</v>
      </c>
      <c r="L150" s="34"/>
      <c r="M150" s="157" t="s">
        <v>1</v>
      </c>
      <c r="N150" s="158" t="s">
        <v>41</v>
      </c>
      <c r="O150" s="59"/>
      <c r="P150" s="159">
        <f t="shared" si="1"/>
        <v>0</v>
      </c>
      <c r="Q150" s="159">
        <v>0</v>
      </c>
      <c r="R150" s="159">
        <f t="shared" si="2"/>
        <v>0</v>
      </c>
      <c r="S150" s="159">
        <v>0</v>
      </c>
      <c r="T150" s="160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126</v>
      </c>
      <c r="AT150" s="161" t="s">
        <v>203</v>
      </c>
      <c r="AU150" s="161" t="s">
        <v>82</v>
      </c>
      <c r="AY150" s="18" t="s">
        <v>201</v>
      </c>
      <c r="BE150" s="162">
        <f t="shared" si="4"/>
        <v>0</v>
      </c>
      <c r="BF150" s="162">
        <f t="shared" si="5"/>
        <v>0</v>
      </c>
      <c r="BG150" s="162">
        <f t="shared" si="6"/>
        <v>0</v>
      </c>
      <c r="BH150" s="162">
        <f t="shared" si="7"/>
        <v>0</v>
      </c>
      <c r="BI150" s="162">
        <f t="shared" si="8"/>
        <v>0</v>
      </c>
      <c r="BJ150" s="18" t="s">
        <v>82</v>
      </c>
      <c r="BK150" s="162">
        <f t="shared" si="9"/>
        <v>0</v>
      </c>
      <c r="BL150" s="18" t="s">
        <v>126</v>
      </c>
      <c r="BM150" s="161" t="s">
        <v>247</v>
      </c>
    </row>
    <row r="151" spans="1:65" s="2" customFormat="1" ht="21.75" customHeight="1">
      <c r="A151" s="33"/>
      <c r="B151" s="149"/>
      <c r="C151" s="150" t="s">
        <v>216</v>
      </c>
      <c r="D151" s="150" t="s">
        <v>203</v>
      </c>
      <c r="E151" s="151" t="s">
        <v>3169</v>
      </c>
      <c r="F151" s="152" t="s">
        <v>3170</v>
      </c>
      <c r="G151" s="153" t="s">
        <v>2061</v>
      </c>
      <c r="H151" s="154">
        <v>1</v>
      </c>
      <c r="I151" s="155"/>
      <c r="J151" s="156">
        <f t="shared" si="0"/>
        <v>0</v>
      </c>
      <c r="K151" s="152" t="s">
        <v>1</v>
      </c>
      <c r="L151" s="34"/>
      <c r="M151" s="157" t="s">
        <v>1</v>
      </c>
      <c r="N151" s="158" t="s">
        <v>41</v>
      </c>
      <c r="O151" s="59"/>
      <c r="P151" s="159">
        <f t="shared" si="1"/>
        <v>0</v>
      </c>
      <c r="Q151" s="159">
        <v>0</v>
      </c>
      <c r="R151" s="159">
        <f t="shared" si="2"/>
        <v>0</v>
      </c>
      <c r="S151" s="159">
        <v>0</v>
      </c>
      <c r="T151" s="160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126</v>
      </c>
      <c r="AT151" s="161" t="s">
        <v>203</v>
      </c>
      <c r="AU151" s="161" t="s">
        <v>82</v>
      </c>
      <c r="AY151" s="18" t="s">
        <v>201</v>
      </c>
      <c r="BE151" s="162">
        <f t="shared" si="4"/>
        <v>0</v>
      </c>
      <c r="BF151" s="162">
        <f t="shared" si="5"/>
        <v>0</v>
      </c>
      <c r="BG151" s="162">
        <f t="shared" si="6"/>
        <v>0</v>
      </c>
      <c r="BH151" s="162">
        <f t="shared" si="7"/>
        <v>0</v>
      </c>
      <c r="BI151" s="162">
        <f t="shared" si="8"/>
        <v>0</v>
      </c>
      <c r="BJ151" s="18" t="s">
        <v>82</v>
      </c>
      <c r="BK151" s="162">
        <f t="shared" si="9"/>
        <v>0</v>
      </c>
      <c r="BL151" s="18" t="s">
        <v>126</v>
      </c>
      <c r="BM151" s="161" t="s">
        <v>250</v>
      </c>
    </row>
    <row r="152" spans="1:65" s="2" customFormat="1" ht="21.75" customHeight="1">
      <c r="A152" s="33"/>
      <c r="B152" s="149"/>
      <c r="C152" s="150" t="s">
        <v>227</v>
      </c>
      <c r="D152" s="150" t="s">
        <v>203</v>
      </c>
      <c r="E152" s="151" t="s">
        <v>3171</v>
      </c>
      <c r="F152" s="152" t="s">
        <v>3172</v>
      </c>
      <c r="G152" s="153" t="s">
        <v>2061</v>
      </c>
      <c r="H152" s="154">
        <v>1</v>
      </c>
      <c r="I152" s="155"/>
      <c r="J152" s="156">
        <f t="shared" si="0"/>
        <v>0</v>
      </c>
      <c r="K152" s="152" t="s">
        <v>1</v>
      </c>
      <c r="L152" s="34"/>
      <c r="M152" s="157" t="s">
        <v>1</v>
      </c>
      <c r="N152" s="158" t="s">
        <v>41</v>
      </c>
      <c r="O152" s="59"/>
      <c r="P152" s="159">
        <f t="shared" si="1"/>
        <v>0</v>
      </c>
      <c r="Q152" s="159">
        <v>0</v>
      </c>
      <c r="R152" s="159">
        <f t="shared" si="2"/>
        <v>0</v>
      </c>
      <c r="S152" s="159">
        <v>0</v>
      </c>
      <c r="T152" s="160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126</v>
      </c>
      <c r="AT152" s="161" t="s">
        <v>203</v>
      </c>
      <c r="AU152" s="161" t="s">
        <v>82</v>
      </c>
      <c r="AY152" s="18" t="s">
        <v>201</v>
      </c>
      <c r="BE152" s="162">
        <f t="shared" si="4"/>
        <v>0</v>
      </c>
      <c r="BF152" s="162">
        <f t="shared" si="5"/>
        <v>0</v>
      </c>
      <c r="BG152" s="162">
        <f t="shared" si="6"/>
        <v>0</v>
      </c>
      <c r="BH152" s="162">
        <f t="shared" si="7"/>
        <v>0</v>
      </c>
      <c r="BI152" s="162">
        <f t="shared" si="8"/>
        <v>0</v>
      </c>
      <c r="BJ152" s="18" t="s">
        <v>82</v>
      </c>
      <c r="BK152" s="162">
        <f t="shared" si="9"/>
        <v>0</v>
      </c>
      <c r="BL152" s="18" t="s">
        <v>126</v>
      </c>
      <c r="BM152" s="161" t="s">
        <v>254</v>
      </c>
    </row>
    <row r="153" spans="1:65" s="2" customFormat="1" ht="21.75" customHeight="1">
      <c r="A153" s="33"/>
      <c r="B153" s="149"/>
      <c r="C153" s="150" t="s">
        <v>233</v>
      </c>
      <c r="D153" s="150" t="s">
        <v>203</v>
      </c>
      <c r="E153" s="151" t="s">
        <v>3173</v>
      </c>
      <c r="F153" s="152" t="s">
        <v>3170</v>
      </c>
      <c r="G153" s="153" t="s">
        <v>2061</v>
      </c>
      <c r="H153" s="154">
        <v>1</v>
      </c>
      <c r="I153" s="155"/>
      <c r="J153" s="156">
        <f t="shared" si="0"/>
        <v>0</v>
      </c>
      <c r="K153" s="152" t="s">
        <v>1</v>
      </c>
      <c r="L153" s="34"/>
      <c r="M153" s="157" t="s">
        <v>1</v>
      </c>
      <c r="N153" s="158" t="s">
        <v>41</v>
      </c>
      <c r="O153" s="59"/>
      <c r="P153" s="159">
        <f t="shared" si="1"/>
        <v>0</v>
      </c>
      <c r="Q153" s="159">
        <v>0</v>
      </c>
      <c r="R153" s="159">
        <f t="shared" si="2"/>
        <v>0</v>
      </c>
      <c r="S153" s="159">
        <v>0</v>
      </c>
      <c r="T153" s="160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126</v>
      </c>
      <c r="AT153" s="161" t="s">
        <v>203</v>
      </c>
      <c r="AU153" s="161" t="s">
        <v>82</v>
      </c>
      <c r="AY153" s="18" t="s">
        <v>201</v>
      </c>
      <c r="BE153" s="162">
        <f t="shared" si="4"/>
        <v>0</v>
      </c>
      <c r="BF153" s="162">
        <f t="shared" si="5"/>
        <v>0</v>
      </c>
      <c r="BG153" s="162">
        <f t="shared" si="6"/>
        <v>0</v>
      </c>
      <c r="BH153" s="162">
        <f t="shared" si="7"/>
        <v>0</v>
      </c>
      <c r="BI153" s="162">
        <f t="shared" si="8"/>
        <v>0</v>
      </c>
      <c r="BJ153" s="18" t="s">
        <v>82</v>
      </c>
      <c r="BK153" s="162">
        <f t="shared" si="9"/>
        <v>0</v>
      </c>
      <c r="BL153" s="18" t="s">
        <v>126</v>
      </c>
      <c r="BM153" s="161" t="s">
        <v>258</v>
      </c>
    </row>
    <row r="154" spans="1:65" s="2" customFormat="1" ht="21.75" customHeight="1">
      <c r="A154" s="33"/>
      <c r="B154" s="149"/>
      <c r="C154" s="150" t="s">
        <v>264</v>
      </c>
      <c r="D154" s="150" t="s">
        <v>203</v>
      </c>
      <c r="E154" s="151" t="s">
        <v>3174</v>
      </c>
      <c r="F154" s="152" t="s">
        <v>3175</v>
      </c>
      <c r="G154" s="153" t="s">
        <v>2061</v>
      </c>
      <c r="H154" s="154">
        <v>1</v>
      </c>
      <c r="I154" s="155"/>
      <c r="J154" s="156">
        <f t="shared" si="0"/>
        <v>0</v>
      </c>
      <c r="K154" s="152" t="s">
        <v>1</v>
      </c>
      <c r="L154" s="34"/>
      <c r="M154" s="157" t="s">
        <v>1</v>
      </c>
      <c r="N154" s="158" t="s">
        <v>41</v>
      </c>
      <c r="O154" s="59"/>
      <c r="P154" s="159">
        <f t="shared" si="1"/>
        <v>0</v>
      </c>
      <c r="Q154" s="159">
        <v>0</v>
      </c>
      <c r="R154" s="159">
        <f t="shared" si="2"/>
        <v>0</v>
      </c>
      <c r="S154" s="159">
        <v>0</v>
      </c>
      <c r="T154" s="160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126</v>
      </c>
      <c r="AT154" s="161" t="s">
        <v>203</v>
      </c>
      <c r="AU154" s="161" t="s">
        <v>82</v>
      </c>
      <c r="AY154" s="18" t="s">
        <v>201</v>
      </c>
      <c r="BE154" s="162">
        <f t="shared" si="4"/>
        <v>0</v>
      </c>
      <c r="BF154" s="162">
        <f t="shared" si="5"/>
        <v>0</v>
      </c>
      <c r="BG154" s="162">
        <f t="shared" si="6"/>
        <v>0</v>
      </c>
      <c r="BH154" s="162">
        <f t="shared" si="7"/>
        <v>0</v>
      </c>
      <c r="BI154" s="162">
        <f t="shared" si="8"/>
        <v>0</v>
      </c>
      <c r="BJ154" s="18" t="s">
        <v>82</v>
      </c>
      <c r="BK154" s="162">
        <f t="shared" si="9"/>
        <v>0</v>
      </c>
      <c r="BL154" s="18" t="s">
        <v>126</v>
      </c>
      <c r="BM154" s="161" t="s">
        <v>267</v>
      </c>
    </row>
    <row r="155" spans="1:65" s="2" customFormat="1" ht="21.75" customHeight="1">
      <c r="A155" s="33"/>
      <c r="B155" s="149"/>
      <c r="C155" s="150" t="s">
        <v>8</v>
      </c>
      <c r="D155" s="150" t="s">
        <v>203</v>
      </c>
      <c r="E155" s="151" t="s">
        <v>3176</v>
      </c>
      <c r="F155" s="152" t="s">
        <v>3175</v>
      </c>
      <c r="G155" s="153" t="s">
        <v>2061</v>
      </c>
      <c r="H155" s="154">
        <v>1</v>
      </c>
      <c r="I155" s="155"/>
      <c r="J155" s="156">
        <f t="shared" si="0"/>
        <v>0</v>
      </c>
      <c r="K155" s="152" t="s">
        <v>1</v>
      </c>
      <c r="L155" s="34"/>
      <c r="M155" s="157" t="s">
        <v>1</v>
      </c>
      <c r="N155" s="158" t="s">
        <v>41</v>
      </c>
      <c r="O155" s="59"/>
      <c r="P155" s="159">
        <f t="shared" si="1"/>
        <v>0</v>
      </c>
      <c r="Q155" s="159">
        <v>0</v>
      </c>
      <c r="R155" s="159">
        <f t="shared" si="2"/>
        <v>0</v>
      </c>
      <c r="S155" s="159">
        <v>0</v>
      </c>
      <c r="T155" s="160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126</v>
      </c>
      <c r="AT155" s="161" t="s">
        <v>203</v>
      </c>
      <c r="AU155" s="161" t="s">
        <v>82</v>
      </c>
      <c r="AY155" s="18" t="s">
        <v>201</v>
      </c>
      <c r="BE155" s="162">
        <f t="shared" si="4"/>
        <v>0</v>
      </c>
      <c r="BF155" s="162">
        <f t="shared" si="5"/>
        <v>0</v>
      </c>
      <c r="BG155" s="162">
        <f t="shared" si="6"/>
        <v>0</v>
      </c>
      <c r="BH155" s="162">
        <f t="shared" si="7"/>
        <v>0</v>
      </c>
      <c r="BI155" s="162">
        <f t="shared" si="8"/>
        <v>0</v>
      </c>
      <c r="BJ155" s="18" t="s">
        <v>82</v>
      </c>
      <c r="BK155" s="162">
        <f t="shared" si="9"/>
        <v>0</v>
      </c>
      <c r="BL155" s="18" t="s">
        <v>126</v>
      </c>
      <c r="BM155" s="161" t="s">
        <v>273</v>
      </c>
    </row>
    <row r="156" spans="1:65" s="2" customFormat="1" ht="21.75" customHeight="1">
      <c r="A156" s="33"/>
      <c r="B156" s="149"/>
      <c r="C156" s="150" t="s">
        <v>277</v>
      </c>
      <c r="D156" s="150" t="s">
        <v>203</v>
      </c>
      <c r="E156" s="151" t="s">
        <v>3177</v>
      </c>
      <c r="F156" s="152" t="s">
        <v>3178</v>
      </c>
      <c r="G156" s="153" t="s">
        <v>2061</v>
      </c>
      <c r="H156" s="154">
        <v>1</v>
      </c>
      <c r="I156" s="155"/>
      <c r="J156" s="156">
        <f t="shared" si="0"/>
        <v>0</v>
      </c>
      <c r="K156" s="152" t="s">
        <v>1</v>
      </c>
      <c r="L156" s="34"/>
      <c r="M156" s="157" t="s">
        <v>1</v>
      </c>
      <c r="N156" s="158" t="s">
        <v>41</v>
      </c>
      <c r="O156" s="59"/>
      <c r="P156" s="159">
        <f t="shared" si="1"/>
        <v>0</v>
      </c>
      <c r="Q156" s="159">
        <v>0</v>
      </c>
      <c r="R156" s="159">
        <f t="shared" si="2"/>
        <v>0</v>
      </c>
      <c r="S156" s="159">
        <v>0</v>
      </c>
      <c r="T156" s="160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126</v>
      </c>
      <c r="AT156" s="161" t="s">
        <v>203</v>
      </c>
      <c r="AU156" s="161" t="s">
        <v>82</v>
      </c>
      <c r="AY156" s="18" t="s">
        <v>201</v>
      </c>
      <c r="BE156" s="162">
        <f t="shared" si="4"/>
        <v>0</v>
      </c>
      <c r="BF156" s="162">
        <f t="shared" si="5"/>
        <v>0</v>
      </c>
      <c r="BG156" s="162">
        <f t="shared" si="6"/>
        <v>0</v>
      </c>
      <c r="BH156" s="162">
        <f t="shared" si="7"/>
        <v>0</v>
      </c>
      <c r="BI156" s="162">
        <f t="shared" si="8"/>
        <v>0</v>
      </c>
      <c r="BJ156" s="18" t="s">
        <v>82</v>
      </c>
      <c r="BK156" s="162">
        <f t="shared" si="9"/>
        <v>0</v>
      </c>
      <c r="BL156" s="18" t="s">
        <v>126</v>
      </c>
      <c r="BM156" s="161" t="s">
        <v>279</v>
      </c>
    </row>
    <row r="157" spans="1:65" s="2" customFormat="1" ht="21.75" customHeight="1">
      <c r="A157" s="33"/>
      <c r="B157" s="149"/>
      <c r="C157" s="150" t="s">
        <v>247</v>
      </c>
      <c r="D157" s="150" t="s">
        <v>203</v>
      </c>
      <c r="E157" s="151" t="s">
        <v>3179</v>
      </c>
      <c r="F157" s="152" t="s">
        <v>3178</v>
      </c>
      <c r="G157" s="153" t="s">
        <v>2061</v>
      </c>
      <c r="H157" s="154">
        <v>1</v>
      </c>
      <c r="I157" s="155"/>
      <c r="J157" s="156">
        <f t="shared" si="0"/>
        <v>0</v>
      </c>
      <c r="K157" s="152" t="s">
        <v>1</v>
      </c>
      <c r="L157" s="34"/>
      <c r="M157" s="157" t="s">
        <v>1</v>
      </c>
      <c r="N157" s="158" t="s">
        <v>41</v>
      </c>
      <c r="O157" s="59"/>
      <c r="P157" s="159">
        <f t="shared" si="1"/>
        <v>0</v>
      </c>
      <c r="Q157" s="159">
        <v>0</v>
      </c>
      <c r="R157" s="159">
        <f t="shared" si="2"/>
        <v>0</v>
      </c>
      <c r="S157" s="159">
        <v>0</v>
      </c>
      <c r="T157" s="160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126</v>
      </c>
      <c r="AT157" s="161" t="s">
        <v>203</v>
      </c>
      <c r="AU157" s="161" t="s">
        <v>82</v>
      </c>
      <c r="AY157" s="18" t="s">
        <v>201</v>
      </c>
      <c r="BE157" s="162">
        <f t="shared" si="4"/>
        <v>0</v>
      </c>
      <c r="BF157" s="162">
        <f t="shared" si="5"/>
        <v>0</v>
      </c>
      <c r="BG157" s="162">
        <f t="shared" si="6"/>
        <v>0</v>
      </c>
      <c r="BH157" s="162">
        <f t="shared" si="7"/>
        <v>0</v>
      </c>
      <c r="BI157" s="162">
        <f t="shared" si="8"/>
        <v>0</v>
      </c>
      <c r="BJ157" s="18" t="s">
        <v>82</v>
      </c>
      <c r="BK157" s="162">
        <f t="shared" si="9"/>
        <v>0</v>
      </c>
      <c r="BL157" s="18" t="s">
        <v>126</v>
      </c>
      <c r="BM157" s="161" t="s">
        <v>286</v>
      </c>
    </row>
    <row r="158" spans="1:65" s="2" customFormat="1" ht="21.75" customHeight="1">
      <c r="A158" s="33"/>
      <c r="B158" s="149"/>
      <c r="C158" s="150" t="s">
        <v>290</v>
      </c>
      <c r="D158" s="150" t="s">
        <v>203</v>
      </c>
      <c r="E158" s="151" t="s">
        <v>3180</v>
      </c>
      <c r="F158" s="152" t="s">
        <v>3181</v>
      </c>
      <c r="G158" s="153" t="s">
        <v>2061</v>
      </c>
      <c r="H158" s="154">
        <v>1</v>
      </c>
      <c r="I158" s="155"/>
      <c r="J158" s="156">
        <f t="shared" si="0"/>
        <v>0</v>
      </c>
      <c r="K158" s="152" t="s">
        <v>1</v>
      </c>
      <c r="L158" s="34"/>
      <c r="M158" s="157" t="s">
        <v>1</v>
      </c>
      <c r="N158" s="158" t="s">
        <v>41</v>
      </c>
      <c r="O158" s="59"/>
      <c r="P158" s="159">
        <f t="shared" si="1"/>
        <v>0</v>
      </c>
      <c r="Q158" s="159">
        <v>0</v>
      </c>
      <c r="R158" s="159">
        <f t="shared" si="2"/>
        <v>0</v>
      </c>
      <c r="S158" s="159">
        <v>0</v>
      </c>
      <c r="T158" s="160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126</v>
      </c>
      <c r="AT158" s="161" t="s">
        <v>203</v>
      </c>
      <c r="AU158" s="161" t="s">
        <v>82</v>
      </c>
      <c r="AY158" s="18" t="s">
        <v>201</v>
      </c>
      <c r="BE158" s="162">
        <f t="shared" si="4"/>
        <v>0</v>
      </c>
      <c r="BF158" s="162">
        <f t="shared" si="5"/>
        <v>0</v>
      </c>
      <c r="BG158" s="162">
        <f t="shared" si="6"/>
        <v>0</v>
      </c>
      <c r="BH158" s="162">
        <f t="shared" si="7"/>
        <v>0</v>
      </c>
      <c r="BI158" s="162">
        <f t="shared" si="8"/>
        <v>0</v>
      </c>
      <c r="BJ158" s="18" t="s">
        <v>82</v>
      </c>
      <c r="BK158" s="162">
        <f t="shared" si="9"/>
        <v>0</v>
      </c>
      <c r="BL158" s="18" t="s">
        <v>126</v>
      </c>
      <c r="BM158" s="161" t="s">
        <v>292</v>
      </c>
    </row>
    <row r="159" spans="1:65" s="2" customFormat="1" ht="21.75" customHeight="1">
      <c r="A159" s="33"/>
      <c r="B159" s="149"/>
      <c r="C159" s="150" t="s">
        <v>250</v>
      </c>
      <c r="D159" s="150" t="s">
        <v>203</v>
      </c>
      <c r="E159" s="151" t="s">
        <v>3182</v>
      </c>
      <c r="F159" s="152" t="s">
        <v>3181</v>
      </c>
      <c r="G159" s="153" t="s">
        <v>2061</v>
      </c>
      <c r="H159" s="154">
        <v>1</v>
      </c>
      <c r="I159" s="155"/>
      <c r="J159" s="156">
        <f t="shared" si="0"/>
        <v>0</v>
      </c>
      <c r="K159" s="152" t="s">
        <v>1</v>
      </c>
      <c r="L159" s="34"/>
      <c r="M159" s="157" t="s">
        <v>1</v>
      </c>
      <c r="N159" s="158" t="s">
        <v>41</v>
      </c>
      <c r="O159" s="59"/>
      <c r="P159" s="159">
        <f t="shared" si="1"/>
        <v>0</v>
      </c>
      <c r="Q159" s="159">
        <v>0</v>
      </c>
      <c r="R159" s="159">
        <f t="shared" si="2"/>
        <v>0</v>
      </c>
      <c r="S159" s="159">
        <v>0</v>
      </c>
      <c r="T159" s="160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126</v>
      </c>
      <c r="AT159" s="161" t="s">
        <v>203</v>
      </c>
      <c r="AU159" s="161" t="s">
        <v>82</v>
      </c>
      <c r="AY159" s="18" t="s">
        <v>201</v>
      </c>
      <c r="BE159" s="162">
        <f t="shared" si="4"/>
        <v>0</v>
      </c>
      <c r="BF159" s="162">
        <f t="shared" si="5"/>
        <v>0</v>
      </c>
      <c r="BG159" s="162">
        <f t="shared" si="6"/>
        <v>0</v>
      </c>
      <c r="BH159" s="162">
        <f t="shared" si="7"/>
        <v>0</v>
      </c>
      <c r="BI159" s="162">
        <f t="shared" si="8"/>
        <v>0</v>
      </c>
      <c r="BJ159" s="18" t="s">
        <v>82</v>
      </c>
      <c r="BK159" s="162">
        <f t="shared" si="9"/>
        <v>0</v>
      </c>
      <c r="BL159" s="18" t="s">
        <v>126</v>
      </c>
      <c r="BM159" s="161" t="s">
        <v>297</v>
      </c>
    </row>
    <row r="160" spans="1:65" s="2" customFormat="1" ht="16.5" customHeight="1">
      <c r="A160" s="33"/>
      <c r="B160" s="149"/>
      <c r="C160" s="150" t="s">
        <v>412</v>
      </c>
      <c r="D160" s="150" t="s">
        <v>203</v>
      </c>
      <c r="E160" s="151" t="s">
        <v>3183</v>
      </c>
      <c r="F160" s="152" t="s">
        <v>3184</v>
      </c>
      <c r="G160" s="153" t="s">
        <v>2061</v>
      </c>
      <c r="H160" s="154">
        <v>1</v>
      </c>
      <c r="I160" s="155"/>
      <c r="J160" s="156">
        <f t="shared" si="0"/>
        <v>0</v>
      </c>
      <c r="K160" s="152" t="s">
        <v>1</v>
      </c>
      <c r="L160" s="34"/>
      <c r="M160" s="157" t="s">
        <v>1</v>
      </c>
      <c r="N160" s="158" t="s">
        <v>41</v>
      </c>
      <c r="O160" s="59"/>
      <c r="P160" s="159">
        <f t="shared" si="1"/>
        <v>0</v>
      </c>
      <c r="Q160" s="159">
        <v>0</v>
      </c>
      <c r="R160" s="159">
        <f t="shared" si="2"/>
        <v>0</v>
      </c>
      <c r="S160" s="159">
        <v>0</v>
      </c>
      <c r="T160" s="160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126</v>
      </c>
      <c r="AT160" s="161" t="s">
        <v>203</v>
      </c>
      <c r="AU160" s="161" t="s">
        <v>82</v>
      </c>
      <c r="AY160" s="18" t="s">
        <v>201</v>
      </c>
      <c r="BE160" s="162">
        <f t="shared" si="4"/>
        <v>0</v>
      </c>
      <c r="BF160" s="162">
        <f t="shared" si="5"/>
        <v>0</v>
      </c>
      <c r="BG160" s="162">
        <f t="shared" si="6"/>
        <v>0</v>
      </c>
      <c r="BH160" s="162">
        <f t="shared" si="7"/>
        <v>0</v>
      </c>
      <c r="BI160" s="162">
        <f t="shared" si="8"/>
        <v>0</v>
      </c>
      <c r="BJ160" s="18" t="s">
        <v>82</v>
      </c>
      <c r="BK160" s="162">
        <f t="shared" si="9"/>
        <v>0</v>
      </c>
      <c r="BL160" s="18" t="s">
        <v>126</v>
      </c>
      <c r="BM160" s="161" t="s">
        <v>498</v>
      </c>
    </row>
    <row r="161" spans="1:65" s="2" customFormat="1" ht="16.5" customHeight="1">
      <c r="A161" s="33"/>
      <c r="B161" s="149"/>
      <c r="C161" s="150" t="s">
        <v>254</v>
      </c>
      <c r="D161" s="150" t="s">
        <v>203</v>
      </c>
      <c r="E161" s="151" t="s">
        <v>3185</v>
      </c>
      <c r="F161" s="152" t="s">
        <v>3186</v>
      </c>
      <c r="G161" s="153" t="s">
        <v>2061</v>
      </c>
      <c r="H161" s="154">
        <v>1</v>
      </c>
      <c r="I161" s="155"/>
      <c r="J161" s="156">
        <f t="shared" si="0"/>
        <v>0</v>
      </c>
      <c r="K161" s="152" t="s">
        <v>1</v>
      </c>
      <c r="L161" s="34"/>
      <c r="M161" s="157" t="s">
        <v>1</v>
      </c>
      <c r="N161" s="158" t="s">
        <v>41</v>
      </c>
      <c r="O161" s="59"/>
      <c r="P161" s="159">
        <f t="shared" si="1"/>
        <v>0</v>
      </c>
      <c r="Q161" s="159">
        <v>0</v>
      </c>
      <c r="R161" s="159">
        <f t="shared" si="2"/>
        <v>0</v>
      </c>
      <c r="S161" s="159">
        <v>0</v>
      </c>
      <c r="T161" s="160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126</v>
      </c>
      <c r="AT161" s="161" t="s">
        <v>203</v>
      </c>
      <c r="AU161" s="161" t="s">
        <v>82</v>
      </c>
      <c r="AY161" s="18" t="s">
        <v>201</v>
      </c>
      <c r="BE161" s="162">
        <f t="shared" si="4"/>
        <v>0</v>
      </c>
      <c r="BF161" s="162">
        <f t="shared" si="5"/>
        <v>0</v>
      </c>
      <c r="BG161" s="162">
        <f t="shared" si="6"/>
        <v>0</v>
      </c>
      <c r="BH161" s="162">
        <f t="shared" si="7"/>
        <v>0</v>
      </c>
      <c r="BI161" s="162">
        <f t="shared" si="8"/>
        <v>0</v>
      </c>
      <c r="BJ161" s="18" t="s">
        <v>82</v>
      </c>
      <c r="BK161" s="162">
        <f t="shared" si="9"/>
        <v>0</v>
      </c>
      <c r="BL161" s="18" t="s">
        <v>126</v>
      </c>
      <c r="BM161" s="161" t="s">
        <v>508</v>
      </c>
    </row>
    <row r="162" spans="1:65" s="2" customFormat="1" ht="16.5" customHeight="1">
      <c r="A162" s="33"/>
      <c r="B162" s="149"/>
      <c r="C162" s="150" t="s">
        <v>421</v>
      </c>
      <c r="D162" s="150" t="s">
        <v>203</v>
      </c>
      <c r="E162" s="151" t="s">
        <v>3187</v>
      </c>
      <c r="F162" s="152" t="s">
        <v>3188</v>
      </c>
      <c r="G162" s="153" t="s">
        <v>2061</v>
      </c>
      <c r="H162" s="154">
        <v>2</v>
      </c>
      <c r="I162" s="155"/>
      <c r="J162" s="156">
        <f t="shared" si="0"/>
        <v>0</v>
      </c>
      <c r="K162" s="152" t="s">
        <v>1</v>
      </c>
      <c r="L162" s="34"/>
      <c r="M162" s="157" t="s">
        <v>1</v>
      </c>
      <c r="N162" s="158" t="s">
        <v>41</v>
      </c>
      <c r="O162" s="59"/>
      <c r="P162" s="159">
        <f t="shared" si="1"/>
        <v>0</v>
      </c>
      <c r="Q162" s="159">
        <v>0</v>
      </c>
      <c r="R162" s="159">
        <f t="shared" si="2"/>
        <v>0</v>
      </c>
      <c r="S162" s="159">
        <v>0</v>
      </c>
      <c r="T162" s="160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1" t="s">
        <v>126</v>
      </c>
      <c r="AT162" s="161" t="s">
        <v>203</v>
      </c>
      <c r="AU162" s="161" t="s">
        <v>82</v>
      </c>
      <c r="AY162" s="18" t="s">
        <v>201</v>
      </c>
      <c r="BE162" s="162">
        <f t="shared" si="4"/>
        <v>0</v>
      </c>
      <c r="BF162" s="162">
        <f t="shared" si="5"/>
        <v>0</v>
      </c>
      <c r="BG162" s="162">
        <f t="shared" si="6"/>
        <v>0</v>
      </c>
      <c r="BH162" s="162">
        <f t="shared" si="7"/>
        <v>0</v>
      </c>
      <c r="BI162" s="162">
        <f t="shared" si="8"/>
        <v>0</v>
      </c>
      <c r="BJ162" s="18" t="s">
        <v>82</v>
      </c>
      <c r="BK162" s="162">
        <f t="shared" si="9"/>
        <v>0</v>
      </c>
      <c r="BL162" s="18" t="s">
        <v>126</v>
      </c>
      <c r="BM162" s="161" t="s">
        <v>518</v>
      </c>
    </row>
    <row r="163" spans="1:65" s="2" customFormat="1" ht="24.2" customHeight="1">
      <c r="A163" s="33"/>
      <c r="B163" s="149"/>
      <c r="C163" s="150" t="s">
        <v>258</v>
      </c>
      <c r="D163" s="150" t="s">
        <v>203</v>
      </c>
      <c r="E163" s="151" t="s">
        <v>3189</v>
      </c>
      <c r="F163" s="152" t="s">
        <v>3190</v>
      </c>
      <c r="G163" s="153" t="s">
        <v>2061</v>
      </c>
      <c r="H163" s="154">
        <v>4</v>
      </c>
      <c r="I163" s="155"/>
      <c r="J163" s="156">
        <f t="shared" si="0"/>
        <v>0</v>
      </c>
      <c r="K163" s="152" t="s">
        <v>1</v>
      </c>
      <c r="L163" s="34"/>
      <c r="M163" s="157" t="s">
        <v>1</v>
      </c>
      <c r="N163" s="158" t="s">
        <v>41</v>
      </c>
      <c r="O163" s="59"/>
      <c r="P163" s="159">
        <f t="shared" si="1"/>
        <v>0</v>
      </c>
      <c r="Q163" s="159">
        <v>0</v>
      </c>
      <c r="R163" s="159">
        <f t="shared" si="2"/>
        <v>0</v>
      </c>
      <c r="S163" s="159">
        <v>0</v>
      </c>
      <c r="T163" s="160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126</v>
      </c>
      <c r="AT163" s="161" t="s">
        <v>203</v>
      </c>
      <c r="AU163" s="161" t="s">
        <v>82</v>
      </c>
      <c r="AY163" s="18" t="s">
        <v>201</v>
      </c>
      <c r="BE163" s="162">
        <f t="shared" si="4"/>
        <v>0</v>
      </c>
      <c r="BF163" s="162">
        <f t="shared" si="5"/>
        <v>0</v>
      </c>
      <c r="BG163" s="162">
        <f t="shared" si="6"/>
        <v>0</v>
      </c>
      <c r="BH163" s="162">
        <f t="shared" si="7"/>
        <v>0</v>
      </c>
      <c r="BI163" s="162">
        <f t="shared" si="8"/>
        <v>0</v>
      </c>
      <c r="BJ163" s="18" t="s">
        <v>82</v>
      </c>
      <c r="BK163" s="162">
        <f t="shared" si="9"/>
        <v>0</v>
      </c>
      <c r="BL163" s="18" t="s">
        <v>126</v>
      </c>
      <c r="BM163" s="161" t="s">
        <v>532</v>
      </c>
    </row>
    <row r="164" spans="1:65" s="2" customFormat="1" ht="16.5" customHeight="1">
      <c r="A164" s="33"/>
      <c r="B164" s="149"/>
      <c r="C164" s="150" t="s">
        <v>7</v>
      </c>
      <c r="D164" s="150" t="s">
        <v>203</v>
      </c>
      <c r="E164" s="151" t="s">
        <v>3191</v>
      </c>
      <c r="F164" s="152" t="s">
        <v>3192</v>
      </c>
      <c r="G164" s="153" t="s">
        <v>2061</v>
      </c>
      <c r="H164" s="154">
        <v>12</v>
      </c>
      <c r="I164" s="155"/>
      <c r="J164" s="156">
        <f t="shared" si="0"/>
        <v>0</v>
      </c>
      <c r="K164" s="152" t="s">
        <v>1</v>
      </c>
      <c r="L164" s="34"/>
      <c r="M164" s="157" t="s">
        <v>1</v>
      </c>
      <c r="N164" s="158" t="s">
        <v>41</v>
      </c>
      <c r="O164" s="59"/>
      <c r="P164" s="159">
        <f t="shared" si="1"/>
        <v>0</v>
      </c>
      <c r="Q164" s="159">
        <v>0</v>
      </c>
      <c r="R164" s="159">
        <f t="shared" si="2"/>
        <v>0</v>
      </c>
      <c r="S164" s="159">
        <v>0</v>
      </c>
      <c r="T164" s="160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126</v>
      </c>
      <c r="AT164" s="161" t="s">
        <v>203</v>
      </c>
      <c r="AU164" s="161" t="s">
        <v>82</v>
      </c>
      <c r="AY164" s="18" t="s">
        <v>201</v>
      </c>
      <c r="BE164" s="162">
        <f t="shared" si="4"/>
        <v>0</v>
      </c>
      <c r="BF164" s="162">
        <f t="shared" si="5"/>
        <v>0</v>
      </c>
      <c r="BG164" s="162">
        <f t="shared" si="6"/>
        <v>0</v>
      </c>
      <c r="BH164" s="162">
        <f t="shared" si="7"/>
        <v>0</v>
      </c>
      <c r="BI164" s="162">
        <f t="shared" si="8"/>
        <v>0</v>
      </c>
      <c r="BJ164" s="18" t="s">
        <v>82</v>
      </c>
      <c r="BK164" s="162">
        <f t="shared" si="9"/>
        <v>0</v>
      </c>
      <c r="BL164" s="18" t="s">
        <v>126</v>
      </c>
      <c r="BM164" s="161" t="s">
        <v>543</v>
      </c>
    </row>
    <row r="165" spans="1:65" s="2" customFormat="1" ht="16.5" customHeight="1">
      <c r="A165" s="33"/>
      <c r="B165" s="149"/>
      <c r="C165" s="150" t="s">
        <v>267</v>
      </c>
      <c r="D165" s="150" t="s">
        <v>203</v>
      </c>
      <c r="E165" s="151" t="s">
        <v>3193</v>
      </c>
      <c r="F165" s="152" t="s">
        <v>3194</v>
      </c>
      <c r="G165" s="153" t="s">
        <v>2061</v>
      </c>
      <c r="H165" s="154">
        <v>29</v>
      </c>
      <c r="I165" s="155"/>
      <c r="J165" s="156">
        <f t="shared" si="0"/>
        <v>0</v>
      </c>
      <c r="K165" s="152" t="s">
        <v>1</v>
      </c>
      <c r="L165" s="34"/>
      <c r="M165" s="157" t="s">
        <v>1</v>
      </c>
      <c r="N165" s="158" t="s">
        <v>41</v>
      </c>
      <c r="O165" s="59"/>
      <c r="P165" s="159">
        <f t="shared" si="1"/>
        <v>0</v>
      </c>
      <c r="Q165" s="159">
        <v>0</v>
      </c>
      <c r="R165" s="159">
        <f t="shared" si="2"/>
        <v>0</v>
      </c>
      <c r="S165" s="159">
        <v>0</v>
      </c>
      <c r="T165" s="160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1" t="s">
        <v>126</v>
      </c>
      <c r="AT165" s="161" t="s">
        <v>203</v>
      </c>
      <c r="AU165" s="161" t="s">
        <v>82</v>
      </c>
      <c r="AY165" s="18" t="s">
        <v>201</v>
      </c>
      <c r="BE165" s="162">
        <f t="shared" si="4"/>
        <v>0</v>
      </c>
      <c r="BF165" s="162">
        <f t="shared" si="5"/>
        <v>0</v>
      </c>
      <c r="BG165" s="162">
        <f t="shared" si="6"/>
        <v>0</v>
      </c>
      <c r="BH165" s="162">
        <f t="shared" si="7"/>
        <v>0</v>
      </c>
      <c r="BI165" s="162">
        <f t="shared" si="8"/>
        <v>0</v>
      </c>
      <c r="BJ165" s="18" t="s">
        <v>82</v>
      </c>
      <c r="BK165" s="162">
        <f t="shared" si="9"/>
        <v>0</v>
      </c>
      <c r="BL165" s="18" t="s">
        <v>126</v>
      </c>
      <c r="BM165" s="161" t="s">
        <v>553</v>
      </c>
    </row>
    <row r="166" spans="1:65" s="2" customFormat="1" ht="16.5" customHeight="1">
      <c r="A166" s="33"/>
      <c r="B166" s="149"/>
      <c r="C166" s="150" t="s">
        <v>441</v>
      </c>
      <c r="D166" s="150" t="s">
        <v>203</v>
      </c>
      <c r="E166" s="151" t="s">
        <v>3195</v>
      </c>
      <c r="F166" s="152" t="s">
        <v>3196</v>
      </c>
      <c r="G166" s="153" t="s">
        <v>2061</v>
      </c>
      <c r="H166" s="154">
        <v>29</v>
      </c>
      <c r="I166" s="155"/>
      <c r="J166" s="156">
        <f t="shared" si="0"/>
        <v>0</v>
      </c>
      <c r="K166" s="152" t="s">
        <v>1</v>
      </c>
      <c r="L166" s="34"/>
      <c r="M166" s="157" t="s">
        <v>1</v>
      </c>
      <c r="N166" s="158" t="s">
        <v>41</v>
      </c>
      <c r="O166" s="59"/>
      <c r="P166" s="159">
        <f t="shared" si="1"/>
        <v>0</v>
      </c>
      <c r="Q166" s="159">
        <v>0</v>
      </c>
      <c r="R166" s="159">
        <f t="shared" si="2"/>
        <v>0</v>
      </c>
      <c r="S166" s="159">
        <v>0</v>
      </c>
      <c r="T166" s="160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1" t="s">
        <v>126</v>
      </c>
      <c r="AT166" s="161" t="s">
        <v>203</v>
      </c>
      <c r="AU166" s="161" t="s">
        <v>82</v>
      </c>
      <c r="AY166" s="18" t="s">
        <v>201</v>
      </c>
      <c r="BE166" s="162">
        <f t="shared" si="4"/>
        <v>0</v>
      </c>
      <c r="BF166" s="162">
        <f t="shared" si="5"/>
        <v>0</v>
      </c>
      <c r="BG166" s="162">
        <f t="shared" si="6"/>
        <v>0</v>
      </c>
      <c r="BH166" s="162">
        <f t="shared" si="7"/>
        <v>0</v>
      </c>
      <c r="BI166" s="162">
        <f t="shared" si="8"/>
        <v>0</v>
      </c>
      <c r="BJ166" s="18" t="s">
        <v>82</v>
      </c>
      <c r="BK166" s="162">
        <f t="shared" si="9"/>
        <v>0</v>
      </c>
      <c r="BL166" s="18" t="s">
        <v>126</v>
      </c>
      <c r="BM166" s="161" t="s">
        <v>566</v>
      </c>
    </row>
    <row r="167" spans="1:65" s="2" customFormat="1" ht="33" customHeight="1">
      <c r="A167" s="33"/>
      <c r="B167" s="149"/>
      <c r="C167" s="150" t="s">
        <v>273</v>
      </c>
      <c r="D167" s="150" t="s">
        <v>203</v>
      </c>
      <c r="E167" s="151" t="s">
        <v>3197</v>
      </c>
      <c r="F167" s="152" t="s">
        <v>3198</v>
      </c>
      <c r="G167" s="153" t="s">
        <v>2061</v>
      </c>
      <c r="H167" s="154">
        <v>1</v>
      </c>
      <c r="I167" s="155"/>
      <c r="J167" s="156">
        <f t="shared" si="0"/>
        <v>0</v>
      </c>
      <c r="K167" s="152" t="s">
        <v>1</v>
      </c>
      <c r="L167" s="34"/>
      <c r="M167" s="157" t="s">
        <v>1</v>
      </c>
      <c r="N167" s="158" t="s">
        <v>41</v>
      </c>
      <c r="O167" s="59"/>
      <c r="P167" s="159">
        <f t="shared" si="1"/>
        <v>0</v>
      </c>
      <c r="Q167" s="159">
        <v>0</v>
      </c>
      <c r="R167" s="159">
        <f t="shared" si="2"/>
        <v>0</v>
      </c>
      <c r="S167" s="159">
        <v>0</v>
      </c>
      <c r="T167" s="160">
        <f t="shared" si="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1" t="s">
        <v>126</v>
      </c>
      <c r="AT167" s="161" t="s">
        <v>203</v>
      </c>
      <c r="AU167" s="161" t="s">
        <v>82</v>
      </c>
      <c r="AY167" s="18" t="s">
        <v>201</v>
      </c>
      <c r="BE167" s="162">
        <f t="shared" si="4"/>
        <v>0</v>
      </c>
      <c r="BF167" s="162">
        <f t="shared" si="5"/>
        <v>0</v>
      </c>
      <c r="BG167" s="162">
        <f t="shared" si="6"/>
        <v>0</v>
      </c>
      <c r="BH167" s="162">
        <f t="shared" si="7"/>
        <v>0</v>
      </c>
      <c r="BI167" s="162">
        <f t="shared" si="8"/>
        <v>0</v>
      </c>
      <c r="BJ167" s="18" t="s">
        <v>82</v>
      </c>
      <c r="BK167" s="162">
        <f t="shared" si="9"/>
        <v>0</v>
      </c>
      <c r="BL167" s="18" t="s">
        <v>126</v>
      </c>
      <c r="BM167" s="161" t="s">
        <v>579</v>
      </c>
    </row>
    <row r="168" spans="1:65" s="2" customFormat="1" ht="16.5" customHeight="1">
      <c r="A168" s="33"/>
      <c r="B168" s="149"/>
      <c r="C168" s="150" t="s">
        <v>451</v>
      </c>
      <c r="D168" s="150" t="s">
        <v>203</v>
      </c>
      <c r="E168" s="151" t="s">
        <v>3199</v>
      </c>
      <c r="F168" s="152" t="s">
        <v>3200</v>
      </c>
      <c r="G168" s="153" t="s">
        <v>2061</v>
      </c>
      <c r="H168" s="154">
        <v>2</v>
      </c>
      <c r="I168" s="155"/>
      <c r="J168" s="156">
        <f t="shared" si="0"/>
        <v>0</v>
      </c>
      <c r="K168" s="152" t="s">
        <v>1</v>
      </c>
      <c r="L168" s="34"/>
      <c r="M168" s="157" t="s">
        <v>1</v>
      </c>
      <c r="N168" s="158" t="s">
        <v>41</v>
      </c>
      <c r="O168" s="59"/>
      <c r="P168" s="159">
        <f t="shared" si="1"/>
        <v>0</v>
      </c>
      <c r="Q168" s="159">
        <v>0</v>
      </c>
      <c r="R168" s="159">
        <f t="shared" si="2"/>
        <v>0</v>
      </c>
      <c r="S168" s="159">
        <v>0</v>
      </c>
      <c r="T168" s="160">
        <f t="shared" si="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1" t="s">
        <v>126</v>
      </c>
      <c r="AT168" s="161" t="s">
        <v>203</v>
      </c>
      <c r="AU168" s="161" t="s">
        <v>82</v>
      </c>
      <c r="AY168" s="18" t="s">
        <v>201</v>
      </c>
      <c r="BE168" s="162">
        <f t="shared" si="4"/>
        <v>0</v>
      </c>
      <c r="BF168" s="162">
        <f t="shared" si="5"/>
        <v>0</v>
      </c>
      <c r="BG168" s="162">
        <f t="shared" si="6"/>
        <v>0</v>
      </c>
      <c r="BH168" s="162">
        <f t="shared" si="7"/>
        <v>0</v>
      </c>
      <c r="BI168" s="162">
        <f t="shared" si="8"/>
        <v>0</v>
      </c>
      <c r="BJ168" s="18" t="s">
        <v>82</v>
      </c>
      <c r="BK168" s="162">
        <f t="shared" si="9"/>
        <v>0</v>
      </c>
      <c r="BL168" s="18" t="s">
        <v>126</v>
      </c>
      <c r="BM168" s="161" t="s">
        <v>593</v>
      </c>
    </row>
    <row r="169" spans="1:65" s="2" customFormat="1" ht="24.2" customHeight="1">
      <c r="A169" s="33"/>
      <c r="B169" s="149"/>
      <c r="C169" s="150" t="s">
        <v>279</v>
      </c>
      <c r="D169" s="150" t="s">
        <v>203</v>
      </c>
      <c r="E169" s="151" t="s">
        <v>3201</v>
      </c>
      <c r="F169" s="152" t="s">
        <v>3202</v>
      </c>
      <c r="G169" s="153" t="s">
        <v>2061</v>
      </c>
      <c r="H169" s="154">
        <v>6</v>
      </c>
      <c r="I169" s="155"/>
      <c r="J169" s="156">
        <f t="shared" si="0"/>
        <v>0</v>
      </c>
      <c r="K169" s="152" t="s">
        <v>1</v>
      </c>
      <c r="L169" s="34"/>
      <c r="M169" s="157" t="s">
        <v>1</v>
      </c>
      <c r="N169" s="158" t="s">
        <v>41</v>
      </c>
      <c r="O169" s="59"/>
      <c r="P169" s="159">
        <f t="shared" si="1"/>
        <v>0</v>
      </c>
      <c r="Q169" s="159">
        <v>0</v>
      </c>
      <c r="R169" s="159">
        <f t="shared" si="2"/>
        <v>0</v>
      </c>
      <c r="S169" s="159">
        <v>0</v>
      </c>
      <c r="T169" s="160">
        <f t="shared" si="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1" t="s">
        <v>126</v>
      </c>
      <c r="AT169" s="161" t="s">
        <v>203</v>
      </c>
      <c r="AU169" s="161" t="s">
        <v>82</v>
      </c>
      <c r="AY169" s="18" t="s">
        <v>201</v>
      </c>
      <c r="BE169" s="162">
        <f t="shared" si="4"/>
        <v>0</v>
      </c>
      <c r="BF169" s="162">
        <f t="shared" si="5"/>
        <v>0</v>
      </c>
      <c r="BG169" s="162">
        <f t="shared" si="6"/>
        <v>0</v>
      </c>
      <c r="BH169" s="162">
        <f t="shared" si="7"/>
        <v>0</v>
      </c>
      <c r="BI169" s="162">
        <f t="shared" si="8"/>
        <v>0</v>
      </c>
      <c r="BJ169" s="18" t="s">
        <v>82</v>
      </c>
      <c r="BK169" s="162">
        <f t="shared" si="9"/>
        <v>0</v>
      </c>
      <c r="BL169" s="18" t="s">
        <v>126</v>
      </c>
      <c r="BM169" s="161" t="s">
        <v>603</v>
      </c>
    </row>
    <row r="170" spans="1:65" s="2" customFormat="1" ht="24.2" customHeight="1">
      <c r="A170" s="33"/>
      <c r="B170" s="149"/>
      <c r="C170" s="150" t="s">
        <v>461</v>
      </c>
      <c r="D170" s="150" t="s">
        <v>203</v>
      </c>
      <c r="E170" s="151" t="s">
        <v>3203</v>
      </c>
      <c r="F170" s="152" t="s">
        <v>3204</v>
      </c>
      <c r="G170" s="153" t="s">
        <v>2061</v>
      </c>
      <c r="H170" s="154">
        <v>6</v>
      </c>
      <c r="I170" s="155"/>
      <c r="J170" s="156">
        <f t="shared" si="0"/>
        <v>0</v>
      </c>
      <c r="K170" s="152" t="s">
        <v>1</v>
      </c>
      <c r="L170" s="34"/>
      <c r="M170" s="157" t="s">
        <v>1</v>
      </c>
      <c r="N170" s="158" t="s">
        <v>41</v>
      </c>
      <c r="O170" s="59"/>
      <c r="P170" s="159">
        <f t="shared" si="1"/>
        <v>0</v>
      </c>
      <c r="Q170" s="159">
        <v>0</v>
      </c>
      <c r="R170" s="159">
        <f t="shared" si="2"/>
        <v>0</v>
      </c>
      <c r="S170" s="159">
        <v>0</v>
      </c>
      <c r="T170" s="160">
        <f t="shared" si="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1" t="s">
        <v>126</v>
      </c>
      <c r="AT170" s="161" t="s">
        <v>203</v>
      </c>
      <c r="AU170" s="161" t="s">
        <v>82</v>
      </c>
      <c r="AY170" s="18" t="s">
        <v>201</v>
      </c>
      <c r="BE170" s="162">
        <f t="shared" si="4"/>
        <v>0</v>
      </c>
      <c r="BF170" s="162">
        <f t="shared" si="5"/>
        <v>0</v>
      </c>
      <c r="BG170" s="162">
        <f t="shared" si="6"/>
        <v>0</v>
      </c>
      <c r="BH170" s="162">
        <f t="shared" si="7"/>
        <v>0</v>
      </c>
      <c r="BI170" s="162">
        <f t="shared" si="8"/>
        <v>0</v>
      </c>
      <c r="BJ170" s="18" t="s">
        <v>82</v>
      </c>
      <c r="BK170" s="162">
        <f t="shared" si="9"/>
        <v>0</v>
      </c>
      <c r="BL170" s="18" t="s">
        <v>126</v>
      </c>
      <c r="BM170" s="161" t="s">
        <v>622</v>
      </c>
    </row>
    <row r="171" spans="1:65" s="2" customFormat="1" ht="24.2" customHeight="1">
      <c r="A171" s="33"/>
      <c r="B171" s="149"/>
      <c r="C171" s="150" t="s">
        <v>286</v>
      </c>
      <c r="D171" s="150" t="s">
        <v>203</v>
      </c>
      <c r="E171" s="151" t="s">
        <v>3205</v>
      </c>
      <c r="F171" s="152" t="s">
        <v>3206</v>
      </c>
      <c r="G171" s="153" t="s">
        <v>2061</v>
      </c>
      <c r="H171" s="154">
        <v>1</v>
      </c>
      <c r="I171" s="155"/>
      <c r="J171" s="156">
        <f t="shared" si="0"/>
        <v>0</v>
      </c>
      <c r="K171" s="152" t="s">
        <v>1</v>
      </c>
      <c r="L171" s="34"/>
      <c r="M171" s="157" t="s">
        <v>1</v>
      </c>
      <c r="N171" s="158" t="s">
        <v>41</v>
      </c>
      <c r="O171" s="59"/>
      <c r="P171" s="159">
        <f t="shared" si="1"/>
        <v>0</v>
      </c>
      <c r="Q171" s="159">
        <v>0</v>
      </c>
      <c r="R171" s="159">
        <f t="shared" si="2"/>
        <v>0</v>
      </c>
      <c r="S171" s="159">
        <v>0</v>
      </c>
      <c r="T171" s="160">
        <f t="shared" si="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1" t="s">
        <v>126</v>
      </c>
      <c r="AT171" s="161" t="s">
        <v>203</v>
      </c>
      <c r="AU171" s="161" t="s">
        <v>82</v>
      </c>
      <c r="AY171" s="18" t="s">
        <v>201</v>
      </c>
      <c r="BE171" s="162">
        <f t="shared" si="4"/>
        <v>0</v>
      </c>
      <c r="BF171" s="162">
        <f t="shared" si="5"/>
        <v>0</v>
      </c>
      <c r="BG171" s="162">
        <f t="shared" si="6"/>
        <v>0</v>
      </c>
      <c r="BH171" s="162">
        <f t="shared" si="7"/>
        <v>0</v>
      </c>
      <c r="BI171" s="162">
        <f t="shared" si="8"/>
        <v>0</v>
      </c>
      <c r="BJ171" s="18" t="s">
        <v>82</v>
      </c>
      <c r="BK171" s="162">
        <f t="shared" si="9"/>
        <v>0</v>
      </c>
      <c r="BL171" s="18" t="s">
        <v>126</v>
      </c>
      <c r="BM171" s="161" t="s">
        <v>631</v>
      </c>
    </row>
    <row r="172" spans="1:65" s="2" customFormat="1" ht="24.2" customHeight="1">
      <c r="A172" s="33"/>
      <c r="B172" s="149"/>
      <c r="C172" s="150" t="s">
        <v>472</v>
      </c>
      <c r="D172" s="150" t="s">
        <v>203</v>
      </c>
      <c r="E172" s="151" t="s">
        <v>3207</v>
      </c>
      <c r="F172" s="152" t="s">
        <v>3208</v>
      </c>
      <c r="G172" s="153" t="s">
        <v>2061</v>
      </c>
      <c r="H172" s="154">
        <v>8</v>
      </c>
      <c r="I172" s="155"/>
      <c r="J172" s="156">
        <f t="shared" si="0"/>
        <v>0</v>
      </c>
      <c r="K172" s="152" t="s">
        <v>1</v>
      </c>
      <c r="L172" s="34"/>
      <c r="M172" s="157" t="s">
        <v>1</v>
      </c>
      <c r="N172" s="158" t="s">
        <v>41</v>
      </c>
      <c r="O172" s="59"/>
      <c r="P172" s="159">
        <f t="shared" si="1"/>
        <v>0</v>
      </c>
      <c r="Q172" s="159">
        <v>0</v>
      </c>
      <c r="R172" s="159">
        <f t="shared" si="2"/>
        <v>0</v>
      </c>
      <c r="S172" s="159">
        <v>0</v>
      </c>
      <c r="T172" s="160">
        <f t="shared" si="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1" t="s">
        <v>126</v>
      </c>
      <c r="AT172" s="161" t="s">
        <v>203</v>
      </c>
      <c r="AU172" s="161" t="s">
        <v>82</v>
      </c>
      <c r="AY172" s="18" t="s">
        <v>201</v>
      </c>
      <c r="BE172" s="162">
        <f t="shared" si="4"/>
        <v>0</v>
      </c>
      <c r="BF172" s="162">
        <f t="shared" si="5"/>
        <v>0</v>
      </c>
      <c r="BG172" s="162">
        <f t="shared" si="6"/>
        <v>0</v>
      </c>
      <c r="BH172" s="162">
        <f t="shared" si="7"/>
        <v>0</v>
      </c>
      <c r="BI172" s="162">
        <f t="shared" si="8"/>
        <v>0</v>
      </c>
      <c r="BJ172" s="18" t="s">
        <v>82</v>
      </c>
      <c r="BK172" s="162">
        <f t="shared" si="9"/>
        <v>0</v>
      </c>
      <c r="BL172" s="18" t="s">
        <v>126</v>
      </c>
      <c r="BM172" s="161" t="s">
        <v>642</v>
      </c>
    </row>
    <row r="173" spans="1:65" s="2" customFormat="1" ht="24.2" customHeight="1">
      <c r="A173" s="33"/>
      <c r="B173" s="149"/>
      <c r="C173" s="150" t="s">
        <v>292</v>
      </c>
      <c r="D173" s="150" t="s">
        <v>203</v>
      </c>
      <c r="E173" s="151" t="s">
        <v>3209</v>
      </c>
      <c r="F173" s="152" t="s">
        <v>3210</v>
      </c>
      <c r="G173" s="153" t="s">
        <v>2061</v>
      </c>
      <c r="H173" s="154">
        <v>1</v>
      </c>
      <c r="I173" s="155"/>
      <c r="J173" s="156">
        <f t="shared" si="0"/>
        <v>0</v>
      </c>
      <c r="K173" s="152" t="s">
        <v>1</v>
      </c>
      <c r="L173" s="34"/>
      <c r="M173" s="157" t="s">
        <v>1</v>
      </c>
      <c r="N173" s="158" t="s">
        <v>41</v>
      </c>
      <c r="O173" s="59"/>
      <c r="P173" s="159">
        <f t="shared" si="1"/>
        <v>0</v>
      </c>
      <c r="Q173" s="159">
        <v>0</v>
      </c>
      <c r="R173" s="159">
        <f t="shared" si="2"/>
        <v>0</v>
      </c>
      <c r="S173" s="159">
        <v>0</v>
      </c>
      <c r="T173" s="160">
        <f t="shared" si="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126</v>
      </c>
      <c r="AT173" s="161" t="s">
        <v>203</v>
      </c>
      <c r="AU173" s="161" t="s">
        <v>82</v>
      </c>
      <c r="AY173" s="18" t="s">
        <v>201</v>
      </c>
      <c r="BE173" s="162">
        <f t="shared" si="4"/>
        <v>0</v>
      </c>
      <c r="BF173" s="162">
        <f t="shared" si="5"/>
        <v>0</v>
      </c>
      <c r="BG173" s="162">
        <f t="shared" si="6"/>
        <v>0</v>
      </c>
      <c r="BH173" s="162">
        <f t="shared" si="7"/>
        <v>0</v>
      </c>
      <c r="BI173" s="162">
        <f t="shared" si="8"/>
        <v>0</v>
      </c>
      <c r="BJ173" s="18" t="s">
        <v>82</v>
      </c>
      <c r="BK173" s="162">
        <f t="shared" si="9"/>
        <v>0</v>
      </c>
      <c r="BL173" s="18" t="s">
        <v>126</v>
      </c>
      <c r="BM173" s="161" t="s">
        <v>664</v>
      </c>
    </row>
    <row r="174" spans="1:65" s="2" customFormat="1" ht="24.2" customHeight="1">
      <c r="A174" s="33"/>
      <c r="B174" s="149"/>
      <c r="C174" s="150" t="s">
        <v>485</v>
      </c>
      <c r="D174" s="150" t="s">
        <v>203</v>
      </c>
      <c r="E174" s="151" t="s">
        <v>3211</v>
      </c>
      <c r="F174" s="152" t="s">
        <v>3212</v>
      </c>
      <c r="G174" s="153" t="s">
        <v>2061</v>
      </c>
      <c r="H174" s="154">
        <v>2</v>
      </c>
      <c r="I174" s="155"/>
      <c r="J174" s="156">
        <f t="shared" si="0"/>
        <v>0</v>
      </c>
      <c r="K174" s="152" t="s">
        <v>1</v>
      </c>
      <c r="L174" s="34"/>
      <c r="M174" s="157" t="s">
        <v>1</v>
      </c>
      <c r="N174" s="158" t="s">
        <v>41</v>
      </c>
      <c r="O174" s="59"/>
      <c r="P174" s="159">
        <f t="shared" si="1"/>
        <v>0</v>
      </c>
      <c r="Q174" s="159">
        <v>0</v>
      </c>
      <c r="R174" s="159">
        <f t="shared" si="2"/>
        <v>0</v>
      </c>
      <c r="S174" s="159">
        <v>0</v>
      </c>
      <c r="T174" s="160">
        <f t="shared" si="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1" t="s">
        <v>126</v>
      </c>
      <c r="AT174" s="161" t="s">
        <v>203</v>
      </c>
      <c r="AU174" s="161" t="s">
        <v>82</v>
      </c>
      <c r="AY174" s="18" t="s">
        <v>201</v>
      </c>
      <c r="BE174" s="162">
        <f t="shared" si="4"/>
        <v>0</v>
      </c>
      <c r="BF174" s="162">
        <f t="shared" si="5"/>
        <v>0</v>
      </c>
      <c r="BG174" s="162">
        <f t="shared" si="6"/>
        <v>0</v>
      </c>
      <c r="BH174" s="162">
        <f t="shared" si="7"/>
        <v>0</v>
      </c>
      <c r="BI174" s="162">
        <f t="shared" si="8"/>
        <v>0</v>
      </c>
      <c r="BJ174" s="18" t="s">
        <v>82</v>
      </c>
      <c r="BK174" s="162">
        <f t="shared" si="9"/>
        <v>0</v>
      </c>
      <c r="BL174" s="18" t="s">
        <v>126</v>
      </c>
      <c r="BM174" s="161" t="s">
        <v>676</v>
      </c>
    </row>
    <row r="175" spans="1:65" s="2" customFormat="1" ht="16.5" customHeight="1">
      <c r="A175" s="33"/>
      <c r="B175" s="149"/>
      <c r="C175" s="150" t="s">
        <v>297</v>
      </c>
      <c r="D175" s="150" t="s">
        <v>203</v>
      </c>
      <c r="E175" s="151" t="s">
        <v>3213</v>
      </c>
      <c r="F175" s="152" t="s">
        <v>3214</v>
      </c>
      <c r="G175" s="153" t="s">
        <v>2061</v>
      </c>
      <c r="H175" s="154">
        <v>2</v>
      </c>
      <c r="I175" s="155"/>
      <c r="J175" s="156">
        <f t="shared" si="0"/>
        <v>0</v>
      </c>
      <c r="K175" s="152" t="s">
        <v>1</v>
      </c>
      <c r="L175" s="34"/>
      <c r="M175" s="157" t="s">
        <v>1</v>
      </c>
      <c r="N175" s="158" t="s">
        <v>41</v>
      </c>
      <c r="O175" s="59"/>
      <c r="P175" s="159">
        <f t="shared" si="1"/>
        <v>0</v>
      </c>
      <c r="Q175" s="159">
        <v>0</v>
      </c>
      <c r="R175" s="159">
        <f t="shared" si="2"/>
        <v>0</v>
      </c>
      <c r="S175" s="159">
        <v>0</v>
      </c>
      <c r="T175" s="160">
        <f t="shared" si="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1" t="s">
        <v>126</v>
      </c>
      <c r="AT175" s="161" t="s">
        <v>203</v>
      </c>
      <c r="AU175" s="161" t="s">
        <v>82</v>
      </c>
      <c r="AY175" s="18" t="s">
        <v>201</v>
      </c>
      <c r="BE175" s="162">
        <f t="shared" si="4"/>
        <v>0</v>
      </c>
      <c r="BF175" s="162">
        <f t="shared" si="5"/>
        <v>0</v>
      </c>
      <c r="BG175" s="162">
        <f t="shared" si="6"/>
        <v>0</v>
      </c>
      <c r="BH175" s="162">
        <f t="shared" si="7"/>
        <v>0</v>
      </c>
      <c r="BI175" s="162">
        <f t="shared" si="8"/>
        <v>0</v>
      </c>
      <c r="BJ175" s="18" t="s">
        <v>82</v>
      </c>
      <c r="BK175" s="162">
        <f t="shared" si="9"/>
        <v>0</v>
      </c>
      <c r="BL175" s="18" t="s">
        <v>126</v>
      </c>
      <c r="BM175" s="161" t="s">
        <v>684</v>
      </c>
    </row>
    <row r="176" spans="1:65" s="2" customFormat="1" ht="21.75" customHeight="1">
      <c r="A176" s="33"/>
      <c r="B176" s="149"/>
      <c r="C176" s="150" t="s">
        <v>494</v>
      </c>
      <c r="D176" s="150" t="s">
        <v>203</v>
      </c>
      <c r="E176" s="151" t="s">
        <v>3215</v>
      </c>
      <c r="F176" s="152" t="s">
        <v>3216</v>
      </c>
      <c r="G176" s="153" t="s">
        <v>2061</v>
      </c>
      <c r="H176" s="154">
        <v>1</v>
      </c>
      <c r="I176" s="155"/>
      <c r="J176" s="156">
        <f t="shared" si="0"/>
        <v>0</v>
      </c>
      <c r="K176" s="152" t="s">
        <v>1</v>
      </c>
      <c r="L176" s="34"/>
      <c r="M176" s="157" t="s">
        <v>1</v>
      </c>
      <c r="N176" s="158" t="s">
        <v>41</v>
      </c>
      <c r="O176" s="59"/>
      <c r="P176" s="159">
        <f t="shared" si="1"/>
        <v>0</v>
      </c>
      <c r="Q176" s="159">
        <v>0</v>
      </c>
      <c r="R176" s="159">
        <f t="shared" si="2"/>
        <v>0</v>
      </c>
      <c r="S176" s="159">
        <v>0</v>
      </c>
      <c r="T176" s="160">
        <f t="shared" si="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1" t="s">
        <v>126</v>
      </c>
      <c r="AT176" s="161" t="s">
        <v>203</v>
      </c>
      <c r="AU176" s="161" t="s">
        <v>82</v>
      </c>
      <c r="AY176" s="18" t="s">
        <v>201</v>
      </c>
      <c r="BE176" s="162">
        <f t="shared" si="4"/>
        <v>0</v>
      </c>
      <c r="BF176" s="162">
        <f t="shared" si="5"/>
        <v>0</v>
      </c>
      <c r="BG176" s="162">
        <f t="shared" si="6"/>
        <v>0</v>
      </c>
      <c r="BH176" s="162">
        <f t="shared" si="7"/>
        <v>0</v>
      </c>
      <c r="BI176" s="162">
        <f t="shared" si="8"/>
        <v>0</v>
      </c>
      <c r="BJ176" s="18" t="s">
        <v>82</v>
      </c>
      <c r="BK176" s="162">
        <f t="shared" si="9"/>
        <v>0</v>
      </c>
      <c r="BL176" s="18" t="s">
        <v>126</v>
      </c>
      <c r="BM176" s="161" t="s">
        <v>709</v>
      </c>
    </row>
    <row r="177" spans="1:65" s="2" customFormat="1" ht="33" customHeight="1">
      <c r="A177" s="33"/>
      <c r="B177" s="149"/>
      <c r="C177" s="150" t="s">
        <v>498</v>
      </c>
      <c r="D177" s="150" t="s">
        <v>203</v>
      </c>
      <c r="E177" s="151" t="s">
        <v>3217</v>
      </c>
      <c r="F177" s="152" t="s">
        <v>3218</v>
      </c>
      <c r="G177" s="153" t="s">
        <v>2061</v>
      </c>
      <c r="H177" s="154">
        <v>1</v>
      </c>
      <c r="I177" s="155"/>
      <c r="J177" s="156">
        <f t="shared" si="0"/>
        <v>0</v>
      </c>
      <c r="K177" s="152" t="s">
        <v>1</v>
      </c>
      <c r="L177" s="34"/>
      <c r="M177" s="157" t="s">
        <v>1</v>
      </c>
      <c r="N177" s="158" t="s">
        <v>41</v>
      </c>
      <c r="O177" s="59"/>
      <c r="P177" s="159">
        <f t="shared" si="1"/>
        <v>0</v>
      </c>
      <c r="Q177" s="159">
        <v>0</v>
      </c>
      <c r="R177" s="159">
        <f t="shared" si="2"/>
        <v>0</v>
      </c>
      <c r="S177" s="159">
        <v>0</v>
      </c>
      <c r="T177" s="160">
        <f t="shared" si="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1" t="s">
        <v>126</v>
      </c>
      <c r="AT177" s="161" t="s">
        <v>203</v>
      </c>
      <c r="AU177" s="161" t="s">
        <v>82</v>
      </c>
      <c r="AY177" s="18" t="s">
        <v>201</v>
      </c>
      <c r="BE177" s="162">
        <f t="shared" si="4"/>
        <v>0</v>
      </c>
      <c r="BF177" s="162">
        <f t="shared" si="5"/>
        <v>0</v>
      </c>
      <c r="BG177" s="162">
        <f t="shared" si="6"/>
        <v>0</v>
      </c>
      <c r="BH177" s="162">
        <f t="shared" si="7"/>
        <v>0</v>
      </c>
      <c r="BI177" s="162">
        <f t="shared" si="8"/>
        <v>0</v>
      </c>
      <c r="BJ177" s="18" t="s">
        <v>82</v>
      </c>
      <c r="BK177" s="162">
        <f t="shared" si="9"/>
        <v>0</v>
      </c>
      <c r="BL177" s="18" t="s">
        <v>126</v>
      </c>
      <c r="BM177" s="161" t="s">
        <v>718</v>
      </c>
    </row>
    <row r="178" spans="1:65" s="2" customFormat="1" ht="21.75" customHeight="1">
      <c r="A178" s="33"/>
      <c r="B178" s="149"/>
      <c r="C178" s="150" t="s">
        <v>502</v>
      </c>
      <c r="D178" s="150" t="s">
        <v>203</v>
      </c>
      <c r="E178" s="151" t="s">
        <v>3219</v>
      </c>
      <c r="F178" s="152" t="s">
        <v>3220</v>
      </c>
      <c r="G178" s="153" t="s">
        <v>2061</v>
      </c>
      <c r="H178" s="154">
        <v>1</v>
      </c>
      <c r="I178" s="155"/>
      <c r="J178" s="156">
        <f t="shared" si="0"/>
        <v>0</v>
      </c>
      <c r="K178" s="152" t="s">
        <v>1</v>
      </c>
      <c r="L178" s="34"/>
      <c r="M178" s="157" t="s">
        <v>1</v>
      </c>
      <c r="N178" s="158" t="s">
        <v>41</v>
      </c>
      <c r="O178" s="59"/>
      <c r="P178" s="159">
        <f t="shared" si="1"/>
        <v>0</v>
      </c>
      <c r="Q178" s="159">
        <v>0</v>
      </c>
      <c r="R178" s="159">
        <f t="shared" si="2"/>
        <v>0</v>
      </c>
      <c r="S178" s="159">
        <v>0</v>
      </c>
      <c r="T178" s="160">
        <f t="shared" si="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1" t="s">
        <v>126</v>
      </c>
      <c r="AT178" s="161" t="s">
        <v>203</v>
      </c>
      <c r="AU178" s="161" t="s">
        <v>82</v>
      </c>
      <c r="AY178" s="18" t="s">
        <v>201</v>
      </c>
      <c r="BE178" s="162">
        <f t="shared" si="4"/>
        <v>0</v>
      </c>
      <c r="BF178" s="162">
        <f t="shared" si="5"/>
        <v>0</v>
      </c>
      <c r="BG178" s="162">
        <f t="shared" si="6"/>
        <v>0</v>
      </c>
      <c r="BH178" s="162">
        <f t="shared" si="7"/>
        <v>0</v>
      </c>
      <c r="BI178" s="162">
        <f t="shared" si="8"/>
        <v>0</v>
      </c>
      <c r="BJ178" s="18" t="s">
        <v>82</v>
      </c>
      <c r="BK178" s="162">
        <f t="shared" si="9"/>
        <v>0</v>
      </c>
      <c r="BL178" s="18" t="s">
        <v>126</v>
      </c>
      <c r="BM178" s="161" t="s">
        <v>727</v>
      </c>
    </row>
    <row r="179" spans="1:65" s="2" customFormat="1" ht="33" customHeight="1">
      <c r="A179" s="33"/>
      <c r="B179" s="149"/>
      <c r="C179" s="150" t="s">
        <v>508</v>
      </c>
      <c r="D179" s="150" t="s">
        <v>203</v>
      </c>
      <c r="E179" s="151" t="s">
        <v>3221</v>
      </c>
      <c r="F179" s="152" t="s">
        <v>3218</v>
      </c>
      <c r="G179" s="153" t="s">
        <v>2061</v>
      </c>
      <c r="H179" s="154">
        <v>1</v>
      </c>
      <c r="I179" s="155"/>
      <c r="J179" s="156">
        <f t="shared" si="0"/>
        <v>0</v>
      </c>
      <c r="K179" s="152" t="s">
        <v>1</v>
      </c>
      <c r="L179" s="34"/>
      <c r="M179" s="157" t="s">
        <v>1</v>
      </c>
      <c r="N179" s="158" t="s">
        <v>41</v>
      </c>
      <c r="O179" s="59"/>
      <c r="P179" s="159">
        <f t="shared" si="1"/>
        <v>0</v>
      </c>
      <c r="Q179" s="159">
        <v>0</v>
      </c>
      <c r="R179" s="159">
        <f t="shared" si="2"/>
        <v>0</v>
      </c>
      <c r="S179" s="159">
        <v>0</v>
      </c>
      <c r="T179" s="160">
        <f t="shared" si="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1" t="s">
        <v>126</v>
      </c>
      <c r="AT179" s="161" t="s">
        <v>203</v>
      </c>
      <c r="AU179" s="161" t="s">
        <v>82</v>
      </c>
      <c r="AY179" s="18" t="s">
        <v>201</v>
      </c>
      <c r="BE179" s="162">
        <f t="shared" si="4"/>
        <v>0</v>
      </c>
      <c r="BF179" s="162">
        <f t="shared" si="5"/>
        <v>0</v>
      </c>
      <c r="BG179" s="162">
        <f t="shared" si="6"/>
        <v>0</v>
      </c>
      <c r="BH179" s="162">
        <f t="shared" si="7"/>
        <v>0</v>
      </c>
      <c r="BI179" s="162">
        <f t="shared" si="8"/>
        <v>0</v>
      </c>
      <c r="BJ179" s="18" t="s">
        <v>82</v>
      </c>
      <c r="BK179" s="162">
        <f t="shared" si="9"/>
        <v>0</v>
      </c>
      <c r="BL179" s="18" t="s">
        <v>126</v>
      </c>
      <c r="BM179" s="161" t="s">
        <v>740</v>
      </c>
    </row>
    <row r="180" spans="1:65" s="12" customFormat="1" ht="25.9" customHeight="1">
      <c r="B180" s="136"/>
      <c r="D180" s="137" t="s">
        <v>75</v>
      </c>
      <c r="E180" s="138" t="s">
        <v>386</v>
      </c>
      <c r="F180" s="138" t="s">
        <v>3222</v>
      </c>
      <c r="I180" s="139"/>
      <c r="J180" s="140">
        <f>BK180</f>
        <v>0</v>
      </c>
      <c r="L180" s="136"/>
      <c r="M180" s="141"/>
      <c r="N180" s="142"/>
      <c r="O180" s="142"/>
      <c r="P180" s="143">
        <f>P181+P187</f>
        <v>0</v>
      </c>
      <c r="Q180" s="142"/>
      <c r="R180" s="143">
        <f>R181+R187</f>
        <v>0</v>
      </c>
      <c r="S180" s="142"/>
      <c r="T180" s="144">
        <f>T181+T187</f>
        <v>0</v>
      </c>
      <c r="AR180" s="137" t="s">
        <v>82</v>
      </c>
      <c r="AT180" s="145" t="s">
        <v>75</v>
      </c>
      <c r="AU180" s="145" t="s">
        <v>76</v>
      </c>
      <c r="AY180" s="137" t="s">
        <v>201</v>
      </c>
      <c r="BK180" s="146">
        <f>BK181+BK187</f>
        <v>0</v>
      </c>
    </row>
    <row r="181" spans="1:65" s="12" customFormat="1" ht="22.9" customHeight="1">
      <c r="B181" s="136"/>
      <c r="D181" s="137" t="s">
        <v>75</v>
      </c>
      <c r="E181" s="147" t="s">
        <v>3223</v>
      </c>
      <c r="F181" s="147" t="s">
        <v>3224</v>
      </c>
      <c r="I181" s="139"/>
      <c r="J181" s="148">
        <f>BK181</f>
        <v>0</v>
      </c>
      <c r="L181" s="136"/>
      <c r="M181" s="141"/>
      <c r="N181" s="142"/>
      <c r="O181" s="142"/>
      <c r="P181" s="143">
        <f>SUM(P182:P186)</f>
        <v>0</v>
      </c>
      <c r="Q181" s="142"/>
      <c r="R181" s="143">
        <f>SUM(R182:R186)</f>
        <v>0</v>
      </c>
      <c r="S181" s="142"/>
      <c r="T181" s="144">
        <f>SUM(T182:T186)</f>
        <v>0</v>
      </c>
      <c r="AR181" s="137" t="s">
        <v>82</v>
      </c>
      <c r="AT181" s="145" t="s">
        <v>75</v>
      </c>
      <c r="AU181" s="145" t="s">
        <v>82</v>
      </c>
      <c r="AY181" s="137" t="s">
        <v>201</v>
      </c>
      <c r="BK181" s="146">
        <f>SUM(BK182:BK186)</f>
        <v>0</v>
      </c>
    </row>
    <row r="182" spans="1:65" s="2" customFormat="1" ht="16.5" customHeight="1">
      <c r="A182" s="33"/>
      <c r="B182" s="149"/>
      <c r="C182" s="150" t="s">
        <v>514</v>
      </c>
      <c r="D182" s="150" t="s">
        <v>203</v>
      </c>
      <c r="E182" s="151" t="s">
        <v>3225</v>
      </c>
      <c r="F182" s="152" t="s">
        <v>3226</v>
      </c>
      <c r="G182" s="153" t="s">
        <v>405</v>
      </c>
      <c r="H182" s="154">
        <v>26</v>
      </c>
      <c r="I182" s="155"/>
      <c r="J182" s="156">
        <f>ROUND(I182*H182,2)</f>
        <v>0</v>
      </c>
      <c r="K182" s="152" t="s">
        <v>1</v>
      </c>
      <c r="L182" s="34"/>
      <c r="M182" s="157" t="s">
        <v>1</v>
      </c>
      <c r="N182" s="158" t="s">
        <v>41</v>
      </c>
      <c r="O182" s="59"/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1" t="s">
        <v>126</v>
      </c>
      <c r="AT182" s="161" t="s">
        <v>203</v>
      </c>
      <c r="AU182" s="161" t="s">
        <v>84</v>
      </c>
      <c r="AY182" s="18" t="s">
        <v>201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8" t="s">
        <v>82</v>
      </c>
      <c r="BK182" s="162">
        <f>ROUND(I182*H182,2)</f>
        <v>0</v>
      </c>
      <c r="BL182" s="18" t="s">
        <v>126</v>
      </c>
      <c r="BM182" s="161" t="s">
        <v>750</v>
      </c>
    </row>
    <row r="183" spans="1:65" s="2" customFormat="1" ht="16.5" customHeight="1">
      <c r="A183" s="33"/>
      <c r="B183" s="149"/>
      <c r="C183" s="150" t="s">
        <v>518</v>
      </c>
      <c r="D183" s="150" t="s">
        <v>203</v>
      </c>
      <c r="E183" s="151" t="s">
        <v>3227</v>
      </c>
      <c r="F183" s="152" t="s">
        <v>3228</v>
      </c>
      <c r="G183" s="153" t="s">
        <v>405</v>
      </c>
      <c r="H183" s="154">
        <v>10</v>
      </c>
      <c r="I183" s="155"/>
      <c r="J183" s="156">
        <f>ROUND(I183*H183,2)</f>
        <v>0</v>
      </c>
      <c r="K183" s="152" t="s">
        <v>1</v>
      </c>
      <c r="L183" s="34"/>
      <c r="M183" s="157" t="s">
        <v>1</v>
      </c>
      <c r="N183" s="158" t="s">
        <v>41</v>
      </c>
      <c r="O183" s="59"/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1" t="s">
        <v>126</v>
      </c>
      <c r="AT183" s="161" t="s">
        <v>203</v>
      </c>
      <c r="AU183" s="161" t="s">
        <v>84</v>
      </c>
      <c r="AY183" s="18" t="s">
        <v>201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8" t="s">
        <v>82</v>
      </c>
      <c r="BK183" s="162">
        <f>ROUND(I183*H183,2)</f>
        <v>0</v>
      </c>
      <c r="BL183" s="18" t="s">
        <v>126</v>
      </c>
      <c r="BM183" s="161" t="s">
        <v>758</v>
      </c>
    </row>
    <row r="184" spans="1:65" s="2" customFormat="1" ht="16.5" customHeight="1">
      <c r="A184" s="33"/>
      <c r="B184" s="149"/>
      <c r="C184" s="150" t="s">
        <v>524</v>
      </c>
      <c r="D184" s="150" t="s">
        <v>203</v>
      </c>
      <c r="E184" s="151" t="s">
        <v>3229</v>
      </c>
      <c r="F184" s="152" t="s">
        <v>3230</v>
      </c>
      <c r="G184" s="153" t="s">
        <v>405</v>
      </c>
      <c r="H184" s="154">
        <v>18</v>
      </c>
      <c r="I184" s="155"/>
      <c r="J184" s="156">
        <f>ROUND(I184*H184,2)</f>
        <v>0</v>
      </c>
      <c r="K184" s="152" t="s">
        <v>1</v>
      </c>
      <c r="L184" s="34"/>
      <c r="M184" s="157" t="s">
        <v>1</v>
      </c>
      <c r="N184" s="158" t="s">
        <v>41</v>
      </c>
      <c r="O184" s="59"/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1" t="s">
        <v>126</v>
      </c>
      <c r="AT184" s="161" t="s">
        <v>203</v>
      </c>
      <c r="AU184" s="161" t="s">
        <v>84</v>
      </c>
      <c r="AY184" s="18" t="s">
        <v>201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8" t="s">
        <v>82</v>
      </c>
      <c r="BK184" s="162">
        <f>ROUND(I184*H184,2)</f>
        <v>0</v>
      </c>
      <c r="BL184" s="18" t="s">
        <v>126</v>
      </c>
      <c r="BM184" s="161" t="s">
        <v>766</v>
      </c>
    </row>
    <row r="185" spans="1:65" s="2" customFormat="1" ht="16.5" customHeight="1">
      <c r="A185" s="33"/>
      <c r="B185" s="149"/>
      <c r="C185" s="150" t="s">
        <v>532</v>
      </c>
      <c r="D185" s="150" t="s">
        <v>203</v>
      </c>
      <c r="E185" s="151" t="s">
        <v>3231</v>
      </c>
      <c r="F185" s="152" t="s">
        <v>3232</v>
      </c>
      <c r="G185" s="153" t="s">
        <v>405</v>
      </c>
      <c r="H185" s="154">
        <v>9</v>
      </c>
      <c r="I185" s="155"/>
      <c r="J185" s="156">
        <f>ROUND(I185*H185,2)</f>
        <v>0</v>
      </c>
      <c r="K185" s="152" t="s">
        <v>1</v>
      </c>
      <c r="L185" s="34"/>
      <c r="M185" s="157" t="s">
        <v>1</v>
      </c>
      <c r="N185" s="158" t="s">
        <v>41</v>
      </c>
      <c r="O185" s="59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1" t="s">
        <v>126</v>
      </c>
      <c r="AT185" s="161" t="s">
        <v>203</v>
      </c>
      <c r="AU185" s="161" t="s">
        <v>84</v>
      </c>
      <c r="AY185" s="18" t="s">
        <v>201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8" t="s">
        <v>82</v>
      </c>
      <c r="BK185" s="162">
        <f>ROUND(I185*H185,2)</f>
        <v>0</v>
      </c>
      <c r="BL185" s="18" t="s">
        <v>126</v>
      </c>
      <c r="BM185" s="161" t="s">
        <v>775</v>
      </c>
    </row>
    <row r="186" spans="1:65" s="2" customFormat="1" ht="16.5" customHeight="1">
      <c r="A186" s="33"/>
      <c r="B186" s="149"/>
      <c r="C186" s="150" t="s">
        <v>539</v>
      </c>
      <c r="D186" s="150" t="s">
        <v>203</v>
      </c>
      <c r="E186" s="151" t="s">
        <v>3233</v>
      </c>
      <c r="F186" s="152" t="s">
        <v>3234</v>
      </c>
      <c r="G186" s="153" t="s">
        <v>405</v>
      </c>
      <c r="H186" s="154">
        <v>1</v>
      </c>
      <c r="I186" s="155"/>
      <c r="J186" s="156">
        <f>ROUND(I186*H186,2)</f>
        <v>0</v>
      </c>
      <c r="K186" s="152" t="s">
        <v>1</v>
      </c>
      <c r="L186" s="34"/>
      <c r="M186" s="157" t="s">
        <v>1</v>
      </c>
      <c r="N186" s="158" t="s">
        <v>41</v>
      </c>
      <c r="O186" s="59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1" t="s">
        <v>126</v>
      </c>
      <c r="AT186" s="161" t="s">
        <v>203</v>
      </c>
      <c r="AU186" s="161" t="s">
        <v>84</v>
      </c>
      <c r="AY186" s="18" t="s">
        <v>201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8" t="s">
        <v>82</v>
      </c>
      <c r="BK186" s="162">
        <f>ROUND(I186*H186,2)</f>
        <v>0</v>
      </c>
      <c r="BL186" s="18" t="s">
        <v>126</v>
      </c>
      <c r="BM186" s="161" t="s">
        <v>786</v>
      </c>
    </row>
    <row r="187" spans="1:65" s="12" customFormat="1" ht="22.9" customHeight="1">
      <c r="B187" s="136"/>
      <c r="D187" s="137" t="s">
        <v>75</v>
      </c>
      <c r="E187" s="147" t="s">
        <v>3235</v>
      </c>
      <c r="F187" s="147" t="s">
        <v>3236</v>
      </c>
      <c r="I187" s="139"/>
      <c r="J187" s="148">
        <f>BK187</f>
        <v>0</v>
      </c>
      <c r="L187" s="136"/>
      <c r="M187" s="141"/>
      <c r="N187" s="142"/>
      <c r="O187" s="142"/>
      <c r="P187" s="143">
        <f>SUM(P188:P193)</f>
        <v>0</v>
      </c>
      <c r="Q187" s="142"/>
      <c r="R187" s="143">
        <f>SUM(R188:R193)</f>
        <v>0</v>
      </c>
      <c r="S187" s="142"/>
      <c r="T187" s="144">
        <f>SUM(T188:T193)</f>
        <v>0</v>
      </c>
      <c r="AR187" s="137" t="s">
        <v>82</v>
      </c>
      <c r="AT187" s="145" t="s">
        <v>75</v>
      </c>
      <c r="AU187" s="145" t="s">
        <v>82</v>
      </c>
      <c r="AY187" s="137" t="s">
        <v>201</v>
      </c>
      <c r="BK187" s="146">
        <f>SUM(BK188:BK193)</f>
        <v>0</v>
      </c>
    </row>
    <row r="188" spans="1:65" s="2" customFormat="1" ht="16.5" customHeight="1">
      <c r="A188" s="33"/>
      <c r="B188" s="149"/>
      <c r="C188" s="150" t="s">
        <v>543</v>
      </c>
      <c r="D188" s="150" t="s">
        <v>203</v>
      </c>
      <c r="E188" s="151" t="s">
        <v>3237</v>
      </c>
      <c r="F188" s="152" t="s">
        <v>3238</v>
      </c>
      <c r="G188" s="153" t="s">
        <v>2137</v>
      </c>
      <c r="H188" s="154">
        <v>4</v>
      </c>
      <c r="I188" s="155"/>
      <c r="J188" s="156">
        <f t="shared" ref="J188:J193" si="10">ROUND(I188*H188,2)</f>
        <v>0</v>
      </c>
      <c r="K188" s="152" t="s">
        <v>1</v>
      </c>
      <c r="L188" s="34"/>
      <c r="M188" s="157" t="s">
        <v>1</v>
      </c>
      <c r="N188" s="158" t="s">
        <v>41</v>
      </c>
      <c r="O188" s="59"/>
      <c r="P188" s="159">
        <f t="shared" ref="P188:P193" si="11">O188*H188</f>
        <v>0</v>
      </c>
      <c r="Q188" s="159">
        <v>0</v>
      </c>
      <c r="R188" s="159">
        <f t="shared" ref="R188:R193" si="12">Q188*H188</f>
        <v>0</v>
      </c>
      <c r="S188" s="159">
        <v>0</v>
      </c>
      <c r="T188" s="160">
        <f t="shared" ref="T188:T193" si="13"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1" t="s">
        <v>126</v>
      </c>
      <c r="AT188" s="161" t="s">
        <v>203</v>
      </c>
      <c r="AU188" s="161" t="s">
        <v>84</v>
      </c>
      <c r="AY188" s="18" t="s">
        <v>201</v>
      </c>
      <c r="BE188" s="162">
        <f t="shared" ref="BE188:BE193" si="14">IF(N188="základní",J188,0)</f>
        <v>0</v>
      </c>
      <c r="BF188" s="162">
        <f t="shared" ref="BF188:BF193" si="15">IF(N188="snížená",J188,0)</f>
        <v>0</v>
      </c>
      <c r="BG188" s="162">
        <f t="shared" ref="BG188:BG193" si="16">IF(N188="zákl. přenesená",J188,0)</f>
        <v>0</v>
      </c>
      <c r="BH188" s="162">
        <f t="shared" ref="BH188:BH193" si="17">IF(N188="sníž. přenesená",J188,0)</f>
        <v>0</v>
      </c>
      <c r="BI188" s="162">
        <f t="shared" ref="BI188:BI193" si="18">IF(N188="nulová",J188,0)</f>
        <v>0</v>
      </c>
      <c r="BJ188" s="18" t="s">
        <v>82</v>
      </c>
      <c r="BK188" s="162">
        <f t="shared" ref="BK188:BK193" si="19">ROUND(I188*H188,2)</f>
        <v>0</v>
      </c>
      <c r="BL188" s="18" t="s">
        <v>126</v>
      </c>
      <c r="BM188" s="161" t="s">
        <v>795</v>
      </c>
    </row>
    <row r="189" spans="1:65" s="2" customFormat="1" ht="16.5" customHeight="1">
      <c r="A189" s="33"/>
      <c r="B189" s="149"/>
      <c r="C189" s="150" t="s">
        <v>549</v>
      </c>
      <c r="D189" s="150" t="s">
        <v>203</v>
      </c>
      <c r="E189" s="151" t="s">
        <v>3239</v>
      </c>
      <c r="F189" s="152" t="s">
        <v>3240</v>
      </c>
      <c r="G189" s="153" t="s">
        <v>2137</v>
      </c>
      <c r="H189" s="154">
        <v>17</v>
      </c>
      <c r="I189" s="155"/>
      <c r="J189" s="156">
        <f t="shared" si="10"/>
        <v>0</v>
      </c>
      <c r="K189" s="152" t="s">
        <v>1</v>
      </c>
      <c r="L189" s="34"/>
      <c r="M189" s="157" t="s">
        <v>1</v>
      </c>
      <c r="N189" s="158" t="s">
        <v>41</v>
      </c>
      <c r="O189" s="59"/>
      <c r="P189" s="159">
        <f t="shared" si="11"/>
        <v>0</v>
      </c>
      <c r="Q189" s="159">
        <v>0</v>
      </c>
      <c r="R189" s="159">
        <f t="shared" si="12"/>
        <v>0</v>
      </c>
      <c r="S189" s="159">
        <v>0</v>
      </c>
      <c r="T189" s="160">
        <f t="shared" si="1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1" t="s">
        <v>126</v>
      </c>
      <c r="AT189" s="161" t="s">
        <v>203</v>
      </c>
      <c r="AU189" s="161" t="s">
        <v>84</v>
      </c>
      <c r="AY189" s="18" t="s">
        <v>201</v>
      </c>
      <c r="BE189" s="162">
        <f t="shared" si="14"/>
        <v>0</v>
      </c>
      <c r="BF189" s="162">
        <f t="shared" si="15"/>
        <v>0</v>
      </c>
      <c r="BG189" s="162">
        <f t="shared" si="16"/>
        <v>0</v>
      </c>
      <c r="BH189" s="162">
        <f t="shared" si="17"/>
        <v>0</v>
      </c>
      <c r="BI189" s="162">
        <f t="shared" si="18"/>
        <v>0</v>
      </c>
      <c r="BJ189" s="18" t="s">
        <v>82</v>
      </c>
      <c r="BK189" s="162">
        <f t="shared" si="19"/>
        <v>0</v>
      </c>
      <c r="BL189" s="18" t="s">
        <v>126</v>
      </c>
      <c r="BM189" s="161" t="s">
        <v>804</v>
      </c>
    </row>
    <row r="190" spans="1:65" s="2" customFormat="1" ht="16.5" customHeight="1">
      <c r="A190" s="33"/>
      <c r="B190" s="149"/>
      <c r="C190" s="150" t="s">
        <v>553</v>
      </c>
      <c r="D190" s="150" t="s">
        <v>203</v>
      </c>
      <c r="E190" s="151" t="s">
        <v>3241</v>
      </c>
      <c r="F190" s="152" t="s">
        <v>3242</v>
      </c>
      <c r="G190" s="153" t="s">
        <v>2137</v>
      </c>
      <c r="H190" s="154">
        <v>1</v>
      </c>
      <c r="I190" s="155"/>
      <c r="J190" s="156">
        <f t="shared" si="10"/>
        <v>0</v>
      </c>
      <c r="K190" s="152" t="s">
        <v>1</v>
      </c>
      <c r="L190" s="34"/>
      <c r="M190" s="157" t="s">
        <v>1</v>
      </c>
      <c r="N190" s="158" t="s">
        <v>41</v>
      </c>
      <c r="O190" s="59"/>
      <c r="P190" s="159">
        <f t="shared" si="11"/>
        <v>0</v>
      </c>
      <c r="Q190" s="159">
        <v>0</v>
      </c>
      <c r="R190" s="159">
        <f t="shared" si="12"/>
        <v>0</v>
      </c>
      <c r="S190" s="159">
        <v>0</v>
      </c>
      <c r="T190" s="160">
        <f t="shared" si="1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1" t="s">
        <v>126</v>
      </c>
      <c r="AT190" s="161" t="s">
        <v>203</v>
      </c>
      <c r="AU190" s="161" t="s">
        <v>84</v>
      </c>
      <c r="AY190" s="18" t="s">
        <v>201</v>
      </c>
      <c r="BE190" s="162">
        <f t="shared" si="14"/>
        <v>0</v>
      </c>
      <c r="BF190" s="162">
        <f t="shared" si="15"/>
        <v>0</v>
      </c>
      <c r="BG190" s="162">
        <f t="shared" si="16"/>
        <v>0</v>
      </c>
      <c r="BH190" s="162">
        <f t="shared" si="17"/>
        <v>0</v>
      </c>
      <c r="BI190" s="162">
        <f t="shared" si="18"/>
        <v>0</v>
      </c>
      <c r="BJ190" s="18" t="s">
        <v>82</v>
      </c>
      <c r="BK190" s="162">
        <f t="shared" si="19"/>
        <v>0</v>
      </c>
      <c r="BL190" s="18" t="s">
        <v>126</v>
      </c>
      <c r="BM190" s="161" t="s">
        <v>812</v>
      </c>
    </row>
    <row r="191" spans="1:65" s="2" customFormat="1" ht="16.5" customHeight="1">
      <c r="A191" s="33"/>
      <c r="B191" s="149"/>
      <c r="C191" s="150" t="s">
        <v>560</v>
      </c>
      <c r="D191" s="150" t="s">
        <v>203</v>
      </c>
      <c r="E191" s="151" t="s">
        <v>3243</v>
      </c>
      <c r="F191" s="152" t="s">
        <v>3244</v>
      </c>
      <c r="G191" s="153" t="s">
        <v>2137</v>
      </c>
      <c r="H191" s="154">
        <v>70</v>
      </c>
      <c r="I191" s="155"/>
      <c r="J191" s="156">
        <f t="shared" si="10"/>
        <v>0</v>
      </c>
      <c r="K191" s="152" t="s">
        <v>1</v>
      </c>
      <c r="L191" s="34"/>
      <c r="M191" s="157" t="s">
        <v>1</v>
      </c>
      <c r="N191" s="158" t="s">
        <v>41</v>
      </c>
      <c r="O191" s="59"/>
      <c r="P191" s="159">
        <f t="shared" si="11"/>
        <v>0</v>
      </c>
      <c r="Q191" s="159">
        <v>0</v>
      </c>
      <c r="R191" s="159">
        <f t="shared" si="12"/>
        <v>0</v>
      </c>
      <c r="S191" s="159">
        <v>0</v>
      </c>
      <c r="T191" s="160">
        <f t="shared" si="1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1" t="s">
        <v>126</v>
      </c>
      <c r="AT191" s="161" t="s">
        <v>203</v>
      </c>
      <c r="AU191" s="161" t="s">
        <v>84</v>
      </c>
      <c r="AY191" s="18" t="s">
        <v>201</v>
      </c>
      <c r="BE191" s="162">
        <f t="shared" si="14"/>
        <v>0</v>
      </c>
      <c r="BF191" s="162">
        <f t="shared" si="15"/>
        <v>0</v>
      </c>
      <c r="BG191" s="162">
        <f t="shared" si="16"/>
        <v>0</v>
      </c>
      <c r="BH191" s="162">
        <f t="shared" si="17"/>
        <v>0</v>
      </c>
      <c r="BI191" s="162">
        <f t="shared" si="18"/>
        <v>0</v>
      </c>
      <c r="BJ191" s="18" t="s">
        <v>82</v>
      </c>
      <c r="BK191" s="162">
        <f t="shared" si="19"/>
        <v>0</v>
      </c>
      <c r="BL191" s="18" t="s">
        <v>126</v>
      </c>
      <c r="BM191" s="161" t="s">
        <v>822</v>
      </c>
    </row>
    <row r="192" spans="1:65" s="2" customFormat="1" ht="16.5" customHeight="1">
      <c r="A192" s="33"/>
      <c r="B192" s="149"/>
      <c r="C192" s="150" t="s">
        <v>566</v>
      </c>
      <c r="D192" s="150" t="s">
        <v>203</v>
      </c>
      <c r="E192" s="151" t="s">
        <v>3245</v>
      </c>
      <c r="F192" s="152" t="s">
        <v>3246</v>
      </c>
      <c r="G192" s="153" t="s">
        <v>2137</v>
      </c>
      <c r="H192" s="154">
        <v>4</v>
      </c>
      <c r="I192" s="155"/>
      <c r="J192" s="156">
        <f t="shared" si="10"/>
        <v>0</v>
      </c>
      <c r="K192" s="152" t="s">
        <v>1</v>
      </c>
      <c r="L192" s="34"/>
      <c r="M192" s="157" t="s">
        <v>1</v>
      </c>
      <c r="N192" s="158" t="s">
        <v>41</v>
      </c>
      <c r="O192" s="59"/>
      <c r="P192" s="159">
        <f t="shared" si="11"/>
        <v>0</v>
      </c>
      <c r="Q192" s="159">
        <v>0</v>
      </c>
      <c r="R192" s="159">
        <f t="shared" si="12"/>
        <v>0</v>
      </c>
      <c r="S192" s="159">
        <v>0</v>
      </c>
      <c r="T192" s="160">
        <f t="shared" si="1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1" t="s">
        <v>126</v>
      </c>
      <c r="AT192" s="161" t="s">
        <v>203</v>
      </c>
      <c r="AU192" s="161" t="s">
        <v>84</v>
      </c>
      <c r="AY192" s="18" t="s">
        <v>201</v>
      </c>
      <c r="BE192" s="162">
        <f t="shared" si="14"/>
        <v>0</v>
      </c>
      <c r="BF192" s="162">
        <f t="shared" si="15"/>
        <v>0</v>
      </c>
      <c r="BG192" s="162">
        <f t="shared" si="16"/>
        <v>0</v>
      </c>
      <c r="BH192" s="162">
        <f t="shared" si="17"/>
        <v>0</v>
      </c>
      <c r="BI192" s="162">
        <f t="shared" si="18"/>
        <v>0</v>
      </c>
      <c r="BJ192" s="18" t="s">
        <v>82</v>
      </c>
      <c r="BK192" s="162">
        <f t="shared" si="19"/>
        <v>0</v>
      </c>
      <c r="BL192" s="18" t="s">
        <v>126</v>
      </c>
      <c r="BM192" s="161" t="s">
        <v>832</v>
      </c>
    </row>
    <row r="193" spans="1:65" s="2" customFormat="1" ht="16.5" customHeight="1">
      <c r="A193" s="33"/>
      <c r="B193" s="149"/>
      <c r="C193" s="150" t="s">
        <v>570</v>
      </c>
      <c r="D193" s="150" t="s">
        <v>203</v>
      </c>
      <c r="E193" s="151" t="s">
        <v>3247</v>
      </c>
      <c r="F193" s="152" t="s">
        <v>3248</v>
      </c>
      <c r="G193" s="153" t="s">
        <v>2137</v>
      </c>
      <c r="H193" s="154">
        <v>33</v>
      </c>
      <c r="I193" s="155"/>
      <c r="J193" s="156">
        <f t="shared" si="10"/>
        <v>0</v>
      </c>
      <c r="K193" s="152" t="s">
        <v>1</v>
      </c>
      <c r="L193" s="34"/>
      <c r="M193" s="157" t="s">
        <v>1</v>
      </c>
      <c r="N193" s="158" t="s">
        <v>41</v>
      </c>
      <c r="O193" s="59"/>
      <c r="P193" s="159">
        <f t="shared" si="11"/>
        <v>0</v>
      </c>
      <c r="Q193" s="159">
        <v>0</v>
      </c>
      <c r="R193" s="159">
        <f t="shared" si="12"/>
        <v>0</v>
      </c>
      <c r="S193" s="159">
        <v>0</v>
      </c>
      <c r="T193" s="160">
        <f t="shared" si="1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1" t="s">
        <v>126</v>
      </c>
      <c r="AT193" s="161" t="s">
        <v>203</v>
      </c>
      <c r="AU193" s="161" t="s">
        <v>84</v>
      </c>
      <c r="AY193" s="18" t="s">
        <v>201</v>
      </c>
      <c r="BE193" s="162">
        <f t="shared" si="14"/>
        <v>0</v>
      </c>
      <c r="BF193" s="162">
        <f t="shared" si="15"/>
        <v>0</v>
      </c>
      <c r="BG193" s="162">
        <f t="shared" si="16"/>
        <v>0</v>
      </c>
      <c r="BH193" s="162">
        <f t="shared" si="17"/>
        <v>0</v>
      </c>
      <c r="BI193" s="162">
        <f t="shared" si="18"/>
        <v>0</v>
      </c>
      <c r="BJ193" s="18" t="s">
        <v>82</v>
      </c>
      <c r="BK193" s="162">
        <f t="shared" si="19"/>
        <v>0</v>
      </c>
      <c r="BL193" s="18" t="s">
        <v>126</v>
      </c>
      <c r="BM193" s="161" t="s">
        <v>842</v>
      </c>
    </row>
    <row r="194" spans="1:65" s="12" customFormat="1" ht="25.9" customHeight="1">
      <c r="B194" s="136"/>
      <c r="D194" s="137" t="s">
        <v>75</v>
      </c>
      <c r="E194" s="138" t="s">
        <v>2079</v>
      </c>
      <c r="F194" s="138" t="s">
        <v>3249</v>
      </c>
      <c r="I194" s="139"/>
      <c r="J194" s="140">
        <f>BK194</f>
        <v>0</v>
      </c>
      <c r="L194" s="136"/>
      <c r="M194" s="141"/>
      <c r="N194" s="142"/>
      <c r="O194" s="142"/>
      <c r="P194" s="143">
        <f>P195+P201</f>
        <v>0</v>
      </c>
      <c r="Q194" s="142"/>
      <c r="R194" s="143">
        <f>R195+R201</f>
        <v>0</v>
      </c>
      <c r="S194" s="142"/>
      <c r="T194" s="144">
        <f>T195+T201</f>
        <v>0</v>
      </c>
      <c r="AR194" s="137" t="s">
        <v>82</v>
      </c>
      <c r="AT194" s="145" t="s">
        <v>75</v>
      </c>
      <c r="AU194" s="145" t="s">
        <v>76</v>
      </c>
      <c r="AY194" s="137" t="s">
        <v>201</v>
      </c>
      <c r="BK194" s="146">
        <f>BK195+BK201</f>
        <v>0</v>
      </c>
    </row>
    <row r="195" spans="1:65" s="12" customFormat="1" ht="22.9" customHeight="1">
      <c r="B195" s="136"/>
      <c r="D195" s="137" t="s">
        <v>75</v>
      </c>
      <c r="E195" s="147" t="s">
        <v>3250</v>
      </c>
      <c r="F195" s="147" t="s">
        <v>3224</v>
      </c>
      <c r="I195" s="139"/>
      <c r="J195" s="148">
        <f>BK195</f>
        <v>0</v>
      </c>
      <c r="L195" s="136"/>
      <c r="M195" s="141"/>
      <c r="N195" s="142"/>
      <c r="O195" s="142"/>
      <c r="P195" s="143">
        <f>SUM(P196:P200)</f>
        <v>0</v>
      </c>
      <c r="Q195" s="142"/>
      <c r="R195" s="143">
        <f>SUM(R196:R200)</f>
        <v>0</v>
      </c>
      <c r="S195" s="142"/>
      <c r="T195" s="144">
        <f>SUM(T196:T200)</f>
        <v>0</v>
      </c>
      <c r="AR195" s="137" t="s">
        <v>82</v>
      </c>
      <c r="AT195" s="145" t="s">
        <v>75</v>
      </c>
      <c r="AU195" s="145" t="s">
        <v>82</v>
      </c>
      <c r="AY195" s="137" t="s">
        <v>201</v>
      </c>
      <c r="BK195" s="146">
        <f>SUM(BK196:BK200)</f>
        <v>0</v>
      </c>
    </row>
    <row r="196" spans="1:65" s="2" customFormat="1" ht="16.5" customHeight="1">
      <c r="A196" s="33"/>
      <c r="B196" s="149"/>
      <c r="C196" s="150" t="s">
        <v>579</v>
      </c>
      <c r="D196" s="150" t="s">
        <v>203</v>
      </c>
      <c r="E196" s="151" t="s">
        <v>3251</v>
      </c>
      <c r="F196" s="152" t="s">
        <v>3226</v>
      </c>
      <c r="G196" s="153" t="s">
        <v>405</v>
      </c>
      <c r="H196" s="154">
        <v>12</v>
      </c>
      <c r="I196" s="155"/>
      <c r="J196" s="156">
        <f>ROUND(I196*H196,2)</f>
        <v>0</v>
      </c>
      <c r="K196" s="152" t="s">
        <v>1</v>
      </c>
      <c r="L196" s="34"/>
      <c r="M196" s="157" t="s">
        <v>1</v>
      </c>
      <c r="N196" s="158" t="s">
        <v>41</v>
      </c>
      <c r="O196" s="59"/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1" t="s">
        <v>126</v>
      </c>
      <c r="AT196" s="161" t="s">
        <v>203</v>
      </c>
      <c r="AU196" s="161" t="s">
        <v>84</v>
      </c>
      <c r="AY196" s="18" t="s">
        <v>201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8" t="s">
        <v>82</v>
      </c>
      <c r="BK196" s="162">
        <f>ROUND(I196*H196,2)</f>
        <v>0</v>
      </c>
      <c r="BL196" s="18" t="s">
        <v>126</v>
      </c>
      <c r="BM196" s="161" t="s">
        <v>852</v>
      </c>
    </row>
    <row r="197" spans="1:65" s="2" customFormat="1" ht="16.5" customHeight="1">
      <c r="A197" s="33"/>
      <c r="B197" s="149"/>
      <c r="C197" s="150" t="s">
        <v>586</v>
      </c>
      <c r="D197" s="150" t="s">
        <v>203</v>
      </c>
      <c r="E197" s="151" t="s">
        <v>3252</v>
      </c>
      <c r="F197" s="152" t="s">
        <v>3228</v>
      </c>
      <c r="G197" s="153" t="s">
        <v>405</v>
      </c>
      <c r="H197" s="154">
        <v>18</v>
      </c>
      <c r="I197" s="155"/>
      <c r="J197" s="156">
        <f>ROUND(I197*H197,2)</f>
        <v>0</v>
      </c>
      <c r="K197" s="152" t="s">
        <v>1</v>
      </c>
      <c r="L197" s="34"/>
      <c r="M197" s="157" t="s">
        <v>1</v>
      </c>
      <c r="N197" s="158" t="s">
        <v>41</v>
      </c>
      <c r="O197" s="59"/>
      <c r="P197" s="159">
        <f>O197*H197</f>
        <v>0</v>
      </c>
      <c r="Q197" s="159">
        <v>0</v>
      </c>
      <c r="R197" s="159">
        <f>Q197*H197</f>
        <v>0</v>
      </c>
      <c r="S197" s="159">
        <v>0</v>
      </c>
      <c r="T197" s="160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1" t="s">
        <v>126</v>
      </c>
      <c r="AT197" s="161" t="s">
        <v>203</v>
      </c>
      <c r="AU197" s="161" t="s">
        <v>84</v>
      </c>
      <c r="AY197" s="18" t="s">
        <v>201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8" t="s">
        <v>82</v>
      </c>
      <c r="BK197" s="162">
        <f>ROUND(I197*H197,2)</f>
        <v>0</v>
      </c>
      <c r="BL197" s="18" t="s">
        <v>126</v>
      </c>
      <c r="BM197" s="161" t="s">
        <v>864</v>
      </c>
    </row>
    <row r="198" spans="1:65" s="2" customFormat="1" ht="16.5" customHeight="1">
      <c r="A198" s="33"/>
      <c r="B198" s="149"/>
      <c r="C198" s="150" t="s">
        <v>593</v>
      </c>
      <c r="D198" s="150" t="s">
        <v>203</v>
      </c>
      <c r="E198" s="151" t="s">
        <v>3253</v>
      </c>
      <c r="F198" s="152" t="s">
        <v>3230</v>
      </c>
      <c r="G198" s="153" t="s">
        <v>405</v>
      </c>
      <c r="H198" s="154">
        <v>18</v>
      </c>
      <c r="I198" s="155"/>
      <c r="J198" s="156">
        <f>ROUND(I198*H198,2)</f>
        <v>0</v>
      </c>
      <c r="K198" s="152" t="s">
        <v>1</v>
      </c>
      <c r="L198" s="34"/>
      <c r="M198" s="157" t="s">
        <v>1</v>
      </c>
      <c r="N198" s="158" t="s">
        <v>41</v>
      </c>
      <c r="O198" s="59"/>
      <c r="P198" s="159">
        <f>O198*H198</f>
        <v>0</v>
      </c>
      <c r="Q198" s="159">
        <v>0</v>
      </c>
      <c r="R198" s="159">
        <f>Q198*H198</f>
        <v>0</v>
      </c>
      <c r="S198" s="159">
        <v>0</v>
      </c>
      <c r="T198" s="160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1" t="s">
        <v>126</v>
      </c>
      <c r="AT198" s="161" t="s">
        <v>203</v>
      </c>
      <c r="AU198" s="161" t="s">
        <v>84</v>
      </c>
      <c r="AY198" s="18" t="s">
        <v>201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18" t="s">
        <v>82</v>
      </c>
      <c r="BK198" s="162">
        <f>ROUND(I198*H198,2)</f>
        <v>0</v>
      </c>
      <c r="BL198" s="18" t="s">
        <v>126</v>
      </c>
      <c r="BM198" s="161" t="s">
        <v>874</v>
      </c>
    </row>
    <row r="199" spans="1:65" s="2" customFormat="1" ht="16.5" customHeight="1">
      <c r="A199" s="33"/>
      <c r="B199" s="149"/>
      <c r="C199" s="150" t="s">
        <v>598</v>
      </c>
      <c r="D199" s="150" t="s">
        <v>203</v>
      </c>
      <c r="E199" s="151" t="s">
        <v>3254</v>
      </c>
      <c r="F199" s="152" t="s">
        <v>3232</v>
      </c>
      <c r="G199" s="153" t="s">
        <v>405</v>
      </c>
      <c r="H199" s="154">
        <v>1</v>
      </c>
      <c r="I199" s="155"/>
      <c r="J199" s="156">
        <f>ROUND(I199*H199,2)</f>
        <v>0</v>
      </c>
      <c r="K199" s="152" t="s">
        <v>1</v>
      </c>
      <c r="L199" s="34"/>
      <c r="M199" s="157" t="s">
        <v>1</v>
      </c>
      <c r="N199" s="158" t="s">
        <v>41</v>
      </c>
      <c r="O199" s="59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1" t="s">
        <v>126</v>
      </c>
      <c r="AT199" s="161" t="s">
        <v>203</v>
      </c>
      <c r="AU199" s="161" t="s">
        <v>84</v>
      </c>
      <c r="AY199" s="18" t="s">
        <v>201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8" t="s">
        <v>82</v>
      </c>
      <c r="BK199" s="162">
        <f>ROUND(I199*H199,2)</f>
        <v>0</v>
      </c>
      <c r="BL199" s="18" t="s">
        <v>126</v>
      </c>
      <c r="BM199" s="161" t="s">
        <v>887</v>
      </c>
    </row>
    <row r="200" spans="1:65" s="2" customFormat="1" ht="16.5" customHeight="1">
      <c r="A200" s="33"/>
      <c r="B200" s="149"/>
      <c r="C200" s="150" t="s">
        <v>603</v>
      </c>
      <c r="D200" s="150" t="s">
        <v>203</v>
      </c>
      <c r="E200" s="151" t="s">
        <v>3255</v>
      </c>
      <c r="F200" s="152" t="s">
        <v>3256</v>
      </c>
      <c r="G200" s="153" t="s">
        <v>405</v>
      </c>
      <c r="H200" s="154">
        <v>1</v>
      </c>
      <c r="I200" s="155"/>
      <c r="J200" s="156">
        <f>ROUND(I200*H200,2)</f>
        <v>0</v>
      </c>
      <c r="K200" s="152" t="s">
        <v>1</v>
      </c>
      <c r="L200" s="34"/>
      <c r="M200" s="157" t="s">
        <v>1</v>
      </c>
      <c r="N200" s="158" t="s">
        <v>41</v>
      </c>
      <c r="O200" s="59"/>
      <c r="P200" s="159">
        <f>O200*H200</f>
        <v>0</v>
      </c>
      <c r="Q200" s="159">
        <v>0</v>
      </c>
      <c r="R200" s="159">
        <f>Q200*H200</f>
        <v>0</v>
      </c>
      <c r="S200" s="159">
        <v>0</v>
      </c>
      <c r="T200" s="160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1" t="s">
        <v>126</v>
      </c>
      <c r="AT200" s="161" t="s">
        <v>203</v>
      </c>
      <c r="AU200" s="161" t="s">
        <v>84</v>
      </c>
      <c r="AY200" s="18" t="s">
        <v>201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18" t="s">
        <v>82</v>
      </c>
      <c r="BK200" s="162">
        <f>ROUND(I200*H200,2)</f>
        <v>0</v>
      </c>
      <c r="BL200" s="18" t="s">
        <v>126</v>
      </c>
      <c r="BM200" s="161" t="s">
        <v>897</v>
      </c>
    </row>
    <row r="201" spans="1:65" s="12" customFormat="1" ht="22.9" customHeight="1">
      <c r="B201" s="136"/>
      <c r="D201" s="137" t="s">
        <v>75</v>
      </c>
      <c r="E201" s="147" t="s">
        <v>3257</v>
      </c>
      <c r="F201" s="147" t="s">
        <v>3236</v>
      </c>
      <c r="I201" s="139"/>
      <c r="J201" s="148">
        <f>BK201</f>
        <v>0</v>
      </c>
      <c r="L201" s="136"/>
      <c r="M201" s="141"/>
      <c r="N201" s="142"/>
      <c r="O201" s="142"/>
      <c r="P201" s="143">
        <f>SUM(P202:P207)</f>
        <v>0</v>
      </c>
      <c r="Q201" s="142"/>
      <c r="R201" s="143">
        <f>SUM(R202:R207)</f>
        <v>0</v>
      </c>
      <c r="S201" s="142"/>
      <c r="T201" s="144">
        <f>SUM(T202:T207)</f>
        <v>0</v>
      </c>
      <c r="AR201" s="137" t="s">
        <v>82</v>
      </c>
      <c r="AT201" s="145" t="s">
        <v>75</v>
      </c>
      <c r="AU201" s="145" t="s">
        <v>82</v>
      </c>
      <c r="AY201" s="137" t="s">
        <v>201</v>
      </c>
      <c r="BK201" s="146">
        <f>SUM(BK202:BK207)</f>
        <v>0</v>
      </c>
    </row>
    <row r="202" spans="1:65" s="2" customFormat="1" ht="16.5" customHeight="1">
      <c r="A202" s="33"/>
      <c r="B202" s="149"/>
      <c r="C202" s="150" t="s">
        <v>616</v>
      </c>
      <c r="D202" s="150" t="s">
        <v>203</v>
      </c>
      <c r="E202" s="151" t="s">
        <v>3258</v>
      </c>
      <c r="F202" s="152" t="s">
        <v>3238</v>
      </c>
      <c r="G202" s="153" t="s">
        <v>2137</v>
      </c>
      <c r="H202" s="154">
        <v>10</v>
      </c>
      <c r="I202" s="155"/>
      <c r="J202" s="156">
        <f t="shared" ref="J202:J207" si="20">ROUND(I202*H202,2)</f>
        <v>0</v>
      </c>
      <c r="K202" s="152" t="s">
        <v>1</v>
      </c>
      <c r="L202" s="34"/>
      <c r="M202" s="157" t="s">
        <v>1</v>
      </c>
      <c r="N202" s="158" t="s">
        <v>41</v>
      </c>
      <c r="O202" s="59"/>
      <c r="P202" s="159">
        <f t="shared" ref="P202:P207" si="21">O202*H202</f>
        <v>0</v>
      </c>
      <c r="Q202" s="159">
        <v>0</v>
      </c>
      <c r="R202" s="159">
        <f t="shared" ref="R202:R207" si="22">Q202*H202</f>
        <v>0</v>
      </c>
      <c r="S202" s="159">
        <v>0</v>
      </c>
      <c r="T202" s="160">
        <f t="shared" ref="T202:T207" si="23"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1" t="s">
        <v>126</v>
      </c>
      <c r="AT202" s="161" t="s">
        <v>203</v>
      </c>
      <c r="AU202" s="161" t="s">
        <v>84</v>
      </c>
      <c r="AY202" s="18" t="s">
        <v>201</v>
      </c>
      <c r="BE202" s="162">
        <f t="shared" ref="BE202:BE207" si="24">IF(N202="základní",J202,0)</f>
        <v>0</v>
      </c>
      <c r="BF202" s="162">
        <f t="shared" ref="BF202:BF207" si="25">IF(N202="snížená",J202,0)</f>
        <v>0</v>
      </c>
      <c r="BG202" s="162">
        <f t="shared" ref="BG202:BG207" si="26">IF(N202="zákl. přenesená",J202,0)</f>
        <v>0</v>
      </c>
      <c r="BH202" s="162">
        <f t="shared" ref="BH202:BH207" si="27">IF(N202="sníž. přenesená",J202,0)</f>
        <v>0</v>
      </c>
      <c r="BI202" s="162">
        <f t="shared" ref="BI202:BI207" si="28">IF(N202="nulová",J202,0)</f>
        <v>0</v>
      </c>
      <c r="BJ202" s="18" t="s">
        <v>82</v>
      </c>
      <c r="BK202" s="162">
        <f t="shared" ref="BK202:BK207" si="29">ROUND(I202*H202,2)</f>
        <v>0</v>
      </c>
      <c r="BL202" s="18" t="s">
        <v>126</v>
      </c>
      <c r="BM202" s="161" t="s">
        <v>907</v>
      </c>
    </row>
    <row r="203" spans="1:65" s="2" customFormat="1" ht="16.5" customHeight="1">
      <c r="A203" s="33"/>
      <c r="B203" s="149"/>
      <c r="C203" s="150" t="s">
        <v>622</v>
      </c>
      <c r="D203" s="150" t="s">
        <v>203</v>
      </c>
      <c r="E203" s="151" t="s">
        <v>3259</v>
      </c>
      <c r="F203" s="152" t="s">
        <v>3240</v>
      </c>
      <c r="G203" s="153" t="s">
        <v>2137</v>
      </c>
      <c r="H203" s="154">
        <v>12</v>
      </c>
      <c r="I203" s="155"/>
      <c r="J203" s="156">
        <f t="shared" si="20"/>
        <v>0</v>
      </c>
      <c r="K203" s="152" t="s">
        <v>1</v>
      </c>
      <c r="L203" s="34"/>
      <c r="M203" s="157" t="s">
        <v>1</v>
      </c>
      <c r="N203" s="158" t="s">
        <v>41</v>
      </c>
      <c r="O203" s="59"/>
      <c r="P203" s="159">
        <f t="shared" si="21"/>
        <v>0</v>
      </c>
      <c r="Q203" s="159">
        <v>0</v>
      </c>
      <c r="R203" s="159">
        <f t="shared" si="22"/>
        <v>0</v>
      </c>
      <c r="S203" s="159">
        <v>0</v>
      </c>
      <c r="T203" s="160">
        <f t="shared" si="2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1" t="s">
        <v>126</v>
      </c>
      <c r="AT203" s="161" t="s">
        <v>203</v>
      </c>
      <c r="AU203" s="161" t="s">
        <v>84</v>
      </c>
      <c r="AY203" s="18" t="s">
        <v>201</v>
      </c>
      <c r="BE203" s="162">
        <f t="shared" si="24"/>
        <v>0</v>
      </c>
      <c r="BF203" s="162">
        <f t="shared" si="25"/>
        <v>0</v>
      </c>
      <c r="BG203" s="162">
        <f t="shared" si="26"/>
        <v>0</v>
      </c>
      <c r="BH203" s="162">
        <f t="shared" si="27"/>
        <v>0</v>
      </c>
      <c r="BI203" s="162">
        <f t="shared" si="28"/>
        <v>0</v>
      </c>
      <c r="BJ203" s="18" t="s">
        <v>82</v>
      </c>
      <c r="BK203" s="162">
        <f t="shared" si="29"/>
        <v>0</v>
      </c>
      <c r="BL203" s="18" t="s">
        <v>126</v>
      </c>
      <c r="BM203" s="161" t="s">
        <v>915</v>
      </c>
    </row>
    <row r="204" spans="1:65" s="2" customFormat="1" ht="16.5" customHeight="1">
      <c r="A204" s="33"/>
      <c r="B204" s="149"/>
      <c r="C204" s="150" t="s">
        <v>627</v>
      </c>
      <c r="D204" s="150" t="s">
        <v>203</v>
      </c>
      <c r="E204" s="151" t="s">
        <v>3260</v>
      </c>
      <c r="F204" s="152" t="s">
        <v>3242</v>
      </c>
      <c r="G204" s="153" t="s">
        <v>2137</v>
      </c>
      <c r="H204" s="154">
        <v>4</v>
      </c>
      <c r="I204" s="155"/>
      <c r="J204" s="156">
        <f t="shared" si="20"/>
        <v>0</v>
      </c>
      <c r="K204" s="152" t="s">
        <v>1</v>
      </c>
      <c r="L204" s="34"/>
      <c r="M204" s="157" t="s">
        <v>1</v>
      </c>
      <c r="N204" s="158" t="s">
        <v>41</v>
      </c>
      <c r="O204" s="59"/>
      <c r="P204" s="159">
        <f t="shared" si="21"/>
        <v>0</v>
      </c>
      <c r="Q204" s="159">
        <v>0</v>
      </c>
      <c r="R204" s="159">
        <f t="shared" si="22"/>
        <v>0</v>
      </c>
      <c r="S204" s="159">
        <v>0</v>
      </c>
      <c r="T204" s="160">
        <f t="shared" si="2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1" t="s">
        <v>126</v>
      </c>
      <c r="AT204" s="161" t="s">
        <v>203</v>
      </c>
      <c r="AU204" s="161" t="s">
        <v>84</v>
      </c>
      <c r="AY204" s="18" t="s">
        <v>201</v>
      </c>
      <c r="BE204" s="162">
        <f t="shared" si="24"/>
        <v>0</v>
      </c>
      <c r="BF204" s="162">
        <f t="shared" si="25"/>
        <v>0</v>
      </c>
      <c r="BG204" s="162">
        <f t="shared" si="26"/>
        <v>0</v>
      </c>
      <c r="BH204" s="162">
        <f t="shared" si="27"/>
        <v>0</v>
      </c>
      <c r="BI204" s="162">
        <f t="shared" si="28"/>
        <v>0</v>
      </c>
      <c r="BJ204" s="18" t="s">
        <v>82</v>
      </c>
      <c r="BK204" s="162">
        <f t="shared" si="29"/>
        <v>0</v>
      </c>
      <c r="BL204" s="18" t="s">
        <v>126</v>
      </c>
      <c r="BM204" s="161" t="s">
        <v>926</v>
      </c>
    </row>
    <row r="205" spans="1:65" s="2" customFormat="1" ht="16.5" customHeight="1">
      <c r="A205" s="33"/>
      <c r="B205" s="149"/>
      <c r="C205" s="150" t="s">
        <v>631</v>
      </c>
      <c r="D205" s="150" t="s">
        <v>203</v>
      </c>
      <c r="E205" s="151" t="s">
        <v>3261</v>
      </c>
      <c r="F205" s="152" t="s">
        <v>3244</v>
      </c>
      <c r="G205" s="153" t="s">
        <v>2137</v>
      </c>
      <c r="H205" s="154">
        <v>23</v>
      </c>
      <c r="I205" s="155"/>
      <c r="J205" s="156">
        <f t="shared" si="20"/>
        <v>0</v>
      </c>
      <c r="K205" s="152" t="s">
        <v>1</v>
      </c>
      <c r="L205" s="34"/>
      <c r="M205" s="157" t="s">
        <v>1</v>
      </c>
      <c r="N205" s="158" t="s">
        <v>41</v>
      </c>
      <c r="O205" s="59"/>
      <c r="P205" s="159">
        <f t="shared" si="21"/>
        <v>0</v>
      </c>
      <c r="Q205" s="159">
        <v>0</v>
      </c>
      <c r="R205" s="159">
        <f t="shared" si="22"/>
        <v>0</v>
      </c>
      <c r="S205" s="159">
        <v>0</v>
      </c>
      <c r="T205" s="160">
        <f t="shared" si="2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1" t="s">
        <v>126</v>
      </c>
      <c r="AT205" s="161" t="s">
        <v>203</v>
      </c>
      <c r="AU205" s="161" t="s">
        <v>84</v>
      </c>
      <c r="AY205" s="18" t="s">
        <v>201</v>
      </c>
      <c r="BE205" s="162">
        <f t="shared" si="24"/>
        <v>0</v>
      </c>
      <c r="BF205" s="162">
        <f t="shared" si="25"/>
        <v>0</v>
      </c>
      <c r="BG205" s="162">
        <f t="shared" si="26"/>
        <v>0</v>
      </c>
      <c r="BH205" s="162">
        <f t="shared" si="27"/>
        <v>0</v>
      </c>
      <c r="BI205" s="162">
        <f t="shared" si="28"/>
        <v>0</v>
      </c>
      <c r="BJ205" s="18" t="s">
        <v>82</v>
      </c>
      <c r="BK205" s="162">
        <f t="shared" si="29"/>
        <v>0</v>
      </c>
      <c r="BL205" s="18" t="s">
        <v>126</v>
      </c>
      <c r="BM205" s="161" t="s">
        <v>940</v>
      </c>
    </row>
    <row r="206" spans="1:65" s="2" customFormat="1" ht="16.5" customHeight="1">
      <c r="A206" s="33"/>
      <c r="B206" s="149"/>
      <c r="C206" s="150" t="s">
        <v>635</v>
      </c>
      <c r="D206" s="150" t="s">
        <v>203</v>
      </c>
      <c r="E206" s="151" t="s">
        <v>3262</v>
      </c>
      <c r="F206" s="152" t="s">
        <v>3263</v>
      </c>
      <c r="G206" s="153" t="s">
        <v>2137</v>
      </c>
      <c r="H206" s="154">
        <v>1</v>
      </c>
      <c r="I206" s="155"/>
      <c r="J206" s="156">
        <f t="shared" si="20"/>
        <v>0</v>
      </c>
      <c r="K206" s="152" t="s">
        <v>1</v>
      </c>
      <c r="L206" s="34"/>
      <c r="M206" s="157" t="s">
        <v>1</v>
      </c>
      <c r="N206" s="158" t="s">
        <v>41</v>
      </c>
      <c r="O206" s="59"/>
      <c r="P206" s="159">
        <f t="shared" si="21"/>
        <v>0</v>
      </c>
      <c r="Q206" s="159">
        <v>0</v>
      </c>
      <c r="R206" s="159">
        <f t="shared" si="22"/>
        <v>0</v>
      </c>
      <c r="S206" s="159">
        <v>0</v>
      </c>
      <c r="T206" s="160">
        <f t="shared" si="2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1" t="s">
        <v>126</v>
      </c>
      <c r="AT206" s="161" t="s">
        <v>203</v>
      </c>
      <c r="AU206" s="161" t="s">
        <v>84</v>
      </c>
      <c r="AY206" s="18" t="s">
        <v>201</v>
      </c>
      <c r="BE206" s="162">
        <f t="shared" si="24"/>
        <v>0</v>
      </c>
      <c r="BF206" s="162">
        <f t="shared" si="25"/>
        <v>0</v>
      </c>
      <c r="BG206" s="162">
        <f t="shared" si="26"/>
        <v>0</v>
      </c>
      <c r="BH206" s="162">
        <f t="shared" si="27"/>
        <v>0</v>
      </c>
      <c r="BI206" s="162">
        <f t="shared" si="28"/>
        <v>0</v>
      </c>
      <c r="BJ206" s="18" t="s">
        <v>82</v>
      </c>
      <c r="BK206" s="162">
        <f t="shared" si="29"/>
        <v>0</v>
      </c>
      <c r="BL206" s="18" t="s">
        <v>126</v>
      </c>
      <c r="BM206" s="161" t="s">
        <v>950</v>
      </c>
    </row>
    <row r="207" spans="1:65" s="2" customFormat="1" ht="16.5" customHeight="1">
      <c r="A207" s="33"/>
      <c r="B207" s="149"/>
      <c r="C207" s="150" t="s">
        <v>642</v>
      </c>
      <c r="D207" s="150" t="s">
        <v>203</v>
      </c>
      <c r="E207" s="151" t="s">
        <v>3264</v>
      </c>
      <c r="F207" s="152" t="s">
        <v>3246</v>
      </c>
      <c r="G207" s="153" t="s">
        <v>2137</v>
      </c>
      <c r="H207" s="154">
        <v>6</v>
      </c>
      <c r="I207" s="155"/>
      <c r="J207" s="156">
        <f t="shared" si="20"/>
        <v>0</v>
      </c>
      <c r="K207" s="152" t="s">
        <v>1</v>
      </c>
      <c r="L207" s="34"/>
      <c r="M207" s="157" t="s">
        <v>1</v>
      </c>
      <c r="N207" s="158" t="s">
        <v>41</v>
      </c>
      <c r="O207" s="59"/>
      <c r="P207" s="159">
        <f t="shared" si="21"/>
        <v>0</v>
      </c>
      <c r="Q207" s="159">
        <v>0</v>
      </c>
      <c r="R207" s="159">
        <f t="shared" si="22"/>
        <v>0</v>
      </c>
      <c r="S207" s="159">
        <v>0</v>
      </c>
      <c r="T207" s="160">
        <f t="shared" si="2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1" t="s">
        <v>126</v>
      </c>
      <c r="AT207" s="161" t="s">
        <v>203</v>
      </c>
      <c r="AU207" s="161" t="s">
        <v>84</v>
      </c>
      <c r="AY207" s="18" t="s">
        <v>201</v>
      </c>
      <c r="BE207" s="162">
        <f t="shared" si="24"/>
        <v>0</v>
      </c>
      <c r="BF207" s="162">
        <f t="shared" si="25"/>
        <v>0</v>
      </c>
      <c r="BG207" s="162">
        <f t="shared" si="26"/>
        <v>0</v>
      </c>
      <c r="BH207" s="162">
        <f t="shared" si="27"/>
        <v>0</v>
      </c>
      <c r="BI207" s="162">
        <f t="shared" si="28"/>
        <v>0</v>
      </c>
      <c r="BJ207" s="18" t="s">
        <v>82</v>
      </c>
      <c r="BK207" s="162">
        <f t="shared" si="29"/>
        <v>0</v>
      </c>
      <c r="BL207" s="18" t="s">
        <v>126</v>
      </c>
      <c r="BM207" s="161" t="s">
        <v>960</v>
      </c>
    </row>
    <row r="208" spans="1:65" s="12" customFormat="1" ht="25.9" customHeight="1">
      <c r="B208" s="136"/>
      <c r="D208" s="137" t="s">
        <v>75</v>
      </c>
      <c r="E208" s="138" t="s">
        <v>2101</v>
      </c>
      <c r="F208" s="138" t="s">
        <v>3265</v>
      </c>
      <c r="I208" s="139"/>
      <c r="J208" s="140">
        <f>BK208</f>
        <v>0</v>
      </c>
      <c r="L208" s="136"/>
      <c r="M208" s="141"/>
      <c r="N208" s="142"/>
      <c r="O208" s="142"/>
      <c r="P208" s="143">
        <f>SUM(P209:P212)</f>
        <v>0</v>
      </c>
      <c r="Q208" s="142"/>
      <c r="R208" s="143">
        <f>SUM(R209:R212)</f>
        <v>0</v>
      </c>
      <c r="S208" s="142"/>
      <c r="T208" s="144">
        <f>SUM(T209:T212)</f>
        <v>0</v>
      </c>
      <c r="AR208" s="137" t="s">
        <v>82</v>
      </c>
      <c r="AT208" s="145" t="s">
        <v>75</v>
      </c>
      <c r="AU208" s="145" t="s">
        <v>76</v>
      </c>
      <c r="AY208" s="137" t="s">
        <v>201</v>
      </c>
      <c r="BK208" s="146">
        <f>SUM(BK209:BK212)</f>
        <v>0</v>
      </c>
    </row>
    <row r="209" spans="1:65" s="2" customFormat="1" ht="16.5" customHeight="1">
      <c r="A209" s="33"/>
      <c r="B209" s="149"/>
      <c r="C209" s="150" t="s">
        <v>659</v>
      </c>
      <c r="D209" s="150" t="s">
        <v>203</v>
      </c>
      <c r="E209" s="151" t="s">
        <v>3266</v>
      </c>
      <c r="F209" s="152" t="s">
        <v>3267</v>
      </c>
      <c r="G209" s="153" t="s">
        <v>2137</v>
      </c>
      <c r="H209" s="154">
        <v>9</v>
      </c>
      <c r="I209" s="155"/>
      <c r="J209" s="156">
        <f>ROUND(I209*H209,2)</f>
        <v>0</v>
      </c>
      <c r="K209" s="152" t="s">
        <v>1</v>
      </c>
      <c r="L209" s="34"/>
      <c r="M209" s="157" t="s">
        <v>1</v>
      </c>
      <c r="N209" s="158" t="s">
        <v>41</v>
      </c>
      <c r="O209" s="59"/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1" t="s">
        <v>126</v>
      </c>
      <c r="AT209" s="161" t="s">
        <v>203</v>
      </c>
      <c r="AU209" s="161" t="s">
        <v>82</v>
      </c>
      <c r="AY209" s="18" t="s">
        <v>201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8" t="s">
        <v>82</v>
      </c>
      <c r="BK209" s="162">
        <f>ROUND(I209*H209,2)</f>
        <v>0</v>
      </c>
      <c r="BL209" s="18" t="s">
        <v>126</v>
      </c>
      <c r="BM209" s="161" t="s">
        <v>982</v>
      </c>
    </row>
    <row r="210" spans="1:65" s="2" customFormat="1" ht="16.5" customHeight="1">
      <c r="A210" s="33"/>
      <c r="B210" s="149"/>
      <c r="C210" s="150" t="s">
        <v>664</v>
      </c>
      <c r="D210" s="150" t="s">
        <v>203</v>
      </c>
      <c r="E210" s="151" t="s">
        <v>3268</v>
      </c>
      <c r="F210" s="152" t="s">
        <v>3269</v>
      </c>
      <c r="G210" s="153" t="s">
        <v>2137</v>
      </c>
      <c r="H210" s="154">
        <v>30</v>
      </c>
      <c r="I210" s="155"/>
      <c r="J210" s="156">
        <f>ROUND(I210*H210,2)</f>
        <v>0</v>
      </c>
      <c r="K210" s="152" t="s">
        <v>1</v>
      </c>
      <c r="L210" s="34"/>
      <c r="M210" s="157" t="s">
        <v>1</v>
      </c>
      <c r="N210" s="158" t="s">
        <v>41</v>
      </c>
      <c r="O210" s="59"/>
      <c r="P210" s="159">
        <f>O210*H210</f>
        <v>0</v>
      </c>
      <c r="Q210" s="159">
        <v>0</v>
      </c>
      <c r="R210" s="159">
        <f>Q210*H210</f>
        <v>0</v>
      </c>
      <c r="S210" s="159">
        <v>0</v>
      </c>
      <c r="T210" s="160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1" t="s">
        <v>126</v>
      </c>
      <c r="AT210" s="161" t="s">
        <v>203</v>
      </c>
      <c r="AU210" s="161" t="s">
        <v>82</v>
      </c>
      <c r="AY210" s="18" t="s">
        <v>201</v>
      </c>
      <c r="BE210" s="162">
        <f>IF(N210="základní",J210,0)</f>
        <v>0</v>
      </c>
      <c r="BF210" s="162">
        <f>IF(N210="snížená",J210,0)</f>
        <v>0</v>
      </c>
      <c r="BG210" s="162">
        <f>IF(N210="zákl. přenesená",J210,0)</f>
        <v>0</v>
      </c>
      <c r="BH210" s="162">
        <f>IF(N210="sníž. přenesená",J210,0)</f>
        <v>0</v>
      </c>
      <c r="BI210" s="162">
        <f>IF(N210="nulová",J210,0)</f>
        <v>0</v>
      </c>
      <c r="BJ210" s="18" t="s">
        <v>82</v>
      </c>
      <c r="BK210" s="162">
        <f>ROUND(I210*H210,2)</f>
        <v>0</v>
      </c>
      <c r="BL210" s="18" t="s">
        <v>126</v>
      </c>
      <c r="BM210" s="161" t="s">
        <v>993</v>
      </c>
    </row>
    <row r="211" spans="1:65" s="2" customFormat="1" ht="16.5" customHeight="1">
      <c r="A211" s="33"/>
      <c r="B211" s="149"/>
      <c r="C211" s="150" t="s">
        <v>668</v>
      </c>
      <c r="D211" s="150" t="s">
        <v>203</v>
      </c>
      <c r="E211" s="151" t="s">
        <v>3270</v>
      </c>
      <c r="F211" s="152" t="s">
        <v>3271</v>
      </c>
      <c r="G211" s="153" t="s">
        <v>2137</v>
      </c>
      <c r="H211" s="154">
        <v>10</v>
      </c>
      <c r="I211" s="155"/>
      <c r="J211" s="156">
        <f>ROUND(I211*H211,2)</f>
        <v>0</v>
      </c>
      <c r="K211" s="152" t="s">
        <v>1</v>
      </c>
      <c r="L211" s="34"/>
      <c r="M211" s="157" t="s">
        <v>1</v>
      </c>
      <c r="N211" s="158" t="s">
        <v>41</v>
      </c>
      <c r="O211" s="59"/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1" t="s">
        <v>126</v>
      </c>
      <c r="AT211" s="161" t="s">
        <v>203</v>
      </c>
      <c r="AU211" s="161" t="s">
        <v>82</v>
      </c>
      <c r="AY211" s="18" t="s">
        <v>201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8" t="s">
        <v>82</v>
      </c>
      <c r="BK211" s="162">
        <f>ROUND(I211*H211,2)</f>
        <v>0</v>
      </c>
      <c r="BL211" s="18" t="s">
        <v>126</v>
      </c>
      <c r="BM211" s="161" t="s">
        <v>1112</v>
      </c>
    </row>
    <row r="212" spans="1:65" s="2" customFormat="1" ht="16.5" customHeight="1">
      <c r="A212" s="33"/>
      <c r="B212" s="149"/>
      <c r="C212" s="150" t="s">
        <v>676</v>
      </c>
      <c r="D212" s="150" t="s">
        <v>203</v>
      </c>
      <c r="E212" s="151" t="s">
        <v>3272</v>
      </c>
      <c r="F212" s="152" t="s">
        <v>3273</v>
      </c>
      <c r="G212" s="153" t="s">
        <v>2137</v>
      </c>
      <c r="H212" s="154">
        <v>1</v>
      </c>
      <c r="I212" s="155"/>
      <c r="J212" s="156">
        <f>ROUND(I212*H212,2)</f>
        <v>0</v>
      </c>
      <c r="K212" s="152" t="s">
        <v>1</v>
      </c>
      <c r="L212" s="34"/>
      <c r="M212" s="157" t="s">
        <v>1</v>
      </c>
      <c r="N212" s="158" t="s">
        <v>41</v>
      </c>
      <c r="O212" s="59"/>
      <c r="P212" s="159">
        <f>O212*H212</f>
        <v>0</v>
      </c>
      <c r="Q212" s="159">
        <v>0</v>
      </c>
      <c r="R212" s="159">
        <f>Q212*H212</f>
        <v>0</v>
      </c>
      <c r="S212" s="159">
        <v>0</v>
      </c>
      <c r="T212" s="160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1" t="s">
        <v>126</v>
      </c>
      <c r="AT212" s="161" t="s">
        <v>203</v>
      </c>
      <c r="AU212" s="161" t="s">
        <v>82</v>
      </c>
      <c r="AY212" s="18" t="s">
        <v>201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8" t="s">
        <v>82</v>
      </c>
      <c r="BK212" s="162">
        <f>ROUND(I212*H212,2)</f>
        <v>0</v>
      </c>
      <c r="BL212" s="18" t="s">
        <v>126</v>
      </c>
      <c r="BM212" s="161" t="s">
        <v>1255</v>
      </c>
    </row>
    <row r="213" spans="1:65" s="12" customFormat="1" ht="25.9" customHeight="1">
      <c r="B213" s="136"/>
      <c r="D213" s="137" t="s">
        <v>75</v>
      </c>
      <c r="E213" s="138" t="s">
        <v>2103</v>
      </c>
      <c r="F213" s="138" t="s">
        <v>3274</v>
      </c>
      <c r="I213" s="139"/>
      <c r="J213" s="140">
        <f>BK213</f>
        <v>0</v>
      </c>
      <c r="L213" s="136"/>
      <c r="M213" s="141"/>
      <c r="N213" s="142"/>
      <c r="O213" s="142"/>
      <c r="P213" s="143">
        <f>P214+SUM(P215:P217)</f>
        <v>0</v>
      </c>
      <c r="Q213" s="142"/>
      <c r="R213" s="143">
        <f>R214+SUM(R215:R217)</f>
        <v>0</v>
      </c>
      <c r="S213" s="142"/>
      <c r="T213" s="144">
        <f>T214+SUM(T215:T217)</f>
        <v>0</v>
      </c>
      <c r="AR213" s="137" t="s">
        <v>82</v>
      </c>
      <c r="AT213" s="145" t="s">
        <v>75</v>
      </c>
      <c r="AU213" s="145" t="s">
        <v>76</v>
      </c>
      <c r="AY213" s="137" t="s">
        <v>201</v>
      </c>
      <c r="BK213" s="146">
        <f>BK214+SUM(BK215:BK217)</f>
        <v>0</v>
      </c>
    </row>
    <row r="214" spans="1:65" s="2" customFormat="1" ht="16.5" customHeight="1">
      <c r="A214" s="33"/>
      <c r="B214" s="149"/>
      <c r="C214" s="150" t="s">
        <v>680</v>
      </c>
      <c r="D214" s="150" t="s">
        <v>203</v>
      </c>
      <c r="E214" s="151" t="s">
        <v>3275</v>
      </c>
      <c r="F214" s="152" t="s">
        <v>3276</v>
      </c>
      <c r="G214" s="153" t="s">
        <v>405</v>
      </c>
      <c r="H214" s="154">
        <v>23</v>
      </c>
      <c r="I214" s="155"/>
      <c r="J214" s="156">
        <f>ROUND(I214*H214,2)</f>
        <v>0</v>
      </c>
      <c r="K214" s="152" t="s">
        <v>1</v>
      </c>
      <c r="L214" s="34"/>
      <c r="M214" s="157" t="s">
        <v>1</v>
      </c>
      <c r="N214" s="158" t="s">
        <v>41</v>
      </c>
      <c r="O214" s="59"/>
      <c r="P214" s="159">
        <f>O214*H214</f>
        <v>0</v>
      </c>
      <c r="Q214" s="159">
        <v>0</v>
      </c>
      <c r="R214" s="159">
        <f>Q214*H214</f>
        <v>0</v>
      </c>
      <c r="S214" s="159">
        <v>0</v>
      </c>
      <c r="T214" s="160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1" t="s">
        <v>126</v>
      </c>
      <c r="AT214" s="161" t="s">
        <v>203</v>
      </c>
      <c r="AU214" s="161" t="s">
        <v>82</v>
      </c>
      <c r="AY214" s="18" t="s">
        <v>201</v>
      </c>
      <c r="BE214" s="162">
        <f>IF(N214="základní",J214,0)</f>
        <v>0</v>
      </c>
      <c r="BF214" s="162">
        <f>IF(N214="snížená",J214,0)</f>
        <v>0</v>
      </c>
      <c r="BG214" s="162">
        <f>IF(N214="zákl. přenesená",J214,0)</f>
        <v>0</v>
      </c>
      <c r="BH214" s="162">
        <f>IF(N214="sníž. přenesená",J214,0)</f>
        <v>0</v>
      </c>
      <c r="BI214" s="162">
        <f>IF(N214="nulová",J214,0)</f>
        <v>0</v>
      </c>
      <c r="BJ214" s="18" t="s">
        <v>82</v>
      </c>
      <c r="BK214" s="162">
        <f>ROUND(I214*H214,2)</f>
        <v>0</v>
      </c>
      <c r="BL214" s="18" t="s">
        <v>126</v>
      </c>
      <c r="BM214" s="161" t="s">
        <v>1335</v>
      </c>
    </row>
    <row r="215" spans="1:65" s="2" customFormat="1" ht="16.5" customHeight="1">
      <c r="A215" s="33"/>
      <c r="B215" s="149"/>
      <c r="C215" s="150" t="s">
        <v>684</v>
      </c>
      <c r="D215" s="150" t="s">
        <v>203</v>
      </c>
      <c r="E215" s="151" t="s">
        <v>3277</v>
      </c>
      <c r="F215" s="152" t="s">
        <v>3278</v>
      </c>
      <c r="G215" s="153" t="s">
        <v>405</v>
      </c>
      <c r="H215" s="154">
        <v>33</v>
      </c>
      <c r="I215" s="155"/>
      <c r="J215" s="156">
        <f>ROUND(I215*H215,2)</f>
        <v>0</v>
      </c>
      <c r="K215" s="152" t="s">
        <v>1</v>
      </c>
      <c r="L215" s="34"/>
      <c r="M215" s="157" t="s">
        <v>1</v>
      </c>
      <c r="N215" s="158" t="s">
        <v>41</v>
      </c>
      <c r="O215" s="59"/>
      <c r="P215" s="159">
        <f>O215*H215</f>
        <v>0</v>
      </c>
      <c r="Q215" s="159">
        <v>0</v>
      </c>
      <c r="R215" s="159">
        <f>Q215*H215</f>
        <v>0</v>
      </c>
      <c r="S215" s="159">
        <v>0</v>
      </c>
      <c r="T215" s="160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1" t="s">
        <v>126</v>
      </c>
      <c r="AT215" s="161" t="s">
        <v>203</v>
      </c>
      <c r="AU215" s="161" t="s">
        <v>82</v>
      </c>
      <c r="AY215" s="18" t="s">
        <v>201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8" t="s">
        <v>82</v>
      </c>
      <c r="BK215" s="162">
        <f>ROUND(I215*H215,2)</f>
        <v>0</v>
      </c>
      <c r="BL215" s="18" t="s">
        <v>126</v>
      </c>
      <c r="BM215" s="161" t="s">
        <v>1369</v>
      </c>
    </row>
    <row r="216" spans="1:65" s="2" customFormat="1" ht="16.5" customHeight="1">
      <c r="A216" s="33"/>
      <c r="B216" s="149"/>
      <c r="C216" s="150" t="s">
        <v>689</v>
      </c>
      <c r="D216" s="150" t="s">
        <v>203</v>
      </c>
      <c r="E216" s="151" t="s">
        <v>3279</v>
      </c>
      <c r="F216" s="152" t="s">
        <v>3280</v>
      </c>
      <c r="G216" s="153" t="s">
        <v>405</v>
      </c>
      <c r="H216" s="154">
        <v>8</v>
      </c>
      <c r="I216" s="155"/>
      <c r="J216" s="156">
        <f>ROUND(I216*H216,2)</f>
        <v>0</v>
      </c>
      <c r="K216" s="152" t="s">
        <v>1</v>
      </c>
      <c r="L216" s="34"/>
      <c r="M216" s="157" t="s">
        <v>1</v>
      </c>
      <c r="N216" s="158" t="s">
        <v>41</v>
      </c>
      <c r="O216" s="59"/>
      <c r="P216" s="159">
        <f>O216*H216</f>
        <v>0</v>
      </c>
      <c r="Q216" s="159">
        <v>0</v>
      </c>
      <c r="R216" s="159">
        <f>Q216*H216</f>
        <v>0</v>
      </c>
      <c r="S216" s="159">
        <v>0</v>
      </c>
      <c r="T216" s="160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1" t="s">
        <v>126</v>
      </c>
      <c r="AT216" s="161" t="s">
        <v>203</v>
      </c>
      <c r="AU216" s="161" t="s">
        <v>82</v>
      </c>
      <c r="AY216" s="18" t="s">
        <v>201</v>
      </c>
      <c r="BE216" s="162">
        <f>IF(N216="základní",J216,0)</f>
        <v>0</v>
      </c>
      <c r="BF216" s="162">
        <f>IF(N216="snížená",J216,0)</f>
        <v>0</v>
      </c>
      <c r="BG216" s="162">
        <f>IF(N216="zákl. přenesená",J216,0)</f>
        <v>0</v>
      </c>
      <c r="BH216" s="162">
        <f>IF(N216="sníž. přenesená",J216,0)</f>
        <v>0</v>
      </c>
      <c r="BI216" s="162">
        <f>IF(N216="nulová",J216,0)</f>
        <v>0</v>
      </c>
      <c r="BJ216" s="18" t="s">
        <v>82</v>
      </c>
      <c r="BK216" s="162">
        <f>ROUND(I216*H216,2)</f>
        <v>0</v>
      </c>
      <c r="BL216" s="18" t="s">
        <v>126</v>
      </c>
      <c r="BM216" s="161" t="s">
        <v>1384</v>
      </c>
    </row>
    <row r="217" spans="1:65" s="12" customFormat="1" ht="22.9" customHeight="1">
      <c r="B217" s="136"/>
      <c r="D217" s="137" t="s">
        <v>75</v>
      </c>
      <c r="E217" s="147" t="s">
        <v>3281</v>
      </c>
      <c r="F217" s="147" t="s">
        <v>3282</v>
      </c>
      <c r="I217" s="139"/>
      <c r="J217" s="148">
        <f>BK217</f>
        <v>0</v>
      </c>
      <c r="L217" s="136"/>
      <c r="M217" s="141"/>
      <c r="N217" s="142"/>
      <c r="O217" s="142"/>
      <c r="P217" s="143">
        <f>SUM(P218:P219)</f>
        <v>0</v>
      </c>
      <c r="Q217" s="142"/>
      <c r="R217" s="143">
        <f>SUM(R218:R219)</f>
        <v>0</v>
      </c>
      <c r="S217" s="142"/>
      <c r="T217" s="144">
        <f>SUM(T218:T219)</f>
        <v>0</v>
      </c>
      <c r="AR217" s="137" t="s">
        <v>82</v>
      </c>
      <c r="AT217" s="145" t="s">
        <v>75</v>
      </c>
      <c r="AU217" s="145" t="s">
        <v>82</v>
      </c>
      <c r="AY217" s="137" t="s">
        <v>201</v>
      </c>
      <c r="BK217" s="146">
        <f>SUM(BK218:BK219)</f>
        <v>0</v>
      </c>
    </row>
    <row r="218" spans="1:65" s="2" customFormat="1" ht="16.5" customHeight="1">
      <c r="A218" s="33"/>
      <c r="B218" s="149"/>
      <c r="C218" s="150" t="s">
        <v>709</v>
      </c>
      <c r="D218" s="150" t="s">
        <v>203</v>
      </c>
      <c r="E218" s="151" t="s">
        <v>3283</v>
      </c>
      <c r="F218" s="152" t="s">
        <v>3284</v>
      </c>
      <c r="G218" s="153" t="s">
        <v>221</v>
      </c>
      <c r="H218" s="154">
        <v>1</v>
      </c>
      <c r="I218" s="155"/>
      <c r="J218" s="156">
        <f>ROUND(I218*H218,2)</f>
        <v>0</v>
      </c>
      <c r="K218" s="152" t="s">
        <v>1</v>
      </c>
      <c r="L218" s="34"/>
      <c r="M218" s="157" t="s">
        <v>1</v>
      </c>
      <c r="N218" s="158" t="s">
        <v>41</v>
      </c>
      <c r="O218" s="59"/>
      <c r="P218" s="159">
        <f>O218*H218</f>
        <v>0</v>
      </c>
      <c r="Q218" s="159">
        <v>0</v>
      </c>
      <c r="R218" s="159">
        <f>Q218*H218</f>
        <v>0</v>
      </c>
      <c r="S218" s="159">
        <v>0</v>
      </c>
      <c r="T218" s="160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1" t="s">
        <v>126</v>
      </c>
      <c r="AT218" s="161" t="s">
        <v>203</v>
      </c>
      <c r="AU218" s="161" t="s">
        <v>84</v>
      </c>
      <c r="AY218" s="18" t="s">
        <v>201</v>
      </c>
      <c r="BE218" s="162">
        <f>IF(N218="základní",J218,0)</f>
        <v>0</v>
      </c>
      <c r="BF218" s="162">
        <f>IF(N218="snížená",J218,0)</f>
        <v>0</v>
      </c>
      <c r="BG218" s="162">
        <f>IF(N218="zákl. přenesená",J218,0)</f>
        <v>0</v>
      </c>
      <c r="BH218" s="162">
        <f>IF(N218="sníž. přenesená",J218,0)</f>
        <v>0</v>
      </c>
      <c r="BI218" s="162">
        <f>IF(N218="nulová",J218,0)</f>
        <v>0</v>
      </c>
      <c r="BJ218" s="18" t="s">
        <v>82</v>
      </c>
      <c r="BK218" s="162">
        <f>ROUND(I218*H218,2)</f>
        <v>0</v>
      </c>
      <c r="BL218" s="18" t="s">
        <v>126</v>
      </c>
      <c r="BM218" s="161" t="s">
        <v>1401</v>
      </c>
    </row>
    <row r="219" spans="1:65" s="2" customFormat="1" ht="24.2" customHeight="1">
      <c r="A219" s="33"/>
      <c r="B219" s="149"/>
      <c r="C219" s="150" t="s">
        <v>713</v>
      </c>
      <c r="D219" s="150" t="s">
        <v>203</v>
      </c>
      <c r="E219" s="151" t="s">
        <v>3285</v>
      </c>
      <c r="F219" s="152" t="s">
        <v>3286</v>
      </c>
      <c r="G219" s="153" t="s">
        <v>221</v>
      </c>
      <c r="H219" s="154">
        <v>1</v>
      </c>
      <c r="I219" s="155"/>
      <c r="J219" s="156">
        <f>ROUND(I219*H219,2)</f>
        <v>0</v>
      </c>
      <c r="K219" s="152" t="s">
        <v>1</v>
      </c>
      <c r="L219" s="34"/>
      <c r="M219" s="157" t="s">
        <v>1</v>
      </c>
      <c r="N219" s="158" t="s">
        <v>41</v>
      </c>
      <c r="O219" s="59"/>
      <c r="P219" s="159">
        <f>O219*H219</f>
        <v>0</v>
      </c>
      <c r="Q219" s="159">
        <v>0</v>
      </c>
      <c r="R219" s="159">
        <f>Q219*H219</f>
        <v>0</v>
      </c>
      <c r="S219" s="159">
        <v>0</v>
      </c>
      <c r="T219" s="160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1" t="s">
        <v>126</v>
      </c>
      <c r="AT219" s="161" t="s">
        <v>203</v>
      </c>
      <c r="AU219" s="161" t="s">
        <v>84</v>
      </c>
      <c r="AY219" s="18" t="s">
        <v>201</v>
      </c>
      <c r="BE219" s="162">
        <f>IF(N219="základní",J219,0)</f>
        <v>0</v>
      </c>
      <c r="BF219" s="162">
        <f>IF(N219="snížená",J219,0)</f>
        <v>0</v>
      </c>
      <c r="BG219" s="162">
        <f>IF(N219="zákl. přenesená",J219,0)</f>
        <v>0</v>
      </c>
      <c r="BH219" s="162">
        <f>IF(N219="sníž. přenesená",J219,0)</f>
        <v>0</v>
      </c>
      <c r="BI219" s="162">
        <f>IF(N219="nulová",J219,0)</f>
        <v>0</v>
      </c>
      <c r="BJ219" s="18" t="s">
        <v>82</v>
      </c>
      <c r="BK219" s="162">
        <f>ROUND(I219*H219,2)</f>
        <v>0</v>
      </c>
      <c r="BL219" s="18" t="s">
        <v>126</v>
      </c>
      <c r="BM219" s="161" t="s">
        <v>1421</v>
      </c>
    </row>
    <row r="220" spans="1:65" s="12" customFormat="1" ht="25.9" customHeight="1">
      <c r="B220" s="136"/>
      <c r="D220" s="137" t="s">
        <v>75</v>
      </c>
      <c r="E220" s="138" t="s">
        <v>2109</v>
      </c>
      <c r="F220" s="138" t="s">
        <v>3287</v>
      </c>
      <c r="I220" s="139"/>
      <c r="J220" s="140">
        <f>BK220</f>
        <v>0</v>
      </c>
      <c r="L220" s="136"/>
      <c r="M220" s="141"/>
      <c r="N220" s="142"/>
      <c r="O220" s="142"/>
      <c r="P220" s="143">
        <f>SUM(P221:P224)</f>
        <v>0</v>
      </c>
      <c r="Q220" s="142"/>
      <c r="R220" s="143">
        <f>SUM(R221:R224)</f>
        <v>0</v>
      </c>
      <c r="S220" s="142"/>
      <c r="T220" s="144">
        <f>SUM(T221:T224)</f>
        <v>0</v>
      </c>
      <c r="AR220" s="137" t="s">
        <v>82</v>
      </c>
      <c r="AT220" s="145" t="s">
        <v>75</v>
      </c>
      <c r="AU220" s="145" t="s">
        <v>76</v>
      </c>
      <c r="AY220" s="137" t="s">
        <v>201</v>
      </c>
      <c r="BK220" s="146">
        <f>SUM(BK221:BK224)</f>
        <v>0</v>
      </c>
    </row>
    <row r="221" spans="1:65" s="2" customFormat="1" ht="24.2" customHeight="1">
      <c r="A221" s="33"/>
      <c r="B221" s="149"/>
      <c r="C221" s="150" t="s">
        <v>718</v>
      </c>
      <c r="D221" s="150" t="s">
        <v>203</v>
      </c>
      <c r="E221" s="151" t="s">
        <v>3288</v>
      </c>
      <c r="F221" s="152" t="s">
        <v>3289</v>
      </c>
      <c r="G221" s="153" t="s">
        <v>2061</v>
      </c>
      <c r="H221" s="154">
        <v>1</v>
      </c>
      <c r="I221" s="155"/>
      <c r="J221" s="156">
        <f>ROUND(I221*H221,2)</f>
        <v>0</v>
      </c>
      <c r="K221" s="152" t="s">
        <v>1</v>
      </c>
      <c r="L221" s="34"/>
      <c r="M221" s="157" t="s">
        <v>1</v>
      </c>
      <c r="N221" s="158" t="s">
        <v>41</v>
      </c>
      <c r="O221" s="59"/>
      <c r="P221" s="159">
        <f>O221*H221</f>
        <v>0</v>
      </c>
      <c r="Q221" s="159">
        <v>0</v>
      </c>
      <c r="R221" s="159">
        <f>Q221*H221</f>
        <v>0</v>
      </c>
      <c r="S221" s="159">
        <v>0</v>
      </c>
      <c r="T221" s="160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1" t="s">
        <v>126</v>
      </c>
      <c r="AT221" s="161" t="s">
        <v>203</v>
      </c>
      <c r="AU221" s="161" t="s">
        <v>82</v>
      </c>
      <c r="AY221" s="18" t="s">
        <v>201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8" t="s">
        <v>82</v>
      </c>
      <c r="BK221" s="162">
        <f>ROUND(I221*H221,2)</f>
        <v>0</v>
      </c>
      <c r="BL221" s="18" t="s">
        <v>126</v>
      </c>
      <c r="BM221" s="161" t="s">
        <v>1434</v>
      </c>
    </row>
    <row r="222" spans="1:65" s="2" customFormat="1" ht="16.5" customHeight="1">
      <c r="A222" s="33"/>
      <c r="B222" s="149"/>
      <c r="C222" s="150" t="s">
        <v>723</v>
      </c>
      <c r="D222" s="150" t="s">
        <v>203</v>
      </c>
      <c r="E222" s="151" t="s">
        <v>3290</v>
      </c>
      <c r="F222" s="152" t="s">
        <v>3291</v>
      </c>
      <c r="G222" s="153" t="s">
        <v>2061</v>
      </c>
      <c r="H222" s="154">
        <v>1</v>
      </c>
      <c r="I222" s="155"/>
      <c r="J222" s="156">
        <f>ROUND(I222*H222,2)</f>
        <v>0</v>
      </c>
      <c r="K222" s="152" t="s">
        <v>1</v>
      </c>
      <c r="L222" s="34"/>
      <c r="M222" s="157" t="s">
        <v>1</v>
      </c>
      <c r="N222" s="158" t="s">
        <v>41</v>
      </c>
      <c r="O222" s="59"/>
      <c r="P222" s="159">
        <f>O222*H222</f>
        <v>0</v>
      </c>
      <c r="Q222" s="159">
        <v>0</v>
      </c>
      <c r="R222" s="159">
        <f>Q222*H222</f>
        <v>0</v>
      </c>
      <c r="S222" s="159">
        <v>0</v>
      </c>
      <c r="T222" s="160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1" t="s">
        <v>126</v>
      </c>
      <c r="AT222" s="161" t="s">
        <v>203</v>
      </c>
      <c r="AU222" s="161" t="s">
        <v>82</v>
      </c>
      <c r="AY222" s="18" t="s">
        <v>201</v>
      </c>
      <c r="BE222" s="162">
        <f>IF(N222="základní",J222,0)</f>
        <v>0</v>
      </c>
      <c r="BF222" s="162">
        <f>IF(N222="snížená",J222,0)</f>
        <v>0</v>
      </c>
      <c r="BG222" s="162">
        <f>IF(N222="zákl. přenesená",J222,0)</f>
        <v>0</v>
      </c>
      <c r="BH222" s="162">
        <f>IF(N222="sníž. přenesená",J222,0)</f>
        <v>0</v>
      </c>
      <c r="BI222" s="162">
        <f>IF(N222="nulová",J222,0)</f>
        <v>0</v>
      </c>
      <c r="BJ222" s="18" t="s">
        <v>82</v>
      </c>
      <c r="BK222" s="162">
        <f>ROUND(I222*H222,2)</f>
        <v>0</v>
      </c>
      <c r="BL222" s="18" t="s">
        <v>126</v>
      </c>
      <c r="BM222" s="161" t="s">
        <v>1443</v>
      </c>
    </row>
    <row r="223" spans="1:65" s="2" customFormat="1" ht="16.5" customHeight="1">
      <c r="A223" s="33"/>
      <c r="B223" s="149"/>
      <c r="C223" s="150" t="s">
        <v>727</v>
      </c>
      <c r="D223" s="150" t="s">
        <v>203</v>
      </c>
      <c r="E223" s="151" t="s">
        <v>3292</v>
      </c>
      <c r="F223" s="152" t="s">
        <v>3293</v>
      </c>
      <c r="G223" s="153" t="s">
        <v>2061</v>
      </c>
      <c r="H223" s="154">
        <v>1</v>
      </c>
      <c r="I223" s="155"/>
      <c r="J223" s="156">
        <f>ROUND(I223*H223,2)</f>
        <v>0</v>
      </c>
      <c r="K223" s="152" t="s">
        <v>1</v>
      </c>
      <c r="L223" s="34"/>
      <c r="M223" s="157" t="s">
        <v>1</v>
      </c>
      <c r="N223" s="158" t="s">
        <v>41</v>
      </c>
      <c r="O223" s="59"/>
      <c r="P223" s="159">
        <f>O223*H223</f>
        <v>0</v>
      </c>
      <c r="Q223" s="159">
        <v>0</v>
      </c>
      <c r="R223" s="159">
        <f>Q223*H223</f>
        <v>0</v>
      </c>
      <c r="S223" s="159">
        <v>0</v>
      </c>
      <c r="T223" s="160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1" t="s">
        <v>126</v>
      </c>
      <c r="AT223" s="161" t="s">
        <v>203</v>
      </c>
      <c r="AU223" s="161" t="s">
        <v>82</v>
      </c>
      <c r="AY223" s="18" t="s">
        <v>201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8" t="s">
        <v>82</v>
      </c>
      <c r="BK223" s="162">
        <f>ROUND(I223*H223,2)</f>
        <v>0</v>
      </c>
      <c r="BL223" s="18" t="s">
        <v>126</v>
      </c>
      <c r="BM223" s="161" t="s">
        <v>1454</v>
      </c>
    </row>
    <row r="224" spans="1:65" s="2" customFormat="1" ht="16.5" customHeight="1">
      <c r="A224" s="33"/>
      <c r="B224" s="149"/>
      <c r="C224" s="150" t="s">
        <v>731</v>
      </c>
      <c r="D224" s="150" t="s">
        <v>203</v>
      </c>
      <c r="E224" s="151" t="s">
        <v>3294</v>
      </c>
      <c r="F224" s="152" t="s">
        <v>3295</v>
      </c>
      <c r="G224" s="153" t="s">
        <v>2061</v>
      </c>
      <c r="H224" s="154">
        <v>1</v>
      </c>
      <c r="I224" s="155"/>
      <c r="J224" s="156">
        <f>ROUND(I224*H224,2)</f>
        <v>0</v>
      </c>
      <c r="K224" s="152" t="s">
        <v>1</v>
      </c>
      <c r="L224" s="34"/>
      <c r="M224" s="157" t="s">
        <v>1</v>
      </c>
      <c r="N224" s="158" t="s">
        <v>41</v>
      </c>
      <c r="O224" s="59"/>
      <c r="P224" s="159">
        <f>O224*H224</f>
        <v>0</v>
      </c>
      <c r="Q224" s="159">
        <v>0</v>
      </c>
      <c r="R224" s="159">
        <f>Q224*H224</f>
        <v>0</v>
      </c>
      <c r="S224" s="159">
        <v>0</v>
      </c>
      <c r="T224" s="160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1" t="s">
        <v>126</v>
      </c>
      <c r="AT224" s="161" t="s">
        <v>203</v>
      </c>
      <c r="AU224" s="161" t="s">
        <v>82</v>
      </c>
      <c r="AY224" s="18" t="s">
        <v>201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8" t="s">
        <v>82</v>
      </c>
      <c r="BK224" s="162">
        <f>ROUND(I224*H224,2)</f>
        <v>0</v>
      </c>
      <c r="BL224" s="18" t="s">
        <v>126</v>
      </c>
      <c r="BM224" s="161" t="s">
        <v>1463</v>
      </c>
    </row>
    <row r="225" spans="1:65" s="12" customFormat="1" ht="25.9" customHeight="1">
      <c r="B225" s="136"/>
      <c r="D225" s="137" t="s">
        <v>75</v>
      </c>
      <c r="E225" s="138" t="s">
        <v>386</v>
      </c>
      <c r="F225" s="138" t="s">
        <v>3222</v>
      </c>
      <c r="I225" s="139"/>
      <c r="J225" s="140">
        <f>BK225</f>
        <v>0</v>
      </c>
      <c r="L225" s="136"/>
      <c r="M225" s="141"/>
      <c r="N225" s="142"/>
      <c r="O225" s="142"/>
      <c r="P225" s="143">
        <f>P226</f>
        <v>0</v>
      </c>
      <c r="Q225" s="142"/>
      <c r="R225" s="143">
        <f>R226</f>
        <v>0</v>
      </c>
      <c r="S225" s="142"/>
      <c r="T225" s="144">
        <f>T226</f>
        <v>0</v>
      </c>
      <c r="AR225" s="137" t="s">
        <v>82</v>
      </c>
      <c r="AT225" s="145" t="s">
        <v>75</v>
      </c>
      <c r="AU225" s="145" t="s">
        <v>76</v>
      </c>
      <c r="AY225" s="137" t="s">
        <v>201</v>
      </c>
      <c r="BK225" s="146">
        <f>BK226</f>
        <v>0</v>
      </c>
    </row>
    <row r="226" spans="1:65" s="12" customFormat="1" ht="22.9" customHeight="1">
      <c r="B226" s="136"/>
      <c r="D226" s="137" t="s">
        <v>75</v>
      </c>
      <c r="E226" s="147" t="s">
        <v>3296</v>
      </c>
      <c r="F226" s="147" t="s">
        <v>3224</v>
      </c>
      <c r="I226" s="139"/>
      <c r="J226" s="148">
        <f>BK226</f>
        <v>0</v>
      </c>
      <c r="L226" s="136"/>
      <c r="M226" s="141"/>
      <c r="N226" s="142"/>
      <c r="O226" s="142"/>
      <c r="P226" s="143">
        <f>P227</f>
        <v>0</v>
      </c>
      <c r="Q226" s="142"/>
      <c r="R226" s="143">
        <f>R227</f>
        <v>0</v>
      </c>
      <c r="S226" s="142"/>
      <c r="T226" s="144">
        <f>T227</f>
        <v>0</v>
      </c>
      <c r="AR226" s="137" t="s">
        <v>82</v>
      </c>
      <c r="AT226" s="145" t="s">
        <v>75</v>
      </c>
      <c r="AU226" s="145" t="s">
        <v>82</v>
      </c>
      <c r="AY226" s="137" t="s">
        <v>201</v>
      </c>
      <c r="BK226" s="146">
        <f>BK227</f>
        <v>0</v>
      </c>
    </row>
    <row r="227" spans="1:65" s="2" customFormat="1" ht="16.5" customHeight="1">
      <c r="A227" s="33"/>
      <c r="B227" s="149"/>
      <c r="C227" s="150" t="s">
        <v>740</v>
      </c>
      <c r="D227" s="150" t="s">
        <v>203</v>
      </c>
      <c r="E227" s="151" t="s">
        <v>3297</v>
      </c>
      <c r="F227" s="152" t="s">
        <v>3226</v>
      </c>
      <c r="G227" s="153" t="s">
        <v>405</v>
      </c>
      <c r="H227" s="154">
        <v>1</v>
      </c>
      <c r="I227" s="155"/>
      <c r="J227" s="156">
        <f>ROUND(I227*H227,2)</f>
        <v>0</v>
      </c>
      <c r="K227" s="152" t="s">
        <v>1</v>
      </c>
      <c r="L227" s="34"/>
      <c r="M227" s="157" t="s">
        <v>1</v>
      </c>
      <c r="N227" s="158" t="s">
        <v>41</v>
      </c>
      <c r="O227" s="59"/>
      <c r="P227" s="159">
        <f>O227*H227</f>
        <v>0</v>
      </c>
      <c r="Q227" s="159">
        <v>0</v>
      </c>
      <c r="R227" s="159">
        <f>Q227*H227</f>
        <v>0</v>
      </c>
      <c r="S227" s="159">
        <v>0</v>
      </c>
      <c r="T227" s="160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1" t="s">
        <v>126</v>
      </c>
      <c r="AT227" s="161" t="s">
        <v>203</v>
      </c>
      <c r="AU227" s="161" t="s">
        <v>84</v>
      </c>
      <c r="AY227" s="18" t="s">
        <v>201</v>
      </c>
      <c r="BE227" s="162">
        <f>IF(N227="základní",J227,0)</f>
        <v>0</v>
      </c>
      <c r="BF227" s="162">
        <f>IF(N227="snížená",J227,0)</f>
        <v>0</v>
      </c>
      <c r="BG227" s="162">
        <f>IF(N227="zákl. přenesená",J227,0)</f>
        <v>0</v>
      </c>
      <c r="BH227" s="162">
        <f>IF(N227="sníž. přenesená",J227,0)</f>
        <v>0</v>
      </c>
      <c r="BI227" s="162">
        <f>IF(N227="nulová",J227,0)</f>
        <v>0</v>
      </c>
      <c r="BJ227" s="18" t="s">
        <v>82</v>
      </c>
      <c r="BK227" s="162">
        <f>ROUND(I227*H227,2)</f>
        <v>0</v>
      </c>
      <c r="BL227" s="18" t="s">
        <v>126</v>
      </c>
      <c r="BM227" s="161" t="s">
        <v>1474</v>
      </c>
    </row>
    <row r="228" spans="1:65" s="12" customFormat="1" ht="25.9" customHeight="1">
      <c r="B228" s="136"/>
      <c r="D228" s="137" t="s">
        <v>75</v>
      </c>
      <c r="E228" s="138" t="s">
        <v>2079</v>
      </c>
      <c r="F228" s="138" t="s">
        <v>3249</v>
      </c>
      <c r="I228" s="139"/>
      <c r="J228" s="140">
        <f>BK228</f>
        <v>0</v>
      </c>
      <c r="L228" s="136"/>
      <c r="M228" s="141"/>
      <c r="N228" s="142"/>
      <c r="O228" s="142"/>
      <c r="P228" s="143">
        <f>P229</f>
        <v>0</v>
      </c>
      <c r="Q228" s="142"/>
      <c r="R228" s="143">
        <f>R229</f>
        <v>0</v>
      </c>
      <c r="S228" s="142"/>
      <c r="T228" s="144">
        <f>T229</f>
        <v>0</v>
      </c>
      <c r="AR228" s="137" t="s">
        <v>82</v>
      </c>
      <c r="AT228" s="145" t="s">
        <v>75</v>
      </c>
      <c r="AU228" s="145" t="s">
        <v>76</v>
      </c>
      <c r="AY228" s="137" t="s">
        <v>201</v>
      </c>
      <c r="BK228" s="146">
        <f>BK229</f>
        <v>0</v>
      </c>
    </row>
    <row r="229" spans="1:65" s="12" customFormat="1" ht="22.9" customHeight="1">
      <c r="B229" s="136"/>
      <c r="D229" s="137" t="s">
        <v>75</v>
      </c>
      <c r="E229" s="147" t="s">
        <v>3298</v>
      </c>
      <c r="F229" s="147" t="s">
        <v>3236</v>
      </c>
      <c r="I229" s="139"/>
      <c r="J229" s="148">
        <f>BK229</f>
        <v>0</v>
      </c>
      <c r="L229" s="136"/>
      <c r="M229" s="141"/>
      <c r="N229" s="142"/>
      <c r="O229" s="142"/>
      <c r="P229" s="143">
        <f>P230</f>
        <v>0</v>
      </c>
      <c r="Q229" s="142"/>
      <c r="R229" s="143">
        <f>R230</f>
        <v>0</v>
      </c>
      <c r="S229" s="142"/>
      <c r="T229" s="144">
        <f>T230</f>
        <v>0</v>
      </c>
      <c r="AR229" s="137" t="s">
        <v>82</v>
      </c>
      <c r="AT229" s="145" t="s">
        <v>75</v>
      </c>
      <c r="AU229" s="145" t="s">
        <v>82</v>
      </c>
      <c r="AY229" s="137" t="s">
        <v>201</v>
      </c>
      <c r="BK229" s="146">
        <f>BK230</f>
        <v>0</v>
      </c>
    </row>
    <row r="230" spans="1:65" s="2" customFormat="1" ht="16.5" customHeight="1">
      <c r="A230" s="33"/>
      <c r="B230" s="149"/>
      <c r="C230" s="150" t="s">
        <v>745</v>
      </c>
      <c r="D230" s="150" t="s">
        <v>203</v>
      </c>
      <c r="E230" s="151" t="s">
        <v>3299</v>
      </c>
      <c r="F230" s="152" t="s">
        <v>3263</v>
      </c>
      <c r="G230" s="153" t="s">
        <v>2137</v>
      </c>
      <c r="H230" s="154">
        <v>2</v>
      </c>
      <c r="I230" s="155"/>
      <c r="J230" s="156">
        <f>ROUND(I230*H230,2)</f>
        <v>0</v>
      </c>
      <c r="K230" s="152" t="s">
        <v>1</v>
      </c>
      <c r="L230" s="34"/>
      <c r="M230" s="157" t="s">
        <v>1</v>
      </c>
      <c r="N230" s="158" t="s">
        <v>41</v>
      </c>
      <c r="O230" s="59"/>
      <c r="P230" s="159">
        <f>O230*H230</f>
        <v>0</v>
      </c>
      <c r="Q230" s="159">
        <v>0</v>
      </c>
      <c r="R230" s="159">
        <f>Q230*H230</f>
        <v>0</v>
      </c>
      <c r="S230" s="159">
        <v>0</v>
      </c>
      <c r="T230" s="160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1" t="s">
        <v>126</v>
      </c>
      <c r="AT230" s="161" t="s">
        <v>203</v>
      </c>
      <c r="AU230" s="161" t="s">
        <v>84</v>
      </c>
      <c r="AY230" s="18" t="s">
        <v>201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8" t="s">
        <v>82</v>
      </c>
      <c r="BK230" s="162">
        <f>ROUND(I230*H230,2)</f>
        <v>0</v>
      </c>
      <c r="BL230" s="18" t="s">
        <v>126</v>
      </c>
      <c r="BM230" s="161" t="s">
        <v>1486</v>
      </c>
    </row>
    <row r="231" spans="1:65" s="12" customFormat="1" ht="25.9" customHeight="1">
      <c r="B231" s="136"/>
      <c r="D231" s="137" t="s">
        <v>75</v>
      </c>
      <c r="E231" s="138" t="s">
        <v>2103</v>
      </c>
      <c r="F231" s="138" t="s">
        <v>3274</v>
      </c>
      <c r="I231" s="139"/>
      <c r="J231" s="140">
        <f>BK231</f>
        <v>0</v>
      </c>
      <c r="L231" s="136"/>
      <c r="M231" s="141"/>
      <c r="N231" s="142"/>
      <c r="O231" s="142"/>
      <c r="P231" s="143">
        <f>SUM(P232:P233)</f>
        <v>0</v>
      </c>
      <c r="Q231" s="142"/>
      <c r="R231" s="143">
        <f>SUM(R232:R233)</f>
        <v>0</v>
      </c>
      <c r="S231" s="142"/>
      <c r="T231" s="144">
        <f>SUM(T232:T233)</f>
        <v>0</v>
      </c>
      <c r="AR231" s="137" t="s">
        <v>82</v>
      </c>
      <c r="AT231" s="145" t="s">
        <v>75</v>
      </c>
      <c r="AU231" s="145" t="s">
        <v>76</v>
      </c>
      <c r="AY231" s="137" t="s">
        <v>201</v>
      </c>
      <c r="BK231" s="146">
        <f>SUM(BK232:BK233)</f>
        <v>0</v>
      </c>
    </row>
    <row r="232" spans="1:65" s="2" customFormat="1" ht="16.5" customHeight="1">
      <c r="A232" s="33"/>
      <c r="B232" s="149"/>
      <c r="C232" s="150" t="s">
        <v>750</v>
      </c>
      <c r="D232" s="150" t="s">
        <v>203</v>
      </c>
      <c r="E232" s="151" t="s">
        <v>3300</v>
      </c>
      <c r="F232" s="152" t="s">
        <v>3301</v>
      </c>
      <c r="G232" s="153" t="s">
        <v>405</v>
      </c>
      <c r="H232" s="154">
        <v>1</v>
      </c>
      <c r="I232" s="155"/>
      <c r="J232" s="156">
        <f>ROUND(I232*H232,2)</f>
        <v>0</v>
      </c>
      <c r="K232" s="152" t="s">
        <v>1</v>
      </c>
      <c r="L232" s="34"/>
      <c r="M232" s="157" t="s">
        <v>1</v>
      </c>
      <c r="N232" s="158" t="s">
        <v>41</v>
      </c>
      <c r="O232" s="59"/>
      <c r="P232" s="159">
        <f>O232*H232</f>
        <v>0</v>
      </c>
      <c r="Q232" s="159">
        <v>0</v>
      </c>
      <c r="R232" s="159">
        <f>Q232*H232</f>
        <v>0</v>
      </c>
      <c r="S232" s="159">
        <v>0</v>
      </c>
      <c r="T232" s="160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1" t="s">
        <v>126</v>
      </c>
      <c r="AT232" s="161" t="s">
        <v>203</v>
      </c>
      <c r="AU232" s="161" t="s">
        <v>82</v>
      </c>
      <c r="AY232" s="18" t="s">
        <v>201</v>
      </c>
      <c r="BE232" s="162">
        <f>IF(N232="základní",J232,0)</f>
        <v>0</v>
      </c>
      <c r="BF232" s="162">
        <f>IF(N232="snížená",J232,0)</f>
        <v>0</v>
      </c>
      <c r="BG232" s="162">
        <f>IF(N232="zákl. přenesená",J232,0)</f>
        <v>0</v>
      </c>
      <c r="BH232" s="162">
        <f>IF(N232="sníž. přenesená",J232,0)</f>
        <v>0</v>
      </c>
      <c r="BI232" s="162">
        <f>IF(N232="nulová",J232,0)</f>
        <v>0</v>
      </c>
      <c r="BJ232" s="18" t="s">
        <v>82</v>
      </c>
      <c r="BK232" s="162">
        <f>ROUND(I232*H232,2)</f>
        <v>0</v>
      </c>
      <c r="BL232" s="18" t="s">
        <v>126</v>
      </c>
      <c r="BM232" s="161" t="s">
        <v>1495</v>
      </c>
    </row>
    <row r="233" spans="1:65" s="2" customFormat="1" ht="16.5" customHeight="1">
      <c r="A233" s="33"/>
      <c r="B233" s="149"/>
      <c r="C233" s="150" t="s">
        <v>754</v>
      </c>
      <c r="D233" s="150" t="s">
        <v>203</v>
      </c>
      <c r="E233" s="151" t="s">
        <v>3302</v>
      </c>
      <c r="F233" s="152" t="s">
        <v>3303</v>
      </c>
      <c r="G233" s="153" t="s">
        <v>405</v>
      </c>
      <c r="H233" s="154">
        <v>2</v>
      </c>
      <c r="I233" s="155"/>
      <c r="J233" s="156">
        <f>ROUND(I233*H233,2)</f>
        <v>0</v>
      </c>
      <c r="K233" s="152" t="s">
        <v>1</v>
      </c>
      <c r="L233" s="34"/>
      <c r="M233" s="157" t="s">
        <v>1</v>
      </c>
      <c r="N233" s="158" t="s">
        <v>41</v>
      </c>
      <c r="O233" s="59"/>
      <c r="P233" s="159">
        <f>O233*H233</f>
        <v>0</v>
      </c>
      <c r="Q233" s="159">
        <v>0</v>
      </c>
      <c r="R233" s="159">
        <f>Q233*H233</f>
        <v>0</v>
      </c>
      <c r="S233" s="159">
        <v>0</v>
      </c>
      <c r="T233" s="160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1" t="s">
        <v>126</v>
      </c>
      <c r="AT233" s="161" t="s">
        <v>203</v>
      </c>
      <c r="AU233" s="161" t="s">
        <v>82</v>
      </c>
      <c r="AY233" s="18" t="s">
        <v>201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8" t="s">
        <v>82</v>
      </c>
      <c r="BK233" s="162">
        <f>ROUND(I233*H233,2)</f>
        <v>0</v>
      </c>
      <c r="BL233" s="18" t="s">
        <v>126</v>
      </c>
      <c r="BM233" s="161" t="s">
        <v>1533</v>
      </c>
    </row>
    <row r="234" spans="1:65" s="12" customFormat="1" ht="25.9" customHeight="1">
      <c r="B234" s="136"/>
      <c r="D234" s="137" t="s">
        <v>75</v>
      </c>
      <c r="E234" s="138" t="s">
        <v>2121</v>
      </c>
      <c r="F234" s="138" t="s">
        <v>3282</v>
      </c>
      <c r="I234" s="139"/>
      <c r="J234" s="140">
        <f>BK234</f>
        <v>0</v>
      </c>
      <c r="L234" s="136"/>
      <c r="M234" s="141"/>
      <c r="N234" s="142"/>
      <c r="O234" s="142"/>
      <c r="P234" s="143">
        <f>SUM(P235:P236)</f>
        <v>0</v>
      </c>
      <c r="Q234" s="142"/>
      <c r="R234" s="143">
        <f>SUM(R235:R236)</f>
        <v>0</v>
      </c>
      <c r="S234" s="142"/>
      <c r="T234" s="144">
        <f>SUM(T235:T236)</f>
        <v>0</v>
      </c>
      <c r="AR234" s="137" t="s">
        <v>82</v>
      </c>
      <c r="AT234" s="145" t="s">
        <v>75</v>
      </c>
      <c r="AU234" s="145" t="s">
        <v>76</v>
      </c>
      <c r="AY234" s="137" t="s">
        <v>201</v>
      </c>
      <c r="BK234" s="146">
        <f>SUM(BK235:BK236)</f>
        <v>0</v>
      </c>
    </row>
    <row r="235" spans="1:65" s="2" customFormat="1" ht="16.5" customHeight="1">
      <c r="A235" s="33"/>
      <c r="B235" s="149"/>
      <c r="C235" s="150" t="s">
        <v>758</v>
      </c>
      <c r="D235" s="150" t="s">
        <v>203</v>
      </c>
      <c r="E235" s="151" t="s">
        <v>3304</v>
      </c>
      <c r="F235" s="152" t="s">
        <v>3284</v>
      </c>
      <c r="G235" s="153" t="s">
        <v>221</v>
      </c>
      <c r="H235" s="154">
        <v>1</v>
      </c>
      <c r="I235" s="155"/>
      <c r="J235" s="156">
        <f>ROUND(I235*H235,2)</f>
        <v>0</v>
      </c>
      <c r="K235" s="152" t="s">
        <v>1</v>
      </c>
      <c r="L235" s="34"/>
      <c r="M235" s="157" t="s">
        <v>1</v>
      </c>
      <c r="N235" s="158" t="s">
        <v>41</v>
      </c>
      <c r="O235" s="59"/>
      <c r="P235" s="159">
        <f>O235*H235</f>
        <v>0</v>
      </c>
      <c r="Q235" s="159">
        <v>0</v>
      </c>
      <c r="R235" s="159">
        <f>Q235*H235</f>
        <v>0</v>
      </c>
      <c r="S235" s="159">
        <v>0</v>
      </c>
      <c r="T235" s="160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1" t="s">
        <v>126</v>
      </c>
      <c r="AT235" s="161" t="s">
        <v>203</v>
      </c>
      <c r="AU235" s="161" t="s">
        <v>82</v>
      </c>
      <c r="AY235" s="18" t="s">
        <v>201</v>
      </c>
      <c r="BE235" s="162">
        <f>IF(N235="základní",J235,0)</f>
        <v>0</v>
      </c>
      <c r="BF235" s="162">
        <f>IF(N235="snížená",J235,0)</f>
        <v>0</v>
      </c>
      <c r="BG235" s="162">
        <f>IF(N235="zákl. přenesená",J235,0)</f>
        <v>0</v>
      </c>
      <c r="BH235" s="162">
        <f>IF(N235="sníž. přenesená",J235,0)</f>
        <v>0</v>
      </c>
      <c r="BI235" s="162">
        <f>IF(N235="nulová",J235,0)</f>
        <v>0</v>
      </c>
      <c r="BJ235" s="18" t="s">
        <v>82</v>
      </c>
      <c r="BK235" s="162">
        <f>ROUND(I235*H235,2)</f>
        <v>0</v>
      </c>
      <c r="BL235" s="18" t="s">
        <v>126</v>
      </c>
      <c r="BM235" s="161" t="s">
        <v>1542</v>
      </c>
    </row>
    <row r="236" spans="1:65" s="2" customFormat="1" ht="24.2" customHeight="1">
      <c r="A236" s="33"/>
      <c r="B236" s="149"/>
      <c r="C236" s="150" t="s">
        <v>762</v>
      </c>
      <c r="D236" s="150" t="s">
        <v>203</v>
      </c>
      <c r="E236" s="151" t="s">
        <v>3305</v>
      </c>
      <c r="F236" s="152" t="s">
        <v>3286</v>
      </c>
      <c r="G236" s="153" t="s">
        <v>221</v>
      </c>
      <c r="H236" s="154">
        <v>1</v>
      </c>
      <c r="I236" s="155"/>
      <c r="J236" s="156">
        <f>ROUND(I236*H236,2)</f>
        <v>0</v>
      </c>
      <c r="K236" s="152" t="s">
        <v>1</v>
      </c>
      <c r="L236" s="34"/>
      <c r="M236" s="209" t="s">
        <v>1</v>
      </c>
      <c r="N236" s="210" t="s">
        <v>41</v>
      </c>
      <c r="O236" s="211"/>
      <c r="P236" s="212">
        <f>O236*H236</f>
        <v>0</v>
      </c>
      <c r="Q236" s="212">
        <v>0</v>
      </c>
      <c r="R236" s="212">
        <f>Q236*H236</f>
        <v>0</v>
      </c>
      <c r="S236" s="212">
        <v>0</v>
      </c>
      <c r="T236" s="213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1" t="s">
        <v>126</v>
      </c>
      <c r="AT236" s="161" t="s">
        <v>203</v>
      </c>
      <c r="AU236" s="161" t="s">
        <v>82</v>
      </c>
      <c r="AY236" s="18" t="s">
        <v>201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8" t="s">
        <v>82</v>
      </c>
      <c r="BK236" s="162">
        <f>ROUND(I236*H236,2)</f>
        <v>0</v>
      </c>
      <c r="BL236" s="18" t="s">
        <v>126</v>
      </c>
      <c r="BM236" s="161" t="s">
        <v>1553</v>
      </c>
    </row>
    <row r="237" spans="1:65" s="2" customFormat="1" ht="6.95" customHeight="1">
      <c r="A237" s="33"/>
      <c r="B237" s="48"/>
      <c r="C237" s="49"/>
      <c r="D237" s="49"/>
      <c r="E237" s="49"/>
      <c r="F237" s="49"/>
      <c r="G237" s="49"/>
      <c r="H237" s="49"/>
      <c r="I237" s="49"/>
      <c r="J237" s="49"/>
      <c r="K237" s="49"/>
      <c r="L237" s="34"/>
      <c r="M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</row>
  </sheetData>
  <autoFilter ref="C140:K236"/>
  <mergeCells count="15">
    <mergeCell ref="E127:H127"/>
    <mergeCell ref="E131:H131"/>
    <mergeCell ref="E129:H129"/>
    <mergeCell ref="E133:H13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140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162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0" t="str">
        <f>'Rekapitulace stavby'!K6</f>
        <v>Technikův pavilon</v>
      </c>
      <c r="F7" s="271"/>
      <c r="G7" s="271"/>
      <c r="H7" s="271"/>
      <c r="L7" s="21"/>
    </row>
    <row r="8" spans="1:46" ht="12.75">
      <c r="B8" s="21"/>
      <c r="D8" s="28" t="s">
        <v>163</v>
      </c>
      <c r="L8" s="21"/>
    </row>
    <row r="9" spans="1:46" s="1" customFormat="1" ht="16.5" customHeight="1">
      <c r="B9" s="21"/>
      <c r="E9" s="270" t="s">
        <v>164</v>
      </c>
      <c r="F9" s="254"/>
      <c r="G9" s="254"/>
      <c r="H9" s="254"/>
      <c r="L9" s="21"/>
    </row>
    <row r="10" spans="1:46" s="1" customFormat="1" ht="12" customHeight="1">
      <c r="B10" s="21"/>
      <c r="D10" s="28" t="s">
        <v>165</v>
      </c>
      <c r="L10" s="21"/>
    </row>
    <row r="11" spans="1:46" s="2" customFormat="1" ht="16.5" customHeight="1">
      <c r="A11" s="33"/>
      <c r="B11" s="34"/>
      <c r="C11" s="33"/>
      <c r="D11" s="33"/>
      <c r="E11" s="274" t="s">
        <v>2031</v>
      </c>
      <c r="F11" s="272"/>
      <c r="G11" s="272"/>
      <c r="H11" s="272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1733</v>
      </c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33" t="s">
        <v>3306</v>
      </c>
      <c r="F13" s="272"/>
      <c r="G13" s="272"/>
      <c r="H13" s="272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1.25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28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20</v>
      </c>
      <c r="E16" s="33"/>
      <c r="F16" s="26" t="s">
        <v>167</v>
      </c>
      <c r="G16" s="33"/>
      <c r="H16" s="33"/>
      <c r="I16" s="28" t="s">
        <v>22</v>
      </c>
      <c r="J16" s="56" t="str">
        <f>'Rekapitulace stavby'!AN8</f>
        <v>21. 11. 2024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24</v>
      </c>
      <c r="E18" s="33"/>
      <c r="F18" s="33"/>
      <c r="G18" s="33"/>
      <c r="H18" s="33"/>
      <c r="I18" s="28" t="s">
        <v>25</v>
      </c>
      <c r="J18" s="26" t="str">
        <f>IF('Rekapitulace stavby'!AN10="","",'Rekapitulace stavby'!AN10)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tr">
        <f>IF('Rekapitulace stavby'!E11="","",'Rekapitulace stavby'!E11)</f>
        <v>Statutární město Liberec, nám.Dr.E.Beneše</v>
      </c>
      <c r="F19" s="33"/>
      <c r="G19" s="33"/>
      <c r="H19" s="33"/>
      <c r="I19" s="28" t="s">
        <v>27</v>
      </c>
      <c r="J19" s="26" t="str">
        <f>IF('Rekapitulace stavby'!AN11="","",'Rekapitulace stavby'!AN11)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28</v>
      </c>
      <c r="E21" s="33"/>
      <c r="F21" s="33"/>
      <c r="G21" s="33"/>
      <c r="H21" s="33"/>
      <c r="I21" s="28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73" t="str">
        <f>'Rekapitulace stavby'!E14</f>
        <v>Vyplň údaj</v>
      </c>
      <c r="F22" s="253"/>
      <c r="G22" s="253"/>
      <c r="H22" s="253"/>
      <c r="I22" s="28" t="s">
        <v>27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30</v>
      </c>
      <c r="E24" s="33"/>
      <c r="F24" s="33"/>
      <c r="G24" s="33"/>
      <c r="H24" s="33"/>
      <c r="I24" s="28" t="s">
        <v>25</v>
      </c>
      <c r="J24" s="26" t="str">
        <f>IF('Rekapitulace stavby'!AN16="","",'Rekapitulace stavby'!AN16)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tr">
        <f>IF('Rekapitulace stavby'!E17="","",'Rekapitulace stavby'!E17)</f>
        <v>Kancelář architektury města, nám.Dr.E.Beneše</v>
      </c>
      <c r="F25" s="33"/>
      <c r="G25" s="33"/>
      <c r="H25" s="33"/>
      <c r="I25" s="28" t="s">
        <v>27</v>
      </c>
      <c r="J25" s="26" t="str">
        <f>IF('Rekapitulace stavby'!AN17="","",'Rekapitulace stavby'!AN17)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33</v>
      </c>
      <c r="E27" s="33"/>
      <c r="F27" s="33"/>
      <c r="G27" s="33"/>
      <c r="H27" s="33"/>
      <c r="I27" s="28" t="s">
        <v>25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>PROPOS Liberec s.r.o.</v>
      </c>
      <c r="F28" s="33"/>
      <c r="G28" s="33"/>
      <c r="H28" s="33"/>
      <c r="I28" s="28" t="s">
        <v>27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35</v>
      </c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0"/>
      <c r="B31" s="101"/>
      <c r="C31" s="100"/>
      <c r="D31" s="100"/>
      <c r="E31" s="258" t="s">
        <v>1</v>
      </c>
      <c r="F31" s="258"/>
      <c r="G31" s="258"/>
      <c r="H31" s="258"/>
      <c r="I31" s="100"/>
      <c r="J31" s="100"/>
      <c r="K31" s="100"/>
      <c r="L31" s="102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2" customFormat="1" ht="6.95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3" t="s">
        <v>36</v>
      </c>
      <c r="E34" s="33"/>
      <c r="F34" s="33"/>
      <c r="G34" s="33"/>
      <c r="H34" s="33"/>
      <c r="I34" s="33"/>
      <c r="J34" s="72">
        <f>ROUND(J126,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67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3"/>
      <c r="F36" s="37" t="s">
        <v>38</v>
      </c>
      <c r="G36" s="33"/>
      <c r="H36" s="33"/>
      <c r="I36" s="37" t="s">
        <v>37</v>
      </c>
      <c r="J36" s="37" t="s">
        <v>39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4"/>
      <c r="C37" s="33"/>
      <c r="D37" s="104" t="s">
        <v>40</v>
      </c>
      <c r="E37" s="28" t="s">
        <v>41</v>
      </c>
      <c r="F37" s="105">
        <f>ROUND((SUM(BE126:BE160)),  2)</f>
        <v>0</v>
      </c>
      <c r="G37" s="33"/>
      <c r="H37" s="33"/>
      <c r="I37" s="106">
        <v>0.21</v>
      </c>
      <c r="J37" s="105">
        <f>ROUND(((SUM(BE126:BE160))*I37),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28" t="s">
        <v>42</v>
      </c>
      <c r="F38" s="105">
        <f>ROUND((SUM(BF126:BF160)),  2)</f>
        <v>0</v>
      </c>
      <c r="G38" s="33"/>
      <c r="H38" s="33"/>
      <c r="I38" s="106">
        <v>0.12</v>
      </c>
      <c r="J38" s="105">
        <f>ROUND(((SUM(BF126:BF160))*I38),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43</v>
      </c>
      <c r="F39" s="105">
        <f>ROUND((SUM(BG126:BG160)),  2)</f>
        <v>0</v>
      </c>
      <c r="G39" s="33"/>
      <c r="H39" s="33"/>
      <c r="I39" s="106">
        <v>0.21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44</v>
      </c>
      <c r="F40" s="105">
        <f>ROUND((SUM(BH126:BH160)),  2)</f>
        <v>0</v>
      </c>
      <c r="G40" s="33"/>
      <c r="H40" s="33"/>
      <c r="I40" s="106">
        <v>0.12</v>
      </c>
      <c r="J40" s="105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28" t="s">
        <v>45</v>
      </c>
      <c r="F41" s="105">
        <f>ROUND((SUM(BI126:BI160)),  2)</f>
        <v>0</v>
      </c>
      <c r="G41" s="33"/>
      <c r="H41" s="33"/>
      <c r="I41" s="106">
        <v>0</v>
      </c>
      <c r="J41" s="105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07"/>
      <c r="D43" s="108" t="s">
        <v>46</v>
      </c>
      <c r="E43" s="61"/>
      <c r="F43" s="61"/>
      <c r="G43" s="109" t="s">
        <v>47</v>
      </c>
      <c r="H43" s="110" t="s">
        <v>48</v>
      </c>
      <c r="I43" s="61"/>
      <c r="J43" s="111">
        <f>SUM(J34:J41)</f>
        <v>0</v>
      </c>
      <c r="K43" s="112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168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0" t="str">
        <f>E7</f>
        <v>Technikův pavilon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163</v>
      </c>
      <c r="L86" s="21"/>
    </row>
    <row r="87" spans="1:31" s="1" customFormat="1" ht="16.5" customHeight="1">
      <c r="B87" s="21"/>
      <c r="E87" s="270" t="s">
        <v>164</v>
      </c>
      <c r="F87" s="254"/>
      <c r="G87" s="254"/>
      <c r="H87" s="254"/>
      <c r="L87" s="21"/>
    </row>
    <row r="88" spans="1:31" s="1" customFormat="1" ht="12" customHeight="1">
      <c r="B88" s="21"/>
      <c r="C88" s="28" t="s">
        <v>165</v>
      </c>
      <c r="L88" s="21"/>
    </row>
    <row r="89" spans="1:31" s="2" customFormat="1" ht="16.5" customHeight="1">
      <c r="A89" s="33"/>
      <c r="B89" s="34"/>
      <c r="C89" s="33"/>
      <c r="D89" s="33"/>
      <c r="E89" s="274" t="s">
        <v>2031</v>
      </c>
      <c r="F89" s="272"/>
      <c r="G89" s="272"/>
      <c r="H89" s="272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1733</v>
      </c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33" t="str">
        <f>E13</f>
        <v>05 - Měření a regulace</v>
      </c>
      <c r="F91" s="272"/>
      <c r="G91" s="272"/>
      <c r="H91" s="272"/>
      <c r="I91" s="3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20</v>
      </c>
      <c r="D93" s="33"/>
      <c r="E93" s="33"/>
      <c r="F93" s="26" t="str">
        <f>F16</f>
        <v xml:space="preserve"> </v>
      </c>
      <c r="G93" s="33"/>
      <c r="H93" s="33"/>
      <c r="I93" s="28" t="s">
        <v>22</v>
      </c>
      <c r="J93" s="56" t="str">
        <f>IF(J16="","",J16)</f>
        <v>21. 11. 2024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40.15" customHeight="1">
      <c r="A95" s="33"/>
      <c r="B95" s="34"/>
      <c r="C95" s="28" t="s">
        <v>24</v>
      </c>
      <c r="D95" s="33"/>
      <c r="E95" s="33"/>
      <c r="F95" s="26" t="str">
        <f>E19</f>
        <v>Statutární město Liberec, nám.Dr.E.Beneše</v>
      </c>
      <c r="G95" s="33"/>
      <c r="H95" s="33"/>
      <c r="I95" s="28" t="s">
        <v>30</v>
      </c>
      <c r="J95" s="31" t="str">
        <f>E25</f>
        <v>Kancelář architektury města, nám.Dr.E.Beneše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5.7" customHeight="1">
      <c r="A96" s="33"/>
      <c r="B96" s="34"/>
      <c r="C96" s="28" t="s">
        <v>28</v>
      </c>
      <c r="D96" s="33"/>
      <c r="E96" s="33"/>
      <c r="F96" s="26" t="str">
        <f>IF(E22="","",E22)</f>
        <v>Vyplň údaj</v>
      </c>
      <c r="G96" s="33"/>
      <c r="H96" s="33"/>
      <c r="I96" s="28" t="s">
        <v>33</v>
      </c>
      <c r="J96" s="31" t="str">
        <f>E28</f>
        <v>PROPOS Liberec s.r.o.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15" t="s">
        <v>169</v>
      </c>
      <c r="D98" s="107"/>
      <c r="E98" s="107"/>
      <c r="F98" s="107"/>
      <c r="G98" s="107"/>
      <c r="H98" s="107"/>
      <c r="I98" s="107"/>
      <c r="J98" s="116" t="s">
        <v>170</v>
      </c>
      <c r="K98" s="107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17" t="s">
        <v>171</v>
      </c>
      <c r="D100" s="33"/>
      <c r="E100" s="33"/>
      <c r="F100" s="33"/>
      <c r="G100" s="33"/>
      <c r="H100" s="33"/>
      <c r="I100" s="33"/>
      <c r="J100" s="72">
        <f>J126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172</v>
      </c>
    </row>
    <row r="101" spans="1:47" s="9" customFormat="1" ht="24.95" customHeight="1">
      <c r="B101" s="118"/>
      <c r="D101" s="119" t="s">
        <v>3307</v>
      </c>
      <c r="E101" s="120"/>
      <c r="F101" s="120"/>
      <c r="G101" s="120"/>
      <c r="H101" s="120"/>
      <c r="I101" s="120"/>
      <c r="J101" s="121">
        <f>J127</f>
        <v>0</v>
      </c>
      <c r="L101" s="118"/>
    </row>
    <row r="102" spans="1:47" s="9" customFormat="1" ht="24.95" customHeight="1">
      <c r="B102" s="118"/>
      <c r="D102" s="119" t="s">
        <v>3308</v>
      </c>
      <c r="E102" s="120"/>
      <c r="F102" s="120"/>
      <c r="G102" s="120"/>
      <c r="H102" s="120"/>
      <c r="I102" s="120"/>
      <c r="J102" s="121">
        <f>J150</f>
        <v>0</v>
      </c>
      <c r="L102" s="118"/>
    </row>
    <row r="103" spans="1:47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47" s="2" customFormat="1" ht="6.95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47" s="2" customFormat="1" ht="6.95" customHeight="1">
      <c r="A108" s="33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24.95" customHeight="1">
      <c r="A109" s="33"/>
      <c r="B109" s="34"/>
      <c r="C109" s="22" t="s">
        <v>186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2" customHeight="1">
      <c r="A111" s="33"/>
      <c r="B111" s="34"/>
      <c r="C111" s="28" t="s">
        <v>16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6.5" customHeight="1">
      <c r="A112" s="33"/>
      <c r="B112" s="34"/>
      <c r="C112" s="33"/>
      <c r="D112" s="33"/>
      <c r="E112" s="270" t="str">
        <f>E7</f>
        <v>Technikův pavilon</v>
      </c>
      <c r="F112" s="271"/>
      <c r="G112" s="271"/>
      <c r="H112" s="271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1" customFormat="1" ht="12" customHeight="1">
      <c r="B113" s="21"/>
      <c r="C113" s="28" t="s">
        <v>163</v>
      </c>
      <c r="L113" s="21"/>
    </row>
    <row r="114" spans="1:65" s="1" customFormat="1" ht="16.5" customHeight="1">
      <c r="B114" s="21"/>
      <c r="E114" s="270" t="s">
        <v>164</v>
      </c>
      <c r="F114" s="254"/>
      <c r="G114" s="254"/>
      <c r="H114" s="254"/>
      <c r="L114" s="21"/>
    </row>
    <row r="115" spans="1:65" s="1" customFormat="1" ht="12" customHeight="1">
      <c r="B115" s="21"/>
      <c r="C115" s="28" t="s">
        <v>165</v>
      </c>
      <c r="L115" s="21"/>
    </row>
    <row r="116" spans="1:65" s="2" customFormat="1" ht="16.5" customHeight="1">
      <c r="A116" s="33"/>
      <c r="B116" s="34"/>
      <c r="C116" s="33"/>
      <c r="D116" s="33"/>
      <c r="E116" s="274" t="s">
        <v>2031</v>
      </c>
      <c r="F116" s="272"/>
      <c r="G116" s="272"/>
      <c r="H116" s="272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1733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6.5" customHeight="1">
      <c r="A118" s="33"/>
      <c r="B118" s="34"/>
      <c r="C118" s="33"/>
      <c r="D118" s="33"/>
      <c r="E118" s="233" t="str">
        <f>E13</f>
        <v>05 - Měření a regulace</v>
      </c>
      <c r="F118" s="272"/>
      <c r="G118" s="272"/>
      <c r="H118" s="272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2" customHeight="1">
      <c r="A120" s="33"/>
      <c r="B120" s="34"/>
      <c r="C120" s="28" t="s">
        <v>20</v>
      </c>
      <c r="D120" s="33"/>
      <c r="E120" s="33"/>
      <c r="F120" s="26" t="str">
        <f>F16</f>
        <v xml:space="preserve"> </v>
      </c>
      <c r="G120" s="33"/>
      <c r="H120" s="33"/>
      <c r="I120" s="28" t="s">
        <v>22</v>
      </c>
      <c r="J120" s="56" t="str">
        <f>IF(J16="","",J16)</f>
        <v>21. 11. 2024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40.15" customHeight="1">
      <c r="A122" s="33"/>
      <c r="B122" s="34"/>
      <c r="C122" s="28" t="s">
        <v>24</v>
      </c>
      <c r="D122" s="33"/>
      <c r="E122" s="33"/>
      <c r="F122" s="26" t="str">
        <f>E19</f>
        <v>Statutární město Liberec, nám.Dr.E.Beneše</v>
      </c>
      <c r="G122" s="33"/>
      <c r="H122" s="33"/>
      <c r="I122" s="28" t="s">
        <v>30</v>
      </c>
      <c r="J122" s="31" t="str">
        <f>E25</f>
        <v>Kancelář architektury města, nám.Dr.E.Beneše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25.7" customHeight="1">
      <c r="A123" s="33"/>
      <c r="B123" s="34"/>
      <c r="C123" s="28" t="s">
        <v>28</v>
      </c>
      <c r="D123" s="33"/>
      <c r="E123" s="33"/>
      <c r="F123" s="26" t="str">
        <f>IF(E22="","",E22)</f>
        <v>Vyplň údaj</v>
      </c>
      <c r="G123" s="33"/>
      <c r="H123" s="33"/>
      <c r="I123" s="28" t="s">
        <v>33</v>
      </c>
      <c r="J123" s="31" t="str">
        <f>E28</f>
        <v>PROPOS Liberec s.r.o.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11" customFormat="1" ht="29.25" customHeight="1">
      <c r="A125" s="126"/>
      <c r="B125" s="127"/>
      <c r="C125" s="128" t="s">
        <v>187</v>
      </c>
      <c r="D125" s="129" t="s">
        <v>61</v>
      </c>
      <c r="E125" s="129" t="s">
        <v>57</v>
      </c>
      <c r="F125" s="129" t="s">
        <v>58</v>
      </c>
      <c r="G125" s="129" t="s">
        <v>188</v>
      </c>
      <c r="H125" s="129" t="s">
        <v>189</v>
      </c>
      <c r="I125" s="129" t="s">
        <v>190</v>
      </c>
      <c r="J125" s="129" t="s">
        <v>170</v>
      </c>
      <c r="K125" s="130" t="s">
        <v>191</v>
      </c>
      <c r="L125" s="131"/>
      <c r="M125" s="63" t="s">
        <v>1</v>
      </c>
      <c r="N125" s="64" t="s">
        <v>40</v>
      </c>
      <c r="O125" s="64" t="s">
        <v>192</v>
      </c>
      <c r="P125" s="64" t="s">
        <v>193</v>
      </c>
      <c r="Q125" s="64" t="s">
        <v>194</v>
      </c>
      <c r="R125" s="64" t="s">
        <v>195</v>
      </c>
      <c r="S125" s="64" t="s">
        <v>196</v>
      </c>
      <c r="T125" s="65" t="s">
        <v>197</v>
      </c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</row>
    <row r="126" spans="1:65" s="2" customFormat="1" ht="22.9" customHeight="1">
      <c r="A126" s="33"/>
      <c r="B126" s="34"/>
      <c r="C126" s="70" t="s">
        <v>198</v>
      </c>
      <c r="D126" s="33"/>
      <c r="E126" s="33"/>
      <c r="F126" s="33"/>
      <c r="G126" s="33"/>
      <c r="H126" s="33"/>
      <c r="I126" s="33"/>
      <c r="J126" s="132">
        <f>BK126</f>
        <v>0</v>
      </c>
      <c r="K126" s="33"/>
      <c r="L126" s="34"/>
      <c r="M126" s="66"/>
      <c r="N126" s="57"/>
      <c r="O126" s="67"/>
      <c r="P126" s="133">
        <f>P127+P150</f>
        <v>0</v>
      </c>
      <c r="Q126" s="67"/>
      <c r="R126" s="133">
        <f>R127+R150</f>
        <v>0</v>
      </c>
      <c r="S126" s="67"/>
      <c r="T126" s="134">
        <f>T127+T150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75</v>
      </c>
      <c r="AU126" s="18" t="s">
        <v>172</v>
      </c>
      <c r="BK126" s="135">
        <f>BK127+BK150</f>
        <v>0</v>
      </c>
    </row>
    <row r="127" spans="1:65" s="12" customFormat="1" ht="25.9" customHeight="1">
      <c r="B127" s="136"/>
      <c r="D127" s="137" t="s">
        <v>75</v>
      </c>
      <c r="E127" s="138" t="s">
        <v>3309</v>
      </c>
      <c r="F127" s="138" t="s">
        <v>139</v>
      </c>
      <c r="I127" s="139"/>
      <c r="J127" s="140">
        <f>BK127</f>
        <v>0</v>
      </c>
      <c r="L127" s="136"/>
      <c r="M127" s="141"/>
      <c r="N127" s="142"/>
      <c r="O127" s="142"/>
      <c r="P127" s="143">
        <f>SUM(P128:P149)</f>
        <v>0</v>
      </c>
      <c r="Q127" s="142"/>
      <c r="R127" s="143">
        <f>SUM(R128:R149)</f>
        <v>0</v>
      </c>
      <c r="S127" s="142"/>
      <c r="T127" s="144">
        <f>SUM(T128:T149)</f>
        <v>0</v>
      </c>
      <c r="AR127" s="137" t="s">
        <v>82</v>
      </c>
      <c r="AT127" s="145" t="s">
        <v>75</v>
      </c>
      <c r="AU127" s="145" t="s">
        <v>76</v>
      </c>
      <c r="AY127" s="137" t="s">
        <v>201</v>
      </c>
      <c r="BK127" s="146">
        <f>SUM(BK128:BK149)</f>
        <v>0</v>
      </c>
    </row>
    <row r="128" spans="1:65" s="2" customFormat="1" ht="24.2" customHeight="1">
      <c r="A128" s="33"/>
      <c r="B128" s="149"/>
      <c r="C128" s="150" t="s">
        <v>82</v>
      </c>
      <c r="D128" s="150" t="s">
        <v>203</v>
      </c>
      <c r="E128" s="151" t="s">
        <v>3310</v>
      </c>
      <c r="F128" s="152" t="s">
        <v>3311</v>
      </c>
      <c r="G128" s="153" t="s">
        <v>221</v>
      </c>
      <c r="H128" s="154">
        <v>1</v>
      </c>
      <c r="I128" s="155"/>
      <c r="J128" s="156">
        <f t="shared" ref="J128:J149" si="0">ROUND(I128*H128,2)</f>
        <v>0</v>
      </c>
      <c r="K128" s="152" t="s">
        <v>1</v>
      </c>
      <c r="L128" s="34"/>
      <c r="M128" s="157" t="s">
        <v>1</v>
      </c>
      <c r="N128" s="158" t="s">
        <v>41</v>
      </c>
      <c r="O128" s="59"/>
      <c r="P128" s="159">
        <f t="shared" ref="P128:P149" si="1">O128*H128</f>
        <v>0</v>
      </c>
      <c r="Q128" s="159">
        <v>0</v>
      </c>
      <c r="R128" s="159">
        <f t="shared" ref="R128:R149" si="2">Q128*H128</f>
        <v>0</v>
      </c>
      <c r="S128" s="159">
        <v>0</v>
      </c>
      <c r="T128" s="160">
        <f t="shared" ref="T128:T149" si="3"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126</v>
      </c>
      <c r="AT128" s="161" t="s">
        <v>203</v>
      </c>
      <c r="AU128" s="161" t="s">
        <v>82</v>
      </c>
      <c r="AY128" s="18" t="s">
        <v>201</v>
      </c>
      <c r="BE128" s="162">
        <f t="shared" ref="BE128:BE149" si="4">IF(N128="základní",J128,0)</f>
        <v>0</v>
      </c>
      <c r="BF128" s="162">
        <f t="shared" ref="BF128:BF149" si="5">IF(N128="snížená",J128,0)</f>
        <v>0</v>
      </c>
      <c r="BG128" s="162">
        <f t="shared" ref="BG128:BG149" si="6">IF(N128="zákl. přenesená",J128,0)</f>
        <v>0</v>
      </c>
      <c r="BH128" s="162">
        <f t="shared" ref="BH128:BH149" si="7">IF(N128="sníž. přenesená",J128,0)</f>
        <v>0</v>
      </c>
      <c r="BI128" s="162">
        <f t="shared" ref="BI128:BI149" si="8">IF(N128="nulová",J128,0)</f>
        <v>0</v>
      </c>
      <c r="BJ128" s="18" t="s">
        <v>82</v>
      </c>
      <c r="BK128" s="162">
        <f t="shared" ref="BK128:BK149" si="9">ROUND(I128*H128,2)</f>
        <v>0</v>
      </c>
      <c r="BL128" s="18" t="s">
        <v>126</v>
      </c>
      <c r="BM128" s="161" t="s">
        <v>84</v>
      </c>
    </row>
    <row r="129" spans="1:65" s="2" customFormat="1" ht="16.5" customHeight="1">
      <c r="A129" s="33"/>
      <c r="B129" s="149"/>
      <c r="C129" s="150" t="s">
        <v>84</v>
      </c>
      <c r="D129" s="150" t="s">
        <v>203</v>
      </c>
      <c r="E129" s="151" t="s">
        <v>3312</v>
      </c>
      <c r="F129" s="152" t="s">
        <v>3313</v>
      </c>
      <c r="G129" s="153" t="s">
        <v>721</v>
      </c>
      <c r="H129" s="154">
        <v>1</v>
      </c>
      <c r="I129" s="155"/>
      <c r="J129" s="156">
        <f t="shared" si="0"/>
        <v>0</v>
      </c>
      <c r="K129" s="152" t="s">
        <v>1</v>
      </c>
      <c r="L129" s="34"/>
      <c r="M129" s="157" t="s">
        <v>1</v>
      </c>
      <c r="N129" s="158" t="s">
        <v>41</v>
      </c>
      <c r="O129" s="59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126</v>
      </c>
      <c r="AT129" s="161" t="s">
        <v>203</v>
      </c>
      <c r="AU129" s="161" t="s">
        <v>82</v>
      </c>
      <c r="AY129" s="18" t="s">
        <v>201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8" t="s">
        <v>82</v>
      </c>
      <c r="BK129" s="162">
        <f t="shared" si="9"/>
        <v>0</v>
      </c>
      <c r="BL129" s="18" t="s">
        <v>126</v>
      </c>
      <c r="BM129" s="161" t="s">
        <v>126</v>
      </c>
    </row>
    <row r="130" spans="1:65" s="2" customFormat="1" ht="16.5" customHeight="1">
      <c r="A130" s="33"/>
      <c r="B130" s="149"/>
      <c r="C130" s="150" t="s">
        <v>97</v>
      </c>
      <c r="D130" s="150" t="s">
        <v>203</v>
      </c>
      <c r="E130" s="151" t="s">
        <v>3314</v>
      </c>
      <c r="F130" s="152" t="s">
        <v>3315</v>
      </c>
      <c r="G130" s="153" t="s">
        <v>721</v>
      </c>
      <c r="H130" s="154">
        <v>6</v>
      </c>
      <c r="I130" s="155"/>
      <c r="J130" s="156">
        <f t="shared" si="0"/>
        <v>0</v>
      </c>
      <c r="K130" s="152" t="s">
        <v>1</v>
      </c>
      <c r="L130" s="34"/>
      <c r="M130" s="157" t="s">
        <v>1</v>
      </c>
      <c r="N130" s="158" t="s">
        <v>41</v>
      </c>
      <c r="O130" s="59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126</v>
      </c>
      <c r="AT130" s="161" t="s">
        <v>203</v>
      </c>
      <c r="AU130" s="161" t="s">
        <v>82</v>
      </c>
      <c r="AY130" s="18" t="s">
        <v>201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8" t="s">
        <v>82</v>
      </c>
      <c r="BK130" s="162">
        <f t="shared" si="9"/>
        <v>0</v>
      </c>
      <c r="BL130" s="18" t="s">
        <v>126</v>
      </c>
      <c r="BM130" s="161" t="s">
        <v>222</v>
      </c>
    </row>
    <row r="131" spans="1:65" s="2" customFormat="1" ht="16.5" customHeight="1">
      <c r="A131" s="33"/>
      <c r="B131" s="149"/>
      <c r="C131" s="150" t="s">
        <v>126</v>
      </c>
      <c r="D131" s="150" t="s">
        <v>203</v>
      </c>
      <c r="E131" s="151" t="s">
        <v>3316</v>
      </c>
      <c r="F131" s="152" t="s">
        <v>3317</v>
      </c>
      <c r="G131" s="153" t="s">
        <v>721</v>
      </c>
      <c r="H131" s="154">
        <v>5</v>
      </c>
      <c r="I131" s="155"/>
      <c r="J131" s="156">
        <f t="shared" si="0"/>
        <v>0</v>
      </c>
      <c r="K131" s="152" t="s">
        <v>1</v>
      </c>
      <c r="L131" s="34"/>
      <c r="M131" s="157" t="s">
        <v>1</v>
      </c>
      <c r="N131" s="158" t="s">
        <v>41</v>
      </c>
      <c r="O131" s="59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126</v>
      </c>
      <c r="AT131" s="161" t="s">
        <v>203</v>
      </c>
      <c r="AU131" s="161" t="s">
        <v>82</v>
      </c>
      <c r="AY131" s="18" t="s">
        <v>201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8" t="s">
        <v>82</v>
      </c>
      <c r="BK131" s="162">
        <f t="shared" si="9"/>
        <v>0</v>
      </c>
      <c r="BL131" s="18" t="s">
        <v>126</v>
      </c>
      <c r="BM131" s="161" t="s">
        <v>216</v>
      </c>
    </row>
    <row r="132" spans="1:65" s="2" customFormat="1" ht="16.5" customHeight="1">
      <c r="A132" s="33"/>
      <c r="B132" s="149"/>
      <c r="C132" s="150" t="s">
        <v>229</v>
      </c>
      <c r="D132" s="150" t="s">
        <v>203</v>
      </c>
      <c r="E132" s="151" t="s">
        <v>3318</v>
      </c>
      <c r="F132" s="152" t="s">
        <v>3319</v>
      </c>
      <c r="G132" s="153" t="s">
        <v>721</v>
      </c>
      <c r="H132" s="154">
        <v>3</v>
      </c>
      <c r="I132" s="155"/>
      <c r="J132" s="156">
        <f t="shared" si="0"/>
        <v>0</v>
      </c>
      <c r="K132" s="152" t="s">
        <v>1</v>
      </c>
      <c r="L132" s="34"/>
      <c r="M132" s="157" t="s">
        <v>1</v>
      </c>
      <c r="N132" s="158" t="s">
        <v>41</v>
      </c>
      <c r="O132" s="59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126</v>
      </c>
      <c r="AT132" s="161" t="s">
        <v>203</v>
      </c>
      <c r="AU132" s="161" t="s">
        <v>82</v>
      </c>
      <c r="AY132" s="18" t="s">
        <v>201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8" t="s">
        <v>82</v>
      </c>
      <c r="BK132" s="162">
        <f t="shared" si="9"/>
        <v>0</v>
      </c>
      <c r="BL132" s="18" t="s">
        <v>126</v>
      </c>
      <c r="BM132" s="161" t="s">
        <v>233</v>
      </c>
    </row>
    <row r="133" spans="1:65" s="2" customFormat="1" ht="21.75" customHeight="1">
      <c r="A133" s="33"/>
      <c r="B133" s="149"/>
      <c r="C133" s="150" t="s">
        <v>222</v>
      </c>
      <c r="D133" s="150" t="s">
        <v>203</v>
      </c>
      <c r="E133" s="151" t="s">
        <v>3320</v>
      </c>
      <c r="F133" s="152" t="s">
        <v>3321</v>
      </c>
      <c r="G133" s="153" t="s">
        <v>721</v>
      </c>
      <c r="H133" s="154">
        <v>8</v>
      </c>
      <c r="I133" s="155"/>
      <c r="J133" s="156">
        <f t="shared" si="0"/>
        <v>0</v>
      </c>
      <c r="K133" s="152" t="s">
        <v>1</v>
      </c>
      <c r="L133" s="34"/>
      <c r="M133" s="157" t="s">
        <v>1</v>
      </c>
      <c r="N133" s="158" t="s">
        <v>41</v>
      </c>
      <c r="O133" s="59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126</v>
      </c>
      <c r="AT133" s="161" t="s">
        <v>203</v>
      </c>
      <c r="AU133" s="161" t="s">
        <v>82</v>
      </c>
      <c r="AY133" s="18" t="s">
        <v>201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8" t="s">
        <v>82</v>
      </c>
      <c r="BK133" s="162">
        <f t="shared" si="9"/>
        <v>0</v>
      </c>
      <c r="BL133" s="18" t="s">
        <v>126</v>
      </c>
      <c r="BM133" s="161" t="s">
        <v>8</v>
      </c>
    </row>
    <row r="134" spans="1:65" s="2" customFormat="1" ht="16.5" customHeight="1">
      <c r="A134" s="33"/>
      <c r="B134" s="149"/>
      <c r="C134" s="150" t="s">
        <v>244</v>
      </c>
      <c r="D134" s="150" t="s">
        <v>203</v>
      </c>
      <c r="E134" s="151" t="s">
        <v>2707</v>
      </c>
      <c r="F134" s="152" t="s">
        <v>2708</v>
      </c>
      <c r="G134" s="153" t="s">
        <v>556</v>
      </c>
      <c r="H134" s="154">
        <v>600</v>
      </c>
      <c r="I134" s="155"/>
      <c r="J134" s="156">
        <f t="shared" si="0"/>
        <v>0</v>
      </c>
      <c r="K134" s="152" t="s">
        <v>1</v>
      </c>
      <c r="L134" s="34"/>
      <c r="M134" s="157" t="s">
        <v>1</v>
      </c>
      <c r="N134" s="158" t="s">
        <v>41</v>
      </c>
      <c r="O134" s="59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126</v>
      </c>
      <c r="AT134" s="161" t="s">
        <v>203</v>
      </c>
      <c r="AU134" s="161" t="s">
        <v>82</v>
      </c>
      <c r="AY134" s="18" t="s">
        <v>201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8" t="s">
        <v>82</v>
      </c>
      <c r="BK134" s="162">
        <f t="shared" si="9"/>
        <v>0</v>
      </c>
      <c r="BL134" s="18" t="s">
        <v>126</v>
      </c>
      <c r="BM134" s="161" t="s">
        <v>247</v>
      </c>
    </row>
    <row r="135" spans="1:65" s="2" customFormat="1" ht="24.2" customHeight="1">
      <c r="A135" s="33"/>
      <c r="B135" s="149"/>
      <c r="C135" s="150" t="s">
        <v>216</v>
      </c>
      <c r="D135" s="150" t="s">
        <v>203</v>
      </c>
      <c r="E135" s="151" t="s">
        <v>2709</v>
      </c>
      <c r="F135" s="152" t="s">
        <v>2710</v>
      </c>
      <c r="G135" s="153" t="s">
        <v>556</v>
      </c>
      <c r="H135" s="154">
        <v>600</v>
      </c>
      <c r="I135" s="155"/>
      <c r="J135" s="156">
        <f t="shared" si="0"/>
        <v>0</v>
      </c>
      <c r="K135" s="152" t="s">
        <v>1</v>
      </c>
      <c r="L135" s="34"/>
      <c r="M135" s="157" t="s">
        <v>1</v>
      </c>
      <c r="N135" s="158" t="s">
        <v>41</v>
      </c>
      <c r="O135" s="59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126</v>
      </c>
      <c r="AT135" s="161" t="s">
        <v>203</v>
      </c>
      <c r="AU135" s="161" t="s">
        <v>82</v>
      </c>
      <c r="AY135" s="18" t="s">
        <v>201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8" t="s">
        <v>82</v>
      </c>
      <c r="BK135" s="162">
        <f t="shared" si="9"/>
        <v>0</v>
      </c>
      <c r="BL135" s="18" t="s">
        <v>126</v>
      </c>
      <c r="BM135" s="161" t="s">
        <v>250</v>
      </c>
    </row>
    <row r="136" spans="1:65" s="2" customFormat="1" ht="16.5" customHeight="1">
      <c r="A136" s="33"/>
      <c r="B136" s="149"/>
      <c r="C136" s="150" t="s">
        <v>227</v>
      </c>
      <c r="D136" s="150" t="s">
        <v>203</v>
      </c>
      <c r="E136" s="151" t="s">
        <v>2711</v>
      </c>
      <c r="F136" s="152" t="s">
        <v>2712</v>
      </c>
      <c r="G136" s="153" t="s">
        <v>556</v>
      </c>
      <c r="H136" s="154">
        <v>300</v>
      </c>
      <c r="I136" s="155"/>
      <c r="J136" s="156">
        <f t="shared" si="0"/>
        <v>0</v>
      </c>
      <c r="K136" s="152" t="s">
        <v>1</v>
      </c>
      <c r="L136" s="34"/>
      <c r="M136" s="157" t="s">
        <v>1</v>
      </c>
      <c r="N136" s="158" t="s">
        <v>41</v>
      </c>
      <c r="O136" s="59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126</v>
      </c>
      <c r="AT136" s="161" t="s">
        <v>203</v>
      </c>
      <c r="AU136" s="161" t="s">
        <v>82</v>
      </c>
      <c r="AY136" s="18" t="s">
        <v>201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8" t="s">
        <v>82</v>
      </c>
      <c r="BK136" s="162">
        <f t="shared" si="9"/>
        <v>0</v>
      </c>
      <c r="BL136" s="18" t="s">
        <v>126</v>
      </c>
      <c r="BM136" s="161" t="s">
        <v>254</v>
      </c>
    </row>
    <row r="137" spans="1:65" s="2" customFormat="1" ht="24.2" customHeight="1">
      <c r="A137" s="33"/>
      <c r="B137" s="149"/>
      <c r="C137" s="150" t="s">
        <v>233</v>
      </c>
      <c r="D137" s="150" t="s">
        <v>203</v>
      </c>
      <c r="E137" s="151" t="s">
        <v>2713</v>
      </c>
      <c r="F137" s="152" t="s">
        <v>2714</v>
      </c>
      <c r="G137" s="153" t="s">
        <v>556</v>
      </c>
      <c r="H137" s="154">
        <v>300</v>
      </c>
      <c r="I137" s="155"/>
      <c r="J137" s="156">
        <f t="shared" si="0"/>
        <v>0</v>
      </c>
      <c r="K137" s="152" t="s">
        <v>1</v>
      </c>
      <c r="L137" s="34"/>
      <c r="M137" s="157" t="s">
        <v>1</v>
      </c>
      <c r="N137" s="158" t="s">
        <v>41</v>
      </c>
      <c r="O137" s="59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126</v>
      </c>
      <c r="AT137" s="161" t="s">
        <v>203</v>
      </c>
      <c r="AU137" s="161" t="s">
        <v>82</v>
      </c>
      <c r="AY137" s="18" t="s">
        <v>201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8" t="s">
        <v>82</v>
      </c>
      <c r="BK137" s="162">
        <f t="shared" si="9"/>
        <v>0</v>
      </c>
      <c r="BL137" s="18" t="s">
        <v>126</v>
      </c>
      <c r="BM137" s="161" t="s">
        <v>258</v>
      </c>
    </row>
    <row r="138" spans="1:65" s="2" customFormat="1" ht="16.5" customHeight="1">
      <c r="A138" s="33"/>
      <c r="B138" s="149"/>
      <c r="C138" s="150" t="s">
        <v>264</v>
      </c>
      <c r="D138" s="150" t="s">
        <v>203</v>
      </c>
      <c r="E138" s="151" t="s">
        <v>2705</v>
      </c>
      <c r="F138" s="152" t="s">
        <v>2706</v>
      </c>
      <c r="G138" s="153" t="s">
        <v>556</v>
      </c>
      <c r="H138" s="154">
        <v>750</v>
      </c>
      <c r="I138" s="155"/>
      <c r="J138" s="156">
        <f t="shared" si="0"/>
        <v>0</v>
      </c>
      <c r="K138" s="152" t="s">
        <v>1</v>
      </c>
      <c r="L138" s="34"/>
      <c r="M138" s="157" t="s">
        <v>1</v>
      </c>
      <c r="N138" s="158" t="s">
        <v>41</v>
      </c>
      <c r="O138" s="59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126</v>
      </c>
      <c r="AT138" s="161" t="s">
        <v>203</v>
      </c>
      <c r="AU138" s="161" t="s">
        <v>82</v>
      </c>
      <c r="AY138" s="18" t="s">
        <v>201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8" t="s">
        <v>82</v>
      </c>
      <c r="BK138" s="162">
        <f t="shared" si="9"/>
        <v>0</v>
      </c>
      <c r="BL138" s="18" t="s">
        <v>126</v>
      </c>
      <c r="BM138" s="161" t="s">
        <v>267</v>
      </c>
    </row>
    <row r="139" spans="1:65" s="2" customFormat="1" ht="16.5" customHeight="1">
      <c r="A139" s="33"/>
      <c r="B139" s="149"/>
      <c r="C139" s="150" t="s">
        <v>8</v>
      </c>
      <c r="D139" s="150" t="s">
        <v>203</v>
      </c>
      <c r="E139" s="151" t="s">
        <v>2685</v>
      </c>
      <c r="F139" s="152" t="s">
        <v>2686</v>
      </c>
      <c r="G139" s="153" t="s">
        <v>556</v>
      </c>
      <c r="H139" s="154">
        <v>55</v>
      </c>
      <c r="I139" s="155"/>
      <c r="J139" s="156">
        <f t="shared" si="0"/>
        <v>0</v>
      </c>
      <c r="K139" s="152" t="s">
        <v>1</v>
      </c>
      <c r="L139" s="34"/>
      <c r="M139" s="157" t="s">
        <v>1</v>
      </c>
      <c r="N139" s="158" t="s">
        <v>41</v>
      </c>
      <c r="O139" s="59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126</v>
      </c>
      <c r="AT139" s="161" t="s">
        <v>203</v>
      </c>
      <c r="AU139" s="161" t="s">
        <v>82</v>
      </c>
      <c r="AY139" s="18" t="s">
        <v>201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8" t="s">
        <v>82</v>
      </c>
      <c r="BK139" s="162">
        <f t="shared" si="9"/>
        <v>0</v>
      </c>
      <c r="BL139" s="18" t="s">
        <v>126</v>
      </c>
      <c r="BM139" s="161" t="s">
        <v>273</v>
      </c>
    </row>
    <row r="140" spans="1:65" s="2" customFormat="1" ht="16.5" customHeight="1">
      <c r="A140" s="33"/>
      <c r="B140" s="149"/>
      <c r="C140" s="150" t="s">
        <v>277</v>
      </c>
      <c r="D140" s="150" t="s">
        <v>203</v>
      </c>
      <c r="E140" s="151" t="s">
        <v>3322</v>
      </c>
      <c r="F140" s="152" t="s">
        <v>3323</v>
      </c>
      <c r="G140" s="153" t="s">
        <v>221</v>
      </c>
      <c r="H140" s="154">
        <v>1</v>
      </c>
      <c r="I140" s="155"/>
      <c r="J140" s="156">
        <f t="shared" si="0"/>
        <v>0</v>
      </c>
      <c r="K140" s="152" t="s">
        <v>1</v>
      </c>
      <c r="L140" s="34"/>
      <c r="M140" s="157" t="s">
        <v>1</v>
      </c>
      <c r="N140" s="158" t="s">
        <v>41</v>
      </c>
      <c r="O140" s="59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126</v>
      </c>
      <c r="AT140" s="161" t="s">
        <v>203</v>
      </c>
      <c r="AU140" s="161" t="s">
        <v>82</v>
      </c>
      <c r="AY140" s="18" t="s">
        <v>201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8" t="s">
        <v>82</v>
      </c>
      <c r="BK140" s="162">
        <f t="shared" si="9"/>
        <v>0</v>
      </c>
      <c r="BL140" s="18" t="s">
        <v>126</v>
      </c>
      <c r="BM140" s="161" t="s">
        <v>279</v>
      </c>
    </row>
    <row r="141" spans="1:65" s="2" customFormat="1" ht="16.5" customHeight="1">
      <c r="A141" s="33"/>
      <c r="B141" s="149"/>
      <c r="C141" s="150" t="s">
        <v>247</v>
      </c>
      <c r="D141" s="150" t="s">
        <v>203</v>
      </c>
      <c r="E141" s="151" t="s">
        <v>3324</v>
      </c>
      <c r="F141" s="152" t="s">
        <v>3325</v>
      </c>
      <c r="G141" s="153" t="s">
        <v>721</v>
      </c>
      <c r="H141" s="154">
        <v>1</v>
      </c>
      <c r="I141" s="155"/>
      <c r="J141" s="156">
        <f t="shared" si="0"/>
        <v>0</v>
      </c>
      <c r="K141" s="152" t="s">
        <v>1</v>
      </c>
      <c r="L141" s="34"/>
      <c r="M141" s="157" t="s">
        <v>1</v>
      </c>
      <c r="N141" s="158" t="s">
        <v>41</v>
      </c>
      <c r="O141" s="59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126</v>
      </c>
      <c r="AT141" s="161" t="s">
        <v>203</v>
      </c>
      <c r="AU141" s="161" t="s">
        <v>82</v>
      </c>
      <c r="AY141" s="18" t="s">
        <v>201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8" t="s">
        <v>82</v>
      </c>
      <c r="BK141" s="162">
        <f t="shared" si="9"/>
        <v>0</v>
      </c>
      <c r="BL141" s="18" t="s">
        <v>126</v>
      </c>
      <c r="BM141" s="161" t="s">
        <v>286</v>
      </c>
    </row>
    <row r="142" spans="1:65" s="2" customFormat="1" ht="16.5" customHeight="1">
      <c r="A142" s="33"/>
      <c r="B142" s="149"/>
      <c r="C142" s="150" t="s">
        <v>290</v>
      </c>
      <c r="D142" s="150" t="s">
        <v>203</v>
      </c>
      <c r="E142" s="151" t="s">
        <v>3326</v>
      </c>
      <c r="F142" s="152" t="s">
        <v>3327</v>
      </c>
      <c r="G142" s="153" t="s">
        <v>721</v>
      </c>
      <c r="H142" s="154">
        <v>4</v>
      </c>
      <c r="I142" s="155"/>
      <c r="J142" s="156">
        <f t="shared" si="0"/>
        <v>0</v>
      </c>
      <c r="K142" s="152" t="s">
        <v>1</v>
      </c>
      <c r="L142" s="34"/>
      <c r="M142" s="157" t="s">
        <v>1</v>
      </c>
      <c r="N142" s="158" t="s">
        <v>41</v>
      </c>
      <c r="O142" s="59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126</v>
      </c>
      <c r="AT142" s="161" t="s">
        <v>203</v>
      </c>
      <c r="AU142" s="161" t="s">
        <v>82</v>
      </c>
      <c r="AY142" s="18" t="s">
        <v>201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8" t="s">
        <v>82</v>
      </c>
      <c r="BK142" s="162">
        <f t="shared" si="9"/>
        <v>0</v>
      </c>
      <c r="BL142" s="18" t="s">
        <v>126</v>
      </c>
      <c r="BM142" s="161" t="s">
        <v>292</v>
      </c>
    </row>
    <row r="143" spans="1:65" s="2" customFormat="1" ht="16.5" customHeight="1">
      <c r="A143" s="33"/>
      <c r="B143" s="149"/>
      <c r="C143" s="150" t="s">
        <v>250</v>
      </c>
      <c r="D143" s="150" t="s">
        <v>203</v>
      </c>
      <c r="E143" s="151" t="s">
        <v>3328</v>
      </c>
      <c r="F143" s="152" t="s">
        <v>3329</v>
      </c>
      <c r="G143" s="153" t="s">
        <v>721</v>
      </c>
      <c r="H143" s="154">
        <v>3</v>
      </c>
      <c r="I143" s="155"/>
      <c r="J143" s="156">
        <f t="shared" si="0"/>
        <v>0</v>
      </c>
      <c r="K143" s="152" t="s">
        <v>1</v>
      </c>
      <c r="L143" s="34"/>
      <c r="M143" s="157" t="s">
        <v>1</v>
      </c>
      <c r="N143" s="158" t="s">
        <v>41</v>
      </c>
      <c r="O143" s="59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126</v>
      </c>
      <c r="AT143" s="161" t="s">
        <v>203</v>
      </c>
      <c r="AU143" s="161" t="s">
        <v>82</v>
      </c>
      <c r="AY143" s="18" t="s">
        <v>201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8" t="s">
        <v>82</v>
      </c>
      <c r="BK143" s="162">
        <f t="shared" si="9"/>
        <v>0</v>
      </c>
      <c r="BL143" s="18" t="s">
        <v>126</v>
      </c>
      <c r="BM143" s="161" t="s">
        <v>297</v>
      </c>
    </row>
    <row r="144" spans="1:65" s="2" customFormat="1" ht="24.2" customHeight="1">
      <c r="A144" s="33"/>
      <c r="B144" s="149"/>
      <c r="C144" s="150" t="s">
        <v>412</v>
      </c>
      <c r="D144" s="150" t="s">
        <v>203</v>
      </c>
      <c r="E144" s="151" t="s">
        <v>2733</v>
      </c>
      <c r="F144" s="152" t="s">
        <v>2734</v>
      </c>
      <c r="G144" s="153" t="s">
        <v>721</v>
      </c>
      <c r="H144" s="154">
        <v>1</v>
      </c>
      <c r="I144" s="155"/>
      <c r="J144" s="156">
        <f t="shared" si="0"/>
        <v>0</v>
      </c>
      <c r="K144" s="152" t="s">
        <v>1</v>
      </c>
      <c r="L144" s="34"/>
      <c r="M144" s="157" t="s">
        <v>1</v>
      </c>
      <c r="N144" s="158" t="s">
        <v>41</v>
      </c>
      <c r="O144" s="59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126</v>
      </c>
      <c r="AT144" s="161" t="s">
        <v>203</v>
      </c>
      <c r="AU144" s="161" t="s">
        <v>82</v>
      </c>
      <c r="AY144" s="18" t="s">
        <v>201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8" t="s">
        <v>82</v>
      </c>
      <c r="BK144" s="162">
        <f t="shared" si="9"/>
        <v>0</v>
      </c>
      <c r="BL144" s="18" t="s">
        <v>126</v>
      </c>
      <c r="BM144" s="161" t="s">
        <v>498</v>
      </c>
    </row>
    <row r="145" spans="1:65" s="2" customFormat="1" ht="16.5" customHeight="1">
      <c r="A145" s="33"/>
      <c r="B145" s="149"/>
      <c r="C145" s="150" t="s">
        <v>254</v>
      </c>
      <c r="D145" s="150" t="s">
        <v>203</v>
      </c>
      <c r="E145" s="151" t="s">
        <v>2735</v>
      </c>
      <c r="F145" s="152" t="s">
        <v>2736</v>
      </c>
      <c r="G145" s="153" t="s">
        <v>721</v>
      </c>
      <c r="H145" s="154">
        <v>7</v>
      </c>
      <c r="I145" s="155"/>
      <c r="J145" s="156">
        <f t="shared" si="0"/>
        <v>0</v>
      </c>
      <c r="K145" s="152" t="s">
        <v>1</v>
      </c>
      <c r="L145" s="34"/>
      <c r="M145" s="157" t="s">
        <v>1</v>
      </c>
      <c r="N145" s="158" t="s">
        <v>41</v>
      </c>
      <c r="O145" s="59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126</v>
      </c>
      <c r="AT145" s="161" t="s">
        <v>203</v>
      </c>
      <c r="AU145" s="161" t="s">
        <v>82</v>
      </c>
      <c r="AY145" s="18" t="s">
        <v>201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8" t="s">
        <v>82</v>
      </c>
      <c r="BK145" s="162">
        <f t="shared" si="9"/>
        <v>0</v>
      </c>
      <c r="BL145" s="18" t="s">
        <v>126</v>
      </c>
      <c r="BM145" s="161" t="s">
        <v>508</v>
      </c>
    </row>
    <row r="146" spans="1:65" s="2" customFormat="1" ht="16.5" customHeight="1">
      <c r="A146" s="33"/>
      <c r="B146" s="149"/>
      <c r="C146" s="150" t="s">
        <v>421</v>
      </c>
      <c r="D146" s="150" t="s">
        <v>203</v>
      </c>
      <c r="E146" s="151" t="s">
        <v>2721</v>
      </c>
      <c r="F146" s="152" t="s">
        <v>2722</v>
      </c>
      <c r="G146" s="153" t="s">
        <v>721</v>
      </c>
      <c r="H146" s="154">
        <v>10</v>
      </c>
      <c r="I146" s="155"/>
      <c r="J146" s="156">
        <f t="shared" si="0"/>
        <v>0</v>
      </c>
      <c r="K146" s="152" t="s">
        <v>1</v>
      </c>
      <c r="L146" s="34"/>
      <c r="M146" s="157" t="s">
        <v>1</v>
      </c>
      <c r="N146" s="158" t="s">
        <v>41</v>
      </c>
      <c r="O146" s="59"/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126</v>
      </c>
      <c r="AT146" s="161" t="s">
        <v>203</v>
      </c>
      <c r="AU146" s="161" t="s">
        <v>82</v>
      </c>
      <c r="AY146" s="18" t="s">
        <v>201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8" t="s">
        <v>82</v>
      </c>
      <c r="BK146" s="162">
        <f t="shared" si="9"/>
        <v>0</v>
      </c>
      <c r="BL146" s="18" t="s">
        <v>126</v>
      </c>
      <c r="BM146" s="161" t="s">
        <v>518</v>
      </c>
    </row>
    <row r="147" spans="1:65" s="2" customFormat="1" ht="16.5" customHeight="1">
      <c r="A147" s="33"/>
      <c r="B147" s="149"/>
      <c r="C147" s="150" t="s">
        <v>258</v>
      </c>
      <c r="D147" s="150" t="s">
        <v>203</v>
      </c>
      <c r="E147" s="151" t="s">
        <v>2723</v>
      </c>
      <c r="F147" s="152" t="s">
        <v>2724</v>
      </c>
      <c r="G147" s="153" t="s">
        <v>721</v>
      </c>
      <c r="H147" s="154">
        <v>10</v>
      </c>
      <c r="I147" s="155"/>
      <c r="J147" s="156">
        <f t="shared" si="0"/>
        <v>0</v>
      </c>
      <c r="K147" s="152" t="s">
        <v>1</v>
      </c>
      <c r="L147" s="34"/>
      <c r="M147" s="157" t="s">
        <v>1</v>
      </c>
      <c r="N147" s="158" t="s">
        <v>41</v>
      </c>
      <c r="O147" s="59"/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126</v>
      </c>
      <c r="AT147" s="161" t="s">
        <v>203</v>
      </c>
      <c r="AU147" s="161" t="s">
        <v>82</v>
      </c>
      <c r="AY147" s="18" t="s">
        <v>201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8" t="s">
        <v>82</v>
      </c>
      <c r="BK147" s="162">
        <f t="shared" si="9"/>
        <v>0</v>
      </c>
      <c r="BL147" s="18" t="s">
        <v>126</v>
      </c>
      <c r="BM147" s="161" t="s">
        <v>532</v>
      </c>
    </row>
    <row r="148" spans="1:65" s="2" customFormat="1" ht="16.5" customHeight="1">
      <c r="A148" s="33"/>
      <c r="B148" s="149"/>
      <c r="C148" s="150" t="s">
        <v>7</v>
      </c>
      <c r="D148" s="150" t="s">
        <v>203</v>
      </c>
      <c r="E148" s="151" t="s">
        <v>267</v>
      </c>
      <c r="F148" s="152" t="s">
        <v>3330</v>
      </c>
      <c r="G148" s="153" t="s">
        <v>556</v>
      </c>
      <c r="H148" s="154">
        <v>300</v>
      </c>
      <c r="I148" s="155"/>
      <c r="J148" s="156">
        <f t="shared" si="0"/>
        <v>0</v>
      </c>
      <c r="K148" s="152" t="s">
        <v>1</v>
      </c>
      <c r="L148" s="34"/>
      <c r="M148" s="157" t="s">
        <v>1</v>
      </c>
      <c r="N148" s="158" t="s">
        <v>41</v>
      </c>
      <c r="O148" s="59"/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126</v>
      </c>
      <c r="AT148" s="161" t="s">
        <v>203</v>
      </c>
      <c r="AU148" s="161" t="s">
        <v>82</v>
      </c>
      <c r="AY148" s="18" t="s">
        <v>201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8" t="s">
        <v>82</v>
      </c>
      <c r="BK148" s="162">
        <f t="shared" si="9"/>
        <v>0</v>
      </c>
      <c r="BL148" s="18" t="s">
        <v>126</v>
      </c>
      <c r="BM148" s="161" t="s">
        <v>543</v>
      </c>
    </row>
    <row r="149" spans="1:65" s="2" customFormat="1" ht="16.5" customHeight="1">
      <c r="A149" s="33"/>
      <c r="B149" s="149"/>
      <c r="C149" s="150" t="s">
        <v>267</v>
      </c>
      <c r="D149" s="150" t="s">
        <v>203</v>
      </c>
      <c r="E149" s="151" t="s">
        <v>441</v>
      </c>
      <c r="F149" s="152" t="s">
        <v>3331</v>
      </c>
      <c r="G149" s="153" t="s">
        <v>556</v>
      </c>
      <c r="H149" s="154">
        <v>400</v>
      </c>
      <c r="I149" s="155"/>
      <c r="J149" s="156">
        <f t="shared" si="0"/>
        <v>0</v>
      </c>
      <c r="K149" s="152" t="s">
        <v>1</v>
      </c>
      <c r="L149" s="34"/>
      <c r="M149" s="157" t="s">
        <v>1</v>
      </c>
      <c r="N149" s="158" t="s">
        <v>41</v>
      </c>
      <c r="O149" s="59"/>
      <c r="P149" s="159">
        <f t="shared" si="1"/>
        <v>0</v>
      </c>
      <c r="Q149" s="159">
        <v>0</v>
      </c>
      <c r="R149" s="159">
        <f t="shared" si="2"/>
        <v>0</v>
      </c>
      <c r="S149" s="159">
        <v>0</v>
      </c>
      <c r="T149" s="160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126</v>
      </c>
      <c r="AT149" s="161" t="s">
        <v>203</v>
      </c>
      <c r="AU149" s="161" t="s">
        <v>82</v>
      </c>
      <c r="AY149" s="18" t="s">
        <v>201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8" t="s">
        <v>82</v>
      </c>
      <c r="BK149" s="162">
        <f t="shared" si="9"/>
        <v>0</v>
      </c>
      <c r="BL149" s="18" t="s">
        <v>126</v>
      </c>
      <c r="BM149" s="161" t="s">
        <v>553</v>
      </c>
    </row>
    <row r="150" spans="1:65" s="12" customFormat="1" ht="25.9" customHeight="1">
      <c r="B150" s="136"/>
      <c r="D150" s="137" t="s">
        <v>75</v>
      </c>
      <c r="E150" s="138" t="s">
        <v>3332</v>
      </c>
      <c r="F150" s="138" t="s">
        <v>3333</v>
      </c>
      <c r="I150" s="139"/>
      <c r="J150" s="140">
        <f>BK150</f>
        <v>0</v>
      </c>
      <c r="L150" s="136"/>
      <c r="M150" s="141"/>
      <c r="N150" s="142"/>
      <c r="O150" s="142"/>
      <c r="P150" s="143">
        <f>SUM(P151:P160)</f>
        <v>0</v>
      </c>
      <c r="Q150" s="142"/>
      <c r="R150" s="143">
        <f>SUM(R151:R160)</f>
        <v>0</v>
      </c>
      <c r="S150" s="142"/>
      <c r="T150" s="144">
        <f>SUM(T151:T160)</f>
        <v>0</v>
      </c>
      <c r="AR150" s="137" t="s">
        <v>82</v>
      </c>
      <c r="AT150" s="145" t="s">
        <v>75</v>
      </c>
      <c r="AU150" s="145" t="s">
        <v>76</v>
      </c>
      <c r="AY150" s="137" t="s">
        <v>201</v>
      </c>
      <c r="BK150" s="146">
        <f>SUM(BK151:BK160)</f>
        <v>0</v>
      </c>
    </row>
    <row r="151" spans="1:65" s="2" customFormat="1" ht="16.5" customHeight="1">
      <c r="A151" s="33"/>
      <c r="B151" s="149"/>
      <c r="C151" s="150" t="s">
        <v>441</v>
      </c>
      <c r="D151" s="150" t="s">
        <v>203</v>
      </c>
      <c r="E151" s="151" t="s">
        <v>2745</v>
      </c>
      <c r="F151" s="152" t="s">
        <v>2746</v>
      </c>
      <c r="G151" s="153" t="s">
        <v>556</v>
      </c>
      <c r="H151" s="154">
        <v>30</v>
      </c>
      <c r="I151" s="155"/>
      <c r="J151" s="156">
        <f>ROUND(I151*H151,2)</f>
        <v>0</v>
      </c>
      <c r="K151" s="152" t="s">
        <v>1</v>
      </c>
      <c r="L151" s="34"/>
      <c r="M151" s="157" t="s">
        <v>1</v>
      </c>
      <c r="N151" s="158" t="s">
        <v>41</v>
      </c>
      <c r="O151" s="59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126</v>
      </c>
      <c r="AT151" s="161" t="s">
        <v>203</v>
      </c>
      <c r="AU151" s="161" t="s">
        <v>82</v>
      </c>
      <c r="AY151" s="18" t="s">
        <v>201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8" t="s">
        <v>82</v>
      </c>
      <c r="BK151" s="162">
        <f>ROUND(I151*H151,2)</f>
        <v>0</v>
      </c>
      <c r="BL151" s="18" t="s">
        <v>126</v>
      </c>
      <c r="BM151" s="161" t="s">
        <v>566</v>
      </c>
    </row>
    <row r="152" spans="1:65" s="2" customFormat="1" ht="16.5" customHeight="1">
      <c r="A152" s="33"/>
      <c r="B152" s="149"/>
      <c r="C152" s="150" t="s">
        <v>273</v>
      </c>
      <c r="D152" s="150" t="s">
        <v>203</v>
      </c>
      <c r="E152" s="151" t="s">
        <v>2747</v>
      </c>
      <c r="F152" s="152" t="s">
        <v>2748</v>
      </c>
      <c r="G152" s="153" t="s">
        <v>405</v>
      </c>
      <c r="H152" s="154">
        <v>1.32</v>
      </c>
      <c r="I152" s="155"/>
      <c r="J152" s="156">
        <f>ROUND(I152*H152,2)</f>
        <v>0</v>
      </c>
      <c r="K152" s="152" t="s">
        <v>1</v>
      </c>
      <c r="L152" s="34"/>
      <c r="M152" s="157" t="s">
        <v>1</v>
      </c>
      <c r="N152" s="158" t="s">
        <v>41</v>
      </c>
      <c r="O152" s="59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126</v>
      </c>
      <c r="AT152" s="161" t="s">
        <v>203</v>
      </c>
      <c r="AU152" s="161" t="s">
        <v>82</v>
      </c>
      <c r="AY152" s="18" t="s">
        <v>201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8" t="s">
        <v>82</v>
      </c>
      <c r="BK152" s="162">
        <f>ROUND(I152*H152,2)</f>
        <v>0</v>
      </c>
      <c r="BL152" s="18" t="s">
        <v>126</v>
      </c>
      <c r="BM152" s="161" t="s">
        <v>579</v>
      </c>
    </row>
    <row r="153" spans="1:65" s="2" customFormat="1" ht="19.5">
      <c r="A153" s="33"/>
      <c r="B153" s="34"/>
      <c r="C153" s="33"/>
      <c r="D153" s="164" t="s">
        <v>2625</v>
      </c>
      <c r="E153" s="33"/>
      <c r="F153" s="214" t="s">
        <v>2749</v>
      </c>
      <c r="G153" s="33"/>
      <c r="H153" s="33"/>
      <c r="I153" s="215"/>
      <c r="J153" s="33"/>
      <c r="K153" s="33"/>
      <c r="L153" s="34"/>
      <c r="M153" s="216"/>
      <c r="N153" s="217"/>
      <c r="O153" s="59"/>
      <c r="P153" s="59"/>
      <c r="Q153" s="59"/>
      <c r="R153" s="59"/>
      <c r="S153" s="59"/>
      <c r="T153" s="60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8" t="s">
        <v>2625</v>
      </c>
      <c r="AU153" s="18" t="s">
        <v>82</v>
      </c>
    </row>
    <row r="154" spans="1:65" s="13" customFormat="1" ht="11.25">
      <c r="B154" s="163"/>
      <c r="D154" s="164" t="s">
        <v>207</v>
      </c>
      <c r="E154" s="165" t="s">
        <v>1</v>
      </c>
      <c r="F154" s="166" t="s">
        <v>2750</v>
      </c>
      <c r="H154" s="165" t="s">
        <v>1</v>
      </c>
      <c r="I154" s="167"/>
      <c r="L154" s="163"/>
      <c r="M154" s="168"/>
      <c r="N154" s="169"/>
      <c r="O154" s="169"/>
      <c r="P154" s="169"/>
      <c r="Q154" s="169"/>
      <c r="R154" s="169"/>
      <c r="S154" s="169"/>
      <c r="T154" s="170"/>
      <c r="AT154" s="165" t="s">
        <v>207</v>
      </c>
      <c r="AU154" s="165" t="s">
        <v>82</v>
      </c>
      <c r="AV154" s="13" t="s">
        <v>82</v>
      </c>
      <c r="AW154" s="13" t="s">
        <v>32</v>
      </c>
      <c r="AX154" s="13" t="s">
        <v>76</v>
      </c>
      <c r="AY154" s="165" t="s">
        <v>201</v>
      </c>
    </row>
    <row r="155" spans="1:65" s="14" customFormat="1" ht="11.25">
      <c r="B155" s="171"/>
      <c r="D155" s="164" t="s">
        <v>207</v>
      </c>
      <c r="E155" s="172" t="s">
        <v>1</v>
      </c>
      <c r="F155" s="173" t="s">
        <v>3334</v>
      </c>
      <c r="H155" s="174">
        <v>1.32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207</v>
      </c>
      <c r="AU155" s="172" t="s">
        <v>82</v>
      </c>
      <c r="AV155" s="14" t="s">
        <v>84</v>
      </c>
      <c r="AW155" s="14" t="s">
        <v>32</v>
      </c>
      <c r="AX155" s="14" t="s">
        <v>76</v>
      </c>
      <c r="AY155" s="172" t="s">
        <v>201</v>
      </c>
    </row>
    <row r="156" spans="1:65" s="15" customFormat="1" ht="11.25">
      <c r="B156" s="179"/>
      <c r="D156" s="164" t="s">
        <v>207</v>
      </c>
      <c r="E156" s="180" t="s">
        <v>1</v>
      </c>
      <c r="F156" s="181" t="s">
        <v>211</v>
      </c>
      <c r="H156" s="182">
        <v>1.32</v>
      </c>
      <c r="I156" s="183"/>
      <c r="L156" s="179"/>
      <c r="M156" s="184"/>
      <c r="N156" s="185"/>
      <c r="O156" s="185"/>
      <c r="P156" s="185"/>
      <c r="Q156" s="185"/>
      <c r="R156" s="185"/>
      <c r="S156" s="185"/>
      <c r="T156" s="186"/>
      <c r="AT156" s="180" t="s">
        <v>207</v>
      </c>
      <c r="AU156" s="180" t="s">
        <v>82</v>
      </c>
      <c r="AV156" s="15" t="s">
        <v>126</v>
      </c>
      <c r="AW156" s="15" t="s">
        <v>32</v>
      </c>
      <c r="AX156" s="15" t="s">
        <v>82</v>
      </c>
      <c r="AY156" s="180" t="s">
        <v>201</v>
      </c>
    </row>
    <row r="157" spans="1:65" s="2" customFormat="1" ht="16.5" customHeight="1">
      <c r="A157" s="33"/>
      <c r="B157" s="149"/>
      <c r="C157" s="150" t="s">
        <v>451</v>
      </c>
      <c r="D157" s="150" t="s">
        <v>203</v>
      </c>
      <c r="E157" s="151" t="s">
        <v>2753</v>
      </c>
      <c r="F157" s="152" t="s">
        <v>2754</v>
      </c>
      <c r="G157" s="153" t="s">
        <v>221</v>
      </c>
      <c r="H157" s="154">
        <v>1</v>
      </c>
      <c r="I157" s="155"/>
      <c r="J157" s="156">
        <f>ROUND(I157*H157,2)</f>
        <v>0</v>
      </c>
      <c r="K157" s="152" t="s">
        <v>1</v>
      </c>
      <c r="L157" s="34"/>
      <c r="M157" s="157" t="s">
        <v>1</v>
      </c>
      <c r="N157" s="158" t="s">
        <v>41</v>
      </c>
      <c r="O157" s="59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126</v>
      </c>
      <c r="AT157" s="161" t="s">
        <v>203</v>
      </c>
      <c r="AU157" s="161" t="s">
        <v>82</v>
      </c>
      <c r="AY157" s="18" t="s">
        <v>201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8" t="s">
        <v>82</v>
      </c>
      <c r="BK157" s="162">
        <f>ROUND(I157*H157,2)</f>
        <v>0</v>
      </c>
      <c r="BL157" s="18" t="s">
        <v>126</v>
      </c>
      <c r="BM157" s="161" t="s">
        <v>593</v>
      </c>
    </row>
    <row r="158" spans="1:65" s="2" customFormat="1" ht="16.5" customHeight="1">
      <c r="A158" s="33"/>
      <c r="B158" s="149"/>
      <c r="C158" s="150" t="s">
        <v>279</v>
      </c>
      <c r="D158" s="150" t="s">
        <v>203</v>
      </c>
      <c r="E158" s="151" t="s">
        <v>2839</v>
      </c>
      <c r="F158" s="152" t="s">
        <v>2840</v>
      </c>
      <c r="G158" s="153" t="s">
        <v>221</v>
      </c>
      <c r="H158" s="154">
        <v>1</v>
      </c>
      <c r="I158" s="155"/>
      <c r="J158" s="156">
        <f>ROUND(I158*H158,2)</f>
        <v>0</v>
      </c>
      <c r="K158" s="152" t="s">
        <v>1</v>
      </c>
      <c r="L158" s="34"/>
      <c r="M158" s="157" t="s">
        <v>1</v>
      </c>
      <c r="N158" s="158" t="s">
        <v>41</v>
      </c>
      <c r="O158" s="59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126</v>
      </c>
      <c r="AT158" s="161" t="s">
        <v>203</v>
      </c>
      <c r="AU158" s="161" t="s">
        <v>82</v>
      </c>
      <c r="AY158" s="18" t="s">
        <v>201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8" t="s">
        <v>82</v>
      </c>
      <c r="BK158" s="162">
        <f>ROUND(I158*H158,2)</f>
        <v>0</v>
      </c>
      <c r="BL158" s="18" t="s">
        <v>126</v>
      </c>
      <c r="BM158" s="161" t="s">
        <v>603</v>
      </c>
    </row>
    <row r="159" spans="1:65" s="2" customFormat="1" ht="16.5" customHeight="1">
      <c r="A159" s="33"/>
      <c r="B159" s="149"/>
      <c r="C159" s="150" t="s">
        <v>461</v>
      </c>
      <c r="D159" s="150" t="s">
        <v>203</v>
      </c>
      <c r="E159" s="151" t="s">
        <v>2841</v>
      </c>
      <c r="F159" s="152" t="s">
        <v>2842</v>
      </c>
      <c r="G159" s="153" t="s">
        <v>221</v>
      </c>
      <c r="H159" s="154">
        <v>1</v>
      </c>
      <c r="I159" s="155"/>
      <c r="J159" s="156">
        <f>ROUND(I159*H159,2)</f>
        <v>0</v>
      </c>
      <c r="K159" s="152" t="s">
        <v>1</v>
      </c>
      <c r="L159" s="34"/>
      <c r="M159" s="157" t="s">
        <v>1</v>
      </c>
      <c r="N159" s="158" t="s">
        <v>41</v>
      </c>
      <c r="O159" s="59"/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126</v>
      </c>
      <c r="AT159" s="161" t="s">
        <v>203</v>
      </c>
      <c r="AU159" s="161" t="s">
        <v>82</v>
      </c>
      <c r="AY159" s="18" t="s">
        <v>201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8" t="s">
        <v>82</v>
      </c>
      <c r="BK159" s="162">
        <f>ROUND(I159*H159,2)</f>
        <v>0</v>
      </c>
      <c r="BL159" s="18" t="s">
        <v>126</v>
      </c>
      <c r="BM159" s="161" t="s">
        <v>622</v>
      </c>
    </row>
    <row r="160" spans="1:65" s="2" customFormat="1" ht="16.5" customHeight="1">
      <c r="A160" s="33"/>
      <c r="B160" s="149"/>
      <c r="C160" s="150" t="s">
        <v>286</v>
      </c>
      <c r="D160" s="150" t="s">
        <v>203</v>
      </c>
      <c r="E160" s="151" t="s">
        <v>2843</v>
      </c>
      <c r="F160" s="152" t="s">
        <v>2844</v>
      </c>
      <c r="G160" s="153" t="s">
        <v>221</v>
      </c>
      <c r="H160" s="154">
        <v>1</v>
      </c>
      <c r="I160" s="155"/>
      <c r="J160" s="156">
        <f>ROUND(I160*H160,2)</f>
        <v>0</v>
      </c>
      <c r="K160" s="152" t="s">
        <v>1</v>
      </c>
      <c r="L160" s="34"/>
      <c r="M160" s="209" t="s">
        <v>1</v>
      </c>
      <c r="N160" s="210" t="s">
        <v>41</v>
      </c>
      <c r="O160" s="211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126</v>
      </c>
      <c r="AT160" s="161" t="s">
        <v>203</v>
      </c>
      <c r="AU160" s="161" t="s">
        <v>82</v>
      </c>
      <c r="AY160" s="18" t="s">
        <v>201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8" t="s">
        <v>82</v>
      </c>
      <c r="BK160" s="162">
        <f>ROUND(I160*H160,2)</f>
        <v>0</v>
      </c>
      <c r="BL160" s="18" t="s">
        <v>126</v>
      </c>
      <c r="BM160" s="161" t="s">
        <v>631</v>
      </c>
    </row>
    <row r="161" spans="1:31" s="2" customFormat="1" ht="6.95" customHeight="1">
      <c r="A161" s="33"/>
      <c r="B161" s="48"/>
      <c r="C161" s="49"/>
      <c r="D161" s="49"/>
      <c r="E161" s="49"/>
      <c r="F161" s="49"/>
      <c r="G161" s="49"/>
      <c r="H161" s="49"/>
      <c r="I161" s="49"/>
      <c r="J161" s="49"/>
      <c r="K161" s="49"/>
      <c r="L161" s="34"/>
      <c r="M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</row>
  </sheetData>
  <autoFilter ref="C125:K160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143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162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0" t="str">
        <f>'Rekapitulace stavby'!K6</f>
        <v>Technikův pavilon</v>
      </c>
      <c r="F7" s="271"/>
      <c r="G7" s="271"/>
      <c r="H7" s="271"/>
      <c r="L7" s="21"/>
    </row>
    <row r="8" spans="1:46" s="2" customFormat="1" ht="12" customHeight="1">
      <c r="A8" s="33"/>
      <c r="B8" s="34"/>
      <c r="C8" s="33"/>
      <c r="D8" s="28" t="s">
        <v>163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3" t="s">
        <v>3335</v>
      </c>
      <c r="F9" s="272"/>
      <c r="G9" s="272"/>
      <c r="H9" s="272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167</v>
      </c>
      <c r="G12" s="33"/>
      <c r="H12" s="33"/>
      <c r="I12" s="28" t="s">
        <v>22</v>
      </c>
      <c r="J12" s="56" t="str">
        <f>'Rekapitulace stavby'!AN8</f>
        <v>21. 11. 2024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>Statutární město Liberec, nám.Dr.E.Beneše</v>
      </c>
      <c r="F15" s="33"/>
      <c r="G15" s="33"/>
      <c r="H15" s="33"/>
      <c r="I15" s="28" t="s">
        <v>27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3" t="str">
        <f>'Rekapitulace stavby'!E14</f>
        <v>Vyplň údaj</v>
      </c>
      <c r="F18" s="253"/>
      <c r="G18" s="253"/>
      <c r="H18" s="253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>Kancelář architektury města, nám.Dr.E.Beneše</v>
      </c>
      <c r="F21" s="33"/>
      <c r="G21" s="33"/>
      <c r="H21" s="33"/>
      <c r="I21" s="28" t="s">
        <v>27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>PROPOS Liberec s.r.o.</v>
      </c>
      <c r="F24" s="33"/>
      <c r="G24" s="33"/>
      <c r="H24" s="33"/>
      <c r="I24" s="2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58" t="s">
        <v>1</v>
      </c>
      <c r="F27" s="258"/>
      <c r="G27" s="258"/>
      <c r="H27" s="258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36</v>
      </c>
      <c r="E30" s="33"/>
      <c r="F30" s="33"/>
      <c r="G30" s="33"/>
      <c r="H30" s="33"/>
      <c r="I30" s="33"/>
      <c r="J30" s="72">
        <f>ROUND(J123,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4" t="s">
        <v>40</v>
      </c>
      <c r="E33" s="28" t="s">
        <v>41</v>
      </c>
      <c r="F33" s="105">
        <f>ROUND((SUM(BE123:BE143)),  2)</f>
        <v>0</v>
      </c>
      <c r="G33" s="33"/>
      <c r="H33" s="33"/>
      <c r="I33" s="106">
        <v>0.21</v>
      </c>
      <c r="J33" s="105">
        <f>ROUND(((SUM(BE123:BE143))*I33),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42</v>
      </c>
      <c r="F34" s="105">
        <f>ROUND((SUM(BF123:BF143)),  2)</f>
        <v>0</v>
      </c>
      <c r="G34" s="33"/>
      <c r="H34" s="33"/>
      <c r="I34" s="106">
        <v>0.12</v>
      </c>
      <c r="J34" s="105">
        <f>ROUND(((SUM(BF123:BF143))*I34),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5">
        <f>ROUND((SUM(BG123:BG143)),  2)</f>
        <v>0</v>
      </c>
      <c r="G35" s="33"/>
      <c r="H35" s="33"/>
      <c r="I35" s="106">
        <v>0.21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5">
        <f>ROUND((SUM(BH123:BH143)),  2)</f>
        <v>0</v>
      </c>
      <c r="G36" s="33"/>
      <c r="H36" s="33"/>
      <c r="I36" s="106">
        <v>0.12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5">
        <f>ROUND((SUM(BI123:BI143)),  2)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46</v>
      </c>
      <c r="E39" s="61"/>
      <c r="F39" s="61"/>
      <c r="G39" s="109" t="s">
        <v>47</v>
      </c>
      <c r="H39" s="110" t="s">
        <v>48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168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0" t="str">
        <f>E7</f>
        <v>Technikův pavilon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163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3" t="str">
        <f>E9</f>
        <v>SO 02 - Přípojka vodovodu</v>
      </c>
      <c r="F87" s="272"/>
      <c r="G87" s="272"/>
      <c r="H87" s="272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>21. 11. 2024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8" t="s">
        <v>24</v>
      </c>
      <c r="D91" s="33"/>
      <c r="E91" s="33"/>
      <c r="F91" s="26" t="str">
        <f>E15</f>
        <v>Statutární město Liberec, nám.Dr.E.Beneše</v>
      </c>
      <c r="G91" s="33"/>
      <c r="H91" s="33"/>
      <c r="I91" s="28" t="s">
        <v>30</v>
      </c>
      <c r="J91" s="31" t="str">
        <f>E21</f>
        <v>Kancelář architektury města, nám.Dr.E.Beneše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5.7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PROPOS Liberec s.r.o.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169</v>
      </c>
      <c r="D94" s="107"/>
      <c r="E94" s="107"/>
      <c r="F94" s="107"/>
      <c r="G94" s="107"/>
      <c r="H94" s="107"/>
      <c r="I94" s="107"/>
      <c r="J94" s="116" t="s">
        <v>170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7" t="s">
        <v>171</v>
      </c>
      <c r="D96" s="33"/>
      <c r="E96" s="33"/>
      <c r="F96" s="33"/>
      <c r="G96" s="33"/>
      <c r="H96" s="33"/>
      <c r="I96" s="33"/>
      <c r="J96" s="72">
        <f>J123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172</v>
      </c>
    </row>
    <row r="97" spans="1:31" s="9" customFormat="1" ht="24.95" customHeight="1">
      <c r="B97" s="118"/>
      <c r="D97" s="119" t="s">
        <v>3336</v>
      </c>
      <c r="E97" s="120"/>
      <c r="F97" s="120"/>
      <c r="G97" s="120"/>
      <c r="H97" s="120"/>
      <c r="I97" s="120"/>
      <c r="J97" s="121">
        <f>J124</f>
        <v>0</v>
      </c>
      <c r="L97" s="118"/>
    </row>
    <row r="98" spans="1:31" s="10" customFormat="1" ht="19.899999999999999" customHeight="1">
      <c r="B98" s="122"/>
      <c r="D98" s="123" t="s">
        <v>3337</v>
      </c>
      <c r="E98" s="124"/>
      <c r="F98" s="124"/>
      <c r="G98" s="124"/>
      <c r="H98" s="124"/>
      <c r="I98" s="124"/>
      <c r="J98" s="125">
        <f>J125</f>
        <v>0</v>
      </c>
      <c r="L98" s="122"/>
    </row>
    <row r="99" spans="1:31" s="10" customFormat="1" ht="19.899999999999999" customHeight="1">
      <c r="B99" s="122"/>
      <c r="D99" s="123" t="s">
        <v>3338</v>
      </c>
      <c r="E99" s="124"/>
      <c r="F99" s="124"/>
      <c r="G99" s="124"/>
      <c r="H99" s="124"/>
      <c r="I99" s="124"/>
      <c r="J99" s="125">
        <f>J128</f>
        <v>0</v>
      </c>
      <c r="L99" s="122"/>
    </row>
    <row r="100" spans="1:31" s="10" customFormat="1" ht="19.899999999999999" customHeight="1">
      <c r="B100" s="122"/>
      <c r="D100" s="123" t="s">
        <v>3339</v>
      </c>
      <c r="E100" s="124"/>
      <c r="F100" s="124"/>
      <c r="G100" s="124"/>
      <c r="H100" s="124"/>
      <c r="I100" s="124"/>
      <c r="J100" s="125">
        <f>J130</f>
        <v>0</v>
      </c>
      <c r="L100" s="122"/>
    </row>
    <row r="101" spans="1:31" s="10" customFormat="1" ht="19.899999999999999" customHeight="1">
      <c r="B101" s="122"/>
      <c r="D101" s="123" t="s">
        <v>3340</v>
      </c>
      <c r="E101" s="124"/>
      <c r="F101" s="124"/>
      <c r="G101" s="124"/>
      <c r="H101" s="124"/>
      <c r="I101" s="124"/>
      <c r="J101" s="125">
        <f>J137</f>
        <v>0</v>
      </c>
      <c r="L101" s="122"/>
    </row>
    <row r="102" spans="1:31" s="10" customFormat="1" ht="19.899999999999999" customHeight="1">
      <c r="B102" s="122"/>
      <c r="D102" s="123" t="s">
        <v>3341</v>
      </c>
      <c r="E102" s="124"/>
      <c r="F102" s="124"/>
      <c r="G102" s="124"/>
      <c r="H102" s="124"/>
      <c r="I102" s="124"/>
      <c r="J102" s="125">
        <f>J140</f>
        <v>0</v>
      </c>
      <c r="L102" s="122"/>
    </row>
    <row r="103" spans="1:31" s="10" customFormat="1" ht="19.899999999999999" customHeight="1">
      <c r="B103" s="122"/>
      <c r="D103" s="123" t="s">
        <v>3342</v>
      </c>
      <c r="E103" s="124"/>
      <c r="F103" s="124"/>
      <c r="G103" s="124"/>
      <c r="H103" s="124"/>
      <c r="I103" s="124"/>
      <c r="J103" s="125">
        <f>J142</f>
        <v>0</v>
      </c>
      <c r="L103" s="122"/>
    </row>
    <row r="104" spans="1:31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 ht="6.95" customHeight="1">
      <c r="A109" s="33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5" customHeight="1">
      <c r="A110" s="33"/>
      <c r="B110" s="34"/>
      <c r="C110" s="22" t="s">
        <v>186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16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70" t="str">
        <f>E7</f>
        <v>Technikův pavilon</v>
      </c>
      <c r="F113" s="271"/>
      <c r="G113" s="271"/>
      <c r="H113" s="271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163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33" t="str">
        <f>E9</f>
        <v>SO 02 - Přípojka vodovodu</v>
      </c>
      <c r="F115" s="272"/>
      <c r="G115" s="272"/>
      <c r="H115" s="272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20</v>
      </c>
      <c r="D117" s="33"/>
      <c r="E117" s="33"/>
      <c r="F117" s="26" t="str">
        <f>F12</f>
        <v xml:space="preserve"> </v>
      </c>
      <c r="G117" s="33"/>
      <c r="H117" s="33"/>
      <c r="I117" s="28" t="s">
        <v>22</v>
      </c>
      <c r="J117" s="56" t="str">
        <f>IF(J12="","",J12)</f>
        <v>21. 11. 2024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40.15" customHeight="1">
      <c r="A119" s="33"/>
      <c r="B119" s="34"/>
      <c r="C119" s="28" t="s">
        <v>24</v>
      </c>
      <c r="D119" s="33"/>
      <c r="E119" s="33"/>
      <c r="F119" s="26" t="str">
        <f>E15</f>
        <v>Statutární město Liberec, nám.Dr.E.Beneše</v>
      </c>
      <c r="G119" s="33"/>
      <c r="H119" s="33"/>
      <c r="I119" s="28" t="s">
        <v>30</v>
      </c>
      <c r="J119" s="31" t="str">
        <f>E21</f>
        <v>Kancelář architektury města, nám.Dr.E.Beneše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25.7" customHeight="1">
      <c r="A120" s="33"/>
      <c r="B120" s="34"/>
      <c r="C120" s="28" t="s">
        <v>28</v>
      </c>
      <c r="D120" s="33"/>
      <c r="E120" s="33"/>
      <c r="F120" s="26" t="str">
        <f>IF(E18="","",E18)</f>
        <v>Vyplň údaj</v>
      </c>
      <c r="G120" s="33"/>
      <c r="H120" s="33"/>
      <c r="I120" s="28" t="s">
        <v>33</v>
      </c>
      <c r="J120" s="31" t="str">
        <f>E24</f>
        <v>PROPOS Liberec s.r.o.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6"/>
      <c r="B122" s="127"/>
      <c r="C122" s="128" t="s">
        <v>187</v>
      </c>
      <c r="D122" s="129" t="s">
        <v>61</v>
      </c>
      <c r="E122" s="129" t="s">
        <v>57</v>
      </c>
      <c r="F122" s="129" t="s">
        <v>58</v>
      </c>
      <c r="G122" s="129" t="s">
        <v>188</v>
      </c>
      <c r="H122" s="129" t="s">
        <v>189</v>
      </c>
      <c r="I122" s="129" t="s">
        <v>190</v>
      </c>
      <c r="J122" s="129" t="s">
        <v>170</v>
      </c>
      <c r="K122" s="130" t="s">
        <v>191</v>
      </c>
      <c r="L122" s="131"/>
      <c r="M122" s="63" t="s">
        <v>1</v>
      </c>
      <c r="N122" s="64" t="s">
        <v>40</v>
      </c>
      <c r="O122" s="64" t="s">
        <v>192</v>
      </c>
      <c r="P122" s="64" t="s">
        <v>193</v>
      </c>
      <c r="Q122" s="64" t="s">
        <v>194</v>
      </c>
      <c r="R122" s="64" t="s">
        <v>195</v>
      </c>
      <c r="S122" s="64" t="s">
        <v>196</v>
      </c>
      <c r="T122" s="65" t="s">
        <v>197</v>
      </c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</row>
    <row r="123" spans="1:65" s="2" customFormat="1" ht="22.9" customHeight="1">
      <c r="A123" s="33"/>
      <c r="B123" s="34"/>
      <c r="C123" s="70" t="s">
        <v>198</v>
      </c>
      <c r="D123" s="33"/>
      <c r="E123" s="33"/>
      <c r="F123" s="33"/>
      <c r="G123" s="33"/>
      <c r="H123" s="33"/>
      <c r="I123" s="33"/>
      <c r="J123" s="132">
        <f>BK123</f>
        <v>0</v>
      </c>
      <c r="K123" s="33"/>
      <c r="L123" s="34"/>
      <c r="M123" s="66"/>
      <c r="N123" s="57"/>
      <c r="O123" s="67"/>
      <c r="P123" s="133">
        <f>P124</f>
        <v>0</v>
      </c>
      <c r="Q123" s="67"/>
      <c r="R123" s="133">
        <f>R124</f>
        <v>0</v>
      </c>
      <c r="S123" s="67"/>
      <c r="T123" s="134">
        <f>T124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75</v>
      </c>
      <c r="AU123" s="18" t="s">
        <v>172</v>
      </c>
      <c r="BK123" s="135">
        <f>BK124</f>
        <v>0</v>
      </c>
    </row>
    <row r="124" spans="1:65" s="12" customFormat="1" ht="25.9" customHeight="1">
      <c r="B124" s="136"/>
      <c r="D124" s="137" t="s">
        <v>75</v>
      </c>
      <c r="E124" s="138" t="s">
        <v>1736</v>
      </c>
      <c r="F124" s="138" t="s">
        <v>3343</v>
      </c>
      <c r="I124" s="139"/>
      <c r="J124" s="140">
        <f>BK124</f>
        <v>0</v>
      </c>
      <c r="L124" s="136"/>
      <c r="M124" s="141"/>
      <c r="N124" s="142"/>
      <c r="O124" s="142"/>
      <c r="P124" s="143">
        <f>P125+P128+P130+P137+P140+P142</f>
        <v>0</v>
      </c>
      <c r="Q124" s="142"/>
      <c r="R124" s="143">
        <f>R125+R128+R130+R137+R140+R142</f>
        <v>0</v>
      </c>
      <c r="S124" s="142"/>
      <c r="T124" s="144">
        <f>T125+T128+T130+T137+T140+T142</f>
        <v>0</v>
      </c>
      <c r="AR124" s="137" t="s">
        <v>82</v>
      </c>
      <c r="AT124" s="145" t="s">
        <v>75</v>
      </c>
      <c r="AU124" s="145" t="s">
        <v>76</v>
      </c>
      <c r="AY124" s="137" t="s">
        <v>201</v>
      </c>
      <c r="BK124" s="146">
        <f>BK125+BK128+BK130+BK137+BK140+BK142</f>
        <v>0</v>
      </c>
    </row>
    <row r="125" spans="1:65" s="12" customFormat="1" ht="22.9" customHeight="1">
      <c r="B125" s="136"/>
      <c r="D125" s="137" t="s">
        <v>75</v>
      </c>
      <c r="E125" s="147" t="s">
        <v>386</v>
      </c>
      <c r="F125" s="147" t="s">
        <v>3344</v>
      </c>
      <c r="I125" s="139"/>
      <c r="J125" s="148">
        <f>BK125</f>
        <v>0</v>
      </c>
      <c r="L125" s="136"/>
      <c r="M125" s="141"/>
      <c r="N125" s="142"/>
      <c r="O125" s="142"/>
      <c r="P125" s="143">
        <f>SUM(P126:P127)</f>
        <v>0</v>
      </c>
      <c r="Q125" s="142"/>
      <c r="R125" s="143">
        <f>SUM(R126:R127)</f>
        <v>0</v>
      </c>
      <c r="S125" s="142"/>
      <c r="T125" s="144">
        <f>SUM(T126:T127)</f>
        <v>0</v>
      </c>
      <c r="AR125" s="137" t="s">
        <v>82</v>
      </c>
      <c r="AT125" s="145" t="s">
        <v>75</v>
      </c>
      <c r="AU125" s="145" t="s">
        <v>82</v>
      </c>
      <c r="AY125" s="137" t="s">
        <v>201</v>
      </c>
      <c r="BK125" s="146">
        <f>SUM(BK126:BK127)</f>
        <v>0</v>
      </c>
    </row>
    <row r="126" spans="1:65" s="2" customFormat="1" ht="16.5" customHeight="1">
      <c r="A126" s="33"/>
      <c r="B126" s="149"/>
      <c r="C126" s="150" t="s">
        <v>82</v>
      </c>
      <c r="D126" s="150" t="s">
        <v>203</v>
      </c>
      <c r="E126" s="151" t="s">
        <v>2059</v>
      </c>
      <c r="F126" s="152" t="s">
        <v>3345</v>
      </c>
      <c r="G126" s="153" t="s">
        <v>2061</v>
      </c>
      <c r="H126" s="154">
        <v>1</v>
      </c>
      <c r="I126" s="155"/>
      <c r="J126" s="156">
        <f>ROUND(I126*H126,2)</f>
        <v>0</v>
      </c>
      <c r="K126" s="152" t="s">
        <v>1</v>
      </c>
      <c r="L126" s="34"/>
      <c r="M126" s="157" t="s">
        <v>1</v>
      </c>
      <c r="N126" s="158" t="s">
        <v>41</v>
      </c>
      <c r="O126" s="59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1" t="s">
        <v>126</v>
      </c>
      <c r="AT126" s="161" t="s">
        <v>203</v>
      </c>
      <c r="AU126" s="161" t="s">
        <v>84</v>
      </c>
      <c r="AY126" s="18" t="s">
        <v>201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8" t="s">
        <v>82</v>
      </c>
      <c r="BK126" s="162">
        <f>ROUND(I126*H126,2)</f>
        <v>0</v>
      </c>
      <c r="BL126" s="18" t="s">
        <v>126</v>
      </c>
      <c r="BM126" s="161" t="s">
        <v>84</v>
      </c>
    </row>
    <row r="127" spans="1:65" s="2" customFormat="1" ht="16.5" customHeight="1">
      <c r="A127" s="33"/>
      <c r="B127" s="149"/>
      <c r="C127" s="150" t="s">
        <v>84</v>
      </c>
      <c r="D127" s="150" t="s">
        <v>203</v>
      </c>
      <c r="E127" s="151" t="s">
        <v>2062</v>
      </c>
      <c r="F127" s="152" t="s">
        <v>3346</v>
      </c>
      <c r="G127" s="153" t="s">
        <v>2061</v>
      </c>
      <c r="H127" s="154">
        <v>1</v>
      </c>
      <c r="I127" s="155"/>
      <c r="J127" s="156">
        <f>ROUND(I127*H127,2)</f>
        <v>0</v>
      </c>
      <c r="K127" s="152" t="s">
        <v>1</v>
      </c>
      <c r="L127" s="34"/>
      <c r="M127" s="157" t="s">
        <v>1</v>
      </c>
      <c r="N127" s="158" t="s">
        <v>41</v>
      </c>
      <c r="O127" s="59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1" t="s">
        <v>126</v>
      </c>
      <c r="AT127" s="161" t="s">
        <v>203</v>
      </c>
      <c r="AU127" s="161" t="s">
        <v>84</v>
      </c>
      <c r="AY127" s="18" t="s">
        <v>201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8" t="s">
        <v>82</v>
      </c>
      <c r="BK127" s="162">
        <f>ROUND(I127*H127,2)</f>
        <v>0</v>
      </c>
      <c r="BL127" s="18" t="s">
        <v>126</v>
      </c>
      <c r="BM127" s="161" t="s">
        <v>126</v>
      </c>
    </row>
    <row r="128" spans="1:65" s="12" customFormat="1" ht="22.9" customHeight="1">
      <c r="B128" s="136"/>
      <c r="D128" s="137" t="s">
        <v>75</v>
      </c>
      <c r="E128" s="147" t="s">
        <v>2079</v>
      </c>
      <c r="F128" s="147" t="s">
        <v>3347</v>
      </c>
      <c r="I128" s="139"/>
      <c r="J128" s="148">
        <f>BK128</f>
        <v>0</v>
      </c>
      <c r="L128" s="136"/>
      <c r="M128" s="141"/>
      <c r="N128" s="142"/>
      <c r="O128" s="142"/>
      <c r="P128" s="143">
        <f>P129</f>
        <v>0</v>
      </c>
      <c r="Q128" s="142"/>
      <c r="R128" s="143">
        <f>R129</f>
        <v>0</v>
      </c>
      <c r="S128" s="142"/>
      <c r="T128" s="144">
        <f>T129</f>
        <v>0</v>
      </c>
      <c r="AR128" s="137" t="s">
        <v>82</v>
      </c>
      <c r="AT128" s="145" t="s">
        <v>75</v>
      </c>
      <c r="AU128" s="145" t="s">
        <v>82</v>
      </c>
      <c r="AY128" s="137" t="s">
        <v>201</v>
      </c>
      <c r="BK128" s="146">
        <f>BK129</f>
        <v>0</v>
      </c>
    </row>
    <row r="129" spans="1:65" s="2" customFormat="1" ht="37.9" customHeight="1">
      <c r="A129" s="33"/>
      <c r="B129" s="149"/>
      <c r="C129" s="150" t="s">
        <v>97</v>
      </c>
      <c r="D129" s="150" t="s">
        <v>203</v>
      </c>
      <c r="E129" s="151" t="s">
        <v>2067</v>
      </c>
      <c r="F129" s="152" t="s">
        <v>3348</v>
      </c>
      <c r="G129" s="153" t="s">
        <v>2061</v>
      </c>
      <c r="H129" s="154">
        <v>1</v>
      </c>
      <c r="I129" s="155"/>
      <c r="J129" s="156">
        <f>ROUND(I129*H129,2)</f>
        <v>0</v>
      </c>
      <c r="K129" s="152" t="s">
        <v>1</v>
      </c>
      <c r="L129" s="34"/>
      <c r="M129" s="157" t="s">
        <v>1</v>
      </c>
      <c r="N129" s="158" t="s">
        <v>41</v>
      </c>
      <c r="O129" s="59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126</v>
      </c>
      <c r="AT129" s="161" t="s">
        <v>203</v>
      </c>
      <c r="AU129" s="161" t="s">
        <v>84</v>
      </c>
      <c r="AY129" s="18" t="s">
        <v>201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8" t="s">
        <v>82</v>
      </c>
      <c r="BK129" s="162">
        <f>ROUND(I129*H129,2)</f>
        <v>0</v>
      </c>
      <c r="BL129" s="18" t="s">
        <v>126</v>
      </c>
      <c r="BM129" s="161" t="s">
        <v>222</v>
      </c>
    </row>
    <row r="130" spans="1:65" s="12" customFormat="1" ht="22.9" customHeight="1">
      <c r="B130" s="136"/>
      <c r="D130" s="137" t="s">
        <v>75</v>
      </c>
      <c r="E130" s="147" t="s">
        <v>2101</v>
      </c>
      <c r="F130" s="147" t="s">
        <v>3349</v>
      </c>
      <c r="I130" s="139"/>
      <c r="J130" s="148">
        <f>BK130</f>
        <v>0</v>
      </c>
      <c r="L130" s="136"/>
      <c r="M130" s="141"/>
      <c r="N130" s="142"/>
      <c r="O130" s="142"/>
      <c r="P130" s="143">
        <f>SUM(P131:P136)</f>
        <v>0</v>
      </c>
      <c r="Q130" s="142"/>
      <c r="R130" s="143">
        <f>SUM(R131:R136)</f>
        <v>0</v>
      </c>
      <c r="S130" s="142"/>
      <c r="T130" s="144">
        <f>SUM(T131:T136)</f>
        <v>0</v>
      </c>
      <c r="AR130" s="137" t="s">
        <v>82</v>
      </c>
      <c r="AT130" s="145" t="s">
        <v>75</v>
      </c>
      <c r="AU130" s="145" t="s">
        <v>82</v>
      </c>
      <c r="AY130" s="137" t="s">
        <v>201</v>
      </c>
      <c r="BK130" s="146">
        <f>SUM(BK131:BK136)</f>
        <v>0</v>
      </c>
    </row>
    <row r="131" spans="1:65" s="2" customFormat="1" ht="24.2" customHeight="1">
      <c r="A131" s="33"/>
      <c r="B131" s="149"/>
      <c r="C131" s="150" t="s">
        <v>126</v>
      </c>
      <c r="D131" s="150" t="s">
        <v>203</v>
      </c>
      <c r="E131" s="151" t="s">
        <v>2071</v>
      </c>
      <c r="F131" s="152" t="s">
        <v>3350</v>
      </c>
      <c r="G131" s="153" t="s">
        <v>2061</v>
      </c>
      <c r="H131" s="154">
        <v>1</v>
      </c>
      <c r="I131" s="155"/>
      <c r="J131" s="156">
        <f t="shared" ref="J131:J136" si="0">ROUND(I131*H131,2)</f>
        <v>0</v>
      </c>
      <c r="K131" s="152" t="s">
        <v>1</v>
      </c>
      <c r="L131" s="34"/>
      <c r="M131" s="157" t="s">
        <v>1</v>
      </c>
      <c r="N131" s="158" t="s">
        <v>41</v>
      </c>
      <c r="O131" s="59"/>
      <c r="P131" s="159">
        <f t="shared" ref="P131:P136" si="1">O131*H131</f>
        <v>0</v>
      </c>
      <c r="Q131" s="159">
        <v>0</v>
      </c>
      <c r="R131" s="159">
        <f t="shared" ref="R131:R136" si="2">Q131*H131</f>
        <v>0</v>
      </c>
      <c r="S131" s="159">
        <v>0</v>
      </c>
      <c r="T131" s="160">
        <f t="shared" ref="T131:T136" si="3"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126</v>
      </c>
      <c r="AT131" s="161" t="s">
        <v>203</v>
      </c>
      <c r="AU131" s="161" t="s">
        <v>84</v>
      </c>
      <c r="AY131" s="18" t="s">
        <v>201</v>
      </c>
      <c r="BE131" s="162">
        <f t="shared" ref="BE131:BE136" si="4">IF(N131="základní",J131,0)</f>
        <v>0</v>
      </c>
      <c r="BF131" s="162">
        <f t="shared" ref="BF131:BF136" si="5">IF(N131="snížená",J131,0)</f>
        <v>0</v>
      </c>
      <c r="BG131" s="162">
        <f t="shared" ref="BG131:BG136" si="6">IF(N131="zákl. přenesená",J131,0)</f>
        <v>0</v>
      </c>
      <c r="BH131" s="162">
        <f t="shared" ref="BH131:BH136" si="7">IF(N131="sníž. přenesená",J131,0)</f>
        <v>0</v>
      </c>
      <c r="BI131" s="162">
        <f t="shared" ref="BI131:BI136" si="8">IF(N131="nulová",J131,0)</f>
        <v>0</v>
      </c>
      <c r="BJ131" s="18" t="s">
        <v>82</v>
      </c>
      <c r="BK131" s="162">
        <f t="shared" ref="BK131:BK136" si="9">ROUND(I131*H131,2)</f>
        <v>0</v>
      </c>
      <c r="BL131" s="18" t="s">
        <v>126</v>
      </c>
      <c r="BM131" s="161" t="s">
        <v>216</v>
      </c>
    </row>
    <row r="132" spans="1:65" s="2" customFormat="1" ht="16.5" customHeight="1">
      <c r="A132" s="33"/>
      <c r="B132" s="149"/>
      <c r="C132" s="150" t="s">
        <v>229</v>
      </c>
      <c r="D132" s="150" t="s">
        <v>203</v>
      </c>
      <c r="E132" s="151" t="s">
        <v>2073</v>
      </c>
      <c r="F132" s="152" t="s">
        <v>2271</v>
      </c>
      <c r="G132" s="153" t="s">
        <v>2061</v>
      </c>
      <c r="H132" s="154">
        <v>1</v>
      </c>
      <c r="I132" s="155"/>
      <c r="J132" s="156">
        <f t="shared" si="0"/>
        <v>0</v>
      </c>
      <c r="K132" s="152" t="s">
        <v>1</v>
      </c>
      <c r="L132" s="34"/>
      <c r="M132" s="157" t="s">
        <v>1</v>
      </c>
      <c r="N132" s="158" t="s">
        <v>41</v>
      </c>
      <c r="O132" s="59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126</v>
      </c>
      <c r="AT132" s="161" t="s">
        <v>203</v>
      </c>
      <c r="AU132" s="161" t="s">
        <v>84</v>
      </c>
      <c r="AY132" s="18" t="s">
        <v>201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8" t="s">
        <v>82</v>
      </c>
      <c r="BK132" s="162">
        <f t="shared" si="9"/>
        <v>0</v>
      </c>
      <c r="BL132" s="18" t="s">
        <v>126</v>
      </c>
      <c r="BM132" s="161" t="s">
        <v>233</v>
      </c>
    </row>
    <row r="133" spans="1:65" s="2" customFormat="1" ht="16.5" customHeight="1">
      <c r="A133" s="33"/>
      <c r="B133" s="149"/>
      <c r="C133" s="150" t="s">
        <v>222</v>
      </c>
      <c r="D133" s="150" t="s">
        <v>203</v>
      </c>
      <c r="E133" s="151" t="s">
        <v>2075</v>
      </c>
      <c r="F133" s="152" t="s">
        <v>3351</v>
      </c>
      <c r="G133" s="153" t="s">
        <v>2061</v>
      </c>
      <c r="H133" s="154">
        <v>1</v>
      </c>
      <c r="I133" s="155"/>
      <c r="J133" s="156">
        <f t="shared" si="0"/>
        <v>0</v>
      </c>
      <c r="K133" s="152" t="s">
        <v>1</v>
      </c>
      <c r="L133" s="34"/>
      <c r="M133" s="157" t="s">
        <v>1</v>
      </c>
      <c r="N133" s="158" t="s">
        <v>41</v>
      </c>
      <c r="O133" s="59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126</v>
      </c>
      <c r="AT133" s="161" t="s">
        <v>203</v>
      </c>
      <c r="AU133" s="161" t="s">
        <v>84</v>
      </c>
      <c r="AY133" s="18" t="s">
        <v>201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8" t="s">
        <v>82</v>
      </c>
      <c r="BK133" s="162">
        <f t="shared" si="9"/>
        <v>0</v>
      </c>
      <c r="BL133" s="18" t="s">
        <v>126</v>
      </c>
      <c r="BM133" s="161" t="s">
        <v>8</v>
      </c>
    </row>
    <row r="134" spans="1:65" s="2" customFormat="1" ht="16.5" customHeight="1">
      <c r="A134" s="33"/>
      <c r="B134" s="149"/>
      <c r="C134" s="150" t="s">
        <v>244</v>
      </c>
      <c r="D134" s="150" t="s">
        <v>203</v>
      </c>
      <c r="E134" s="151" t="s">
        <v>2077</v>
      </c>
      <c r="F134" s="152" t="s">
        <v>3352</v>
      </c>
      <c r="G134" s="153" t="s">
        <v>2061</v>
      </c>
      <c r="H134" s="154">
        <v>2</v>
      </c>
      <c r="I134" s="155"/>
      <c r="J134" s="156">
        <f t="shared" si="0"/>
        <v>0</v>
      </c>
      <c r="K134" s="152" t="s">
        <v>1</v>
      </c>
      <c r="L134" s="34"/>
      <c r="M134" s="157" t="s">
        <v>1</v>
      </c>
      <c r="N134" s="158" t="s">
        <v>41</v>
      </c>
      <c r="O134" s="59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126</v>
      </c>
      <c r="AT134" s="161" t="s">
        <v>203</v>
      </c>
      <c r="AU134" s="161" t="s">
        <v>84</v>
      </c>
      <c r="AY134" s="18" t="s">
        <v>201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8" t="s">
        <v>82</v>
      </c>
      <c r="BK134" s="162">
        <f t="shared" si="9"/>
        <v>0</v>
      </c>
      <c r="BL134" s="18" t="s">
        <v>126</v>
      </c>
      <c r="BM134" s="161" t="s">
        <v>247</v>
      </c>
    </row>
    <row r="135" spans="1:65" s="2" customFormat="1" ht="16.5" customHeight="1">
      <c r="A135" s="33"/>
      <c r="B135" s="149"/>
      <c r="C135" s="150" t="s">
        <v>216</v>
      </c>
      <c r="D135" s="150" t="s">
        <v>203</v>
      </c>
      <c r="E135" s="151" t="s">
        <v>2081</v>
      </c>
      <c r="F135" s="152" t="s">
        <v>3353</v>
      </c>
      <c r="G135" s="153" t="s">
        <v>2061</v>
      </c>
      <c r="H135" s="154">
        <v>1</v>
      </c>
      <c r="I135" s="155"/>
      <c r="J135" s="156">
        <f t="shared" si="0"/>
        <v>0</v>
      </c>
      <c r="K135" s="152" t="s">
        <v>1</v>
      </c>
      <c r="L135" s="34"/>
      <c r="M135" s="157" t="s">
        <v>1</v>
      </c>
      <c r="N135" s="158" t="s">
        <v>41</v>
      </c>
      <c r="O135" s="59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126</v>
      </c>
      <c r="AT135" s="161" t="s">
        <v>203</v>
      </c>
      <c r="AU135" s="161" t="s">
        <v>84</v>
      </c>
      <c r="AY135" s="18" t="s">
        <v>201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8" t="s">
        <v>82</v>
      </c>
      <c r="BK135" s="162">
        <f t="shared" si="9"/>
        <v>0</v>
      </c>
      <c r="BL135" s="18" t="s">
        <v>126</v>
      </c>
      <c r="BM135" s="161" t="s">
        <v>250</v>
      </c>
    </row>
    <row r="136" spans="1:65" s="2" customFormat="1" ht="16.5" customHeight="1">
      <c r="A136" s="33"/>
      <c r="B136" s="149"/>
      <c r="C136" s="150" t="s">
        <v>227</v>
      </c>
      <c r="D136" s="150" t="s">
        <v>203</v>
      </c>
      <c r="E136" s="151" t="s">
        <v>2083</v>
      </c>
      <c r="F136" s="152" t="s">
        <v>3354</v>
      </c>
      <c r="G136" s="153" t="s">
        <v>2061</v>
      </c>
      <c r="H136" s="154">
        <v>1</v>
      </c>
      <c r="I136" s="155"/>
      <c r="J136" s="156">
        <f t="shared" si="0"/>
        <v>0</v>
      </c>
      <c r="K136" s="152" t="s">
        <v>1</v>
      </c>
      <c r="L136" s="34"/>
      <c r="M136" s="157" t="s">
        <v>1</v>
      </c>
      <c r="N136" s="158" t="s">
        <v>41</v>
      </c>
      <c r="O136" s="59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126</v>
      </c>
      <c r="AT136" s="161" t="s">
        <v>203</v>
      </c>
      <c r="AU136" s="161" t="s">
        <v>84</v>
      </c>
      <c r="AY136" s="18" t="s">
        <v>201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8" t="s">
        <v>82</v>
      </c>
      <c r="BK136" s="162">
        <f t="shared" si="9"/>
        <v>0</v>
      </c>
      <c r="BL136" s="18" t="s">
        <v>126</v>
      </c>
      <c r="BM136" s="161" t="s">
        <v>254</v>
      </c>
    </row>
    <row r="137" spans="1:65" s="12" customFormat="1" ht="22.9" customHeight="1">
      <c r="B137" s="136"/>
      <c r="D137" s="137" t="s">
        <v>75</v>
      </c>
      <c r="E137" s="147" t="s">
        <v>2103</v>
      </c>
      <c r="F137" s="147" t="s">
        <v>3355</v>
      </c>
      <c r="I137" s="139"/>
      <c r="J137" s="148">
        <f>BK137</f>
        <v>0</v>
      </c>
      <c r="L137" s="136"/>
      <c r="M137" s="141"/>
      <c r="N137" s="142"/>
      <c r="O137" s="142"/>
      <c r="P137" s="143">
        <f>SUM(P138:P139)</f>
        <v>0</v>
      </c>
      <c r="Q137" s="142"/>
      <c r="R137" s="143">
        <f>SUM(R138:R139)</f>
        <v>0</v>
      </c>
      <c r="S137" s="142"/>
      <c r="T137" s="144">
        <f>SUM(T138:T139)</f>
        <v>0</v>
      </c>
      <c r="AR137" s="137" t="s">
        <v>82</v>
      </c>
      <c r="AT137" s="145" t="s">
        <v>75</v>
      </c>
      <c r="AU137" s="145" t="s">
        <v>82</v>
      </c>
      <c r="AY137" s="137" t="s">
        <v>201</v>
      </c>
      <c r="BK137" s="146">
        <f>SUM(BK138:BK139)</f>
        <v>0</v>
      </c>
    </row>
    <row r="138" spans="1:65" s="2" customFormat="1" ht="16.5" customHeight="1">
      <c r="A138" s="33"/>
      <c r="B138" s="149"/>
      <c r="C138" s="150" t="s">
        <v>233</v>
      </c>
      <c r="D138" s="150" t="s">
        <v>203</v>
      </c>
      <c r="E138" s="151" t="s">
        <v>2087</v>
      </c>
      <c r="F138" s="152" t="s">
        <v>3356</v>
      </c>
      <c r="G138" s="153" t="s">
        <v>556</v>
      </c>
      <c r="H138" s="154">
        <v>1</v>
      </c>
      <c r="I138" s="155"/>
      <c r="J138" s="156">
        <f>ROUND(I138*H138,2)</f>
        <v>0</v>
      </c>
      <c r="K138" s="152" t="s">
        <v>1</v>
      </c>
      <c r="L138" s="34"/>
      <c r="M138" s="157" t="s">
        <v>1</v>
      </c>
      <c r="N138" s="158" t="s">
        <v>41</v>
      </c>
      <c r="O138" s="59"/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126</v>
      </c>
      <c r="AT138" s="161" t="s">
        <v>203</v>
      </c>
      <c r="AU138" s="161" t="s">
        <v>84</v>
      </c>
      <c r="AY138" s="18" t="s">
        <v>201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8" t="s">
        <v>82</v>
      </c>
      <c r="BK138" s="162">
        <f>ROUND(I138*H138,2)</f>
        <v>0</v>
      </c>
      <c r="BL138" s="18" t="s">
        <v>126</v>
      </c>
      <c r="BM138" s="161" t="s">
        <v>258</v>
      </c>
    </row>
    <row r="139" spans="1:65" s="2" customFormat="1" ht="16.5" customHeight="1">
      <c r="A139" s="33"/>
      <c r="B139" s="149"/>
      <c r="C139" s="150" t="s">
        <v>264</v>
      </c>
      <c r="D139" s="150" t="s">
        <v>203</v>
      </c>
      <c r="E139" s="151" t="s">
        <v>2089</v>
      </c>
      <c r="F139" s="152" t="s">
        <v>3357</v>
      </c>
      <c r="G139" s="153" t="s">
        <v>556</v>
      </c>
      <c r="H139" s="154">
        <v>9</v>
      </c>
      <c r="I139" s="155"/>
      <c r="J139" s="156">
        <f>ROUND(I139*H139,2)</f>
        <v>0</v>
      </c>
      <c r="K139" s="152" t="s">
        <v>1</v>
      </c>
      <c r="L139" s="34"/>
      <c r="M139" s="157" t="s">
        <v>1</v>
      </c>
      <c r="N139" s="158" t="s">
        <v>41</v>
      </c>
      <c r="O139" s="59"/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126</v>
      </c>
      <c r="AT139" s="161" t="s">
        <v>203</v>
      </c>
      <c r="AU139" s="161" t="s">
        <v>84</v>
      </c>
      <c r="AY139" s="18" t="s">
        <v>201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8" t="s">
        <v>82</v>
      </c>
      <c r="BK139" s="162">
        <f>ROUND(I139*H139,2)</f>
        <v>0</v>
      </c>
      <c r="BL139" s="18" t="s">
        <v>126</v>
      </c>
      <c r="BM139" s="161" t="s">
        <v>267</v>
      </c>
    </row>
    <row r="140" spans="1:65" s="12" customFormat="1" ht="22.9" customHeight="1">
      <c r="B140" s="136"/>
      <c r="D140" s="137" t="s">
        <v>75</v>
      </c>
      <c r="E140" s="147" t="s">
        <v>2109</v>
      </c>
      <c r="F140" s="147" t="s">
        <v>3358</v>
      </c>
      <c r="I140" s="139"/>
      <c r="J140" s="148">
        <f>BK140</f>
        <v>0</v>
      </c>
      <c r="L140" s="136"/>
      <c r="M140" s="141"/>
      <c r="N140" s="142"/>
      <c r="O140" s="142"/>
      <c r="P140" s="143">
        <f>P141</f>
        <v>0</v>
      </c>
      <c r="Q140" s="142"/>
      <c r="R140" s="143">
        <f>R141</f>
        <v>0</v>
      </c>
      <c r="S140" s="142"/>
      <c r="T140" s="144">
        <f>T141</f>
        <v>0</v>
      </c>
      <c r="AR140" s="137" t="s">
        <v>82</v>
      </c>
      <c r="AT140" s="145" t="s">
        <v>75</v>
      </c>
      <c r="AU140" s="145" t="s">
        <v>82</v>
      </c>
      <c r="AY140" s="137" t="s">
        <v>201</v>
      </c>
      <c r="BK140" s="146">
        <f>BK141</f>
        <v>0</v>
      </c>
    </row>
    <row r="141" spans="1:65" s="2" customFormat="1" ht="16.5" customHeight="1">
      <c r="A141" s="33"/>
      <c r="B141" s="149"/>
      <c r="C141" s="150" t="s">
        <v>8</v>
      </c>
      <c r="D141" s="150" t="s">
        <v>203</v>
      </c>
      <c r="E141" s="151" t="s">
        <v>2093</v>
      </c>
      <c r="F141" s="152" t="s">
        <v>3359</v>
      </c>
      <c r="G141" s="153" t="s">
        <v>2137</v>
      </c>
      <c r="H141" s="154">
        <v>10</v>
      </c>
      <c r="I141" s="155"/>
      <c r="J141" s="156">
        <f>ROUND(I141*H141,2)</f>
        <v>0</v>
      </c>
      <c r="K141" s="152" t="s">
        <v>1</v>
      </c>
      <c r="L141" s="34"/>
      <c r="M141" s="157" t="s">
        <v>1</v>
      </c>
      <c r="N141" s="158" t="s">
        <v>41</v>
      </c>
      <c r="O141" s="59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126</v>
      </c>
      <c r="AT141" s="161" t="s">
        <v>203</v>
      </c>
      <c r="AU141" s="161" t="s">
        <v>84</v>
      </c>
      <c r="AY141" s="18" t="s">
        <v>201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8" t="s">
        <v>82</v>
      </c>
      <c r="BK141" s="162">
        <f>ROUND(I141*H141,2)</f>
        <v>0</v>
      </c>
      <c r="BL141" s="18" t="s">
        <v>126</v>
      </c>
      <c r="BM141" s="161" t="s">
        <v>273</v>
      </c>
    </row>
    <row r="142" spans="1:65" s="12" customFormat="1" ht="22.9" customHeight="1">
      <c r="B142" s="136"/>
      <c r="D142" s="137" t="s">
        <v>75</v>
      </c>
      <c r="E142" s="147" t="s">
        <v>2121</v>
      </c>
      <c r="F142" s="147" t="s">
        <v>2359</v>
      </c>
      <c r="I142" s="139"/>
      <c r="J142" s="148">
        <f>BK142</f>
        <v>0</v>
      </c>
      <c r="L142" s="136"/>
      <c r="M142" s="141"/>
      <c r="N142" s="142"/>
      <c r="O142" s="142"/>
      <c r="P142" s="143">
        <f>P143</f>
        <v>0</v>
      </c>
      <c r="Q142" s="142"/>
      <c r="R142" s="143">
        <f>R143</f>
        <v>0</v>
      </c>
      <c r="S142" s="142"/>
      <c r="T142" s="144">
        <f>T143</f>
        <v>0</v>
      </c>
      <c r="AR142" s="137" t="s">
        <v>82</v>
      </c>
      <c r="AT142" s="145" t="s">
        <v>75</v>
      </c>
      <c r="AU142" s="145" t="s">
        <v>82</v>
      </c>
      <c r="AY142" s="137" t="s">
        <v>201</v>
      </c>
      <c r="BK142" s="146">
        <f>BK143</f>
        <v>0</v>
      </c>
    </row>
    <row r="143" spans="1:65" s="2" customFormat="1" ht="16.5" customHeight="1">
      <c r="A143" s="33"/>
      <c r="B143" s="149"/>
      <c r="C143" s="150" t="s">
        <v>277</v>
      </c>
      <c r="D143" s="150" t="s">
        <v>203</v>
      </c>
      <c r="E143" s="151" t="s">
        <v>2097</v>
      </c>
      <c r="F143" s="152" t="s">
        <v>3360</v>
      </c>
      <c r="G143" s="153" t="s">
        <v>2137</v>
      </c>
      <c r="H143" s="154">
        <v>30</v>
      </c>
      <c r="I143" s="155"/>
      <c r="J143" s="156">
        <f>ROUND(I143*H143,2)</f>
        <v>0</v>
      </c>
      <c r="K143" s="152" t="s">
        <v>1</v>
      </c>
      <c r="L143" s="34"/>
      <c r="M143" s="209" t="s">
        <v>1</v>
      </c>
      <c r="N143" s="210" t="s">
        <v>41</v>
      </c>
      <c r="O143" s="211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126</v>
      </c>
      <c r="AT143" s="161" t="s">
        <v>203</v>
      </c>
      <c r="AU143" s="161" t="s">
        <v>84</v>
      </c>
      <c r="AY143" s="18" t="s">
        <v>201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82</v>
      </c>
      <c r="BK143" s="162">
        <f>ROUND(I143*H143,2)</f>
        <v>0</v>
      </c>
      <c r="BL143" s="18" t="s">
        <v>126</v>
      </c>
      <c r="BM143" s="161" t="s">
        <v>279</v>
      </c>
    </row>
    <row r="144" spans="1:65" s="2" customFormat="1" ht="6.95" customHeight="1">
      <c r="A144" s="33"/>
      <c r="B144" s="48"/>
      <c r="C144" s="49"/>
      <c r="D144" s="49"/>
      <c r="E144" s="49"/>
      <c r="F144" s="49"/>
      <c r="G144" s="49"/>
      <c r="H144" s="49"/>
      <c r="I144" s="49"/>
      <c r="J144" s="49"/>
      <c r="K144" s="49"/>
      <c r="L144" s="34"/>
      <c r="M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</row>
  </sheetData>
  <autoFilter ref="C122:K143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146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162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0" t="str">
        <f>'Rekapitulace stavby'!K6</f>
        <v>Technikův pavilon</v>
      </c>
      <c r="F7" s="271"/>
      <c r="G7" s="271"/>
      <c r="H7" s="271"/>
      <c r="L7" s="21"/>
    </row>
    <row r="8" spans="1:46" s="2" customFormat="1" ht="12" customHeight="1">
      <c r="A8" s="33"/>
      <c r="B8" s="34"/>
      <c r="C8" s="33"/>
      <c r="D8" s="28" t="s">
        <v>163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3" t="s">
        <v>3361</v>
      </c>
      <c r="F9" s="272"/>
      <c r="G9" s="272"/>
      <c r="H9" s="272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167</v>
      </c>
      <c r="G12" s="33"/>
      <c r="H12" s="33"/>
      <c r="I12" s="28" t="s">
        <v>22</v>
      </c>
      <c r="J12" s="56" t="str">
        <f>'Rekapitulace stavby'!AN8</f>
        <v>21. 11. 2024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>Statutární město Liberec, nám.Dr.E.Beneše</v>
      </c>
      <c r="F15" s="33"/>
      <c r="G15" s="33"/>
      <c r="H15" s="33"/>
      <c r="I15" s="28" t="s">
        <v>27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3" t="str">
        <f>'Rekapitulace stavby'!E14</f>
        <v>Vyplň údaj</v>
      </c>
      <c r="F18" s="253"/>
      <c r="G18" s="253"/>
      <c r="H18" s="253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>Kancelář architektury města, nám.Dr.E.Beneše</v>
      </c>
      <c r="F21" s="33"/>
      <c r="G21" s="33"/>
      <c r="H21" s="33"/>
      <c r="I21" s="28" t="s">
        <v>27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>PROPOS Liberec s.r.o.</v>
      </c>
      <c r="F24" s="33"/>
      <c r="G24" s="33"/>
      <c r="H24" s="33"/>
      <c r="I24" s="2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58" t="s">
        <v>1</v>
      </c>
      <c r="F27" s="258"/>
      <c r="G27" s="258"/>
      <c r="H27" s="258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36</v>
      </c>
      <c r="E30" s="33"/>
      <c r="F30" s="33"/>
      <c r="G30" s="33"/>
      <c r="H30" s="33"/>
      <c r="I30" s="33"/>
      <c r="J30" s="72">
        <f>ROUND(J130,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4" t="s">
        <v>40</v>
      </c>
      <c r="E33" s="28" t="s">
        <v>41</v>
      </c>
      <c r="F33" s="105">
        <f>ROUND((SUM(BE130:BE197)),  2)</f>
        <v>0</v>
      </c>
      <c r="G33" s="33"/>
      <c r="H33" s="33"/>
      <c r="I33" s="106">
        <v>0.21</v>
      </c>
      <c r="J33" s="105">
        <f>ROUND(((SUM(BE130:BE197))*I33),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42</v>
      </c>
      <c r="F34" s="105">
        <f>ROUND((SUM(BF130:BF197)),  2)</f>
        <v>0</v>
      </c>
      <c r="G34" s="33"/>
      <c r="H34" s="33"/>
      <c r="I34" s="106">
        <v>0.12</v>
      </c>
      <c r="J34" s="105">
        <f>ROUND(((SUM(BF130:BF197))*I34),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5">
        <f>ROUND((SUM(BG130:BG197)),  2)</f>
        <v>0</v>
      </c>
      <c r="G35" s="33"/>
      <c r="H35" s="33"/>
      <c r="I35" s="106">
        <v>0.21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5">
        <f>ROUND((SUM(BH130:BH197)),  2)</f>
        <v>0</v>
      </c>
      <c r="G36" s="33"/>
      <c r="H36" s="33"/>
      <c r="I36" s="106">
        <v>0.12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5">
        <f>ROUND((SUM(BI130:BI197)),  2)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46</v>
      </c>
      <c r="E39" s="61"/>
      <c r="F39" s="61"/>
      <c r="G39" s="109" t="s">
        <v>47</v>
      </c>
      <c r="H39" s="110" t="s">
        <v>48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168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0" t="str">
        <f>E7</f>
        <v>Technikův pavilon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163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3" t="str">
        <f>E9</f>
        <v>SO 03 a 04 - Přípojka kanalizace a deštové vody</v>
      </c>
      <c r="F87" s="272"/>
      <c r="G87" s="272"/>
      <c r="H87" s="272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>21. 11. 2024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8" t="s">
        <v>24</v>
      </c>
      <c r="D91" s="33"/>
      <c r="E91" s="33"/>
      <c r="F91" s="26" t="str">
        <f>E15</f>
        <v>Statutární město Liberec, nám.Dr.E.Beneše</v>
      </c>
      <c r="G91" s="33"/>
      <c r="H91" s="33"/>
      <c r="I91" s="28" t="s">
        <v>30</v>
      </c>
      <c r="J91" s="31" t="str">
        <f>E21</f>
        <v>Kancelář architektury města, nám.Dr.E.Beneše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5.7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PROPOS Liberec s.r.o.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169</v>
      </c>
      <c r="D94" s="107"/>
      <c r="E94" s="107"/>
      <c r="F94" s="107"/>
      <c r="G94" s="107"/>
      <c r="H94" s="107"/>
      <c r="I94" s="107"/>
      <c r="J94" s="116" t="s">
        <v>170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7" t="s">
        <v>171</v>
      </c>
      <c r="D96" s="33"/>
      <c r="E96" s="33"/>
      <c r="F96" s="33"/>
      <c r="G96" s="33"/>
      <c r="H96" s="33"/>
      <c r="I96" s="33"/>
      <c r="J96" s="72">
        <f>J130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172</v>
      </c>
    </row>
    <row r="97" spans="1:31" s="9" customFormat="1" ht="24.95" customHeight="1">
      <c r="B97" s="118"/>
      <c r="D97" s="119" t="s">
        <v>3362</v>
      </c>
      <c r="E97" s="120"/>
      <c r="F97" s="120"/>
      <c r="G97" s="120"/>
      <c r="H97" s="120"/>
      <c r="I97" s="120"/>
      <c r="J97" s="121">
        <f>J131</f>
        <v>0</v>
      </c>
      <c r="L97" s="118"/>
    </row>
    <row r="98" spans="1:31" s="10" customFormat="1" ht="19.899999999999999" customHeight="1">
      <c r="B98" s="122"/>
      <c r="D98" s="123" t="s">
        <v>3363</v>
      </c>
      <c r="E98" s="124"/>
      <c r="F98" s="124"/>
      <c r="G98" s="124"/>
      <c r="H98" s="124"/>
      <c r="I98" s="124"/>
      <c r="J98" s="125">
        <f>J132</f>
        <v>0</v>
      </c>
      <c r="L98" s="122"/>
    </row>
    <row r="99" spans="1:31" s="10" customFormat="1" ht="19.899999999999999" customHeight="1">
      <c r="B99" s="122"/>
      <c r="D99" s="123" t="s">
        <v>3364</v>
      </c>
      <c r="E99" s="124"/>
      <c r="F99" s="124"/>
      <c r="G99" s="124"/>
      <c r="H99" s="124"/>
      <c r="I99" s="124"/>
      <c r="J99" s="125">
        <f>J137</f>
        <v>0</v>
      </c>
      <c r="L99" s="122"/>
    </row>
    <row r="100" spans="1:31" s="9" customFormat="1" ht="24.95" customHeight="1">
      <c r="B100" s="118"/>
      <c r="D100" s="119" t="s">
        <v>3365</v>
      </c>
      <c r="E100" s="120"/>
      <c r="F100" s="120"/>
      <c r="G100" s="120"/>
      <c r="H100" s="120"/>
      <c r="I100" s="120"/>
      <c r="J100" s="121">
        <f>J149</f>
        <v>0</v>
      </c>
      <c r="L100" s="118"/>
    </row>
    <row r="101" spans="1:31" s="10" customFormat="1" ht="19.899999999999999" customHeight="1">
      <c r="B101" s="122"/>
      <c r="D101" s="123" t="s">
        <v>3363</v>
      </c>
      <c r="E101" s="124"/>
      <c r="F101" s="124"/>
      <c r="G101" s="124"/>
      <c r="H101" s="124"/>
      <c r="I101" s="124"/>
      <c r="J101" s="125">
        <f>J150</f>
        <v>0</v>
      </c>
      <c r="L101" s="122"/>
    </row>
    <row r="102" spans="1:31" s="10" customFormat="1" ht="19.899999999999999" customHeight="1">
      <c r="B102" s="122"/>
      <c r="D102" s="123" t="s">
        <v>3364</v>
      </c>
      <c r="E102" s="124"/>
      <c r="F102" s="124"/>
      <c r="G102" s="124"/>
      <c r="H102" s="124"/>
      <c r="I102" s="124"/>
      <c r="J102" s="125">
        <f>J155</f>
        <v>0</v>
      </c>
      <c r="L102" s="122"/>
    </row>
    <row r="103" spans="1:31" s="10" customFormat="1" ht="19.899999999999999" customHeight="1">
      <c r="B103" s="122"/>
      <c r="D103" s="123" t="s">
        <v>3366</v>
      </c>
      <c r="E103" s="124"/>
      <c r="F103" s="124"/>
      <c r="G103" s="124"/>
      <c r="H103" s="124"/>
      <c r="I103" s="124"/>
      <c r="J103" s="125">
        <f>J164</f>
        <v>0</v>
      </c>
      <c r="L103" s="122"/>
    </row>
    <row r="104" spans="1:31" s="10" customFormat="1" ht="19.899999999999999" customHeight="1">
      <c r="B104" s="122"/>
      <c r="D104" s="123" t="s">
        <v>3367</v>
      </c>
      <c r="E104" s="124"/>
      <c r="F104" s="124"/>
      <c r="G104" s="124"/>
      <c r="H104" s="124"/>
      <c r="I104" s="124"/>
      <c r="J104" s="125">
        <f>J166</f>
        <v>0</v>
      </c>
      <c r="L104" s="122"/>
    </row>
    <row r="105" spans="1:31" s="10" customFormat="1" ht="19.899999999999999" customHeight="1">
      <c r="B105" s="122"/>
      <c r="D105" s="123" t="s">
        <v>3368</v>
      </c>
      <c r="E105" s="124"/>
      <c r="F105" s="124"/>
      <c r="G105" s="124"/>
      <c r="H105" s="124"/>
      <c r="I105" s="124"/>
      <c r="J105" s="125">
        <f>J182</f>
        <v>0</v>
      </c>
      <c r="L105" s="122"/>
    </row>
    <row r="106" spans="1:31" s="10" customFormat="1" ht="19.899999999999999" customHeight="1">
      <c r="B106" s="122"/>
      <c r="D106" s="123" t="s">
        <v>3369</v>
      </c>
      <c r="E106" s="124"/>
      <c r="F106" s="124"/>
      <c r="G106" s="124"/>
      <c r="H106" s="124"/>
      <c r="I106" s="124"/>
      <c r="J106" s="125">
        <f>J188</f>
        <v>0</v>
      </c>
      <c r="L106" s="122"/>
    </row>
    <row r="107" spans="1:31" s="10" customFormat="1" ht="19.899999999999999" customHeight="1">
      <c r="B107" s="122"/>
      <c r="D107" s="123" t="s">
        <v>3370</v>
      </c>
      <c r="E107" s="124"/>
      <c r="F107" s="124"/>
      <c r="G107" s="124"/>
      <c r="H107" s="124"/>
      <c r="I107" s="124"/>
      <c r="J107" s="125">
        <f>J190</f>
        <v>0</v>
      </c>
      <c r="L107" s="122"/>
    </row>
    <row r="108" spans="1:31" s="9" customFormat="1" ht="24.95" customHeight="1">
      <c r="B108" s="118"/>
      <c r="D108" s="119" t="s">
        <v>3371</v>
      </c>
      <c r="E108" s="120"/>
      <c r="F108" s="120"/>
      <c r="G108" s="120"/>
      <c r="H108" s="120"/>
      <c r="I108" s="120"/>
      <c r="J108" s="121">
        <f>J193</f>
        <v>0</v>
      </c>
      <c r="L108" s="118"/>
    </row>
    <row r="109" spans="1:31" s="10" customFormat="1" ht="19.899999999999999" customHeight="1">
      <c r="B109" s="122"/>
      <c r="D109" s="123" t="s">
        <v>3372</v>
      </c>
      <c r="E109" s="124"/>
      <c r="F109" s="124"/>
      <c r="G109" s="124"/>
      <c r="H109" s="124"/>
      <c r="I109" s="124"/>
      <c r="J109" s="125">
        <f>J194</f>
        <v>0</v>
      </c>
      <c r="L109" s="122"/>
    </row>
    <row r="110" spans="1:31" s="10" customFormat="1" ht="19.899999999999999" customHeight="1">
      <c r="B110" s="122"/>
      <c r="D110" s="123" t="s">
        <v>3373</v>
      </c>
      <c r="E110" s="124"/>
      <c r="F110" s="124"/>
      <c r="G110" s="124"/>
      <c r="H110" s="124"/>
      <c r="I110" s="124"/>
      <c r="J110" s="125">
        <f>J196</f>
        <v>0</v>
      </c>
      <c r="L110" s="122"/>
    </row>
    <row r="111" spans="1:31" s="2" customFormat="1" ht="21.7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2" t="s">
        <v>186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16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6.5" customHeight="1">
      <c r="A120" s="33"/>
      <c r="B120" s="34"/>
      <c r="C120" s="33"/>
      <c r="D120" s="33"/>
      <c r="E120" s="270" t="str">
        <f>E7</f>
        <v>Technikův pavilon</v>
      </c>
      <c r="F120" s="271"/>
      <c r="G120" s="271"/>
      <c r="H120" s="271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163</v>
      </c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233" t="str">
        <f>E9</f>
        <v>SO 03 a 04 - Přípojka kanalizace a deštové vody</v>
      </c>
      <c r="F122" s="272"/>
      <c r="G122" s="272"/>
      <c r="H122" s="272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20</v>
      </c>
      <c r="D124" s="33"/>
      <c r="E124" s="33"/>
      <c r="F124" s="26" t="str">
        <f>F12</f>
        <v xml:space="preserve"> </v>
      </c>
      <c r="G124" s="33"/>
      <c r="H124" s="33"/>
      <c r="I124" s="28" t="s">
        <v>22</v>
      </c>
      <c r="J124" s="56" t="str">
        <f>IF(J12="","",J12)</f>
        <v>21. 11. 2024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40.15" customHeight="1">
      <c r="A126" s="33"/>
      <c r="B126" s="34"/>
      <c r="C126" s="28" t="s">
        <v>24</v>
      </c>
      <c r="D126" s="33"/>
      <c r="E126" s="33"/>
      <c r="F126" s="26" t="str">
        <f>E15</f>
        <v>Statutární město Liberec, nám.Dr.E.Beneše</v>
      </c>
      <c r="G126" s="33"/>
      <c r="H126" s="33"/>
      <c r="I126" s="28" t="s">
        <v>30</v>
      </c>
      <c r="J126" s="31" t="str">
        <f>E21</f>
        <v>Kancelář architektury města, nám.Dr.E.Beneše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25.7" customHeight="1">
      <c r="A127" s="33"/>
      <c r="B127" s="34"/>
      <c r="C127" s="28" t="s">
        <v>28</v>
      </c>
      <c r="D127" s="33"/>
      <c r="E127" s="33"/>
      <c r="F127" s="26" t="str">
        <f>IF(E18="","",E18)</f>
        <v>Vyplň údaj</v>
      </c>
      <c r="G127" s="33"/>
      <c r="H127" s="33"/>
      <c r="I127" s="28" t="s">
        <v>33</v>
      </c>
      <c r="J127" s="31" t="str">
        <f>E24</f>
        <v>PROPOS Liberec s.r.o.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26"/>
      <c r="B129" s="127"/>
      <c r="C129" s="128" t="s">
        <v>187</v>
      </c>
      <c r="D129" s="129" t="s">
        <v>61</v>
      </c>
      <c r="E129" s="129" t="s">
        <v>57</v>
      </c>
      <c r="F129" s="129" t="s">
        <v>58</v>
      </c>
      <c r="G129" s="129" t="s">
        <v>188</v>
      </c>
      <c r="H129" s="129" t="s">
        <v>189</v>
      </c>
      <c r="I129" s="129" t="s">
        <v>190</v>
      </c>
      <c r="J129" s="129" t="s">
        <v>170</v>
      </c>
      <c r="K129" s="130" t="s">
        <v>191</v>
      </c>
      <c r="L129" s="131"/>
      <c r="M129" s="63" t="s">
        <v>1</v>
      </c>
      <c r="N129" s="64" t="s">
        <v>40</v>
      </c>
      <c r="O129" s="64" t="s">
        <v>192</v>
      </c>
      <c r="P129" s="64" t="s">
        <v>193</v>
      </c>
      <c r="Q129" s="64" t="s">
        <v>194</v>
      </c>
      <c r="R129" s="64" t="s">
        <v>195</v>
      </c>
      <c r="S129" s="64" t="s">
        <v>196</v>
      </c>
      <c r="T129" s="65" t="s">
        <v>197</v>
      </c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</row>
    <row r="130" spans="1:65" s="2" customFormat="1" ht="22.9" customHeight="1">
      <c r="A130" s="33"/>
      <c r="B130" s="34"/>
      <c r="C130" s="70" t="s">
        <v>198</v>
      </c>
      <c r="D130" s="33"/>
      <c r="E130" s="33"/>
      <c r="F130" s="33"/>
      <c r="G130" s="33"/>
      <c r="H130" s="33"/>
      <c r="I130" s="33"/>
      <c r="J130" s="132">
        <f>BK130</f>
        <v>0</v>
      </c>
      <c r="K130" s="33"/>
      <c r="L130" s="34"/>
      <c r="M130" s="66"/>
      <c r="N130" s="57"/>
      <c r="O130" s="67"/>
      <c r="P130" s="133">
        <f>P131+P149+P193</f>
        <v>0</v>
      </c>
      <c r="Q130" s="67"/>
      <c r="R130" s="133">
        <f>R131+R149+R193</f>
        <v>0</v>
      </c>
      <c r="S130" s="67"/>
      <c r="T130" s="134">
        <f>T131+T149+T193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75</v>
      </c>
      <c r="AU130" s="18" t="s">
        <v>172</v>
      </c>
      <c r="BK130" s="135">
        <f>BK131+BK149+BK193</f>
        <v>0</v>
      </c>
    </row>
    <row r="131" spans="1:65" s="12" customFormat="1" ht="25.9" customHeight="1">
      <c r="B131" s="136"/>
      <c r="D131" s="137" t="s">
        <v>75</v>
      </c>
      <c r="E131" s="138" t="s">
        <v>1736</v>
      </c>
      <c r="F131" s="138" t="s">
        <v>3374</v>
      </c>
      <c r="I131" s="139"/>
      <c r="J131" s="140">
        <f>BK131</f>
        <v>0</v>
      </c>
      <c r="L131" s="136"/>
      <c r="M131" s="141"/>
      <c r="N131" s="142"/>
      <c r="O131" s="142"/>
      <c r="P131" s="143">
        <f>P132+P137</f>
        <v>0</v>
      </c>
      <c r="Q131" s="142"/>
      <c r="R131" s="143">
        <f>R132+R137</f>
        <v>0</v>
      </c>
      <c r="S131" s="142"/>
      <c r="T131" s="144">
        <f>T132+T137</f>
        <v>0</v>
      </c>
      <c r="AR131" s="137" t="s">
        <v>82</v>
      </c>
      <c r="AT131" s="145" t="s">
        <v>75</v>
      </c>
      <c r="AU131" s="145" t="s">
        <v>76</v>
      </c>
      <c r="AY131" s="137" t="s">
        <v>201</v>
      </c>
      <c r="BK131" s="146">
        <f>BK132+BK137</f>
        <v>0</v>
      </c>
    </row>
    <row r="132" spans="1:65" s="12" customFormat="1" ht="22.9" customHeight="1">
      <c r="B132" s="136"/>
      <c r="D132" s="137" t="s">
        <v>75</v>
      </c>
      <c r="E132" s="147" t="s">
        <v>386</v>
      </c>
      <c r="F132" s="147" t="s">
        <v>2134</v>
      </c>
      <c r="I132" s="139"/>
      <c r="J132" s="148">
        <f>BK132</f>
        <v>0</v>
      </c>
      <c r="L132" s="136"/>
      <c r="M132" s="141"/>
      <c r="N132" s="142"/>
      <c r="O132" s="142"/>
      <c r="P132" s="143">
        <f>SUM(P133:P136)</f>
        <v>0</v>
      </c>
      <c r="Q132" s="142"/>
      <c r="R132" s="143">
        <f>SUM(R133:R136)</f>
        <v>0</v>
      </c>
      <c r="S132" s="142"/>
      <c r="T132" s="144">
        <f>SUM(T133:T136)</f>
        <v>0</v>
      </c>
      <c r="AR132" s="137" t="s">
        <v>82</v>
      </c>
      <c r="AT132" s="145" t="s">
        <v>75</v>
      </c>
      <c r="AU132" s="145" t="s">
        <v>82</v>
      </c>
      <c r="AY132" s="137" t="s">
        <v>201</v>
      </c>
      <c r="BK132" s="146">
        <f>SUM(BK133:BK136)</f>
        <v>0</v>
      </c>
    </row>
    <row r="133" spans="1:65" s="2" customFormat="1" ht="16.5" customHeight="1">
      <c r="A133" s="33"/>
      <c r="B133" s="149"/>
      <c r="C133" s="150" t="s">
        <v>82</v>
      </c>
      <c r="D133" s="150" t="s">
        <v>203</v>
      </c>
      <c r="E133" s="151" t="s">
        <v>2059</v>
      </c>
      <c r="F133" s="152" t="s">
        <v>3375</v>
      </c>
      <c r="G133" s="153" t="s">
        <v>556</v>
      </c>
      <c r="H133" s="154">
        <v>21</v>
      </c>
      <c r="I133" s="155"/>
      <c r="J133" s="156">
        <f>ROUND(I133*H133,2)</f>
        <v>0</v>
      </c>
      <c r="K133" s="152" t="s">
        <v>1</v>
      </c>
      <c r="L133" s="34"/>
      <c r="M133" s="157" t="s">
        <v>1</v>
      </c>
      <c r="N133" s="158" t="s">
        <v>41</v>
      </c>
      <c r="O133" s="59"/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126</v>
      </c>
      <c r="AT133" s="161" t="s">
        <v>203</v>
      </c>
      <c r="AU133" s="161" t="s">
        <v>84</v>
      </c>
      <c r="AY133" s="18" t="s">
        <v>201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8" t="s">
        <v>82</v>
      </c>
      <c r="BK133" s="162">
        <f>ROUND(I133*H133,2)</f>
        <v>0</v>
      </c>
      <c r="BL133" s="18" t="s">
        <v>126</v>
      </c>
      <c r="BM133" s="161" t="s">
        <v>84</v>
      </c>
    </row>
    <row r="134" spans="1:65" s="2" customFormat="1" ht="16.5" customHeight="1">
      <c r="A134" s="33"/>
      <c r="B134" s="149"/>
      <c r="C134" s="150" t="s">
        <v>84</v>
      </c>
      <c r="D134" s="150" t="s">
        <v>203</v>
      </c>
      <c r="E134" s="151" t="s">
        <v>2062</v>
      </c>
      <c r="F134" s="152" t="s">
        <v>3376</v>
      </c>
      <c r="G134" s="153" t="s">
        <v>556</v>
      </c>
      <c r="H134" s="154">
        <v>10</v>
      </c>
      <c r="I134" s="155"/>
      <c r="J134" s="156">
        <f>ROUND(I134*H134,2)</f>
        <v>0</v>
      </c>
      <c r="K134" s="152" t="s">
        <v>1</v>
      </c>
      <c r="L134" s="34"/>
      <c r="M134" s="157" t="s">
        <v>1</v>
      </c>
      <c r="N134" s="158" t="s">
        <v>41</v>
      </c>
      <c r="O134" s="59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126</v>
      </c>
      <c r="AT134" s="161" t="s">
        <v>203</v>
      </c>
      <c r="AU134" s="161" t="s">
        <v>84</v>
      </c>
      <c r="AY134" s="18" t="s">
        <v>201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8" t="s">
        <v>82</v>
      </c>
      <c r="BK134" s="162">
        <f>ROUND(I134*H134,2)</f>
        <v>0</v>
      </c>
      <c r="BL134" s="18" t="s">
        <v>126</v>
      </c>
      <c r="BM134" s="161" t="s">
        <v>126</v>
      </c>
    </row>
    <row r="135" spans="1:65" s="2" customFormat="1" ht="16.5" customHeight="1">
      <c r="A135" s="33"/>
      <c r="B135" s="149"/>
      <c r="C135" s="150" t="s">
        <v>97</v>
      </c>
      <c r="D135" s="150" t="s">
        <v>203</v>
      </c>
      <c r="E135" s="151" t="s">
        <v>2064</v>
      </c>
      <c r="F135" s="152" t="s">
        <v>3377</v>
      </c>
      <c r="G135" s="153" t="s">
        <v>556</v>
      </c>
      <c r="H135" s="154">
        <v>5</v>
      </c>
      <c r="I135" s="155"/>
      <c r="J135" s="156">
        <f>ROUND(I135*H135,2)</f>
        <v>0</v>
      </c>
      <c r="K135" s="152" t="s">
        <v>1</v>
      </c>
      <c r="L135" s="34"/>
      <c r="M135" s="157" t="s">
        <v>1</v>
      </c>
      <c r="N135" s="158" t="s">
        <v>41</v>
      </c>
      <c r="O135" s="59"/>
      <c r="P135" s="159">
        <f>O135*H135</f>
        <v>0</v>
      </c>
      <c r="Q135" s="159">
        <v>0</v>
      </c>
      <c r="R135" s="159">
        <f>Q135*H135</f>
        <v>0</v>
      </c>
      <c r="S135" s="159">
        <v>0</v>
      </c>
      <c r="T135" s="160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126</v>
      </c>
      <c r="AT135" s="161" t="s">
        <v>203</v>
      </c>
      <c r="AU135" s="161" t="s">
        <v>84</v>
      </c>
      <c r="AY135" s="18" t="s">
        <v>201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18" t="s">
        <v>82</v>
      </c>
      <c r="BK135" s="162">
        <f>ROUND(I135*H135,2)</f>
        <v>0</v>
      </c>
      <c r="BL135" s="18" t="s">
        <v>126</v>
      </c>
      <c r="BM135" s="161" t="s">
        <v>222</v>
      </c>
    </row>
    <row r="136" spans="1:65" s="2" customFormat="1" ht="16.5" customHeight="1">
      <c r="A136" s="33"/>
      <c r="B136" s="149"/>
      <c r="C136" s="150" t="s">
        <v>126</v>
      </c>
      <c r="D136" s="150" t="s">
        <v>203</v>
      </c>
      <c r="E136" s="151" t="s">
        <v>2067</v>
      </c>
      <c r="F136" s="152" t="s">
        <v>3378</v>
      </c>
      <c r="G136" s="153" t="s">
        <v>556</v>
      </c>
      <c r="H136" s="154">
        <v>21</v>
      </c>
      <c r="I136" s="155"/>
      <c r="J136" s="156">
        <f>ROUND(I136*H136,2)</f>
        <v>0</v>
      </c>
      <c r="K136" s="152" t="s">
        <v>1</v>
      </c>
      <c r="L136" s="34"/>
      <c r="M136" s="157" t="s">
        <v>1</v>
      </c>
      <c r="N136" s="158" t="s">
        <v>41</v>
      </c>
      <c r="O136" s="59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126</v>
      </c>
      <c r="AT136" s="161" t="s">
        <v>203</v>
      </c>
      <c r="AU136" s="161" t="s">
        <v>84</v>
      </c>
      <c r="AY136" s="18" t="s">
        <v>201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8" t="s">
        <v>82</v>
      </c>
      <c r="BK136" s="162">
        <f>ROUND(I136*H136,2)</f>
        <v>0</v>
      </c>
      <c r="BL136" s="18" t="s">
        <v>126</v>
      </c>
      <c r="BM136" s="161" t="s">
        <v>216</v>
      </c>
    </row>
    <row r="137" spans="1:65" s="12" customFormat="1" ht="22.9" customHeight="1">
      <c r="B137" s="136"/>
      <c r="D137" s="137" t="s">
        <v>75</v>
      </c>
      <c r="E137" s="147" t="s">
        <v>2079</v>
      </c>
      <c r="F137" s="147" t="s">
        <v>2149</v>
      </c>
      <c r="I137" s="139"/>
      <c r="J137" s="148">
        <f>BK137</f>
        <v>0</v>
      </c>
      <c r="L137" s="136"/>
      <c r="M137" s="141"/>
      <c r="N137" s="142"/>
      <c r="O137" s="142"/>
      <c r="P137" s="143">
        <f>SUM(P138:P148)</f>
        <v>0</v>
      </c>
      <c r="Q137" s="142"/>
      <c r="R137" s="143">
        <f>SUM(R138:R148)</f>
        <v>0</v>
      </c>
      <c r="S137" s="142"/>
      <c r="T137" s="144">
        <f>SUM(T138:T148)</f>
        <v>0</v>
      </c>
      <c r="AR137" s="137" t="s">
        <v>82</v>
      </c>
      <c r="AT137" s="145" t="s">
        <v>75</v>
      </c>
      <c r="AU137" s="145" t="s">
        <v>82</v>
      </c>
      <c r="AY137" s="137" t="s">
        <v>201</v>
      </c>
      <c r="BK137" s="146">
        <f>SUM(BK138:BK148)</f>
        <v>0</v>
      </c>
    </row>
    <row r="138" spans="1:65" s="2" customFormat="1" ht="16.5" customHeight="1">
      <c r="A138" s="33"/>
      <c r="B138" s="149"/>
      <c r="C138" s="150" t="s">
        <v>229</v>
      </c>
      <c r="D138" s="150" t="s">
        <v>203</v>
      </c>
      <c r="E138" s="151" t="s">
        <v>2071</v>
      </c>
      <c r="F138" s="152" t="s">
        <v>3379</v>
      </c>
      <c r="G138" s="153" t="s">
        <v>2061</v>
      </c>
      <c r="H138" s="154">
        <v>21</v>
      </c>
      <c r="I138" s="155"/>
      <c r="J138" s="156">
        <f t="shared" ref="J138:J148" si="0">ROUND(I138*H138,2)</f>
        <v>0</v>
      </c>
      <c r="K138" s="152" t="s">
        <v>1</v>
      </c>
      <c r="L138" s="34"/>
      <c r="M138" s="157" t="s">
        <v>1</v>
      </c>
      <c r="N138" s="158" t="s">
        <v>41</v>
      </c>
      <c r="O138" s="59"/>
      <c r="P138" s="159">
        <f t="shared" ref="P138:P148" si="1">O138*H138</f>
        <v>0</v>
      </c>
      <c r="Q138" s="159">
        <v>0</v>
      </c>
      <c r="R138" s="159">
        <f t="shared" ref="R138:R148" si="2">Q138*H138</f>
        <v>0</v>
      </c>
      <c r="S138" s="159">
        <v>0</v>
      </c>
      <c r="T138" s="160">
        <f t="shared" ref="T138:T148" si="3"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126</v>
      </c>
      <c r="AT138" s="161" t="s">
        <v>203</v>
      </c>
      <c r="AU138" s="161" t="s">
        <v>84</v>
      </c>
      <c r="AY138" s="18" t="s">
        <v>201</v>
      </c>
      <c r="BE138" s="162">
        <f t="shared" ref="BE138:BE148" si="4">IF(N138="základní",J138,0)</f>
        <v>0</v>
      </c>
      <c r="BF138" s="162">
        <f t="shared" ref="BF138:BF148" si="5">IF(N138="snížená",J138,0)</f>
        <v>0</v>
      </c>
      <c r="BG138" s="162">
        <f t="shared" ref="BG138:BG148" si="6">IF(N138="zákl. přenesená",J138,0)</f>
        <v>0</v>
      </c>
      <c r="BH138" s="162">
        <f t="shared" ref="BH138:BH148" si="7">IF(N138="sníž. přenesená",J138,0)</f>
        <v>0</v>
      </c>
      <c r="BI138" s="162">
        <f t="shared" ref="BI138:BI148" si="8">IF(N138="nulová",J138,0)</f>
        <v>0</v>
      </c>
      <c r="BJ138" s="18" t="s">
        <v>82</v>
      </c>
      <c r="BK138" s="162">
        <f t="shared" ref="BK138:BK148" si="9">ROUND(I138*H138,2)</f>
        <v>0</v>
      </c>
      <c r="BL138" s="18" t="s">
        <v>126</v>
      </c>
      <c r="BM138" s="161" t="s">
        <v>233</v>
      </c>
    </row>
    <row r="139" spans="1:65" s="2" customFormat="1" ht="16.5" customHeight="1">
      <c r="A139" s="33"/>
      <c r="B139" s="149"/>
      <c r="C139" s="150" t="s">
        <v>222</v>
      </c>
      <c r="D139" s="150" t="s">
        <v>203</v>
      </c>
      <c r="E139" s="151" t="s">
        <v>2073</v>
      </c>
      <c r="F139" s="152" t="s">
        <v>3380</v>
      </c>
      <c r="G139" s="153" t="s">
        <v>2061</v>
      </c>
      <c r="H139" s="154">
        <v>3</v>
      </c>
      <c r="I139" s="155"/>
      <c r="J139" s="156">
        <f t="shared" si="0"/>
        <v>0</v>
      </c>
      <c r="K139" s="152" t="s">
        <v>1</v>
      </c>
      <c r="L139" s="34"/>
      <c r="M139" s="157" t="s">
        <v>1</v>
      </c>
      <c r="N139" s="158" t="s">
        <v>41</v>
      </c>
      <c r="O139" s="59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126</v>
      </c>
      <c r="AT139" s="161" t="s">
        <v>203</v>
      </c>
      <c r="AU139" s="161" t="s">
        <v>84</v>
      </c>
      <c r="AY139" s="18" t="s">
        <v>201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8" t="s">
        <v>82</v>
      </c>
      <c r="BK139" s="162">
        <f t="shared" si="9"/>
        <v>0</v>
      </c>
      <c r="BL139" s="18" t="s">
        <v>126</v>
      </c>
      <c r="BM139" s="161" t="s">
        <v>8</v>
      </c>
    </row>
    <row r="140" spans="1:65" s="2" customFormat="1" ht="16.5" customHeight="1">
      <c r="A140" s="33"/>
      <c r="B140" s="149"/>
      <c r="C140" s="150" t="s">
        <v>244</v>
      </c>
      <c r="D140" s="150" t="s">
        <v>203</v>
      </c>
      <c r="E140" s="151" t="s">
        <v>2075</v>
      </c>
      <c r="F140" s="152" t="s">
        <v>3381</v>
      </c>
      <c r="G140" s="153" t="s">
        <v>2061</v>
      </c>
      <c r="H140" s="154">
        <v>2</v>
      </c>
      <c r="I140" s="155"/>
      <c r="J140" s="156">
        <f t="shared" si="0"/>
        <v>0</v>
      </c>
      <c r="K140" s="152" t="s">
        <v>1</v>
      </c>
      <c r="L140" s="34"/>
      <c r="M140" s="157" t="s">
        <v>1</v>
      </c>
      <c r="N140" s="158" t="s">
        <v>41</v>
      </c>
      <c r="O140" s="59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126</v>
      </c>
      <c r="AT140" s="161" t="s">
        <v>203</v>
      </c>
      <c r="AU140" s="161" t="s">
        <v>84</v>
      </c>
      <c r="AY140" s="18" t="s">
        <v>201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8" t="s">
        <v>82</v>
      </c>
      <c r="BK140" s="162">
        <f t="shared" si="9"/>
        <v>0</v>
      </c>
      <c r="BL140" s="18" t="s">
        <v>126</v>
      </c>
      <c r="BM140" s="161" t="s">
        <v>247</v>
      </c>
    </row>
    <row r="141" spans="1:65" s="2" customFormat="1" ht="16.5" customHeight="1">
      <c r="A141" s="33"/>
      <c r="B141" s="149"/>
      <c r="C141" s="150" t="s">
        <v>216</v>
      </c>
      <c r="D141" s="150" t="s">
        <v>203</v>
      </c>
      <c r="E141" s="151" t="s">
        <v>2077</v>
      </c>
      <c r="F141" s="152" t="s">
        <v>3382</v>
      </c>
      <c r="G141" s="153" t="s">
        <v>2061</v>
      </c>
      <c r="H141" s="154">
        <v>4</v>
      </c>
      <c r="I141" s="155"/>
      <c r="J141" s="156">
        <f t="shared" si="0"/>
        <v>0</v>
      </c>
      <c r="K141" s="152" t="s">
        <v>1</v>
      </c>
      <c r="L141" s="34"/>
      <c r="M141" s="157" t="s">
        <v>1</v>
      </c>
      <c r="N141" s="158" t="s">
        <v>41</v>
      </c>
      <c r="O141" s="59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126</v>
      </c>
      <c r="AT141" s="161" t="s">
        <v>203</v>
      </c>
      <c r="AU141" s="161" t="s">
        <v>84</v>
      </c>
      <c r="AY141" s="18" t="s">
        <v>201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8" t="s">
        <v>82</v>
      </c>
      <c r="BK141" s="162">
        <f t="shared" si="9"/>
        <v>0</v>
      </c>
      <c r="BL141" s="18" t="s">
        <v>126</v>
      </c>
      <c r="BM141" s="161" t="s">
        <v>250</v>
      </c>
    </row>
    <row r="142" spans="1:65" s="2" customFormat="1" ht="16.5" customHeight="1">
      <c r="A142" s="33"/>
      <c r="B142" s="149"/>
      <c r="C142" s="150" t="s">
        <v>227</v>
      </c>
      <c r="D142" s="150" t="s">
        <v>203</v>
      </c>
      <c r="E142" s="151" t="s">
        <v>2081</v>
      </c>
      <c r="F142" s="152" t="s">
        <v>3383</v>
      </c>
      <c r="G142" s="153" t="s">
        <v>2061</v>
      </c>
      <c r="H142" s="154">
        <v>1</v>
      </c>
      <c r="I142" s="155"/>
      <c r="J142" s="156">
        <f t="shared" si="0"/>
        <v>0</v>
      </c>
      <c r="K142" s="152" t="s">
        <v>1</v>
      </c>
      <c r="L142" s="34"/>
      <c r="M142" s="157" t="s">
        <v>1</v>
      </c>
      <c r="N142" s="158" t="s">
        <v>41</v>
      </c>
      <c r="O142" s="59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126</v>
      </c>
      <c r="AT142" s="161" t="s">
        <v>203</v>
      </c>
      <c r="AU142" s="161" t="s">
        <v>84</v>
      </c>
      <c r="AY142" s="18" t="s">
        <v>201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8" t="s">
        <v>82</v>
      </c>
      <c r="BK142" s="162">
        <f t="shared" si="9"/>
        <v>0</v>
      </c>
      <c r="BL142" s="18" t="s">
        <v>126</v>
      </c>
      <c r="BM142" s="161" t="s">
        <v>254</v>
      </c>
    </row>
    <row r="143" spans="1:65" s="2" customFormat="1" ht="16.5" customHeight="1">
      <c r="A143" s="33"/>
      <c r="B143" s="149"/>
      <c r="C143" s="150" t="s">
        <v>233</v>
      </c>
      <c r="D143" s="150" t="s">
        <v>203</v>
      </c>
      <c r="E143" s="151" t="s">
        <v>2083</v>
      </c>
      <c r="F143" s="152" t="s">
        <v>3384</v>
      </c>
      <c r="G143" s="153" t="s">
        <v>2061</v>
      </c>
      <c r="H143" s="154">
        <v>3</v>
      </c>
      <c r="I143" s="155"/>
      <c r="J143" s="156">
        <f t="shared" si="0"/>
        <v>0</v>
      </c>
      <c r="K143" s="152" t="s">
        <v>1</v>
      </c>
      <c r="L143" s="34"/>
      <c r="M143" s="157" t="s">
        <v>1</v>
      </c>
      <c r="N143" s="158" t="s">
        <v>41</v>
      </c>
      <c r="O143" s="59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126</v>
      </c>
      <c r="AT143" s="161" t="s">
        <v>203</v>
      </c>
      <c r="AU143" s="161" t="s">
        <v>84</v>
      </c>
      <c r="AY143" s="18" t="s">
        <v>201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8" t="s">
        <v>82</v>
      </c>
      <c r="BK143" s="162">
        <f t="shared" si="9"/>
        <v>0</v>
      </c>
      <c r="BL143" s="18" t="s">
        <v>126</v>
      </c>
      <c r="BM143" s="161" t="s">
        <v>258</v>
      </c>
    </row>
    <row r="144" spans="1:65" s="2" customFormat="1" ht="16.5" customHeight="1">
      <c r="A144" s="33"/>
      <c r="B144" s="149"/>
      <c r="C144" s="150" t="s">
        <v>264</v>
      </c>
      <c r="D144" s="150" t="s">
        <v>203</v>
      </c>
      <c r="E144" s="151" t="s">
        <v>2085</v>
      </c>
      <c r="F144" s="152" t="s">
        <v>3385</v>
      </c>
      <c r="G144" s="153" t="s">
        <v>2061</v>
      </c>
      <c r="H144" s="154">
        <v>6</v>
      </c>
      <c r="I144" s="155"/>
      <c r="J144" s="156">
        <f t="shared" si="0"/>
        <v>0</v>
      </c>
      <c r="K144" s="152" t="s">
        <v>1</v>
      </c>
      <c r="L144" s="34"/>
      <c r="M144" s="157" t="s">
        <v>1</v>
      </c>
      <c r="N144" s="158" t="s">
        <v>41</v>
      </c>
      <c r="O144" s="59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126</v>
      </c>
      <c r="AT144" s="161" t="s">
        <v>203</v>
      </c>
      <c r="AU144" s="161" t="s">
        <v>84</v>
      </c>
      <c r="AY144" s="18" t="s">
        <v>201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8" t="s">
        <v>82</v>
      </c>
      <c r="BK144" s="162">
        <f t="shared" si="9"/>
        <v>0</v>
      </c>
      <c r="BL144" s="18" t="s">
        <v>126</v>
      </c>
      <c r="BM144" s="161" t="s">
        <v>267</v>
      </c>
    </row>
    <row r="145" spans="1:65" s="2" customFormat="1" ht="16.5" customHeight="1">
      <c r="A145" s="33"/>
      <c r="B145" s="149"/>
      <c r="C145" s="150" t="s">
        <v>8</v>
      </c>
      <c r="D145" s="150" t="s">
        <v>203</v>
      </c>
      <c r="E145" s="151" t="s">
        <v>2087</v>
      </c>
      <c r="F145" s="152" t="s">
        <v>3386</v>
      </c>
      <c r="G145" s="153" t="s">
        <v>2061</v>
      </c>
      <c r="H145" s="154">
        <v>1</v>
      </c>
      <c r="I145" s="155"/>
      <c r="J145" s="156">
        <f t="shared" si="0"/>
        <v>0</v>
      </c>
      <c r="K145" s="152" t="s">
        <v>1</v>
      </c>
      <c r="L145" s="34"/>
      <c r="M145" s="157" t="s">
        <v>1</v>
      </c>
      <c r="N145" s="158" t="s">
        <v>41</v>
      </c>
      <c r="O145" s="59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126</v>
      </c>
      <c r="AT145" s="161" t="s">
        <v>203</v>
      </c>
      <c r="AU145" s="161" t="s">
        <v>84</v>
      </c>
      <c r="AY145" s="18" t="s">
        <v>201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8" t="s">
        <v>82</v>
      </c>
      <c r="BK145" s="162">
        <f t="shared" si="9"/>
        <v>0</v>
      </c>
      <c r="BL145" s="18" t="s">
        <v>126</v>
      </c>
      <c r="BM145" s="161" t="s">
        <v>273</v>
      </c>
    </row>
    <row r="146" spans="1:65" s="2" customFormat="1" ht="16.5" customHeight="1">
      <c r="A146" s="33"/>
      <c r="B146" s="149"/>
      <c r="C146" s="150" t="s">
        <v>277</v>
      </c>
      <c r="D146" s="150" t="s">
        <v>203</v>
      </c>
      <c r="E146" s="151" t="s">
        <v>2089</v>
      </c>
      <c r="F146" s="152" t="s">
        <v>3387</v>
      </c>
      <c r="G146" s="153" t="s">
        <v>2061</v>
      </c>
      <c r="H146" s="154">
        <v>2</v>
      </c>
      <c r="I146" s="155"/>
      <c r="J146" s="156">
        <f t="shared" si="0"/>
        <v>0</v>
      </c>
      <c r="K146" s="152" t="s">
        <v>1</v>
      </c>
      <c r="L146" s="34"/>
      <c r="M146" s="157" t="s">
        <v>1</v>
      </c>
      <c r="N146" s="158" t="s">
        <v>41</v>
      </c>
      <c r="O146" s="59"/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126</v>
      </c>
      <c r="AT146" s="161" t="s">
        <v>203</v>
      </c>
      <c r="AU146" s="161" t="s">
        <v>84</v>
      </c>
      <c r="AY146" s="18" t="s">
        <v>201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8" t="s">
        <v>82</v>
      </c>
      <c r="BK146" s="162">
        <f t="shared" si="9"/>
        <v>0</v>
      </c>
      <c r="BL146" s="18" t="s">
        <v>126</v>
      </c>
      <c r="BM146" s="161" t="s">
        <v>279</v>
      </c>
    </row>
    <row r="147" spans="1:65" s="2" customFormat="1" ht="16.5" customHeight="1">
      <c r="A147" s="33"/>
      <c r="B147" s="149"/>
      <c r="C147" s="150" t="s">
        <v>247</v>
      </c>
      <c r="D147" s="150" t="s">
        <v>203</v>
      </c>
      <c r="E147" s="151" t="s">
        <v>2091</v>
      </c>
      <c r="F147" s="152" t="s">
        <v>3388</v>
      </c>
      <c r="G147" s="153" t="s">
        <v>2061</v>
      </c>
      <c r="H147" s="154">
        <v>3</v>
      </c>
      <c r="I147" s="155"/>
      <c r="J147" s="156">
        <f t="shared" si="0"/>
        <v>0</v>
      </c>
      <c r="K147" s="152" t="s">
        <v>1</v>
      </c>
      <c r="L147" s="34"/>
      <c r="M147" s="157" t="s">
        <v>1</v>
      </c>
      <c r="N147" s="158" t="s">
        <v>41</v>
      </c>
      <c r="O147" s="59"/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126</v>
      </c>
      <c r="AT147" s="161" t="s">
        <v>203</v>
      </c>
      <c r="AU147" s="161" t="s">
        <v>84</v>
      </c>
      <c r="AY147" s="18" t="s">
        <v>201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8" t="s">
        <v>82</v>
      </c>
      <c r="BK147" s="162">
        <f t="shared" si="9"/>
        <v>0</v>
      </c>
      <c r="BL147" s="18" t="s">
        <v>126</v>
      </c>
      <c r="BM147" s="161" t="s">
        <v>286</v>
      </c>
    </row>
    <row r="148" spans="1:65" s="2" customFormat="1" ht="16.5" customHeight="1">
      <c r="A148" s="33"/>
      <c r="B148" s="149"/>
      <c r="C148" s="150" t="s">
        <v>290</v>
      </c>
      <c r="D148" s="150" t="s">
        <v>203</v>
      </c>
      <c r="E148" s="151" t="s">
        <v>2093</v>
      </c>
      <c r="F148" s="152" t="s">
        <v>3389</v>
      </c>
      <c r="G148" s="153" t="s">
        <v>2061</v>
      </c>
      <c r="H148" s="154">
        <v>10</v>
      </c>
      <c r="I148" s="155"/>
      <c r="J148" s="156">
        <f t="shared" si="0"/>
        <v>0</v>
      </c>
      <c r="K148" s="152" t="s">
        <v>1</v>
      </c>
      <c r="L148" s="34"/>
      <c r="M148" s="157" t="s">
        <v>1</v>
      </c>
      <c r="N148" s="158" t="s">
        <v>41</v>
      </c>
      <c r="O148" s="59"/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126</v>
      </c>
      <c r="AT148" s="161" t="s">
        <v>203</v>
      </c>
      <c r="AU148" s="161" t="s">
        <v>84</v>
      </c>
      <c r="AY148" s="18" t="s">
        <v>201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8" t="s">
        <v>82</v>
      </c>
      <c r="BK148" s="162">
        <f t="shared" si="9"/>
        <v>0</v>
      </c>
      <c r="BL148" s="18" t="s">
        <v>126</v>
      </c>
      <c r="BM148" s="161" t="s">
        <v>292</v>
      </c>
    </row>
    <row r="149" spans="1:65" s="12" customFormat="1" ht="25.9" customHeight="1">
      <c r="B149" s="136"/>
      <c r="D149" s="137" t="s">
        <v>75</v>
      </c>
      <c r="E149" s="138" t="s">
        <v>2101</v>
      </c>
      <c r="F149" s="138" t="s">
        <v>3390</v>
      </c>
      <c r="I149" s="139"/>
      <c r="J149" s="140">
        <f>BK149</f>
        <v>0</v>
      </c>
      <c r="L149" s="136"/>
      <c r="M149" s="141"/>
      <c r="N149" s="142"/>
      <c r="O149" s="142"/>
      <c r="P149" s="143">
        <f>P150+P155+P164+P166+P182+P188+P190</f>
        <v>0</v>
      </c>
      <c r="Q149" s="142"/>
      <c r="R149" s="143">
        <f>R150+R155+R164+R166+R182+R188+R190</f>
        <v>0</v>
      </c>
      <c r="S149" s="142"/>
      <c r="T149" s="144">
        <f>T150+T155+T164+T166+T182+T188+T190</f>
        <v>0</v>
      </c>
      <c r="AR149" s="137" t="s">
        <v>82</v>
      </c>
      <c r="AT149" s="145" t="s">
        <v>75</v>
      </c>
      <c r="AU149" s="145" t="s">
        <v>76</v>
      </c>
      <c r="AY149" s="137" t="s">
        <v>201</v>
      </c>
      <c r="BK149" s="146">
        <f>BK150+BK155+BK164+BK166+BK182+BK188+BK190</f>
        <v>0</v>
      </c>
    </row>
    <row r="150" spans="1:65" s="12" customFormat="1" ht="22.9" customHeight="1">
      <c r="B150" s="136"/>
      <c r="D150" s="137" t="s">
        <v>75</v>
      </c>
      <c r="E150" s="147" t="s">
        <v>386</v>
      </c>
      <c r="F150" s="147" t="s">
        <v>2134</v>
      </c>
      <c r="I150" s="139"/>
      <c r="J150" s="148">
        <f>BK150</f>
        <v>0</v>
      </c>
      <c r="L150" s="136"/>
      <c r="M150" s="141"/>
      <c r="N150" s="142"/>
      <c r="O150" s="142"/>
      <c r="P150" s="143">
        <f>SUM(P151:P154)</f>
        <v>0</v>
      </c>
      <c r="Q150" s="142"/>
      <c r="R150" s="143">
        <f>SUM(R151:R154)</f>
        <v>0</v>
      </c>
      <c r="S150" s="142"/>
      <c r="T150" s="144">
        <f>SUM(T151:T154)</f>
        <v>0</v>
      </c>
      <c r="AR150" s="137" t="s">
        <v>82</v>
      </c>
      <c r="AT150" s="145" t="s">
        <v>75</v>
      </c>
      <c r="AU150" s="145" t="s">
        <v>82</v>
      </c>
      <c r="AY150" s="137" t="s">
        <v>201</v>
      </c>
      <c r="BK150" s="146">
        <f>SUM(BK151:BK154)</f>
        <v>0</v>
      </c>
    </row>
    <row r="151" spans="1:65" s="2" customFormat="1" ht="16.5" customHeight="1">
      <c r="A151" s="33"/>
      <c r="B151" s="149"/>
      <c r="C151" s="150" t="s">
        <v>250</v>
      </c>
      <c r="D151" s="150" t="s">
        <v>203</v>
      </c>
      <c r="E151" s="151" t="s">
        <v>2099</v>
      </c>
      <c r="F151" s="152" t="s">
        <v>3375</v>
      </c>
      <c r="G151" s="153" t="s">
        <v>556</v>
      </c>
      <c r="H151" s="154">
        <v>48</v>
      </c>
      <c r="I151" s="155"/>
      <c r="J151" s="156">
        <f>ROUND(I151*H151,2)</f>
        <v>0</v>
      </c>
      <c r="K151" s="152" t="s">
        <v>1</v>
      </c>
      <c r="L151" s="34"/>
      <c r="M151" s="157" t="s">
        <v>1</v>
      </c>
      <c r="N151" s="158" t="s">
        <v>41</v>
      </c>
      <c r="O151" s="59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126</v>
      </c>
      <c r="AT151" s="161" t="s">
        <v>203</v>
      </c>
      <c r="AU151" s="161" t="s">
        <v>84</v>
      </c>
      <c r="AY151" s="18" t="s">
        <v>201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8" t="s">
        <v>82</v>
      </c>
      <c r="BK151" s="162">
        <f>ROUND(I151*H151,2)</f>
        <v>0</v>
      </c>
      <c r="BL151" s="18" t="s">
        <v>126</v>
      </c>
      <c r="BM151" s="161" t="s">
        <v>297</v>
      </c>
    </row>
    <row r="152" spans="1:65" s="2" customFormat="1" ht="16.5" customHeight="1">
      <c r="A152" s="33"/>
      <c r="B152" s="149"/>
      <c r="C152" s="150" t="s">
        <v>412</v>
      </c>
      <c r="D152" s="150" t="s">
        <v>203</v>
      </c>
      <c r="E152" s="151" t="s">
        <v>2105</v>
      </c>
      <c r="F152" s="152" t="s">
        <v>3376</v>
      </c>
      <c r="G152" s="153" t="s">
        <v>556</v>
      </c>
      <c r="H152" s="154">
        <v>53</v>
      </c>
      <c r="I152" s="155"/>
      <c r="J152" s="156">
        <f>ROUND(I152*H152,2)</f>
        <v>0</v>
      </c>
      <c r="K152" s="152" t="s">
        <v>1</v>
      </c>
      <c r="L152" s="34"/>
      <c r="M152" s="157" t="s">
        <v>1</v>
      </c>
      <c r="N152" s="158" t="s">
        <v>41</v>
      </c>
      <c r="O152" s="59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126</v>
      </c>
      <c r="AT152" s="161" t="s">
        <v>203</v>
      </c>
      <c r="AU152" s="161" t="s">
        <v>84</v>
      </c>
      <c r="AY152" s="18" t="s">
        <v>201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8" t="s">
        <v>82</v>
      </c>
      <c r="BK152" s="162">
        <f>ROUND(I152*H152,2)</f>
        <v>0</v>
      </c>
      <c r="BL152" s="18" t="s">
        <v>126</v>
      </c>
      <c r="BM152" s="161" t="s">
        <v>498</v>
      </c>
    </row>
    <row r="153" spans="1:65" s="2" customFormat="1" ht="16.5" customHeight="1">
      <c r="A153" s="33"/>
      <c r="B153" s="149"/>
      <c r="C153" s="150" t="s">
        <v>254</v>
      </c>
      <c r="D153" s="150" t="s">
        <v>203</v>
      </c>
      <c r="E153" s="151" t="s">
        <v>2107</v>
      </c>
      <c r="F153" s="152" t="s">
        <v>3377</v>
      </c>
      <c r="G153" s="153" t="s">
        <v>556</v>
      </c>
      <c r="H153" s="154">
        <v>27</v>
      </c>
      <c r="I153" s="155"/>
      <c r="J153" s="156">
        <f>ROUND(I153*H153,2)</f>
        <v>0</v>
      </c>
      <c r="K153" s="152" t="s">
        <v>1</v>
      </c>
      <c r="L153" s="34"/>
      <c r="M153" s="157" t="s">
        <v>1</v>
      </c>
      <c r="N153" s="158" t="s">
        <v>41</v>
      </c>
      <c r="O153" s="59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126</v>
      </c>
      <c r="AT153" s="161" t="s">
        <v>203</v>
      </c>
      <c r="AU153" s="161" t="s">
        <v>84</v>
      </c>
      <c r="AY153" s="18" t="s">
        <v>201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8" t="s">
        <v>82</v>
      </c>
      <c r="BK153" s="162">
        <f>ROUND(I153*H153,2)</f>
        <v>0</v>
      </c>
      <c r="BL153" s="18" t="s">
        <v>126</v>
      </c>
      <c r="BM153" s="161" t="s">
        <v>508</v>
      </c>
    </row>
    <row r="154" spans="1:65" s="2" customFormat="1" ht="16.5" customHeight="1">
      <c r="A154" s="33"/>
      <c r="B154" s="149"/>
      <c r="C154" s="150" t="s">
        <v>421</v>
      </c>
      <c r="D154" s="150" t="s">
        <v>203</v>
      </c>
      <c r="E154" s="151" t="s">
        <v>2111</v>
      </c>
      <c r="F154" s="152" t="s">
        <v>3378</v>
      </c>
      <c r="G154" s="153" t="s">
        <v>556</v>
      </c>
      <c r="H154" s="154">
        <v>23</v>
      </c>
      <c r="I154" s="155"/>
      <c r="J154" s="156">
        <f>ROUND(I154*H154,2)</f>
        <v>0</v>
      </c>
      <c r="K154" s="152" t="s">
        <v>1</v>
      </c>
      <c r="L154" s="34"/>
      <c r="M154" s="157" t="s">
        <v>1</v>
      </c>
      <c r="N154" s="158" t="s">
        <v>41</v>
      </c>
      <c r="O154" s="59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126</v>
      </c>
      <c r="AT154" s="161" t="s">
        <v>203</v>
      </c>
      <c r="AU154" s="161" t="s">
        <v>84</v>
      </c>
      <c r="AY154" s="18" t="s">
        <v>201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8" t="s">
        <v>82</v>
      </c>
      <c r="BK154" s="162">
        <f>ROUND(I154*H154,2)</f>
        <v>0</v>
      </c>
      <c r="BL154" s="18" t="s">
        <v>126</v>
      </c>
      <c r="BM154" s="161" t="s">
        <v>518</v>
      </c>
    </row>
    <row r="155" spans="1:65" s="12" customFormat="1" ht="22.9" customHeight="1">
      <c r="B155" s="136"/>
      <c r="D155" s="137" t="s">
        <v>75</v>
      </c>
      <c r="E155" s="147" t="s">
        <v>2079</v>
      </c>
      <c r="F155" s="147" t="s">
        <v>2149</v>
      </c>
      <c r="I155" s="139"/>
      <c r="J155" s="148">
        <f>BK155</f>
        <v>0</v>
      </c>
      <c r="L155" s="136"/>
      <c r="M155" s="141"/>
      <c r="N155" s="142"/>
      <c r="O155" s="142"/>
      <c r="P155" s="143">
        <f>SUM(P156:P163)</f>
        <v>0</v>
      </c>
      <c r="Q155" s="142"/>
      <c r="R155" s="143">
        <f>SUM(R156:R163)</f>
        <v>0</v>
      </c>
      <c r="S155" s="142"/>
      <c r="T155" s="144">
        <f>SUM(T156:T163)</f>
        <v>0</v>
      </c>
      <c r="AR155" s="137" t="s">
        <v>82</v>
      </c>
      <c r="AT155" s="145" t="s">
        <v>75</v>
      </c>
      <c r="AU155" s="145" t="s">
        <v>82</v>
      </c>
      <c r="AY155" s="137" t="s">
        <v>201</v>
      </c>
      <c r="BK155" s="146">
        <f>SUM(BK156:BK163)</f>
        <v>0</v>
      </c>
    </row>
    <row r="156" spans="1:65" s="2" customFormat="1" ht="16.5" customHeight="1">
      <c r="A156" s="33"/>
      <c r="B156" s="149"/>
      <c r="C156" s="150" t="s">
        <v>258</v>
      </c>
      <c r="D156" s="150" t="s">
        <v>203</v>
      </c>
      <c r="E156" s="151" t="s">
        <v>2115</v>
      </c>
      <c r="F156" s="152" t="s">
        <v>3379</v>
      </c>
      <c r="G156" s="153" t="s">
        <v>2061</v>
      </c>
      <c r="H156" s="154">
        <v>14</v>
      </c>
      <c r="I156" s="155"/>
      <c r="J156" s="156">
        <f t="shared" ref="J156:J163" si="10">ROUND(I156*H156,2)</f>
        <v>0</v>
      </c>
      <c r="K156" s="152" t="s">
        <v>1</v>
      </c>
      <c r="L156" s="34"/>
      <c r="M156" s="157" t="s">
        <v>1</v>
      </c>
      <c r="N156" s="158" t="s">
        <v>41</v>
      </c>
      <c r="O156" s="59"/>
      <c r="P156" s="159">
        <f t="shared" ref="P156:P163" si="11">O156*H156</f>
        <v>0</v>
      </c>
      <c r="Q156" s="159">
        <v>0</v>
      </c>
      <c r="R156" s="159">
        <f t="shared" ref="R156:R163" si="12">Q156*H156</f>
        <v>0</v>
      </c>
      <c r="S156" s="159">
        <v>0</v>
      </c>
      <c r="T156" s="160">
        <f t="shared" ref="T156:T163" si="13"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126</v>
      </c>
      <c r="AT156" s="161" t="s">
        <v>203</v>
      </c>
      <c r="AU156" s="161" t="s">
        <v>84</v>
      </c>
      <c r="AY156" s="18" t="s">
        <v>201</v>
      </c>
      <c r="BE156" s="162">
        <f t="shared" ref="BE156:BE163" si="14">IF(N156="základní",J156,0)</f>
        <v>0</v>
      </c>
      <c r="BF156" s="162">
        <f t="shared" ref="BF156:BF163" si="15">IF(N156="snížená",J156,0)</f>
        <v>0</v>
      </c>
      <c r="BG156" s="162">
        <f t="shared" ref="BG156:BG163" si="16">IF(N156="zákl. přenesená",J156,0)</f>
        <v>0</v>
      </c>
      <c r="BH156" s="162">
        <f t="shared" ref="BH156:BH163" si="17">IF(N156="sníž. přenesená",J156,0)</f>
        <v>0</v>
      </c>
      <c r="BI156" s="162">
        <f t="shared" ref="BI156:BI163" si="18">IF(N156="nulová",J156,0)</f>
        <v>0</v>
      </c>
      <c r="BJ156" s="18" t="s">
        <v>82</v>
      </c>
      <c r="BK156" s="162">
        <f t="shared" ref="BK156:BK163" si="19">ROUND(I156*H156,2)</f>
        <v>0</v>
      </c>
      <c r="BL156" s="18" t="s">
        <v>126</v>
      </c>
      <c r="BM156" s="161" t="s">
        <v>532</v>
      </c>
    </row>
    <row r="157" spans="1:65" s="2" customFormat="1" ht="16.5" customHeight="1">
      <c r="A157" s="33"/>
      <c r="B157" s="149"/>
      <c r="C157" s="150" t="s">
        <v>7</v>
      </c>
      <c r="D157" s="150" t="s">
        <v>203</v>
      </c>
      <c r="E157" s="151" t="s">
        <v>2117</v>
      </c>
      <c r="F157" s="152" t="s">
        <v>3380</v>
      </c>
      <c r="G157" s="153" t="s">
        <v>2061</v>
      </c>
      <c r="H157" s="154">
        <v>16</v>
      </c>
      <c r="I157" s="155"/>
      <c r="J157" s="156">
        <f t="shared" si="10"/>
        <v>0</v>
      </c>
      <c r="K157" s="152" t="s">
        <v>1</v>
      </c>
      <c r="L157" s="34"/>
      <c r="M157" s="157" t="s">
        <v>1</v>
      </c>
      <c r="N157" s="158" t="s">
        <v>41</v>
      </c>
      <c r="O157" s="59"/>
      <c r="P157" s="159">
        <f t="shared" si="11"/>
        <v>0</v>
      </c>
      <c r="Q157" s="159">
        <v>0</v>
      </c>
      <c r="R157" s="159">
        <f t="shared" si="12"/>
        <v>0</v>
      </c>
      <c r="S157" s="159">
        <v>0</v>
      </c>
      <c r="T157" s="160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126</v>
      </c>
      <c r="AT157" s="161" t="s">
        <v>203</v>
      </c>
      <c r="AU157" s="161" t="s">
        <v>84</v>
      </c>
      <c r="AY157" s="18" t="s">
        <v>201</v>
      </c>
      <c r="BE157" s="162">
        <f t="shared" si="14"/>
        <v>0</v>
      </c>
      <c r="BF157" s="162">
        <f t="shared" si="15"/>
        <v>0</v>
      </c>
      <c r="BG157" s="162">
        <f t="shared" si="16"/>
        <v>0</v>
      </c>
      <c r="BH157" s="162">
        <f t="shared" si="17"/>
        <v>0</v>
      </c>
      <c r="BI157" s="162">
        <f t="shared" si="18"/>
        <v>0</v>
      </c>
      <c r="BJ157" s="18" t="s">
        <v>82</v>
      </c>
      <c r="BK157" s="162">
        <f t="shared" si="19"/>
        <v>0</v>
      </c>
      <c r="BL157" s="18" t="s">
        <v>126</v>
      </c>
      <c r="BM157" s="161" t="s">
        <v>543</v>
      </c>
    </row>
    <row r="158" spans="1:65" s="2" customFormat="1" ht="16.5" customHeight="1">
      <c r="A158" s="33"/>
      <c r="B158" s="149"/>
      <c r="C158" s="150" t="s">
        <v>267</v>
      </c>
      <c r="D158" s="150" t="s">
        <v>203</v>
      </c>
      <c r="E158" s="151" t="s">
        <v>2119</v>
      </c>
      <c r="F158" s="152" t="s">
        <v>3381</v>
      </c>
      <c r="G158" s="153" t="s">
        <v>2061</v>
      </c>
      <c r="H158" s="154">
        <v>2</v>
      </c>
      <c r="I158" s="155"/>
      <c r="J158" s="156">
        <f t="shared" si="10"/>
        <v>0</v>
      </c>
      <c r="K158" s="152" t="s">
        <v>1</v>
      </c>
      <c r="L158" s="34"/>
      <c r="M158" s="157" t="s">
        <v>1</v>
      </c>
      <c r="N158" s="158" t="s">
        <v>41</v>
      </c>
      <c r="O158" s="59"/>
      <c r="P158" s="159">
        <f t="shared" si="11"/>
        <v>0</v>
      </c>
      <c r="Q158" s="159">
        <v>0</v>
      </c>
      <c r="R158" s="159">
        <f t="shared" si="12"/>
        <v>0</v>
      </c>
      <c r="S158" s="159">
        <v>0</v>
      </c>
      <c r="T158" s="160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126</v>
      </c>
      <c r="AT158" s="161" t="s">
        <v>203</v>
      </c>
      <c r="AU158" s="161" t="s">
        <v>84</v>
      </c>
      <c r="AY158" s="18" t="s">
        <v>201</v>
      </c>
      <c r="BE158" s="162">
        <f t="shared" si="14"/>
        <v>0</v>
      </c>
      <c r="BF158" s="162">
        <f t="shared" si="15"/>
        <v>0</v>
      </c>
      <c r="BG158" s="162">
        <f t="shared" si="16"/>
        <v>0</v>
      </c>
      <c r="BH158" s="162">
        <f t="shared" si="17"/>
        <v>0</v>
      </c>
      <c r="BI158" s="162">
        <f t="shared" si="18"/>
        <v>0</v>
      </c>
      <c r="BJ158" s="18" t="s">
        <v>82</v>
      </c>
      <c r="BK158" s="162">
        <f t="shared" si="19"/>
        <v>0</v>
      </c>
      <c r="BL158" s="18" t="s">
        <v>126</v>
      </c>
      <c r="BM158" s="161" t="s">
        <v>553</v>
      </c>
    </row>
    <row r="159" spans="1:65" s="2" customFormat="1" ht="16.5" customHeight="1">
      <c r="A159" s="33"/>
      <c r="B159" s="149"/>
      <c r="C159" s="150" t="s">
        <v>441</v>
      </c>
      <c r="D159" s="150" t="s">
        <v>203</v>
      </c>
      <c r="E159" s="151" t="s">
        <v>2123</v>
      </c>
      <c r="F159" s="152" t="s">
        <v>3382</v>
      </c>
      <c r="G159" s="153" t="s">
        <v>2061</v>
      </c>
      <c r="H159" s="154">
        <v>6</v>
      </c>
      <c r="I159" s="155"/>
      <c r="J159" s="156">
        <f t="shared" si="10"/>
        <v>0</v>
      </c>
      <c r="K159" s="152" t="s">
        <v>1</v>
      </c>
      <c r="L159" s="34"/>
      <c r="M159" s="157" t="s">
        <v>1</v>
      </c>
      <c r="N159" s="158" t="s">
        <v>41</v>
      </c>
      <c r="O159" s="59"/>
      <c r="P159" s="159">
        <f t="shared" si="11"/>
        <v>0</v>
      </c>
      <c r="Q159" s="159">
        <v>0</v>
      </c>
      <c r="R159" s="159">
        <f t="shared" si="12"/>
        <v>0</v>
      </c>
      <c r="S159" s="159">
        <v>0</v>
      </c>
      <c r="T159" s="160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126</v>
      </c>
      <c r="AT159" s="161" t="s">
        <v>203</v>
      </c>
      <c r="AU159" s="161" t="s">
        <v>84</v>
      </c>
      <c r="AY159" s="18" t="s">
        <v>201</v>
      </c>
      <c r="BE159" s="162">
        <f t="shared" si="14"/>
        <v>0</v>
      </c>
      <c r="BF159" s="162">
        <f t="shared" si="15"/>
        <v>0</v>
      </c>
      <c r="BG159" s="162">
        <f t="shared" si="16"/>
        <v>0</v>
      </c>
      <c r="BH159" s="162">
        <f t="shared" si="17"/>
        <v>0</v>
      </c>
      <c r="BI159" s="162">
        <f t="shared" si="18"/>
        <v>0</v>
      </c>
      <c r="BJ159" s="18" t="s">
        <v>82</v>
      </c>
      <c r="BK159" s="162">
        <f t="shared" si="19"/>
        <v>0</v>
      </c>
      <c r="BL159" s="18" t="s">
        <v>126</v>
      </c>
      <c r="BM159" s="161" t="s">
        <v>566</v>
      </c>
    </row>
    <row r="160" spans="1:65" s="2" customFormat="1" ht="16.5" customHeight="1">
      <c r="A160" s="33"/>
      <c r="B160" s="149"/>
      <c r="C160" s="150" t="s">
        <v>273</v>
      </c>
      <c r="D160" s="150" t="s">
        <v>203</v>
      </c>
      <c r="E160" s="151" t="s">
        <v>2127</v>
      </c>
      <c r="F160" s="152" t="s">
        <v>3384</v>
      </c>
      <c r="G160" s="153" t="s">
        <v>2061</v>
      </c>
      <c r="H160" s="154">
        <v>1</v>
      </c>
      <c r="I160" s="155"/>
      <c r="J160" s="156">
        <f t="shared" si="10"/>
        <v>0</v>
      </c>
      <c r="K160" s="152" t="s">
        <v>1</v>
      </c>
      <c r="L160" s="34"/>
      <c r="M160" s="157" t="s">
        <v>1</v>
      </c>
      <c r="N160" s="158" t="s">
        <v>41</v>
      </c>
      <c r="O160" s="59"/>
      <c r="P160" s="159">
        <f t="shared" si="11"/>
        <v>0</v>
      </c>
      <c r="Q160" s="159">
        <v>0</v>
      </c>
      <c r="R160" s="159">
        <f t="shared" si="12"/>
        <v>0</v>
      </c>
      <c r="S160" s="159">
        <v>0</v>
      </c>
      <c r="T160" s="160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126</v>
      </c>
      <c r="AT160" s="161" t="s">
        <v>203</v>
      </c>
      <c r="AU160" s="161" t="s">
        <v>84</v>
      </c>
      <c r="AY160" s="18" t="s">
        <v>201</v>
      </c>
      <c r="BE160" s="162">
        <f t="shared" si="14"/>
        <v>0</v>
      </c>
      <c r="BF160" s="162">
        <f t="shared" si="15"/>
        <v>0</v>
      </c>
      <c r="BG160" s="162">
        <f t="shared" si="16"/>
        <v>0</v>
      </c>
      <c r="BH160" s="162">
        <f t="shared" si="17"/>
        <v>0</v>
      </c>
      <c r="BI160" s="162">
        <f t="shared" si="18"/>
        <v>0</v>
      </c>
      <c r="BJ160" s="18" t="s">
        <v>82</v>
      </c>
      <c r="BK160" s="162">
        <f t="shared" si="19"/>
        <v>0</v>
      </c>
      <c r="BL160" s="18" t="s">
        <v>126</v>
      </c>
      <c r="BM160" s="161" t="s">
        <v>579</v>
      </c>
    </row>
    <row r="161" spans="1:65" s="2" customFormat="1" ht="16.5" customHeight="1">
      <c r="A161" s="33"/>
      <c r="B161" s="149"/>
      <c r="C161" s="150" t="s">
        <v>451</v>
      </c>
      <c r="D161" s="150" t="s">
        <v>203</v>
      </c>
      <c r="E161" s="151" t="s">
        <v>2129</v>
      </c>
      <c r="F161" s="152" t="s">
        <v>3385</v>
      </c>
      <c r="G161" s="153" t="s">
        <v>2061</v>
      </c>
      <c r="H161" s="154">
        <v>2</v>
      </c>
      <c r="I161" s="155"/>
      <c r="J161" s="156">
        <f t="shared" si="10"/>
        <v>0</v>
      </c>
      <c r="K161" s="152" t="s">
        <v>1</v>
      </c>
      <c r="L161" s="34"/>
      <c r="M161" s="157" t="s">
        <v>1</v>
      </c>
      <c r="N161" s="158" t="s">
        <v>41</v>
      </c>
      <c r="O161" s="59"/>
      <c r="P161" s="159">
        <f t="shared" si="11"/>
        <v>0</v>
      </c>
      <c r="Q161" s="159">
        <v>0</v>
      </c>
      <c r="R161" s="159">
        <f t="shared" si="12"/>
        <v>0</v>
      </c>
      <c r="S161" s="159">
        <v>0</v>
      </c>
      <c r="T161" s="160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126</v>
      </c>
      <c r="AT161" s="161" t="s">
        <v>203</v>
      </c>
      <c r="AU161" s="161" t="s">
        <v>84</v>
      </c>
      <c r="AY161" s="18" t="s">
        <v>201</v>
      </c>
      <c r="BE161" s="162">
        <f t="shared" si="14"/>
        <v>0</v>
      </c>
      <c r="BF161" s="162">
        <f t="shared" si="15"/>
        <v>0</v>
      </c>
      <c r="BG161" s="162">
        <f t="shared" si="16"/>
        <v>0</v>
      </c>
      <c r="BH161" s="162">
        <f t="shared" si="17"/>
        <v>0</v>
      </c>
      <c r="BI161" s="162">
        <f t="shared" si="18"/>
        <v>0</v>
      </c>
      <c r="BJ161" s="18" t="s">
        <v>82</v>
      </c>
      <c r="BK161" s="162">
        <f t="shared" si="19"/>
        <v>0</v>
      </c>
      <c r="BL161" s="18" t="s">
        <v>126</v>
      </c>
      <c r="BM161" s="161" t="s">
        <v>593</v>
      </c>
    </row>
    <row r="162" spans="1:65" s="2" customFormat="1" ht="16.5" customHeight="1">
      <c r="A162" s="33"/>
      <c r="B162" s="149"/>
      <c r="C162" s="150" t="s">
        <v>279</v>
      </c>
      <c r="D162" s="150" t="s">
        <v>203</v>
      </c>
      <c r="E162" s="151" t="s">
        <v>2135</v>
      </c>
      <c r="F162" s="152" t="s">
        <v>3391</v>
      </c>
      <c r="G162" s="153" t="s">
        <v>2061</v>
      </c>
      <c r="H162" s="154">
        <v>2</v>
      </c>
      <c r="I162" s="155"/>
      <c r="J162" s="156">
        <f t="shared" si="10"/>
        <v>0</v>
      </c>
      <c r="K162" s="152" t="s">
        <v>1</v>
      </c>
      <c r="L162" s="34"/>
      <c r="M162" s="157" t="s">
        <v>1</v>
      </c>
      <c r="N162" s="158" t="s">
        <v>41</v>
      </c>
      <c r="O162" s="59"/>
      <c r="P162" s="159">
        <f t="shared" si="11"/>
        <v>0</v>
      </c>
      <c r="Q162" s="159">
        <v>0</v>
      </c>
      <c r="R162" s="159">
        <f t="shared" si="12"/>
        <v>0</v>
      </c>
      <c r="S162" s="159">
        <v>0</v>
      </c>
      <c r="T162" s="160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1" t="s">
        <v>126</v>
      </c>
      <c r="AT162" s="161" t="s">
        <v>203</v>
      </c>
      <c r="AU162" s="161" t="s">
        <v>84</v>
      </c>
      <c r="AY162" s="18" t="s">
        <v>201</v>
      </c>
      <c r="BE162" s="162">
        <f t="shared" si="14"/>
        <v>0</v>
      </c>
      <c r="BF162" s="162">
        <f t="shared" si="15"/>
        <v>0</v>
      </c>
      <c r="BG162" s="162">
        <f t="shared" si="16"/>
        <v>0</v>
      </c>
      <c r="BH162" s="162">
        <f t="shared" si="17"/>
        <v>0</v>
      </c>
      <c r="BI162" s="162">
        <f t="shared" si="18"/>
        <v>0</v>
      </c>
      <c r="BJ162" s="18" t="s">
        <v>82</v>
      </c>
      <c r="BK162" s="162">
        <f t="shared" si="19"/>
        <v>0</v>
      </c>
      <c r="BL162" s="18" t="s">
        <v>126</v>
      </c>
      <c r="BM162" s="161" t="s">
        <v>603</v>
      </c>
    </row>
    <row r="163" spans="1:65" s="2" customFormat="1" ht="16.5" customHeight="1">
      <c r="A163" s="33"/>
      <c r="B163" s="149"/>
      <c r="C163" s="150" t="s">
        <v>461</v>
      </c>
      <c r="D163" s="150" t="s">
        <v>203</v>
      </c>
      <c r="E163" s="151" t="s">
        <v>2138</v>
      </c>
      <c r="F163" s="152" t="s">
        <v>3392</v>
      </c>
      <c r="G163" s="153" t="s">
        <v>2061</v>
      </c>
      <c r="H163" s="154">
        <v>1</v>
      </c>
      <c r="I163" s="155"/>
      <c r="J163" s="156">
        <f t="shared" si="10"/>
        <v>0</v>
      </c>
      <c r="K163" s="152" t="s">
        <v>1</v>
      </c>
      <c r="L163" s="34"/>
      <c r="M163" s="157" t="s">
        <v>1</v>
      </c>
      <c r="N163" s="158" t="s">
        <v>41</v>
      </c>
      <c r="O163" s="59"/>
      <c r="P163" s="159">
        <f t="shared" si="11"/>
        <v>0</v>
      </c>
      <c r="Q163" s="159">
        <v>0</v>
      </c>
      <c r="R163" s="159">
        <f t="shared" si="12"/>
        <v>0</v>
      </c>
      <c r="S163" s="159">
        <v>0</v>
      </c>
      <c r="T163" s="160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126</v>
      </c>
      <c r="AT163" s="161" t="s">
        <v>203</v>
      </c>
      <c r="AU163" s="161" t="s">
        <v>84</v>
      </c>
      <c r="AY163" s="18" t="s">
        <v>201</v>
      </c>
      <c r="BE163" s="162">
        <f t="shared" si="14"/>
        <v>0</v>
      </c>
      <c r="BF163" s="162">
        <f t="shared" si="15"/>
        <v>0</v>
      </c>
      <c r="BG163" s="162">
        <f t="shared" si="16"/>
        <v>0</v>
      </c>
      <c r="BH163" s="162">
        <f t="shared" si="17"/>
        <v>0</v>
      </c>
      <c r="BI163" s="162">
        <f t="shared" si="18"/>
        <v>0</v>
      </c>
      <c r="BJ163" s="18" t="s">
        <v>82</v>
      </c>
      <c r="BK163" s="162">
        <f t="shared" si="19"/>
        <v>0</v>
      </c>
      <c r="BL163" s="18" t="s">
        <v>126</v>
      </c>
      <c r="BM163" s="161" t="s">
        <v>622</v>
      </c>
    </row>
    <row r="164" spans="1:65" s="12" customFormat="1" ht="22.9" customHeight="1">
      <c r="B164" s="136"/>
      <c r="D164" s="137" t="s">
        <v>75</v>
      </c>
      <c r="E164" s="147" t="s">
        <v>2103</v>
      </c>
      <c r="F164" s="147" t="s">
        <v>3393</v>
      </c>
      <c r="I164" s="139"/>
      <c r="J164" s="148">
        <f>BK164</f>
        <v>0</v>
      </c>
      <c r="L164" s="136"/>
      <c r="M164" s="141"/>
      <c r="N164" s="142"/>
      <c r="O164" s="142"/>
      <c r="P164" s="143">
        <f>P165</f>
        <v>0</v>
      </c>
      <c r="Q164" s="142"/>
      <c r="R164" s="143">
        <f>R165</f>
        <v>0</v>
      </c>
      <c r="S164" s="142"/>
      <c r="T164" s="144">
        <f>T165</f>
        <v>0</v>
      </c>
      <c r="AR164" s="137" t="s">
        <v>82</v>
      </c>
      <c r="AT164" s="145" t="s">
        <v>75</v>
      </c>
      <c r="AU164" s="145" t="s">
        <v>82</v>
      </c>
      <c r="AY164" s="137" t="s">
        <v>201</v>
      </c>
      <c r="BK164" s="146">
        <f>BK165</f>
        <v>0</v>
      </c>
    </row>
    <row r="165" spans="1:65" s="2" customFormat="1" ht="33" customHeight="1">
      <c r="A165" s="33"/>
      <c r="B165" s="149"/>
      <c r="C165" s="150" t="s">
        <v>286</v>
      </c>
      <c r="D165" s="150" t="s">
        <v>203</v>
      </c>
      <c r="E165" s="151" t="s">
        <v>2142</v>
      </c>
      <c r="F165" s="152" t="s">
        <v>3394</v>
      </c>
      <c r="G165" s="153" t="s">
        <v>2061</v>
      </c>
      <c r="H165" s="154">
        <v>6</v>
      </c>
      <c r="I165" s="155"/>
      <c r="J165" s="156">
        <f>ROUND(I165*H165,2)</f>
        <v>0</v>
      </c>
      <c r="K165" s="152" t="s">
        <v>1</v>
      </c>
      <c r="L165" s="34"/>
      <c r="M165" s="157" t="s">
        <v>1</v>
      </c>
      <c r="N165" s="158" t="s">
        <v>41</v>
      </c>
      <c r="O165" s="59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1" t="s">
        <v>126</v>
      </c>
      <c r="AT165" s="161" t="s">
        <v>203</v>
      </c>
      <c r="AU165" s="161" t="s">
        <v>84</v>
      </c>
      <c r="AY165" s="18" t="s">
        <v>201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8" t="s">
        <v>82</v>
      </c>
      <c r="BK165" s="162">
        <f>ROUND(I165*H165,2)</f>
        <v>0</v>
      </c>
      <c r="BL165" s="18" t="s">
        <v>126</v>
      </c>
      <c r="BM165" s="161" t="s">
        <v>631</v>
      </c>
    </row>
    <row r="166" spans="1:65" s="12" customFormat="1" ht="22.9" customHeight="1">
      <c r="B166" s="136"/>
      <c r="D166" s="137" t="s">
        <v>75</v>
      </c>
      <c r="E166" s="147" t="s">
        <v>2109</v>
      </c>
      <c r="F166" s="147" t="s">
        <v>3395</v>
      </c>
      <c r="I166" s="139"/>
      <c r="J166" s="148">
        <f>BK166</f>
        <v>0</v>
      </c>
      <c r="L166" s="136"/>
      <c r="M166" s="141"/>
      <c r="N166" s="142"/>
      <c r="O166" s="142"/>
      <c r="P166" s="143">
        <f>SUM(P167:P181)</f>
        <v>0</v>
      </c>
      <c r="Q166" s="142"/>
      <c r="R166" s="143">
        <f>SUM(R167:R181)</f>
        <v>0</v>
      </c>
      <c r="S166" s="142"/>
      <c r="T166" s="144">
        <f>SUM(T167:T181)</f>
        <v>0</v>
      </c>
      <c r="AR166" s="137" t="s">
        <v>82</v>
      </c>
      <c r="AT166" s="145" t="s">
        <v>75</v>
      </c>
      <c r="AU166" s="145" t="s">
        <v>82</v>
      </c>
      <c r="AY166" s="137" t="s">
        <v>201</v>
      </c>
      <c r="BK166" s="146">
        <f>SUM(BK167:BK181)</f>
        <v>0</v>
      </c>
    </row>
    <row r="167" spans="1:65" s="2" customFormat="1" ht="16.5" customHeight="1">
      <c r="A167" s="33"/>
      <c r="B167" s="149"/>
      <c r="C167" s="150" t="s">
        <v>472</v>
      </c>
      <c r="D167" s="150" t="s">
        <v>203</v>
      </c>
      <c r="E167" s="151" t="s">
        <v>2146</v>
      </c>
      <c r="F167" s="152" t="s">
        <v>3396</v>
      </c>
      <c r="G167" s="153" t="s">
        <v>2061</v>
      </c>
      <c r="H167" s="154">
        <v>1</v>
      </c>
      <c r="I167" s="155"/>
      <c r="J167" s="156">
        <f t="shared" ref="J167:J181" si="20">ROUND(I167*H167,2)</f>
        <v>0</v>
      </c>
      <c r="K167" s="152" t="s">
        <v>1</v>
      </c>
      <c r="L167" s="34"/>
      <c r="M167" s="157" t="s">
        <v>1</v>
      </c>
      <c r="N167" s="158" t="s">
        <v>41</v>
      </c>
      <c r="O167" s="59"/>
      <c r="P167" s="159">
        <f t="shared" ref="P167:P181" si="21">O167*H167</f>
        <v>0</v>
      </c>
      <c r="Q167" s="159">
        <v>0</v>
      </c>
      <c r="R167" s="159">
        <f t="shared" ref="R167:R181" si="22">Q167*H167</f>
        <v>0</v>
      </c>
      <c r="S167" s="159">
        <v>0</v>
      </c>
      <c r="T167" s="160">
        <f t="shared" ref="T167:T181" si="23"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1" t="s">
        <v>126</v>
      </c>
      <c r="AT167" s="161" t="s">
        <v>203</v>
      </c>
      <c r="AU167" s="161" t="s">
        <v>84</v>
      </c>
      <c r="AY167" s="18" t="s">
        <v>201</v>
      </c>
      <c r="BE167" s="162">
        <f t="shared" ref="BE167:BE181" si="24">IF(N167="základní",J167,0)</f>
        <v>0</v>
      </c>
      <c r="BF167" s="162">
        <f t="shared" ref="BF167:BF181" si="25">IF(N167="snížená",J167,0)</f>
        <v>0</v>
      </c>
      <c r="BG167" s="162">
        <f t="shared" ref="BG167:BG181" si="26">IF(N167="zákl. přenesená",J167,0)</f>
        <v>0</v>
      </c>
      <c r="BH167" s="162">
        <f t="shared" ref="BH167:BH181" si="27">IF(N167="sníž. přenesená",J167,0)</f>
        <v>0</v>
      </c>
      <c r="BI167" s="162">
        <f t="shared" ref="BI167:BI181" si="28">IF(N167="nulová",J167,0)</f>
        <v>0</v>
      </c>
      <c r="BJ167" s="18" t="s">
        <v>82</v>
      </c>
      <c r="BK167" s="162">
        <f t="shared" ref="BK167:BK181" si="29">ROUND(I167*H167,2)</f>
        <v>0</v>
      </c>
      <c r="BL167" s="18" t="s">
        <v>126</v>
      </c>
      <c r="BM167" s="161" t="s">
        <v>642</v>
      </c>
    </row>
    <row r="168" spans="1:65" s="2" customFormat="1" ht="16.5" customHeight="1">
      <c r="A168" s="33"/>
      <c r="B168" s="149"/>
      <c r="C168" s="150" t="s">
        <v>292</v>
      </c>
      <c r="D168" s="150" t="s">
        <v>203</v>
      </c>
      <c r="E168" s="151" t="s">
        <v>2150</v>
      </c>
      <c r="F168" s="152" t="s">
        <v>3397</v>
      </c>
      <c r="G168" s="153" t="s">
        <v>2061</v>
      </c>
      <c r="H168" s="154">
        <v>1</v>
      </c>
      <c r="I168" s="155"/>
      <c r="J168" s="156">
        <f t="shared" si="20"/>
        <v>0</v>
      </c>
      <c r="K168" s="152" t="s">
        <v>1</v>
      </c>
      <c r="L168" s="34"/>
      <c r="M168" s="157" t="s">
        <v>1</v>
      </c>
      <c r="N168" s="158" t="s">
        <v>41</v>
      </c>
      <c r="O168" s="59"/>
      <c r="P168" s="159">
        <f t="shared" si="21"/>
        <v>0</v>
      </c>
      <c r="Q168" s="159">
        <v>0</v>
      </c>
      <c r="R168" s="159">
        <f t="shared" si="22"/>
        <v>0</v>
      </c>
      <c r="S168" s="159">
        <v>0</v>
      </c>
      <c r="T168" s="160">
        <f t="shared" si="2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1" t="s">
        <v>126</v>
      </c>
      <c r="AT168" s="161" t="s">
        <v>203</v>
      </c>
      <c r="AU168" s="161" t="s">
        <v>84</v>
      </c>
      <c r="AY168" s="18" t="s">
        <v>201</v>
      </c>
      <c r="BE168" s="162">
        <f t="shared" si="24"/>
        <v>0</v>
      </c>
      <c r="BF168" s="162">
        <f t="shared" si="25"/>
        <v>0</v>
      </c>
      <c r="BG168" s="162">
        <f t="shared" si="26"/>
        <v>0</v>
      </c>
      <c r="BH168" s="162">
        <f t="shared" si="27"/>
        <v>0</v>
      </c>
      <c r="BI168" s="162">
        <f t="shared" si="28"/>
        <v>0</v>
      </c>
      <c r="BJ168" s="18" t="s">
        <v>82</v>
      </c>
      <c r="BK168" s="162">
        <f t="shared" si="29"/>
        <v>0</v>
      </c>
      <c r="BL168" s="18" t="s">
        <v>126</v>
      </c>
      <c r="BM168" s="161" t="s">
        <v>664</v>
      </c>
    </row>
    <row r="169" spans="1:65" s="2" customFormat="1" ht="16.5" customHeight="1">
      <c r="A169" s="33"/>
      <c r="B169" s="149"/>
      <c r="C169" s="150" t="s">
        <v>485</v>
      </c>
      <c r="D169" s="150" t="s">
        <v>203</v>
      </c>
      <c r="E169" s="151" t="s">
        <v>2152</v>
      </c>
      <c r="F169" s="152" t="s">
        <v>3398</v>
      </c>
      <c r="G169" s="153" t="s">
        <v>2061</v>
      </c>
      <c r="H169" s="154">
        <v>2</v>
      </c>
      <c r="I169" s="155"/>
      <c r="J169" s="156">
        <f t="shared" si="20"/>
        <v>0</v>
      </c>
      <c r="K169" s="152" t="s">
        <v>1</v>
      </c>
      <c r="L169" s="34"/>
      <c r="M169" s="157" t="s">
        <v>1</v>
      </c>
      <c r="N169" s="158" t="s">
        <v>41</v>
      </c>
      <c r="O169" s="59"/>
      <c r="P169" s="159">
        <f t="shared" si="21"/>
        <v>0</v>
      </c>
      <c r="Q169" s="159">
        <v>0</v>
      </c>
      <c r="R169" s="159">
        <f t="shared" si="22"/>
        <v>0</v>
      </c>
      <c r="S169" s="159">
        <v>0</v>
      </c>
      <c r="T169" s="160">
        <f t="shared" si="2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1" t="s">
        <v>126</v>
      </c>
      <c r="AT169" s="161" t="s">
        <v>203</v>
      </c>
      <c r="AU169" s="161" t="s">
        <v>84</v>
      </c>
      <c r="AY169" s="18" t="s">
        <v>201</v>
      </c>
      <c r="BE169" s="162">
        <f t="shared" si="24"/>
        <v>0</v>
      </c>
      <c r="BF169" s="162">
        <f t="shared" si="25"/>
        <v>0</v>
      </c>
      <c r="BG169" s="162">
        <f t="shared" si="26"/>
        <v>0</v>
      </c>
      <c r="BH169" s="162">
        <f t="shared" si="27"/>
        <v>0</v>
      </c>
      <c r="BI169" s="162">
        <f t="shared" si="28"/>
        <v>0</v>
      </c>
      <c r="BJ169" s="18" t="s">
        <v>82</v>
      </c>
      <c r="BK169" s="162">
        <f t="shared" si="29"/>
        <v>0</v>
      </c>
      <c r="BL169" s="18" t="s">
        <v>126</v>
      </c>
      <c r="BM169" s="161" t="s">
        <v>676</v>
      </c>
    </row>
    <row r="170" spans="1:65" s="2" customFormat="1" ht="16.5" customHeight="1">
      <c r="A170" s="33"/>
      <c r="B170" s="149"/>
      <c r="C170" s="150" t="s">
        <v>297</v>
      </c>
      <c r="D170" s="150" t="s">
        <v>203</v>
      </c>
      <c r="E170" s="151" t="s">
        <v>2154</v>
      </c>
      <c r="F170" s="152" t="s">
        <v>3399</v>
      </c>
      <c r="G170" s="153" t="s">
        <v>2061</v>
      </c>
      <c r="H170" s="154">
        <v>2</v>
      </c>
      <c r="I170" s="155"/>
      <c r="J170" s="156">
        <f t="shared" si="20"/>
        <v>0</v>
      </c>
      <c r="K170" s="152" t="s">
        <v>1</v>
      </c>
      <c r="L170" s="34"/>
      <c r="M170" s="157" t="s">
        <v>1</v>
      </c>
      <c r="N170" s="158" t="s">
        <v>41</v>
      </c>
      <c r="O170" s="59"/>
      <c r="P170" s="159">
        <f t="shared" si="21"/>
        <v>0</v>
      </c>
      <c r="Q170" s="159">
        <v>0</v>
      </c>
      <c r="R170" s="159">
        <f t="shared" si="22"/>
        <v>0</v>
      </c>
      <c r="S170" s="159">
        <v>0</v>
      </c>
      <c r="T170" s="160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1" t="s">
        <v>126</v>
      </c>
      <c r="AT170" s="161" t="s">
        <v>203</v>
      </c>
      <c r="AU170" s="161" t="s">
        <v>84</v>
      </c>
      <c r="AY170" s="18" t="s">
        <v>201</v>
      </c>
      <c r="BE170" s="162">
        <f t="shared" si="24"/>
        <v>0</v>
      </c>
      <c r="BF170" s="162">
        <f t="shared" si="25"/>
        <v>0</v>
      </c>
      <c r="BG170" s="162">
        <f t="shared" si="26"/>
        <v>0</v>
      </c>
      <c r="BH170" s="162">
        <f t="shared" si="27"/>
        <v>0</v>
      </c>
      <c r="BI170" s="162">
        <f t="shared" si="28"/>
        <v>0</v>
      </c>
      <c r="BJ170" s="18" t="s">
        <v>82</v>
      </c>
      <c r="BK170" s="162">
        <f t="shared" si="29"/>
        <v>0</v>
      </c>
      <c r="BL170" s="18" t="s">
        <v>126</v>
      </c>
      <c r="BM170" s="161" t="s">
        <v>684</v>
      </c>
    </row>
    <row r="171" spans="1:65" s="2" customFormat="1" ht="16.5" customHeight="1">
      <c r="A171" s="33"/>
      <c r="B171" s="149"/>
      <c r="C171" s="150" t="s">
        <v>494</v>
      </c>
      <c r="D171" s="150" t="s">
        <v>203</v>
      </c>
      <c r="E171" s="151" t="s">
        <v>2156</v>
      </c>
      <c r="F171" s="152" t="s">
        <v>3400</v>
      </c>
      <c r="G171" s="153" t="s">
        <v>2061</v>
      </c>
      <c r="H171" s="154">
        <v>1</v>
      </c>
      <c r="I171" s="155"/>
      <c r="J171" s="156">
        <f t="shared" si="20"/>
        <v>0</v>
      </c>
      <c r="K171" s="152" t="s">
        <v>1</v>
      </c>
      <c r="L171" s="34"/>
      <c r="M171" s="157" t="s">
        <v>1</v>
      </c>
      <c r="N171" s="158" t="s">
        <v>41</v>
      </c>
      <c r="O171" s="59"/>
      <c r="P171" s="159">
        <f t="shared" si="21"/>
        <v>0</v>
      </c>
      <c r="Q171" s="159">
        <v>0</v>
      </c>
      <c r="R171" s="159">
        <f t="shared" si="22"/>
        <v>0</v>
      </c>
      <c r="S171" s="159">
        <v>0</v>
      </c>
      <c r="T171" s="160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1" t="s">
        <v>126</v>
      </c>
      <c r="AT171" s="161" t="s">
        <v>203</v>
      </c>
      <c r="AU171" s="161" t="s">
        <v>84</v>
      </c>
      <c r="AY171" s="18" t="s">
        <v>201</v>
      </c>
      <c r="BE171" s="162">
        <f t="shared" si="24"/>
        <v>0</v>
      </c>
      <c r="BF171" s="162">
        <f t="shared" si="25"/>
        <v>0</v>
      </c>
      <c r="BG171" s="162">
        <f t="shared" si="26"/>
        <v>0</v>
      </c>
      <c r="BH171" s="162">
        <f t="shared" si="27"/>
        <v>0</v>
      </c>
      <c r="BI171" s="162">
        <f t="shared" si="28"/>
        <v>0</v>
      </c>
      <c r="BJ171" s="18" t="s">
        <v>82</v>
      </c>
      <c r="BK171" s="162">
        <f t="shared" si="29"/>
        <v>0</v>
      </c>
      <c r="BL171" s="18" t="s">
        <v>126</v>
      </c>
      <c r="BM171" s="161" t="s">
        <v>709</v>
      </c>
    </row>
    <row r="172" spans="1:65" s="2" customFormat="1" ht="16.5" customHeight="1">
      <c r="A172" s="33"/>
      <c r="B172" s="149"/>
      <c r="C172" s="150" t="s">
        <v>498</v>
      </c>
      <c r="D172" s="150" t="s">
        <v>203</v>
      </c>
      <c r="E172" s="151" t="s">
        <v>2158</v>
      </c>
      <c r="F172" s="152" t="s">
        <v>3401</v>
      </c>
      <c r="G172" s="153" t="s">
        <v>2061</v>
      </c>
      <c r="H172" s="154">
        <v>1</v>
      </c>
      <c r="I172" s="155"/>
      <c r="J172" s="156">
        <f t="shared" si="20"/>
        <v>0</v>
      </c>
      <c r="K172" s="152" t="s">
        <v>1</v>
      </c>
      <c r="L172" s="34"/>
      <c r="M172" s="157" t="s">
        <v>1</v>
      </c>
      <c r="N172" s="158" t="s">
        <v>41</v>
      </c>
      <c r="O172" s="59"/>
      <c r="P172" s="159">
        <f t="shared" si="21"/>
        <v>0</v>
      </c>
      <c r="Q172" s="159">
        <v>0</v>
      </c>
      <c r="R172" s="159">
        <f t="shared" si="22"/>
        <v>0</v>
      </c>
      <c r="S172" s="159">
        <v>0</v>
      </c>
      <c r="T172" s="160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1" t="s">
        <v>126</v>
      </c>
      <c r="AT172" s="161" t="s">
        <v>203</v>
      </c>
      <c r="AU172" s="161" t="s">
        <v>84</v>
      </c>
      <c r="AY172" s="18" t="s">
        <v>201</v>
      </c>
      <c r="BE172" s="162">
        <f t="shared" si="24"/>
        <v>0</v>
      </c>
      <c r="BF172" s="162">
        <f t="shared" si="25"/>
        <v>0</v>
      </c>
      <c r="BG172" s="162">
        <f t="shared" si="26"/>
        <v>0</v>
      </c>
      <c r="BH172" s="162">
        <f t="shared" si="27"/>
        <v>0</v>
      </c>
      <c r="BI172" s="162">
        <f t="shared" si="28"/>
        <v>0</v>
      </c>
      <c r="BJ172" s="18" t="s">
        <v>82</v>
      </c>
      <c r="BK172" s="162">
        <f t="shared" si="29"/>
        <v>0</v>
      </c>
      <c r="BL172" s="18" t="s">
        <v>126</v>
      </c>
      <c r="BM172" s="161" t="s">
        <v>718</v>
      </c>
    </row>
    <row r="173" spans="1:65" s="2" customFormat="1" ht="16.5" customHeight="1">
      <c r="A173" s="33"/>
      <c r="B173" s="149"/>
      <c r="C173" s="150" t="s">
        <v>502</v>
      </c>
      <c r="D173" s="150" t="s">
        <v>203</v>
      </c>
      <c r="E173" s="151" t="s">
        <v>2160</v>
      </c>
      <c r="F173" s="152" t="s">
        <v>3402</v>
      </c>
      <c r="G173" s="153" t="s">
        <v>2061</v>
      </c>
      <c r="H173" s="154">
        <v>1</v>
      </c>
      <c r="I173" s="155"/>
      <c r="J173" s="156">
        <f t="shared" si="20"/>
        <v>0</v>
      </c>
      <c r="K173" s="152" t="s">
        <v>1</v>
      </c>
      <c r="L173" s="34"/>
      <c r="M173" s="157" t="s">
        <v>1</v>
      </c>
      <c r="N173" s="158" t="s">
        <v>41</v>
      </c>
      <c r="O173" s="59"/>
      <c r="P173" s="159">
        <f t="shared" si="21"/>
        <v>0</v>
      </c>
      <c r="Q173" s="159">
        <v>0</v>
      </c>
      <c r="R173" s="159">
        <f t="shared" si="22"/>
        <v>0</v>
      </c>
      <c r="S173" s="159">
        <v>0</v>
      </c>
      <c r="T173" s="160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126</v>
      </c>
      <c r="AT173" s="161" t="s">
        <v>203</v>
      </c>
      <c r="AU173" s="161" t="s">
        <v>84</v>
      </c>
      <c r="AY173" s="18" t="s">
        <v>201</v>
      </c>
      <c r="BE173" s="162">
        <f t="shared" si="24"/>
        <v>0</v>
      </c>
      <c r="BF173" s="162">
        <f t="shared" si="25"/>
        <v>0</v>
      </c>
      <c r="BG173" s="162">
        <f t="shared" si="26"/>
        <v>0</v>
      </c>
      <c r="BH173" s="162">
        <f t="shared" si="27"/>
        <v>0</v>
      </c>
      <c r="BI173" s="162">
        <f t="shared" si="28"/>
        <v>0</v>
      </c>
      <c r="BJ173" s="18" t="s">
        <v>82</v>
      </c>
      <c r="BK173" s="162">
        <f t="shared" si="29"/>
        <v>0</v>
      </c>
      <c r="BL173" s="18" t="s">
        <v>126</v>
      </c>
      <c r="BM173" s="161" t="s">
        <v>727</v>
      </c>
    </row>
    <row r="174" spans="1:65" s="2" customFormat="1" ht="16.5" customHeight="1">
      <c r="A174" s="33"/>
      <c r="B174" s="149"/>
      <c r="C174" s="150" t="s">
        <v>508</v>
      </c>
      <c r="D174" s="150" t="s">
        <v>203</v>
      </c>
      <c r="E174" s="151" t="s">
        <v>2162</v>
      </c>
      <c r="F174" s="152" t="s">
        <v>3403</v>
      </c>
      <c r="G174" s="153" t="s">
        <v>2061</v>
      </c>
      <c r="H174" s="154">
        <v>1</v>
      </c>
      <c r="I174" s="155"/>
      <c r="J174" s="156">
        <f t="shared" si="20"/>
        <v>0</v>
      </c>
      <c r="K174" s="152" t="s">
        <v>1</v>
      </c>
      <c r="L174" s="34"/>
      <c r="M174" s="157" t="s">
        <v>1</v>
      </c>
      <c r="N174" s="158" t="s">
        <v>41</v>
      </c>
      <c r="O174" s="59"/>
      <c r="P174" s="159">
        <f t="shared" si="21"/>
        <v>0</v>
      </c>
      <c r="Q174" s="159">
        <v>0</v>
      </c>
      <c r="R174" s="159">
        <f t="shared" si="22"/>
        <v>0</v>
      </c>
      <c r="S174" s="159">
        <v>0</v>
      </c>
      <c r="T174" s="160">
        <f t="shared" si="2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1" t="s">
        <v>126</v>
      </c>
      <c r="AT174" s="161" t="s">
        <v>203</v>
      </c>
      <c r="AU174" s="161" t="s">
        <v>84</v>
      </c>
      <c r="AY174" s="18" t="s">
        <v>201</v>
      </c>
      <c r="BE174" s="162">
        <f t="shared" si="24"/>
        <v>0</v>
      </c>
      <c r="BF174" s="162">
        <f t="shared" si="25"/>
        <v>0</v>
      </c>
      <c r="BG174" s="162">
        <f t="shared" si="26"/>
        <v>0</v>
      </c>
      <c r="BH174" s="162">
        <f t="shared" si="27"/>
        <v>0</v>
      </c>
      <c r="BI174" s="162">
        <f t="shared" si="28"/>
        <v>0</v>
      </c>
      <c r="BJ174" s="18" t="s">
        <v>82</v>
      </c>
      <c r="BK174" s="162">
        <f t="shared" si="29"/>
        <v>0</v>
      </c>
      <c r="BL174" s="18" t="s">
        <v>126</v>
      </c>
      <c r="BM174" s="161" t="s">
        <v>740</v>
      </c>
    </row>
    <row r="175" spans="1:65" s="2" customFormat="1" ht="16.5" customHeight="1">
      <c r="A175" s="33"/>
      <c r="B175" s="149"/>
      <c r="C175" s="150" t="s">
        <v>514</v>
      </c>
      <c r="D175" s="150" t="s">
        <v>203</v>
      </c>
      <c r="E175" s="151" t="s">
        <v>2164</v>
      </c>
      <c r="F175" s="152" t="s">
        <v>3404</v>
      </c>
      <c r="G175" s="153" t="s">
        <v>2061</v>
      </c>
      <c r="H175" s="154">
        <v>1</v>
      </c>
      <c r="I175" s="155"/>
      <c r="J175" s="156">
        <f t="shared" si="20"/>
        <v>0</v>
      </c>
      <c r="K175" s="152" t="s">
        <v>1</v>
      </c>
      <c r="L175" s="34"/>
      <c r="M175" s="157" t="s">
        <v>1</v>
      </c>
      <c r="N175" s="158" t="s">
        <v>41</v>
      </c>
      <c r="O175" s="59"/>
      <c r="P175" s="159">
        <f t="shared" si="21"/>
        <v>0</v>
      </c>
      <c r="Q175" s="159">
        <v>0</v>
      </c>
      <c r="R175" s="159">
        <f t="shared" si="22"/>
        <v>0</v>
      </c>
      <c r="S175" s="159">
        <v>0</v>
      </c>
      <c r="T175" s="160">
        <f t="shared" si="2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1" t="s">
        <v>126</v>
      </c>
      <c r="AT175" s="161" t="s">
        <v>203</v>
      </c>
      <c r="AU175" s="161" t="s">
        <v>84</v>
      </c>
      <c r="AY175" s="18" t="s">
        <v>201</v>
      </c>
      <c r="BE175" s="162">
        <f t="shared" si="24"/>
        <v>0</v>
      </c>
      <c r="BF175" s="162">
        <f t="shared" si="25"/>
        <v>0</v>
      </c>
      <c r="BG175" s="162">
        <f t="shared" si="26"/>
        <v>0</v>
      </c>
      <c r="BH175" s="162">
        <f t="shared" si="27"/>
        <v>0</v>
      </c>
      <c r="BI175" s="162">
        <f t="shared" si="28"/>
        <v>0</v>
      </c>
      <c r="BJ175" s="18" t="s">
        <v>82</v>
      </c>
      <c r="BK175" s="162">
        <f t="shared" si="29"/>
        <v>0</v>
      </c>
      <c r="BL175" s="18" t="s">
        <v>126</v>
      </c>
      <c r="BM175" s="161" t="s">
        <v>750</v>
      </c>
    </row>
    <row r="176" spans="1:65" s="2" customFormat="1" ht="16.5" customHeight="1">
      <c r="A176" s="33"/>
      <c r="B176" s="149"/>
      <c r="C176" s="150" t="s">
        <v>518</v>
      </c>
      <c r="D176" s="150" t="s">
        <v>203</v>
      </c>
      <c r="E176" s="151" t="s">
        <v>2166</v>
      </c>
      <c r="F176" s="152" t="s">
        <v>3405</v>
      </c>
      <c r="G176" s="153" t="s">
        <v>2061</v>
      </c>
      <c r="H176" s="154">
        <v>1</v>
      </c>
      <c r="I176" s="155"/>
      <c r="J176" s="156">
        <f t="shared" si="20"/>
        <v>0</v>
      </c>
      <c r="K176" s="152" t="s">
        <v>1</v>
      </c>
      <c r="L176" s="34"/>
      <c r="M176" s="157" t="s">
        <v>1</v>
      </c>
      <c r="N176" s="158" t="s">
        <v>41</v>
      </c>
      <c r="O176" s="59"/>
      <c r="P176" s="159">
        <f t="shared" si="21"/>
        <v>0</v>
      </c>
      <c r="Q176" s="159">
        <v>0</v>
      </c>
      <c r="R176" s="159">
        <f t="shared" si="22"/>
        <v>0</v>
      </c>
      <c r="S176" s="159">
        <v>0</v>
      </c>
      <c r="T176" s="160">
        <f t="shared" si="2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1" t="s">
        <v>126</v>
      </c>
      <c r="AT176" s="161" t="s">
        <v>203</v>
      </c>
      <c r="AU176" s="161" t="s">
        <v>84</v>
      </c>
      <c r="AY176" s="18" t="s">
        <v>201</v>
      </c>
      <c r="BE176" s="162">
        <f t="shared" si="24"/>
        <v>0</v>
      </c>
      <c r="BF176" s="162">
        <f t="shared" si="25"/>
        <v>0</v>
      </c>
      <c r="BG176" s="162">
        <f t="shared" si="26"/>
        <v>0</v>
      </c>
      <c r="BH176" s="162">
        <f t="shared" si="27"/>
        <v>0</v>
      </c>
      <c r="BI176" s="162">
        <f t="shared" si="28"/>
        <v>0</v>
      </c>
      <c r="BJ176" s="18" t="s">
        <v>82</v>
      </c>
      <c r="BK176" s="162">
        <f t="shared" si="29"/>
        <v>0</v>
      </c>
      <c r="BL176" s="18" t="s">
        <v>126</v>
      </c>
      <c r="BM176" s="161" t="s">
        <v>758</v>
      </c>
    </row>
    <row r="177" spans="1:65" s="2" customFormat="1" ht="16.5" customHeight="1">
      <c r="A177" s="33"/>
      <c r="B177" s="149"/>
      <c r="C177" s="150" t="s">
        <v>524</v>
      </c>
      <c r="D177" s="150" t="s">
        <v>203</v>
      </c>
      <c r="E177" s="151" t="s">
        <v>2168</v>
      </c>
      <c r="F177" s="152" t="s">
        <v>3406</v>
      </c>
      <c r="G177" s="153" t="s">
        <v>2061</v>
      </c>
      <c r="H177" s="154">
        <v>1</v>
      </c>
      <c r="I177" s="155"/>
      <c r="J177" s="156">
        <f t="shared" si="20"/>
        <v>0</v>
      </c>
      <c r="K177" s="152" t="s">
        <v>1</v>
      </c>
      <c r="L177" s="34"/>
      <c r="M177" s="157" t="s">
        <v>1</v>
      </c>
      <c r="N177" s="158" t="s">
        <v>41</v>
      </c>
      <c r="O177" s="59"/>
      <c r="P177" s="159">
        <f t="shared" si="21"/>
        <v>0</v>
      </c>
      <c r="Q177" s="159">
        <v>0</v>
      </c>
      <c r="R177" s="159">
        <f t="shared" si="22"/>
        <v>0</v>
      </c>
      <c r="S177" s="159">
        <v>0</v>
      </c>
      <c r="T177" s="160">
        <f t="shared" si="2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1" t="s">
        <v>126</v>
      </c>
      <c r="AT177" s="161" t="s">
        <v>203</v>
      </c>
      <c r="AU177" s="161" t="s">
        <v>84</v>
      </c>
      <c r="AY177" s="18" t="s">
        <v>201</v>
      </c>
      <c r="BE177" s="162">
        <f t="shared" si="24"/>
        <v>0</v>
      </c>
      <c r="BF177" s="162">
        <f t="shared" si="25"/>
        <v>0</v>
      </c>
      <c r="BG177" s="162">
        <f t="shared" si="26"/>
        <v>0</v>
      </c>
      <c r="BH177" s="162">
        <f t="shared" si="27"/>
        <v>0</v>
      </c>
      <c r="BI177" s="162">
        <f t="shared" si="28"/>
        <v>0</v>
      </c>
      <c r="BJ177" s="18" t="s">
        <v>82</v>
      </c>
      <c r="BK177" s="162">
        <f t="shared" si="29"/>
        <v>0</v>
      </c>
      <c r="BL177" s="18" t="s">
        <v>126</v>
      </c>
      <c r="BM177" s="161" t="s">
        <v>766</v>
      </c>
    </row>
    <row r="178" spans="1:65" s="2" customFormat="1" ht="16.5" customHeight="1">
      <c r="A178" s="33"/>
      <c r="B178" s="149"/>
      <c r="C178" s="150" t="s">
        <v>532</v>
      </c>
      <c r="D178" s="150" t="s">
        <v>203</v>
      </c>
      <c r="E178" s="151" t="s">
        <v>2170</v>
      </c>
      <c r="F178" s="152" t="s">
        <v>3407</v>
      </c>
      <c r="G178" s="153" t="s">
        <v>2061</v>
      </c>
      <c r="H178" s="154">
        <v>1</v>
      </c>
      <c r="I178" s="155"/>
      <c r="J178" s="156">
        <f t="shared" si="20"/>
        <v>0</v>
      </c>
      <c r="K178" s="152" t="s">
        <v>1</v>
      </c>
      <c r="L178" s="34"/>
      <c r="M178" s="157" t="s">
        <v>1</v>
      </c>
      <c r="N178" s="158" t="s">
        <v>41</v>
      </c>
      <c r="O178" s="59"/>
      <c r="P178" s="159">
        <f t="shared" si="21"/>
        <v>0</v>
      </c>
      <c r="Q178" s="159">
        <v>0</v>
      </c>
      <c r="R178" s="159">
        <f t="shared" si="22"/>
        <v>0</v>
      </c>
      <c r="S178" s="159">
        <v>0</v>
      </c>
      <c r="T178" s="160">
        <f t="shared" si="2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1" t="s">
        <v>126</v>
      </c>
      <c r="AT178" s="161" t="s">
        <v>203</v>
      </c>
      <c r="AU178" s="161" t="s">
        <v>84</v>
      </c>
      <c r="AY178" s="18" t="s">
        <v>201</v>
      </c>
      <c r="BE178" s="162">
        <f t="shared" si="24"/>
        <v>0</v>
      </c>
      <c r="BF178" s="162">
        <f t="shared" si="25"/>
        <v>0</v>
      </c>
      <c r="BG178" s="162">
        <f t="shared" si="26"/>
        <v>0</v>
      </c>
      <c r="BH178" s="162">
        <f t="shared" si="27"/>
        <v>0</v>
      </c>
      <c r="BI178" s="162">
        <f t="shared" si="28"/>
        <v>0</v>
      </c>
      <c r="BJ178" s="18" t="s">
        <v>82</v>
      </c>
      <c r="BK178" s="162">
        <f t="shared" si="29"/>
        <v>0</v>
      </c>
      <c r="BL178" s="18" t="s">
        <v>126</v>
      </c>
      <c r="BM178" s="161" t="s">
        <v>775</v>
      </c>
    </row>
    <row r="179" spans="1:65" s="2" customFormat="1" ht="16.5" customHeight="1">
      <c r="A179" s="33"/>
      <c r="B179" s="149"/>
      <c r="C179" s="150" t="s">
        <v>539</v>
      </c>
      <c r="D179" s="150" t="s">
        <v>203</v>
      </c>
      <c r="E179" s="151" t="s">
        <v>2172</v>
      </c>
      <c r="F179" s="152" t="s">
        <v>3408</v>
      </c>
      <c r="G179" s="153" t="s">
        <v>2061</v>
      </c>
      <c r="H179" s="154">
        <v>1</v>
      </c>
      <c r="I179" s="155"/>
      <c r="J179" s="156">
        <f t="shared" si="20"/>
        <v>0</v>
      </c>
      <c r="K179" s="152" t="s">
        <v>1</v>
      </c>
      <c r="L179" s="34"/>
      <c r="M179" s="157" t="s">
        <v>1</v>
      </c>
      <c r="N179" s="158" t="s">
        <v>41</v>
      </c>
      <c r="O179" s="59"/>
      <c r="P179" s="159">
        <f t="shared" si="21"/>
        <v>0</v>
      </c>
      <c r="Q179" s="159">
        <v>0</v>
      </c>
      <c r="R179" s="159">
        <f t="shared" si="22"/>
        <v>0</v>
      </c>
      <c r="S179" s="159">
        <v>0</v>
      </c>
      <c r="T179" s="160">
        <f t="shared" si="2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1" t="s">
        <v>126</v>
      </c>
      <c r="AT179" s="161" t="s">
        <v>203</v>
      </c>
      <c r="AU179" s="161" t="s">
        <v>84</v>
      </c>
      <c r="AY179" s="18" t="s">
        <v>201</v>
      </c>
      <c r="BE179" s="162">
        <f t="shared" si="24"/>
        <v>0</v>
      </c>
      <c r="BF179" s="162">
        <f t="shared" si="25"/>
        <v>0</v>
      </c>
      <c r="BG179" s="162">
        <f t="shared" si="26"/>
        <v>0</v>
      </c>
      <c r="BH179" s="162">
        <f t="shared" si="27"/>
        <v>0</v>
      </c>
      <c r="BI179" s="162">
        <f t="shared" si="28"/>
        <v>0</v>
      </c>
      <c r="BJ179" s="18" t="s">
        <v>82</v>
      </c>
      <c r="BK179" s="162">
        <f t="shared" si="29"/>
        <v>0</v>
      </c>
      <c r="BL179" s="18" t="s">
        <v>126</v>
      </c>
      <c r="BM179" s="161" t="s">
        <v>786</v>
      </c>
    </row>
    <row r="180" spans="1:65" s="2" customFormat="1" ht="16.5" customHeight="1">
      <c r="A180" s="33"/>
      <c r="B180" s="149"/>
      <c r="C180" s="150" t="s">
        <v>543</v>
      </c>
      <c r="D180" s="150" t="s">
        <v>203</v>
      </c>
      <c r="E180" s="151" t="s">
        <v>2174</v>
      </c>
      <c r="F180" s="152" t="s">
        <v>3409</v>
      </c>
      <c r="G180" s="153" t="s">
        <v>2061</v>
      </c>
      <c r="H180" s="154">
        <v>2</v>
      </c>
      <c r="I180" s="155"/>
      <c r="J180" s="156">
        <f t="shared" si="20"/>
        <v>0</v>
      </c>
      <c r="K180" s="152" t="s">
        <v>1</v>
      </c>
      <c r="L180" s="34"/>
      <c r="M180" s="157" t="s">
        <v>1</v>
      </c>
      <c r="N180" s="158" t="s">
        <v>41</v>
      </c>
      <c r="O180" s="59"/>
      <c r="P180" s="159">
        <f t="shared" si="21"/>
        <v>0</v>
      </c>
      <c r="Q180" s="159">
        <v>0</v>
      </c>
      <c r="R180" s="159">
        <f t="shared" si="22"/>
        <v>0</v>
      </c>
      <c r="S180" s="159">
        <v>0</v>
      </c>
      <c r="T180" s="160">
        <f t="shared" si="2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1" t="s">
        <v>126</v>
      </c>
      <c r="AT180" s="161" t="s">
        <v>203</v>
      </c>
      <c r="AU180" s="161" t="s">
        <v>84</v>
      </c>
      <c r="AY180" s="18" t="s">
        <v>201</v>
      </c>
      <c r="BE180" s="162">
        <f t="shared" si="24"/>
        <v>0</v>
      </c>
      <c r="BF180" s="162">
        <f t="shared" si="25"/>
        <v>0</v>
      </c>
      <c r="BG180" s="162">
        <f t="shared" si="26"/>
        <v>0</v>
      </c>
      <c r="BH180" s="162">
        <f t="shared" si="27"/>
        <v>0</v>
      </c>
      <c r="BI180" s="162">
        <f t="shared" si="28"/>
        <v>0</v>
      </c>
      <c r="BJ180" s="18" t="s">
        <v>82</v>
      </c>
      <c r="BK180" s="162">
        <f t="shared" si="29"/>
        <v>0</v>
      </c>
      <c r="BL180" s="18" t="s">
        <v>126</v>
      </c>
      <c r="BM180" s="161" t="s">
        <v>795</v>
      </c>
    </row>
    <row r="181" spans="1:65" s="2" customFormat="1" ht="16.5" customHeight="1">
      <c r="A181" s="33"/>
      <c r="B181" s="149"/>
      <c r="C181" s="150" t="s">
        <v>549</v>
      </c>
      <c r="D181" s="150" t="s">
        <v>203</v>
      </c>
      <c r="E181" s="151" t="s">
        <v>2176</v>
      </c>
      <c r="F181" s="152" t="s">
        <v>3410</v>
      </c>
      <c r="G181" s="153" t="s">
        <v>2061</v>
      </c>
      <c r="H181" s="154">
        <v>1</v>
      </c>
      <c r="I181" s="155"/>
      <c r="J181" s="156">
        <f t="shared" si="20"/>
        <v>0</v>
      </c>
      <c r="K181" s="152" t="s">
        <v>1</v>
      </c>
      <c r="L181" s="34"/>
      <c r="M181" s="157" t="s">
        <v>1</v>
      </c>
      <c r="N181" s="158" t="s">
        <v>41</v>
      </c>
      <c r="O181" s="59"/>
      <c r="P181" s="159">
        <f t="shared" si="21"/>
        <v>0</v>
      </c>
      <c r="Q181" s="159">
        <v>0</v>
      </c>
      <c r="R181" s="159">
        <f t="shared" si="22"/>
        <v>0</v>
      </c>
      <c r="S181" s="159">
        <v>0</v>
      </c>
      <c r="T181" s="160">
        <f t="shared" si="2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1" t="s">
        <v>126</v>
      </c>
      <c r="AT181" s="161" t="s">
        <v>203</v>
      </c>
      <c r="AU181" s="161" t="s">
        <v>84</v>
      </c>
      <c r="AY181" s="18" t="s">
        <v>201</v>
      </c>
      <c r="BE181" s="162">
        <f t="shared" si="24"/>
        <v>0</v>
      </c>
      <c r="BF181" s="162">
        <f t="shared" si="25"/>
        <v>0</v>
      </c>
      <c r="BG181" s="162">
        <f t="shared" si="26"/>
        <v>0</v>
      </c>
      <c r="BH181" s="162">
        <f t="shared" si="27"/>
        <v>0</v>
      </c>
      <c r="BI181" s="162">
        <f t="shared" si="28"/>
        <v>0</v>
      </c>
      <c r="BJ181" s="18" t="s">
        <v>82</v>
      </c>
      <c r="BK181" s="162">
        <f t="shared" si="29"/>
        <v>0</v>
      </c>
      <c r="BL181" s="18" t="s">
        <v>126</v>
      </c>
      <c r="BM181" s="161" t="s">
        <v>804</v>
      </c>
    </row>
    <row r="182" spans="1:65" s="12" customFormat="1" ht="22.9" customHeight="1">
      <c r="B182" s="136"/>
      <c r="D182" s="137" t="s">
        <v>75</v>
      </c>
      <c r="E182" s="147" t="s">
        <v>2121</v>
      </c>
      <c r="F182" s="147" t="s">
        <v>3411</v>
      </c>
      <c r="I182" s="139"/>
      <c r="J182" s="148">
        <f>BK182</f>
        <v>0</v>
      </c>
      <c r="L182" s="136"/>
      <c r="M182" s="141"/>
      <c r="N182" s="142"/>
      <c r="O182" s="142"/>
      <c r="P182" s="143">
        <f>SUM(P183:P187)</f>
        <v>0</v>
      </c>
      <c r="Q182" s="142"/>
      <c r="R182" s="143">
        <f>SUM(R183:R187)</f>
        <v>0</v>
      </c>
      <c r="S182" s="142"/>
      <c r="T182" s="144">
        <f>SUM(T183:T187)</f>
        <v>0</v>
      </c>
      <c r="AR182" s="137" t="s">
        <v>82</v>
      </c>
      <c r="AT182" s="145" t="s">
        <v>75</v>
      </c>
      <c r="AU182" s="145" t="s">
        <v>82</v>
      </c>
      <c r="AY182" s="137" t="s">
        <v>201</v>
      </c>
      <c r="BK182" s="146">
        <f>SUM(BK183:BK187)</f>
        <v>0</v>
      </c>
    </row>
    <row r="183" spans="1:65" s="2" customFormat="1" ht="16.5" customHeight="1">
      <c r="A183" s="33"/>
      <c r="B183" s="149"/>
      <c r="C183" s="150" t="s">
        <v>553</v>
      </c>
      <c r="D183" s="150" t="s">
        <v>203</v>
      </c>
      <c r="E183" s="151" t="s">
        <v>2180</v>
      </c>
      <c r="F183" s="152" t="s">
        <v>3412</v>
      </c>
      <c r="G183" s="153" t="s">
        <v>2061</v>
      </c>
      <c r="H183" s="154">
        <v>16</v>
      </c>
      <c r="I183" s="155"/>
      <c r="J183" s="156">
        <f>ROUND(I183*H183,2)</f>
        <v>0</v>
      </c>
      <c r="K183" s="152" t="s">
        <v>1</v>
      </c>
      <c r="L183" s="34"/>
      <c r="M183" s="157" t="s">
        <v>1</v>
      </c>
      <c r="N183" s="158" t="s">
        <v>41</v>
      </c>
      <c r="O183" s="59"/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1" t="s">
        <v>126</v>
      </c>
      <c r="AT183" s="161" t="s">
        <v>203</v>
      </c>
      <c r="AU183" s="161" t="s">
        <v>84</v>
      </c>
      <c r="AY183" s="18" t="s">
        <v>201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8" t="s">
        <v>82</v>
      </c>
      <c r="BK183" s="162">
        <f>ROUND(I183*H183,2)</f>
        <v>0</v>
      </c>
      <c r="BL183" s="18" t="s">
        <v>126</v>
      </c>
      <c r="BM183" s="161" t="s">
        <v>812</v>
      </c>
    </row>
    <row r="184" spans="1:65" s="2" customFormat="1" ht="16.5" customHeight="1">
      <c r="A184" s="33"/>
      <c r="B184" s="149"/>
      <c r="C184" s="150" t="s">
        <v>560</v>
      </c>
      <c r="D184" s="150" t="s">
        <v>203</v>
      </c>
      <c r="E184" s="151" t="s">
        <v>2182</v>
      </c>
      <c r="F184" s="152" t="s">
        <v>3413</v>
      </c>
      <c r="G184" s="153" t="s">
        <v>2061</v>
      </c>
      <c r="H184" s="154">
        <v>4</v>
      </c>
      <c r="I184" s="155"/>
      <c r="J184" s="156">
        <f>ROUND(I184*H184,2)</f>
        <v>0</v>
      </c>
      <c r="K184" s="152" t="s">
        <v>1</v>
      </c>
      <c r="L184" s="34"/>
      <c r="M184" s="157" t="s">
        <v>1</v>
      </c>
      <c r="N184" s="158" t="s">
        <v>41</v>
      </c>
      <c r="O184" s="59"/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1" t="s">
        <v>126</v>
      </c>
      <c r="AT184" s="161" t="s">
        <v>203</v>
      </c>
      <c r="AU184" s="161" t="s">
        <v>84</v>
      </c>
      <c r="AY184" s="18" t="s">
        <v>201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8" t="s">
        <v>82</v>
      </c>
      <c r="BK184" s="162">
        <f>ROUND(I184*H184,2)</f>
        <v>0</v>
      </c>
      <c r="BL184" s="18" t="s">
        <v>126</v>
      </c>
      <c r="BM184" s="161" t="s">
        <v>822</v>
      </c>
    </row>
    <row r="185" spans="1:65" s="2" customFormat="1" ht="16.5" customHeight="1">
      <c r="A185" s="33"/>
      <c r="B185" s="149"/>
      <c r="C185" s="150" t="s">
        <v>566</v>
      </c>
      <c r="D185" s="150" t="s">
        <v>203</v>
      </c>
      <c r="E185" s="151" t="s">
        <v>2184</v>
      </c>
      <c r="F185" s="152" t="s">
        <v>3414</v>
      </c>
      <c r="G185" s="153" t="s">
        <v>2061</v>
      </c>
      <c r="H185" s="154">
        <v>4</v>
      </c>
      <c r="I185" s="155"/>
      <c r="J185" s="156">
        <f>ROUND(I185*H185,2)</f>
        <v>0</v>
      </c>
      <c r="K185" s="152" t="s">
        <v>1</v>
      </c>
      <c r="L185" s="34"/>
      <c r="M185" s="157" t="s">
        <v>1</v>
      </c>
      <c r="N185" s="158" t="s">
        <v>41</v>
      </c>
      <c r="O185" s="59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1" t="s">
        <v>126</v>
      </c>
      <c r="AT185" s="161" t="s">
        <v>203</v>
      </c>
      <c r="AU185" s="161" t="s">
        <v>84</v>
      </c>
      <c r="AY185" s="18" t="s">
        <v>201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8" t="s">
        <v>82</v>
      </c>
      <c r="BK185" s="162">
        <f>ROUND(I185*H185,2)</f>
        <v>0</v>
      </c>
      <c r="BL185" s="18" t="s">
        <v>126</v>
      </c>
      <c r="BM185" s="161" t="s">
        <v>832</v>
      </c>
    </row>
    <row r="186" spans="1:65" s="2" customFormat="1" ht="16.5" customHeight="1">
      <c r="A186" s="33"/>
      <c r="B186" s="149"/>
      <c r="C186" s="150" t="s">
        <v>570</v>
      </c>
      <c r="D186" s="150" t="s">
        <v>203</v>
      </c>
      <c r="E186" s="151" t="s">
        <v>2186</v>
      </c>
      <c r="F186" s="152" t="s">
        <v>3415</v>
      </c>
      <c r="G186" s="153" t="s">
        <v>405</v>
      </c>
      <c r="H186" s="154">
        <v>76</v>
      </c>
      <c r="I186" s="155"/>
      <c r="J186" s="156">
        <f>ROUND(I186*H186,2)</f>
        <v>0</v>
      </c>
      <c r="K186" s="152" t="s">
        <v>1</v>
      </c>
      <c r="L186" s="34"/>
      <c r="M186" s="157" t="s">
        <v>1</v>
      </c>
      <c r="N186" s="158" t="s">
        <v>41</v>
      </c>
      <c r="O186" s="59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1" t="s">
        <v>126</v>
      </c>
      <c r="AT186" s="161" t="s">
        <v>203</v>
      </c>
      <c r="AU186" s="161" t="s">
        <v>84</v>
      </c>
      <c r="AY186" s="18" t="s">
        <v>201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8" t="s">
        <v>82</v>
      </c>
      <c r="BK186" s="162">
        <f>ROUND(I186*H186,2)</f>
        <v>0</v>
      </c>
      <c r="BL186" s="18" t="s">
        <v>126</v>
      </c>
      <c r="BM186" s="161" t="s">
        <v>842</v>
      </c>
    </row>
    <row r="187" spans="1:65" s="2" customFormat="1" ht="16.5" customHeight="1">
      <c r="A187" s="33"/>
      <c r="B187" s="149"/>
      <c r="C187" s="150" t="s">
        <v>579</v>
      </c>
      <c r="D187" s="150" t="s">
        <v>203</v>
      </c>
      <c r="E187" s="151" t="s">
        <v>2188</v>
      </c>
      <c r="F187" s="152" t="s">
        <v>3416</v>
      </c>
      <c r="G187" s="153" t="s">
        <v>405</v>
      </c>
      <c r="H187" s="154">
        <v>76</v>
      </c>
      <c r="I187" s="155"/>
      <c r="J187" s="156">
        <f>ROUND(I187*H187,2)</f>
        <v>0</v>
      </c>
      <c r="K187" s="152" t="s">
        <v>1</v>
      </c>
      <c r="L187" s="34"/>
      <c r="M187" s="157" t="s">
        <v>1</v>
      </c>
      <c r="N187" s="158" t="s">
        <v>41</v>
      </c>
      <c r="O187" s="59"/>
      <c r="P187" s="159">
        <f>O187*H187</f>
        <v>0</v>
      </c>
      <c r="Q187" s="159">
        <v>0</v>
      </c>
      <c r="R187" s="159">
        <f>Q187*H187</f>
        <v>0</v>
      </c>
      <c r="S187" s="159">
        <v>0</v>
      </c>
      <c r="T187" s="160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1" t="s">
        <v>126</v>
      </c>
      <c r="AT187" s="161" t="s">
        <v>203</v>
      </c>
      <c r="AU187" s="161" t="s">
        <v>84</v>
      </c>
      <c r="AY187" s="18" t="s">
        <v>201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8" t="s">
        <v>82</v>
      </c>
      <c r="BK187" s="162">
        <f>ROUND(I187*H187,2)</f>
        <v>0</v>
      </c>
      <c r="BL187" s="18" t="s">
        <v>126</v>
      </c>
      <c r="BM187" s="161" t="s">
        <v>852</v>
      </c>
    </row>
    <row r="188" spans="1:65" s="12" customFormat="1" ht="22.9" customHeight="1">
      <c r="B188" s="136"/>
      <c r="D188" s="137" t="s">
        <v>75</v>
      </c>
      <c r="E188" s="147" t="s">
        <v>2125</v>
      </c>
      <c r="F188" s="147" t="s">
        <v>3358</v>
      </c>
      <c r="I188" s="139"/>
      <c r="J188" s="148">
        <f>BK188</f>
        <v>0</v>
      </c>
      <c r="L188" s="136"/>
      <c r="M188" s="141"/>
      <c r="N188" s="142"/>
      <c r="O188" s="142"/>
      <c r="P188" s="143">
        <f>P189</f>
        <v>0</v>
      </c>
      <c r="Q188" s="142"/>
      <c r="R188" s="143">
        <f>R189</f>
        <v>0</v>
      </c>
      <c r="S188" s="142"/>
      <c r="T188" s="144">
        <f>T189</f>
        <v>0</v>
      </c>
      <c r="AR188" s="137" t="s">
        <v>82</v>
      </c>
      <c r="AT188" s="145" t="s">
        <v>75</v>
      </c>
      <c r="AU188" s="145" t="s">
        <v>82</v>
      </c>
      <c r="AY188" s="137" t="s">
        <v>201</v>
      </c>
      <c r="BK188" s="146">
        <f>BK189</f>
        <v>0</v>
      </c>
    </row>
    <row r="189" spans="1:65" s="2" customFormat="1" ht="16.5" customHeight="1">
      <c r="A189" s="33"/>
      <c r="B189" s="149"/>
      <c r="C189" s="150" t="s">
        <v>586</v>
      </c>
      <c r="D189" s="150" t="s">
        <v>203</v>
      </c>
      <c r="E189" s="151" t="s">
        <v>2192</v>
      </c>
      <c r="F189" s="152" t="s">
        <v>3417</v>
      </c>
      <c r="G189" s="153" t="s">
        <v>2061</v>
      </c>
      <c r="H189" s="154">
        <v>3</v>
      </c>
      <c r="I189" s="155"/>
      <c r="J189" s="156">
        <f>ROUND(I189*H189,2)</f>
        <v>0</v>
      </c>
      <c r="K189" s="152" t="s">
        <v>1</v>
      </c>
      <c r="L189" s="34"/>
      <c r="M189" s="157" t="s">
        <v>1</v>
      </c>
      <c r="N189" s="158" t="s">
        <v>41</v>
      </c>
      <c r="O189" s="59"/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1" t="s">
        <v>126</v>
      </c>
      <c r="AT189" s="161" t="s">
        <v>203</v>
      </c>
      <c r="AU189" s="161" t="s">
        <v>84</v>
      </c>
      <c r="AY189" s="18" t="s">
        <v>201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8" t="s">
        <v>82</v>
      </c>
      <c r="BK189" s="162">
        <f>ROUND(I189*H189,2)</f>
        <v>0</v>
      </c>
      <c r="BL189" s="18" t="s">
        <v>126</v>
      </c>
      <c r="BM189" s="161" t="s">
        <v>864</v>
      </c>
    </row>
    <row r="190" spans="1:65" s="12" customFormat="1" ht="22.9" customHeight="1">
      <c r="B190" s="136"/>
      <c r="D190" s="137" t="s">
        <v>75</v>
      </c>
      <c r="E190" s="147" t="s">
        <v>2131</v>
      </c>
      <c r="F190" s="147" t="s">
        <v>3418</v>
      </c>
      <c r="I190" s="139"/>
      <c r="J190" s="148">
        <f>BK190</f>
        <v>0</v>
      </c>
      <c r="L190" s="136"/>
      <c r="M190" s="141"/>
      <c r="N190" s="142"/>
      <c r="O190" s="142"/>
      <c r="P190" s="143">
        <f>SUM(P191:P192)</f>
        <v>0</v>
      </c>
      <c r="Q190" s="142"/>
      <c r="R190" s="143">
        <f>SUM(R191:R192)</f>
        <v>0</v>
      </c>
      <c r="S190" s="142"/>
      <c r="T190" s="144">
        <f>SUM(T191:T192)</f>
        <v>0</v>
      </c>
      <c r="AR190" s="137" t="s">
        <v>82</v>
      </c>
      <c r="AT190" s="145" t="s">
        <v>75</v>
      </c>
      <c r="AU190" s="145" t="s">
        <v>82</v>
      </c>
      <c r="AY190" s="137" t="s">
        <v>201</v>
      </c>
      <c r="BK190" s="146">
        <f>SUM(BK191:BK192)</f>
        <v>0</v>
      </c>
    </row>
    <row r="191" spans="1:65" s="2" customFormat="1" ht="16.5" customHeight="1">
      <c r="A191" s="33"/>
      <c r="B191" s="149"/>
      <c r="C191" s="150" t="s">
        <v>593</v>
      </c>
      <c r="D191" s="150" t="s">
        <v>203</v>
      </c>
      <c r="E191" s="151" t="s">
        <v>2196</v>
      </c>
      <c r="F191" s="152" t="s">
        <v>3419</v>
      </c>
      <c r="G191" s="153" t="s">
        <v>2137</v>
      </c>
      <c r="H191" s="154">
        <v>30</v>
      </c>
      <c r="I191" s="155"/>
      <c r="J191" s="156">
        <f>ROUND(I191*H191,2)</f>
        <v>0</v>
      </c>
      <c r="K191" s="152" t="s">
        <v>1</v>
      </c>
      <c r="L191" s="34"/>
      <c r="M191" s="157" t="s">
        <v>1</v>
      </c>
      <c r="N191" s="158" t="s">
        <v>41</v>
      </c>
      <c r="O191" s="59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1" t="s">
        <v>126</v>
      </c>
      <c r="AT191" s="161" t="s">
        <v>203</v>
      </c>
      <c r="AU191" s="161" t="s">
        <v>84</v>
      </c>
      <c r="AY191" s="18" t="s">
        <v>201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8" t="s">
        <v>82</v>
      </c>
      <c r="BK191" s="162">
        <f>ROUND(I191*H191,2)</f>
        <v>0</v>
      </c>
      <c r="BL191" s="18" t="s">
        <v>126</v>
      </c>
      <c r="BM191" s="161" t="s">
        <v>874</v>
      </c>
    </row>
    <row r="192" spans="1:65" s="2" customFormat="1" ht="16.5" customHeight="1">
      <c r="A192" s="33"/>
      <c r="B192" s="149"/>
      <c r="C192" s="150" t="s">
        <v>598</v>
      </c>
      <c r="D192" s="150" t="s">
        <v>203</v>
      </c>
      <c r="E192" s="151" t="s">
        <v>2198</v>
      </c>
      <c r="F192" s="152" t="s">
        <v>3420</v>
      </c>
      <c r="G192" s="153" t="s">
        <v>2137</v>
      </c>
      <c r="H192" s="154">
        <v>151</v>
      </c>
      <c r="I192" s="155"/>
      <c r="J192" s="156">
        <f>ROUND(I192*H192,2)</f>
        <v>0</v>
      </c>
      <c r="K192" s="152" t="s">
        <v>1</v>
      </c>
      <c r="L192" s="34"/>
      <c r="M192" s="157" t="s">
        <v>1</v>
      </c>
      <c r="N192" s="158" t="s">
        <v>41</v>
      </c>
      <c r="O192" s="59"/>
      <c r="P192" s="159">
        <f>O192*H192</f>
        <v>0</v>
      </c>
      <c r="Q192" s="159">
        <v>0</v>
      </c>
      <c r="R192" s="159">
        <f>Q192*H192</f>
        <v>0</v>
      </c>
      <c r="S192" s="159">
        <v>0</v>
      </c>
      <c r="T192" s="160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1" t="s">
        <v>126</v>
      </c>
      <c r="AT192" s="161" t="s">
        <v>203</v>
      </c>
      <c r="AU192" s="161" t="s">
        <v>84</v>
      </c>
      <c r="AY192" s="18" t="s">
        <v>201</v>
      </c>
      <c r="BE192" s="162">
        <f>IF(N192="základní",J192,0)</f>
        <v>0</v>
      </c>
      <c r="BF192" s="162">
        <f>IF(N192="snížená",J192,0)</f>
        <v>0</v>
      </c>
      <c r="BG192" s="162">
        <f>IF(N192="zákl. přenesená",J192,0)</f>
        <v>0</v>
      </c>
      <c r="BH192" s="162">
        <f>IF(N192="sníž. přenesená",J192,0)</f>
        <v>0</v>
      </c>
      <c r="BI192" s="162">
        <f>IF(N192="nulová",J192,0)</f>
        <v>0</v>
      </c>
      <c r="BJ192" s="18" t="s">
        <v>82</v>
      </c>
      <c r="BK192" s="162">
        <f>ROUND(I192*H192,2)</f>
        <v>0</v>
      </c>
      <c r="BL192" s="18" t="s">
        <v>126</v>
      </c>
      <c r="BM192" s="161" t="s">
        <v>887</v>
      </c>
    </row>
    <row r="193" spans="1:65" s="12" customFormat="1" ht="25.9" customHeight="1">
      <c r="B193" s="136"/>
      <c r="D193" s="137" t="s">
        <v>75</v>
      </c>
      <c r="E193" s="138" t="s">
        <v>2133</v>
      </c>
      <c r="F193" s="138" t="s">
        <v>3421</v>
      </c>
      <c r="I193" s="139"/>
      <c r="J193" s="140">
        <f>BK193</f>
        <v>0</v>
      </c>
      <c r="L193" s="136"/>
      <c r="M193" s="141"/>
      <c r="N193" s="142"/>
      <c r="O193" s="142"/>
      <c r="P193" s="143">
        <f>P194+P196</f>
        <v>0</v>
      </c>
      <c r="Q193" s="142"/>
      <c r="R193" s="143">
        <f>R194+R196</f>
        <v>0</v>
      </c>
      <c r="S193" s="142"/>
      <c r="T193" s="144">
        <f>T194+T196</f>
        <v>0</v>
      </c>
      <c r="AR193" s="137" t="s">
        <v>82</v>
      </c>
      <c r="AT193" s="145" t="s">
        <v>75</v>
      </c>
      <c r="AU193" s="145" t="s">
        <v>76</v>
      </c>
      <c r="AY193" s="137" t="s">
        <v>201</v>
      </c>
      <c r="BK193" s="146">
        <f>BK194+BK196</f>
        <v>0</v>
      </c>
    </row>
    <row r="194" spans="1:65" s="12" customFormat="1" ht="22.9" customHeight="1">
      <c r="B194" s="136"/>
      <c r="D194" s="137" t="s">
        <v>75</v>
      </c>
      <c r="E194" s="147" t="s">
        <v>2202</v>
      </c>
      <c r="F194" s="147" t="s">
        <v>3422</v>
      </c>
      <c r="I194" s="139"/>
      <c r="J194" s="148">
        <f>BK194</f>
        <v>0</v>
      </c>
      <c r="L194" s="136"/>
      <c r="M194" s="141"/>
      <c r="N194" s="142"/>
      <c r="O194" s="142"/>
      <c r="P194" s="143">
        <f>P195</f>
        <v>0</v>
      </c>
      <c r="Q194" s="142"/>
      <c r="R194" s="143">
        <f>R195</f>
        <v>0</v>
      </c>
      <c r="S194" s="142"/>
      <c r="T194" s="144">
        <f>T195</f>
        <v>0</v>
      </c>
      <c r="AR194" s="137" t="s">
        <v>82</v>
      </c>
      <c r="AT194" s="145" t="s">
        <v>75</v>
      </c>
      <c r="AU194" s="145" t="s">
        <v>82</v>
      </c>
      <c r="AY194" s="137" t="s">
        <v>201</v>
      </c>
      <c r="BK194" s="146">
        <f>BK195</f>
        <v>0</v>
      </c>
    </row>
    <row r="195" spans="1:65" s="2" customFormat="1" ht="37.9" customHeight="1">
      <c r="A195" s="33"/>
      <c r="B195" s="149"/>
      <c r="C195" s="150" t="s">
        <v>603</v>
      </c>
      <c r="D195" s="150" t="s">
        <v>203</v>
      </c>
      <c r="E195" s="151" t="s">
        <v>2204</v>
      </c>
      <c r="F195" s="152" t="s">
        <v>3423</v>
      </c>
      <c r="G195" s="153" t="s">
        <v>206</v>
      </c>
      <c r="H195" s="154">
        <v>720</v>
      </c>
      <c r="I195" s="155"/>
      <c r="J195" s="156">
        <f>ROUND(I195*H195,2)</f>
        <v>0</v>
      </c>
      <c r="K195" s="152" t="s">
        <v>1</v>
      </c>
      <c r="L195" s="34"/>
      <c r="M195" s="157" t="s">
        <v>1</v>
      </c>
      <c r="N195" s="158" t="s">
        <v>41</v>
      </c>
      <c r="O195" s="59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1" t="s">
        <v>126</v>
      </c>
      <c r="AT195" s="161" t="s">
        <v>203</v>
      </c>
      <c r="AU195" s="161" t="s">
        <v>84</v>
      </c>
      <c r="AY195" s="18" t="s">
        <v>201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8" t="s">
        <v>82</v>
      </c>
      <c r="BK195" s="162">
        <f>ROUND(I195*H195,2)</f>
        <v>0</v>
      </c>
      <c r="BL195" s="18" t="s">
        <v>126</v>
      </c>
      <c r="BM195" s="161" t="s">
        <v>897</v>
      </c>
    </row>
    <row r="196" spans="1:65" s="12" customFormat="1" ht="22.9" customHeight="1">
      <c r="B196" s="136"/>
      <c r="D196" s="137" t="s">
        <v>75</v>
      </c>
      <c r="E196" s="147" t="s">
        <v>2148</v>
      </c>
      <c r="F196" s="147" t="s">
        <v>2359</v>
      </c>
      <c r="I196" s="139"/>
      <c r="J196" s="148">
        <f>BK196</f>
        <v>0</v>
      </c>
      <c r="L196" s="136"/>
      <c r="M196" s="141"/>
      <c r="N196" s="142"/>
      <c r="O196" s="142"/>
      <c r="P196" s="143">
        <f>P197</f>
        <v>0</v>
      </c>
      <c r="Q196" s="142"/>
      <c r="R196" s="143">
        <f>R197</f>
        <v>0</v>
      </c>
      <c r="S196" s="142"/>
      <c r="T196" s="144">
        <f>T197</f>
        <v>0</v>
      </c>
      <c r="AR196" s="137" t="s">
        <v>82</v>
      </c>
      <c r="AT196" s="145" t="s">
        <v>75</v>
      </c>
      <c r="AU196" s="145" t="s">
        <v>82</v>
      </c>
      <c r="AY196" s="137" t="s">
        <v>201</v>
      </c>
      <c r="BK196" s="146">
        <f>BK197</f>
        <v>0</v>
      </c>
    </row>
    <row r="197" spans="1:65" s="2" customFormat="1" ht="16.5" customHeight="1">
      <c r="A197" s="33"/>
      <c r="B197" s="149"/>
      <c r="C197" s="150" t="s">
        <v>616</v>
      </c>
      <c r="D197" s="150" t="s">
        <v>203</v>
      </c>
      <c r="E197" s="151" t="s">
        <v>2208</v>
      </c>
      <c r="F197" s="152" t="s">
        <v>3424</v>
      </c>
      <c r="G197" s="153" t="s">
        <v>2137</v>
      </c>
      <c r="H197" s="154">
        <v>55</v>
      </c>
      <c r="I197" s="155"/>
      <c r="J197" s="156">
        <f>ROUND(I197*H197,2)</f>
        <v>0</v>
      </c>
      <c r="K197" s="152" t="s">
        <v>1</v>
      </c>
      <c r="L197" s="34"/>
      <c r="M197" s="209" t="s">
        <v>1</v>
      </c>
      <c r="N197" s="210" t="s">
        <v>41</v>
      </c>
      <c r="O197" s="211"/>
      <c r="P197" s="212">
        <f>O197*H197</f>
        <v>0</v>
      </c>
      <c r="Q197" s="212">
        <v>0</v>
      </c>
      <c r="R197" s="212">
        <f>Q197*H197</f>
        <v>0</v>
      </c>
      <c r="S197" s="212">
        <v>0</v>
      </c>
      <c r="T197" s="213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1" t="s">
        <v>126</v>
      </c>
      <c r="AT197" s="161" t="s">
        <v>203</v>
      </c>
      <c r="AU197" s="161" t="s">
        <v>84</v>
      </c>
      <c r="AY197" s="18" t="s">
        <v>201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8" t="s">
        <v>82</v>
      </c>
      <c r="BK197" s="162">
        <f>ROUND(I197*H197,2)</f>
        <v>0</v>
      </c>
      <c r="BL197" s="18" t="s">
        <v>126</v>
      </c>
      <c r="BM197" s="161" t="s">
        <v>907</v>
      </c>
    </row>
    <row r="198" spans="1:65" s="2" customFormat="1" ht="6.95" customHeight="1">
      <c r="A198" s="33"/>
      <c r="B198" s="48"/>
      <c r="C198" s="49"/>
      <c r="D198" s="49"/>
      <c r="E198" s="49"/>
      <c r="F198" s="49"/>
      <c r="G198" s="49"/>
      <c r="H198" s="49"/>
      <c r="I198" s="49"/>
      <c r="J198" s="49"/>
      <c r="K198" s="49"/>
      <c r="L198" s="34"/>
      <c r="M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</row>
  </sheetData>
  <autoFilter ref="C129:K197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149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162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0" t="str">
        <f>'Rekapitulace stavby'!K6</f>
        <v>Technikův pavilon</v>
      </c>
      <c r="F7" s="271"/>
      <c r="G7" s="271"/>
      <c r="H7" s="271"/>
      <c r="L7" s="21"/>
    </row>
    <row r="8" spans="1:46" s="2" customFormat="1" ht="12" customHeight="1">
      <c r="A8" s="33"/>
      <c r="B8" s="34"/>
      <c r="C8" s="33"/>
      <c r="D8" s="28" t="s">
        <v>163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3" t="s">
        <v>3425</v>
      </c>
      <c r="F9" s="272"/>
      <c r="G9" s="272"/>
      <c r="H9" s="272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167</v>
      </c>
      <c r="G12" s="33"/>
      <c r="H12" s="33"/>
      <c r="I12" s="28" t="s">
        <v>22</v>
      </c>
      <c r="J12" s="56" t="str">
        <f>'Rekapitulace stavby'!AN8</f>
        <v>21. 11. 2024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>Statutární město Liberec, nám.Dr.E.Beneše</v>
      </c>
      <c r="F15" s="33"/>
      <c r="G15" s="33"/>
      <c r="H15" s="33"/>
      <c r="I15" s="28" t="s">
        <v>27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3" t="str">
        <f>'Rekapitulace stavby'!E14</f>
        <v>Vyplň údaj</v>
      </c>
      <c r="F18" s="253"/>
      <c r="G18" s="253"/>
      <c r="H18" s="253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>Kancelář architektury města, nám.Dr.E.Beneše</v>
      </c>
      <c r="F21" s="33"/>
      <c r="G21" s="33"/>
      <c r="H21" s="33"/>
      <c r="I21" s="28" t="s">
        <v>27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>PROPOS Liberec s.r.o.</v>
      </c>
      <c r="F24" s="33"/>
      <c r="G24" s="33"/>
      <c r="H24" s="33"/>
      <c r="I24" s="2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58" t="s">
        <v>1</v>
      </c>
      <c r="F27" s="258"/>
      <c r="G27" s="258"/>
      <c r="H27" s="258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36</v>
      </c>
      <c r="E30" s="33"/>
      <c r="F30" s="33"/>
      <c r="G30" s="33"/>
      <c r="H30" s="33"/>
      <c r="I30" s="33"/>
      <c r="J30" s="72">
        <f>ROUND(J117,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4" t="s">
        <v>40</v>
      </c>
      <c r="E33" s="28" t="s">
        <v>41</v>
      </c>
      <c r="F33" s="105">
        <f>ROUND((SUM(BE117:BE123)),  2)</f>
        <v>0</v>
      </c>
      <c r="G33" s="33"/>
      <c r="H33" s="33"/>
      <c r="I33" s="106">
        <v>0.21</v>
      </c>
      <c r="J33" s="105">
        <f>ROUND(((SUM(BE117:BE123))*I33),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42</v>
      </c>
      <c r="F34" s="105">
        <f>ROUND((SUM(BF117:BF123)),  2)</f>
        <v>0</v>
      </c>
      <c r="G34" s="33"/>
      <c r="H34" s="33"/>
      <c r="I34" s="106">
        <v>0.12</v>
      </c>
      <c r="J34" s="105">
        <f>ROUND(((SUM(BF117:BF123))*I34),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5">
        <f>ROUND((SUM(BG117:BG123)),  2)</f>
        <v>0</v>
      </c>
      <c r="G35" s="33"/>
      <c r="H35" s="33"/>
      <c r="I35" s="106">
        <v>0.21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5">
        <f>ROUND((SUM(BH117:BH123)),  2)</f>
        <v>0</v>
      </c>
      <c r="G36" s="33"/>
      <c r="H36" s="33"/>
      <c r="I36" s="106">
        <v>0.12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5">
        <f>ROUND((SUM(BI117:BI123)),  2)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46</v>
      </c>
      <c r="E39" s="61"/>
      <c r="F39" s="61"/>
      <c r="G39" s="109" t="s">
        <v>47</v>
      </c>
      <c r="H39" s="110" t="s">
        <v>48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168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0" t="str">
        <f>E7</f>
        <v>Technikův pavilon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163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3" t="str">
        <f>E9</f>
        <v>SO 05 - Přípojka elektro</v>
      </c>
      <c r="F87" s="272"/>
      <c r="G87" s="272"/>
      <c r="H87" s="272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>21. 11. 2024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8" t="s">
        <v>24</v>
      </c>
      <c r="D91" s="33"/>
      <c r="E91" s="33"/>
      <c r="F91" s="26" t="str">
        <f>E15</f>
        <v>Statutární město Liberec, nám.Dr.E.Beneše</v>
      </c>
      <c r="G91" s="33"/>
      <c r="H91" s="33"/>
      <c r="I91" s="28" t="s">
        <v>30</v>
      </c>
      <c r="J91" s="31" t="str">
        <f>E21</f>
        <v>Kancelář architektury města, nám.Dr.E.Beneše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5.7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PROPOS Liberec s.r.o.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169</v>
      </c>
      <c r="D94" s="107"/>
      <c r="E94" s="107"/>
      <c r="F94" s="107"/>
      <c r="G94" s="107"/>
      <c r="H94" s="107"/>
      <c r="I94" s="107"/>
      <c r="J94" s="116" t="s">
        <v>170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7" t="s">
        <v>171</v>
      </c>
      <c r="D96" s="33"/>
      <c r="E96" s="33"/>
      <c r="F96" s="33"/>
      <c r="G96" s="33"/>
      <c r="H96" s="33"/>
      <c r="I96" s="33"/>
      <c r="J96" s="72">
        <f>J117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172</v>
      </c>
    </row>
    <row r="97" spans="1:31" s="9" customFormat="1" ht="24.95" customHeight="1">
      <c r="B97" s="118"/>
      <c r="D97" s="119" t="s">
        <v>3426</v>
      </c>
      <c r="E97" s="120"/>
      <c r="F97" s="120"/>
      <c r="G97" s="120"/>
      <c r="H97" s="120"/>
      <c r="I97" s="120"/>
      <c r="J97" s="121">
        <f>J118</f>
        <v>0</v>
      </c>
      <c r="L97" s="118"/>
    </row>
    <row r="98" spans="1:31" s="2" customFormat="1" ht="21.75" customHeight="1">
      <c r="A98" s="33"/>
      <c r="B98" s="34"/>
      <c r="C98" s="33"/>
      <c r="D98" s="33"/>
      <c r="E98" s="33"/>
      <c r="F98" s="33"/>
      <c r="G98" s="33"/>
      <c r="H98" s="33"/>
      <c r="I98" s="33"/>
      <c r="J98" s="33"/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31" s="2" customFormat="1" ht="6.95" customHeight="1">
      <c r="A99" s="33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3" spans="1:31" s="2" customFormat="1" ht="6.95" customHeight="1">
      <c r="A103" s="33"/>
      <c r="B103" s="50"/>
      <c r="C103" s="51"/>
      <c r="D103" s="51"/>
      <c r="E103" s="51"/>
      <c r="F103" s="51"/>
      <c r="G103" s="51"/>
      <c r="H103" s="51"/>
      <c r="I103" s="51"/>
      <c r="J103" s="51"/>
      <c r="K103" s="51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24.95" customHeight="1">
      <c r="A104" s="33"/>
      <c r="B104" s="34"/>
      <c r="C104" s="22" t="s">
        <v>186</v>
      </c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12" customHeight="1">
      <c r="A106" s="33"/>
      <c r="B106" s="34"/>
      <c r="C106" s="28" t="s">
        <v>16</v>
      </c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6.5" customHeight="1">
      <c r="A107" s="33"/>
      <c r="B107" s="34"/>
      <c r="C107" s="33"/>
      <c r="D107" s="33"/>
      <c r="E107" s="270" t="str">
        <f>E7</f>
        <v>Technikův pavilon</v>
      </c>
      <c r="F107" s="271"/>
      <c r="G107" s="271"/>
      <c r="H107" s="271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163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3"/>
      <c r="D109" s="33"/>
      <c r="E109" s="233" t="str">
        <f>E9</f>
        <v>SO 05 - Přípojka elektro</v>
      </c>
      <c r="F109" s="272"/>
      <c r="G109" s="272"/>
      <c r="H109" s="272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20</v>
      </c>
      <c r="D111" s="33"/>
      <c r="E111" s="33"/>
      <c r="F111" s="26" t="str">
        <f>F12</f>
        <v xml:space="preserve"> </v>
      </c>
      <c r="G111" s="33"/>
      <c r="H111" s="33"/>
      <c r="I111" s="28" t="s">
        <v>22</v>
      </c>
      <c r="J111" s="56" t="str">
        <f>IF(J12="","",J12)</f>
        <v>21. 11. 2024</v>
      </c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40.15" customHeight="1">
      <c r="A113" s="33"/>
      <c r="B113" s="34"/>
      <c r="C113" s="28" t="s">
        <v>24</v>
      </c>
      <c r="D113" s="33"/>
      <c r="E113" s="33"/>
      <c r="F113" s="26" t="str">
        <f>E15</f>
        <v>Statutární město Liberec, nám.Dr.E.Beneše</v>
      </c>
      <c r="G113" s="33"/>
      <c r="H113" s="33"/>
      <c r="I113" s="28" t="s">
        <v>30</v>
      </c>
      <c r="J113" s="31" t="str">
        <f>E21</f>
        <v>Kancelář architektury města, nám.Dr.E.Beneše</v>
      </c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5.7" customHeight="1">
      <c r="A114" s="33"/>
      <c r="B114" s="34"/>
      <c r="C114" s="28" t="s">
        <v>28</v>
      </c>
      <c r="D114" s="33"/>
      <c r="E114" s="33"/>
      <c r="F114" s="26" t="str">
        <f>IF(E18="","",E18)</f>
        <v>Vyplň údaj</v>
      </c>
      <c r="G114" s="33"/>
      <c r="H114" s="33"/>
      <c r="I114" s="28" t="s">
        <v>33</v>
      </c>
      <c r="J114" s="31" t="str">
        <f>E24</f>
        <v>PROPOS Liberec s.r.o.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0.3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11" customFormat="1" ht="29.25" customHeight="1">
      <c r="A116" s="126"/>
      <c r="B116" s="127"/>
      <c r="C116" s="128" t="s">
        <v>187</v>
      </c>
      <c r="D116" s="129" t="s">
        <v>61</v>
      </c>
      <c r="E116" s="129" t="s">
        <v>57</v>
      </c>
      <c r="F116" s="129" t="s">
        <v>58</v>
      </c>
      <c r="G116" s="129" t="s">
        <v>188</v>
      </c>
      <c r="H116" s="129" t="s">
        <v>189</v>
      </c>
      <c r="I116" s="129" t="s">
        <v>190</v>
      </c>
      <c r="J116" s="129" t="s">
        <v>170</v>
      </c>
      <c r="K116" s="130" t="s">
        <v>191</v>
      </c>
      <c r="L116" s="131"/>
      <c r="M116" s="63" t="s">
        <v>1</v>
      </c>
      <c r="N116" s="64" t="s">
        <v>40</v>
      </c>
      <c r="O116" s="64" t="s">
        <v>192</v>
      </c>
      <c r="P116" s="64" t="s">
        <v>193</v>
      </c>
      <c r="Q116" s="64" t="s">
        <v>194</v>
      </c>
      <c r="R116" s="64" t="s">
        <v>195</v>
      </c>
      <c r="S116" s="64" t="s">
        <v>196</v>
      </c>
      <c r="T116" s="65" t="s">
        <v>197</v>
      </c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</row>
    <row r="117" spans="1:65" s="2" customFormat="1" ht="22.9" customHeight="1">
      <c r="A117" s="33"/>
      <c r="B117" s="34"/>
      <c r="C117" s="70" t="s">
        <v>198</v>
      </c>
      <c r="D117" s="33"/>
      <c r="E117" s="33"/>
      <c r="F117" s="33"/>
      <c r="G117" s="33"/>
      <c r="H117" s="33"/>
      <c r="I117" s="33"/>
      <c r="J117" s="132">
        <f>BK117</f>
        <v>0</v>
      </c>
      <c r="K117" s="33"/>
      <c r="L117" s="34"/>
      <c r="M117" s="66"/>
      <c r="N117" s="57"/>
      <c r="O117" s="67"/>
      <c r="P117" s="133">
        <f>P118</f>
        <v>0</v>
      </c>
      <c r="Q117" s="67"/>
      <c r="R117" s="133">
        <f>R118</f>
        <v>0</v>
      </c>
      <c r="S117" s="67"/>
      <c r="T117" s="134">
        <f>T118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8" t="s">
        <v>75</v>
      </c>
      <c r="AU117" s="18" t="s">
        <v>172</v>
      </c>
      <c r="BK117" s="135">
        <f>BK118</f>
        <v>0</v>
      </c>
    </row>
    <row r="118" spans="1:65" s="12" customFormat="1" ht="25.9" customHeight="1">
      <c r="B118" s="136"/>
      <c r="D118" s="137" t="s">
        <v>75</v>
      </c>
      <c r="E118" s="138" t="s">
        <v>1736</v>
      </c>
      <c r="F118" s="138" t="s">
        <v>3427</v>
      </c>
      <c r="I118" s="139"/>
      <c r="J118" s="140">
        <f>BK118</f>
        <v>0</v>
      </c>
      <c r="L118" s="136"/>
      <c r="M118" s="141"/>
      <c r="N118" s="142"/>
      <c r="O118" s="142"/>
      <c r="P118" s="143">
        <f>SUM(P119:P123)</f>
        <v>0</v>
      </c>
      <c r="Q118" s="142"/>
      <c r="R118" s="143">
        <f>SUM(R119:R123)</f>
        <v>0</v>
      </c>
      <c r="S118" s="142"/>
      <c r="T118" s="144">
        <f>SUM(T119:T123)</f>
        <v>0</v>
      </c>
      <c r="AR118" s="137" t="s">
        <v>82</v>
      </c>
      <c r="AT118" s="145" t="s">
        <v>75</v>
      </c>
      <c r="AU118" s="145" t="s">
        <v>76</v>
      </c>
      <c r="AY118" s="137" t="s">
        <v>201</v>
      </c>
      <c r="BK118" s="146">
        <f>SUM(BK119:BK123)</f>
        <v>0</v>
      </c>
    </row>
    <row r="119" spans="1:65" s="2" customFormat="1" ht="16.5" customHeight="1">
      <c r="A119" s="33"/>
      <c r="B119" s="149"/>
      <c r="C119" s="150" t="s">
        <v>82</v>
      </c>
      <c r="D119" s="150" t="s">
        <v>203</v>
      </c>
      <c r="E119" s="151" t="s">
        <v>82</v>
      </c>
      <c r="F119" s="152" t="s">
        <v>3428</v>
      </c>
      <c r="G119" s="153" t="s">
        <v>556</v>
      </c>
      <c r="H119" s="154">
        <v>30</v>
      </c>
      <c r="I119" s="155"/>
      <c r="J119" s="156">
        <f>ROUND(I119*H119,2)</f>
        <v>0</v>
      </c>
      <c r="K119" s="152" t="s">
        <v>1</v>
      </c>
      <c r="L119" s="34"/>
      <c r="M119" s="157" t="s">
        <v>1</v>
      </c>
      <c r="N119" s="158" t="s">
        <v>41</v>
      </c>
      <c r="O119" s="59"/>
      <c r="P119" s="159">
        <f>O119*H119</f>
        <v>0</v>
      </c>
      <c r="Q119" s="159">
        <v>0</v>
      </c>
      <c r="R119" s="159">
        <f>Q119*H119</f>
        <v>0</v>
      </c>
      <c r="S119" s="159">
        <v>0</v>
      </c>
      <c r="T119" s="160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61" t="s">
        <v>126</v>
      </c>
      <c r="AT119" s="161" t="s">
        <v>203</v>
      </c>
      <c r="AU119" s="161" t="s">
        <v>82</v>
      </c>
      <c r="AY119" s="18" t="s">
        <v>201</v>
      </c>
      <c r="BE119" s="162">
        <f>IF(N119="základní",J119,0)</f>
        <v>0</v>
      </c>
      <c r="BF119" s="162">
        <f>IF(N119="snížená",J119,0)</f>
        <v>0</v>
      </c>
      <c r="BG119" s="162">
        <f>IF(N119="zákl. přenesená",J119,0)</f>
        <v>0</v>
      </c>
      <c r="BH119" s="162">
        <f>IF(N119="sníž. přenesená",J119,0)</f>
        <v>0</v>
      </c>
      <c r="BI119" s="162">
        <f>IF(N119="nulová",J119,0)</f>
        <v>0</v>
      </c>
      <c r="BJ119" s="18" t="s">
        <v>82</v>
      </c>
      <c r="BK119" s="162">
        <f>ROUND(I119*H119,2)</f>
        <v>0</v>
      </c>
      <c r="BL119" s="18" t="s">
        <v>126</v>
      </c>
      <c r="BM119" s="161" t="s">
        <v>84</v>
      </c>
    </row>
    <row r="120" spans="1:65" s="2" customFormat="1" ht="16.5" customHeight="1">
      <c r="A120" s="33"/>
      <c r="B120" s="149"/>
      <c r="C120" s="150" t="s">
        <v>84</v>
      </c>
      <c r="D120" s="150" t="s">
        <v>203</v>
      </c>
      <c r="E120" s="151" t="s">
        <v>84</v>
      </c>
      <c r="F120" s="152" t="s">
        <v>3429</v>
      </c>
      <c r="G120" s="153" t="s">
        <v>556</v>
      </c>
      <c r="H120" s="154">
        <v>20</v>
      </c>
      <c r="I120" s="155"/>
      <c r="J120" s="156">
        <f>ROUND(I120*H120,2)</f>
        <v>0</v>
      </c>
      <c r="K120" s="152" t="s">
        <v>1</v>
      </c>
      <c r="L120" s="34"/>
      <c r="M120" s="157" t="s">
        <v>1</v>
      </c>
      <c r="N120" s="158" t="s">
        <v>41</v>
      </c>
      <c r="O120" s="59"/>
      <c r="P120" s="159">
        <f>O120*H120</f>
        <v>0</v>
      </c>
      <c r="Q120" s="159">
        <v>0</v>
      </c>
      <c r="R120" s="159">
        <f>Q120*H120</f>
        <v>0</v>
      </c>
      <c r="S120" s="159">
        <v>0</v>
      </c>
      <c r="T120" s="160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61" t="s">
        <v>126</v>
      </c>
      <c r="AT120" s="161" t="s">
        <v>203</v>
      </c>
      <c r="AU120" s="161" t="s">
        <v>82</v>
      </c>
      <c r="AY120" s="18" t="s">
        <v>201</v>
      </c>
      <c r="BE120" s="162">
        <f>IF(N120="základní",J120,0)</f>
        <v>0</v>
      </c>
      <c r="BF120" s="162">
        <f>IF(N120="snížená",J120,0)</f>
        <v>0</v>
      </c>
      <c r="BG120" s="162">
        <f>IF(N120="zákl. přenesená",J120,0)</f>
        <v>0</v>
      </c>
      <c r="BH120" s="162">
        <f>IF(N120="sníž. přenesená",J120,0)</f>
        <v>0</v>
      </c>
      <c r="BI120" s="162">
        <f>IF(N120="nulová",J120,0)</f>
        <v>0</v>
      </c>
      <c r="BJ120" s="18" t="s">
        <v>82</v>
      </c>
      <c r="BK120" s="162">
        <f>ROUND(I120*H120,2)</f>
        <v>0</v>
      </c>
      <c r="BL120" s="18" t="s">
        <v>126</v>
      </c>
      <c r="BM120" s="161" t="s">
        <v>126</v>
      </c>
    </row>
    <row r="121" spans="1:65" s="2" customFormat="1" ht="16.5" customHeight="1">
      <c r="A121" s="33"/>
      <c r="B121" s="149"/>
      <c r="C121" s="150" t="s">
        <v>97</v>
      </c>
      <c r="D121" s="150" t="s">
        <v>203</v>
      </c>
      <c r="E121" s="151" t="s">
        <v>97</v>
      </c>
      <c r="F121" s="152" t="s">
        <v>3430</v>
      </c>
      <c r="G121" s="153" t="s">
        <v>556</v>
      </c>
      <c r="H121" s="154">
        <v>20</v>
      </c>
      <c r="I121" s="155"/>
      <c r="J121" s="156">
        <f>ROUND(I121*H121,2)</f>
        <v>0</v>
      </c>
      <c r="K121" s="152" t="s">
        <v>1</v>
      </c>
      <c r="L121" s="34"/>
      <c r="M121" s="157" t="s">
        <v>1</v>
      </c>
      <c r="N121" s="158" t="s">
        <v>41</v>
      </c>
      <c r="O121" s="59"/>
      <c r="P121" s="159">
        <f>O121*H121</f>
        <v>0</v>
      </c>
      <c r="Q121" s="159">
        <v>0</v>
      </c>
      <c r="R121" s="159">
        <f>Q121*H121</f>
        <v>0</v>
      </c>
      <c r="S121" s="159">
        <v>0</v>
      </c>
      <c r="T121" s="160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61" t="s">
        <v>126</v>
      </c>
      <c r="AT121" s="161" t="s">
        <v>203</v>
      </c>
      <c r="AU121" s="161" t="s">
        <v>82</v>
      </c>
      <c r="AY121" s="18" t="s">
        <v>201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18" t="s">
        <v>82</v>
      </c>
      <c r="BK121" s="162">
        <f>ROUND(I121*H121,2)</f>
        <v>0</v>
      </c>
      <c r="BL121" s="18" t="s">
        <v>126</v>
      </c>
      <c r="BM121" s="161" t="s">
        <v>222</v>
      </c>
    </row>
    <row r="122" spans="1:65" s="2" customFormat="1" ht="24.2" customHeight="1">
      <c r="A122" s="33"/>
      <c r="B122" s="149"/>
      <c r="C122" s="150" t="s">
        <v>126</v>
      </c>
      <c r="D122" s="150" t="s">
        <v>203</v>
      </c>
      <c r="E122" s="151" t="s">
        <v>126</v>
      </c>
      <c r="F122" s="152" t="s">
        <v>3431</v>
      </c>
      <c r="G122" s="153" t="s">
        <v>556</v>
      </c>
      <c r="H122" s="154">
        <v>20</v>
      </c>
      <c r="I122" s="155"/>
      <c r="J122" s="156">
        <f>ROUND(I122*H122,2)</f>
        <v>0</v>
      </c>
      <c r="K122" s="152" t="s">
        <v>1</v>
      </c>
      <c r="L122" s="34"/>
      <c r="M122" s="157" t="s">
        <v>1</v>
      </c>
      <c r="N122" s="158" t="s">
        <v>41</v>
      </c>
      <c r="O122" s="59"/>
      <c r="P122" s="159">
        <f>O122*H122</f>
        <v>0</v>
      </c>
      <c r="Q122" s="159">
        <v>0</v>
      </c>
      <c r="R122" s="159">
        <f>Q122*H122</f>
        <v>0</v>
      </c>
      <c r="S122" s="159">
        <v>0</v>
      </c>
      <c r="T122" s="160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61" t="s">
        <v>126</v>
      </c>
      <c r="AT122" s="161" t="s">
        <v>203</v>
      </c>
      <c r="AU122" s="161" t="s">
        <v>82</v>
      </c>
      <c r="AY122" s="18" t="s">
        <v>201</v>
      </c>
      <c r="BE122" s="162">
        <f>IF(N122="základní",J122,0)</f>
        <v>0</v>
      </c>
      <c r="BF122" s="162">
        <f>IF(N122="snížená",J122,0)</f>
        <v>0</v>
      </c>
      <c r="BG122" s="162">
        <f>IF(N122="zákl. přenesená",J122,0)</f>
        <v>0</v>
      </c>
      <c r="BH122" s="162">
        <f>IF(N122="sníž. přenesená",J122,0)</f>
        <v>0</v>
      </c>
      <c r="BI122" s="162">
        <f>IF(N122="nulová",J122,0)</f>
        <v>0</v>
      </c>
      <c r="BJ122" s="18" t="s">
        <v>82</v>
      </c>
      <c r="BK122" s="162">
        <f>ROUND(I122*H122,2)</f>
        <v>0</v>
      </c>
      <c r="BL122" s="18" t="s">
        <v>126</v>
      </c>
      <c r="BM122" s="161" t="s">
        <v>216</v>
      </c>
    </row>
    <row r="123" spans="1:65" s="2" customFormat="1" ht="16.5" customHeight="1">
      <c r="A123" s="33"/>
      <c r="B123" s="149"/>
      <c r="C123" s="150" t="s">
        <v>229</v>
      </c>
      <c r="D123" s="150" t="s">
        <v>203</v>
      </c>
      <c r="E123" s="151" t="s">
        <v>229</v>
      </c>
      <c r="F123" s="152" t="s">
        <v>3432</v>
      </c>
      <c r="G123" s="153" t="s">
        <v>721</v>
      </c>
      <c r="H123" s="154">
        <v>1</v>
      </c>
      <c r="I123" s="155"/>
      <c r="J123" s="156">
        <f>ROUND(I123*H123,2)</f>
        <v>0</v>
      </c>
      <c r="K123" s="152" t="s">
        <v>1</v>
      </c>
      <c r="L123" s="34"/>
      <c r="M123" s="209" t="s">
        <v>1</v>
      </c>
      <c r="N123" s="210" t="s">
        <v>41</v>
      </c>
      <c r="O123" s="211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61" t="s">
        <v>126</v>
      </c>
      <c r="AT123" s="161" t="s">
        <v>203</v>
      </c>
      <c r="AU123" s="161" t="s">
        <v>82</v>
      </c>
      <c r="AY123" s="18" t="s">
        <v>201</v>
      </c>
      <c r="BE123" s="162">
        <f>IF(N123="základní",J123,0)</f>
        <v>0</v>
      </c>
      <c r="BF123" s="162">
        <f>IF(N123="snížená",J123,0)</f>
        <v>0</v>
      </c>
      <c r="BG123" s="162">
        <f>IF(N123="zákl. přenesená",J123,0)</f>
        <v>0</v>
      </c>
      <c r="BH123" s="162">
        <f>IF(N123="sníž. přenesená",J123,0)</f>
        <v>0</v>
      </c>
      <c r="BI123" s="162">
        <f>IF(N123="nulová",J123,0)</f>
        <v>0</v>
      </c>
      <c r="BJ123" s="18" t="s">
        <v>82</v>
      </c>
      <c r="BK123" s="162">
        <f>ROUND(I123*H123,2)</f>
        <v>0</v>
      </c>
      <c r="BL123" s="18" t="s">
        <v>126</v>
      </c>
      <c r="BM123" s="161" t="s">
        <v>233</v>
      </c>
    </row>
    <row r="124" spans="1:65" s="2" customFormat="1" ht="6.95" customHeight="1">
      <c r="A124" s="33"/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34"/>
      <c r="M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</sheetData>
  <autoFilter ref="C116:K123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152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162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0" t="str">
        <f>'Rekapitulace stavby'!K6</f>
        <v>Technikův pavilon</v>
      </c>
      <c r="F7" s="271"/>
      <c r="G7" s="271"/>
      <c r="H7" s="271"/>
      <c r="L7" s="21"/>
    </row>
    <row r="8" spans="1:46" s="2" customFormat="1" ht="12" customHeight="1">
      <c r="A8" s="33"/>
      <c r="B8" s="34"/>
      <c r="C8" s="33"/>
      <c r="D8" s="28" t="s">
        <v>163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3" t="s">
        <v>3433</v>
      </c>
      <c r="F9" s="272"/>
      <c r="G9" s="272"/>
      <c r="H9" s="272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167</v>
      </c>
      <c r="G12" s="33"/>
      <c r="H12" s="33"/>
      <c r="I12" s="28" t="s">
        <v>22</v>
      </c>
      <c r="J12" s="56" t="str">
        <f>'Rekapitulace stavby'!AN8</f>
        <v>21. 11. 2024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>Statutární město Liberec, nám.Dr.E.Beneše</v>
      </c>
      <c r="F15" s="33"/>
      <c r="G15" s="33"/>
      <c r="H15" s="33"/>
      <c r="I15" s="28" t="s">
        <v>27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3" t="str">
        <f>'Rekapitulace stavby'!E14</f>
        <v>Vyplň údaj</v>
      </c>
      <c r="F18" s="253"/>
      <c r="G18" s="253"/>
      <c r="H18" s="253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>Kancelář architektury města, nám.Dr.E.Beneše</v>
      </c>
      <c r="F21" s="33"/>
      <c r="G21" s="33"/>
      <c r="H21" s="33"/>
      <c r="I21" s="28" t="s">
        <v>27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>PROPOS Liberec s.r.o.</v>
      </c>
      <c r="F24" s="33"/>
      <c r="G24" s="33"/>
      <c r="H24" s="33"/>
      <c r="I24" s="2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58" t="s">
        <v>1</v>
      </c>
      <c r="F27" s="258"/>
      <c r="G27" s="258"/>
      <c r="H27" s="258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36</v>
      </c>
      <c r="E30" s="33"/>
      <c r="F30" s="33"/>
      <c r="G30" s="33"/>
      <c r="H30" s="33"/>
      <c r="I30" s="33"/>
      <c r="J30" s="72">
        <f>ROUND(J118,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4" t="s">
        <v>40</v>
      </c>
      <c r="E33" s="28" t="s">
        <v>41</v>
      </c>
      <c r="F33" s="105">
        <f>ROUND((SUM(BE118:BE164)),  2)</f>
        <v>0</v>
      </c>
      <c r="G33" s="33"/>
      <c r="H33" s="33"/>
      <c r="I33" s="106">
        <v>0.21</v>
      </c>
      <c r="J33" s="105">
        <f>ROUND(((SUM(BE118:BE164))*I33),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42</v>
      </c>
      <c r="F34" s="105">
        <f>ROUND((SUM(BF118:BF164)),  2)</f>
        <v>0</v>
      </c>
      <c r="G34" s="33"/>
      <c r="H34" s="33"/>
      <c r="I34" s="106">
        <v>0.12</v>
      </c>
      <c r="J34" s="105">
        <f>ROUND(((SUM(BF118:BF164))*I34),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5">
        <f>ROUND((SUM(BG118:BG164)),  2)</f>
        <v>0</v>
      </c>
      <c r="G35" s="33"/>
      <c r="H35" s="33"/>
      <c r="I35" s="106">
        <v>0.21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5">
        <f>ROUND((SUM(BH118:BH164)),  2)</f>
        <v>0</v>
      </c>
      <c r="G36" s="33"/>
      <c r="H36" s="33"/>
      <c r="I36" s="106">
        <v>0.12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5">
        <f>ROUND((SUM(BI118:BI164)),  2)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46</v>
      </c>
      <c r="E39" s="61"/>
      <c r="F39" s="61"/>
      <c r="G39" s="109" t="s">
        <v>47</v>
      </c>
      <c r="H39" s="110" t="s">
        <v>48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168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0" t="str">
        <f>E7</f>
        <v>Technikův pavilon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163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3" t="str">
        <f>E9</f>
        <v>SO 06 - Optická přípojka</v>
      </c>
      <c r="F87" s="272"/>
      <c r="G87" s="272"/>
      <c r="H87" s="272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>21. 11. 2024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8" t="s">
        <v>24</v>
      </c>
      <c r="D91" s="33"/>
      <c r="E91" s="33"/>
      <c r="F91" s="26" t="str">
        <f>E15</f>
        <v>Statutární město Liberec, nám.Dr.E.Beneše</v>
      </c>
      <c r="G91" s="33"/>
      <c r="H91" s="33"/>
      <c r="I91" s="28" t="s">
        <v>30</v>
      </c>
      <c r="J91" s="31" t="str">
        <f>E21</f>
        <v>Kancelář architektury města, nám.Dr.E.Beneše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5.7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PROPOS Liberec s.r.o.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169</v>
      </c>
      <c r="D94" s="107"/>
      <c r="E94" s="107"/>
      <c r="F94" s="107"/>
      <c r="G94" s="107"/>
      <c r="H94" s="107"/>
      <c r="I94" s="107"/>
      <c r="J94" s="116" t="s">
        <v>170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7" t="s">
        <v>171</v>
      </c>
      <c r="D96" s="33"/>
      <c r="E96" s="33"/>
      <c r="F96" s="33"/>
      <c r="G96" s="33"/>
      <c r="H96" s="33"/>
      <c r="I96" s="33"/>
      <c r="J96" s="72">
        <f>J118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172</v>
      </c>
    </row>
    <row r="97" spans="1:31" s="9" customFormat="1" ht="24.95" customHeight="1">
      <c r="B97" s="118"/>
      <c r="D97" s="119" t="s">
        <v>3434</v>
      </c>
      <c r="E97" s="120"/>
      <c r="F97" s="120"/>
      <c r="G97" s="120"/>
      <c r="H97" s="120"/>
      <c r="I97" s="120"/>
      <c r="J97" s="121">
        <f>J119</f>
        <v>0</v>
      </c>
      <c r="L97" s="118"/>
    </row>
    <row r="98" spans="1:31" s="9" customFormat="1" ht="24.95" customHeight="1">
      <c r="B98" s="118"/>
      <c r="D98" s="119" t="s">
        <v>3435</v>
      </c>
      <c r="E98" s="120"/>
      <c r="F98" s="120"/>
      <c r="G98" s="120"/>
      <c r="H98" s="120"/>
      <c r="I98" s="120"/>
      <c r="J98" s="121">
        <f>J151</f>
        <v>0</v>
      </c>
      <c r="L98" s="118"/>
    </row>
    <row r="99" spans="1:31" s="2" customFormat="1" ht="21.7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5" customHeight="1">
      <c r="A100" s="33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6.95" customHeight="1">
      <c r="A104" s="33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5" customHeight="1">
      <c r="A105" s="33"/>
      <c r="B105" s="34"/>
      <c r="C105" s="22" t="s">
        <v>186</v>
      </c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16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6.5" customHeight="1">
      <c r="A108" s="33"/>
      <c r="B108" s="34"/>
      <c r="C108" s="33"/>
      <c r="D108" s="33"/>
      <c r="E108" s="270" t="str">
        <f>E7</f>
        <v>Technikův pavilon</v>
      </c>
      <c r="F108" s="271"/>
      <c r="G108" s="271"/>
      <c r="H108" s="271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163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3"/>
      <c r="D110" s="33"/>
      <c r="E110" s="233" t="str">
        <f>E9</f>
        <v>SO 06 - Optická přípojka</v>
      </c>
      <c r="F110" s="272"/>
      <c r="G110" s="272"/>
      <c r="H110" s="272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20</v>
      </c>
      <c r="D112" s="33"/>
      <c r="E112" s="33"/>
      <c r="F112" s="26" t="str">
        <f>F12</f>
        <v xml:space="preserve"> </v>
      </c>
      <c r="G112" s="33"/>
      <c r="H112" s="33"/>
      <c r="I112" s="28" t="s">
        <v>22</v>
      </c>
      <c r="J112" s="56" t="str">
        <f>IF(J12="","",J12)</f>
        <v>21. 11. 2024</v>
      </c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40.15" customHeight="1">
      <c r="A114" s="33"/>
      <c r="B114" s="34"/>
      <c r="C114" s="28" t="s">
        <v>24</v>
      </c>
      <c r="D114" s="33"/>
      <c r="E114" s="33"/>
      <c r="F114" s="26" t="str">
        <f>E15</f>
        <v>Statutární město Liberec, nám.Dr.E.Beneše</v>
      </c>
      <c r="G114" s="33"/>
      <c r="H114" s="33"/>
      <c r="I114" s="28" t="s">
        <v>30</v>
      </c>
      <c r="J114" s="31" t="str">
        <f>E21</f>
        <v>Kancelář architektury města, nám.Dr.E.Beneše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5.7" customHeight="1">
      <c r="A115" s="33"/>
      <c r="B115" s="34"/>
      <c r="C115" s="28" t="s">
        <v>28</v>
      </c>
      <c r="D115" s="33"/>
      <c r="E115" s="33"/>
      <c r="F115" s="26" t="str">
        <f>IF(E18="","",E18)</f>
        <v>Vyplň údaj</v>
      </c>
      <c r="G115" s="33"/>
      <c r="H115" s="33"/>
      <c r="I115" s="28" t="s">
        <v>33</v>
      </c>
      <c r="J115" s="31" t="str">
        <f>E24</f>
        <v>PROPOS Liberec s.r.o.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26"/>
      <c r="B117" s="127"/>
      <c r="C117" s="128" t="s">
        <v>187</v>
      </c>
      <c r="D117" s="129" t="s">
        <v>61</v>
      </c>
      <c r="E117" s="129" t="s">
        <v>57</v>
      </c>
      <c r="F117" s="129" t="s">
        <v>58</v>
      </c>
      <c r="G117" s="129" t="s">
        <v>188</v>
      </c>
      <c r="H117" s="129" t="s">
        <v>189</v>
      </c>
      <c r="I117" s="129" t="s">
        <v>190</v>
      </c>
      <c r="J117" s="129" t="s">
        <v>170</v>
      </c>
      <c r="K117" s="130" t="s">
        <v>191</v>
      </c>
      <c r="L117" s="131"/>
      <c r="M117" s="63" t="s">
        <v>1</v>
      </c>
      <c r="N117" s="64" t="s">
        <v>40</v>
      </c>
      <c r="O117" s="64" t="s">
        <v>192</v>
      </c>
      <c r="P117" s="64" t="s">
        <v>193</v>
      </c>
      <c r="Q117" s="64" t="s">
        <v>194</v>
      </c>
      <c r="R117" s="64" t="s">
        <v>195</v>
      </c>
      <c r="S117" s="64" t="s">
        <v>196</v>
      </c>
      <c r="T117" s="65" t="s">
        <v>197</v>
      </c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</row>
    <row r="118" spans="1:65" s="2" customFormat="1" ht="22.9" customHeight="1">
      <c r="A118" s="33"/>
      <c r="B118" s="34"/>
      <c r="C118" s="70" t="s">
        <v>198</v>
      </c>
      <c r="D118" s="33"/>
      <c r="E118" s="33"/>
      <c r="F118" s="33"/>
      <c r="G118" s="33"/>
      <c r="H118" s="33"/>
      <c r="I118" s="33"/>
      <c r="J118" s="132">
        <f>BK118</f>
        <v>0</v>
      </c>
      <c r="K118" s="33"/>
      <c r="L118" s="34"/>
      <c r="M118" s="66"/>
      <c r="N118" s="57"/>
      <c r="O118" s="67"/>
      <c r="P118" s="133">
        <f>P119+P151</f>
        <v>0</v>
      </c>
      <c r="Q118" s="67"/>
      <c r="R118" s="133">
        <f>R119+R151</f>
        <v>0</v>
      </c>
      <c r="S118" s="67"/>
      <c r="T118" s="134">
        <f>T119+T151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75</v>
      </c>
      <c r="AU118" s="18" t="s">
        <v>172</v>
      </c>
      <c r="BK118" s="135">
        <f>BK119+BK151</f>
        <v>0</v>
      </c>
    </row>
    <row r="119" spans="1:65" s="12" customFormat="1" ht="25.9" customHeight="1">
      <c r="B119" s="136"/>
      <c r="D119" s="137" t="s">
        <v>75</v>
      </c>
      <c r="E119" s="138" t="s">
        <v>1736</v>
      </c>
      <c r="F119" s="138" t="s">
        <v>3436</v>
      </c>
      <c r="I119" s="139"/>
      <c r="J119" s="140">
        <f>BK119</f>
        <v>0</v>
      </c>
      <c r="L119" s="136"/>
      <c r="M119" s="141"/>
      <c r="N119" s="142"/>
      <c r="O119" s="142"/>
      <c r="P119" s="143">
        <f>SUM(P120:P150)</f>
        <v>0</v>
      </c>
      <c r="Q119" s="142"/>
      <c r="R119" s="143">
        <f>SUM(R120:R150)</f>
        <v>0</v>
      </c>
      <c r="S119" s="142"/>
      <c r="T119" s="144">
        <f>SUM(T120:T150)</f>
        <v>0</v>
      </c>
      <c r="AR119" s="137" t="s">
        <v>82</v>
      </c>
      <c r="AT119" s="145" t="s">
        <v>75</v>
      </c>
      <c r="AU119" s="145" t="s">
        <v>76</v>
      </c>
      <c r="AY119" s="137" t="s">
        <v>201</v>
      </c>
      <c r="BK119" s="146">
        <f>SUM(BK120:BK150)</f>
        <v>0</v>
      </c>
    </row>
    <row r="120" spans="1:65" s="2" customFormat="1" ht="16.5" customHeight="1">
      <c r="A120" s="33"/>
      <c r="B120" s="149"/>
      <c r="C120" s="150" t="s">
        <v>82</v>
      </c>
      <c r="D120" s="150" t="s">
        <v>203</v>
      </c>
      <c r="E120" s="151" t="s">
        <v>3437</v>
      </c>
      <c r="F120" s="152" t="s">
        <v>3438</v>
      </c>
      <c r="G120" s="153" t="s">
        <v>721</v>
      </c>
      <c r="H120" s="154">
        <v>1</v>
      </c>
      <c r="I120" s="155"/>
      <c r="J120" s="156">
        <f t="shared" ref="J120:J150" si="0">ROUND(I120*H120,2)</f>
        <v>0</v>
      </c>
      <c r="K120" s="152" t="s">
        <v>1</v>
      </c>
      <c r="L120" s="34"/>
      <c r="M120" s="157" t="s">
        <v>1</v>
      </c>
      <c r="N120" s="158" t="s">
        <v>41</v>
      </c>
      <c r="O120" s="59"/>
      <c r="P120" s="159">
        <f t="shared" ref="P120:P150" si="1">O120*H120</f>
        <v>0</v>
      </c>
      <c r="Q120" s="159">
        <v>0</v>
      </c>
      <c r="R120" s="159">
        <f t="shared" ref="R120:R150" si="2">Q120*H120</f>
        <v>0</v>
      </c>
      <c r="S120" s="159">
        <v>0</v>
      </c>
      <c r="T120" s="160">
        <f t="shared" ref="T120:T150" si="3"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61" t="s">
        <v>126</v>
      </c>
      <c r="AT120" s="161" t="s">
        <v>203</v>
      </c>
      <c r="AU120" s="161" t="s">
        <v>82</v>
      </c>
      <c r="AY120" s="18" t="s">
        <v>201</v>
      </c>
      <c r="BE120" s="162">
        <f t="shared" ref="BE120:BE150" si="4">IF(N120="základní",J120,0)</f>
        <v>0</v>
      </c>
      <c r="BF120" s="162">
        <f t="shared" ref="BF120:BF150" si="5">IF(N120="snížená",J120,0)</f>
        <v>0</v>
      </c>
      <c r="BG120" s="162">
        <f t="shared" ref="BG120:BG150" si="6">IF(N120="zákl. přenesená",J120,0)</f>
        <v>0</v>
      </c>
      <c r="BH120" s="162">
        <f t="shared" ref="BH120:BH150" si="7">IF(N120="sníž. přenesená",J120,0)</f>
        <v>0</v>
      </c>
      <c r="BI120" s="162">
        <f t="shared" ref="BI120:BI150" si="8">IF(N120="nulová",J120,0)</f>
        <v>0</v>
      </c>
      <c r="BJ120" s="18" t="s">
        <v>82</v>
      </c>
      <c r="BK120" s="162">
        <f t="shared" ref="BK120:BK150" si="9">ROUND(I120*H120,2)</f>
        <v>0</v>
      </c>
      <c r="BL120" s="18" t="s">
        <v>126</v>
      </c>
      <c r="BM120" s="161" t="s">
        <v>84</v>
      </c>
    </row>
    <row r="121" spans="1:65" s="2" customFormat="1" ht="16.5" customHeight="1">
      <c r="A121" s="33"/>
      <c r="B121" s="149"/>
      <c r="C121" s="150" t="s">
        <v>84</v>
      </c>
      <c r="D121" s="150" t="s">
        <v>203</v>
      </c>
      <c r="E121" s="151" t="s">
        <v>3439</v>
      </c>
      <c r="F121" s="152" t="s">
        <v>3440</v>
      </c>
      <c r="G121" s="153" t="s">
        <v>721</v>
      </c>
      <c r="H121" s="154">
        <v>1</v>
      </c>
      <c r="I121" s="155"/>
      <c r="J121" s="156">
        <f t="shared" si="0"/>
        <v>0</v>
      </c>
      <c r="K121" s="152" t="s">
        <v>1</v>
      </c>
      <c r="L121" s="34"/>
      <c r="M121" s="157" t="s">
        <v>1</v>
      </c>
      <c r="N121" s="158" t="s">
        <v>41</v>
      </c>
      <c r="O121" s="59"/>
      <c r="P121" s="159">
        <f t="shared" si="1"/>
        <v>0</v>
      </c>
      <c r="Q121" s="159">
        <v>0</v>
      </c>
      <c r="R121" s="159">
        <f t="shared" si="2"/>
        <v>0</v>
      </c>
      <c r="S121" s="159">
        <v>0</v>
      </c>
      <c r="T121" s="160">
        <f t="shared" si="3"/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61" t="s">
        <v>126</v>
      </c>
      <c r="AT121" s="161" t="s">
        <v>203</v>
      </c>
      <c r="AU121" s="161" t="s">
        <v>82</v>
      </c>
      <c r="AY121" s="18" t="s">
        <v>201</v>
      </c>
      <c r="BE121" s="162">
        <f t="shared" si="4"/>
        <v>0</v>
      </c>
      <c r="BF121" s="162">
        <f t="shared" si="5"/>
        <v>0</v>
      </c>
      <c r="BG121" s="162">
        <f t="shared" si="6"/>
        <v>0</v>
      </c>
      <c r="BH121" s="162">
        <f t="shared" si="7"/>
        <v>0</v>
      </c>
      <c r="BI121" s="162">
        <f t="shared" si="8"/>
        <v>0</v>
      </c>
      <c r="BJ121" s="18" t="s">
        <v>82</v>
      </c>
      <c r="BK121" s="162">
        <f t="shared" si="9"/>
        <v>0</v>
      </c>
      <c r="BL121" s="18" t="s">
        <v>126</v>
      </c>
      <c r="BM121" s="161" t="s">
        <v>126</v>
      </c>
    </row>
    <row r="122" spans="1:65" s="2" customFormat="1" ht="16.5" customHeight="1">
      <c r="A122" s="33"/>
      <c r="B122" s="149"/>
      <c r="C122" s="150" t="s">
        <v>97</v>
      </c>
      <c r="D122" s="150" t="s">
        <v>203</v>
      </c>
      <c r="E122" s="151" t="s">
        <v>3441</v>
      </c>
      <c r="F122" s="152" t="s">
        <v>3442</v>
      </c>
      <c r="G122" s="153" t="s">
        <v>721</v>
      </c>
      <c r="H122" s="154">
        <v>2</v>
      </c>
      <c r="I122" s="155"/>
      <c r="J122" s="156">
        <f t="shared" si="0"/>
        <v>0</v>
      </c>
      <c r="K122" s="152" t="s">
        <v>1</v>
      </c>
      <c r="L122" s="34"/>
      <c r="M122" s="157" t="s">
        <v>1</v>
      </c>
      <c r="N122" s="158" t="s">
        <v>41</v>
      </c>
      <c r="O122" s="59"/>
      <c r="P122" s="159">
        <f t="shared" si="1"/>
        <v>0</v>
      </c>
      <c r="Q122" s="159">
        <v>0</v>
      </c>
      <c r="R122" s="159">
        <f t="shared" si="2"/>
        <v>0</v>
      </c>
      <c r="S122" s="159">
        <v>0</v>
      </c>
      <c r="T122" s="160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61" t="s">
        <v>126</v>
      </c>
      <c r="AT122" s="161" t="s">
        <v>203</v>
      </c>
      <c r="AU122" s="161" t="s">
        <v>82</v>
      </c>
      <c r="AY122" s="18" t="s">
        <v>201</v>
      </c>
      <c r="BE122" s="162">
        <f t="shared" si="4"/>
        <v>0</v>
      </c>
      <c r="BF122" s="162">
        <f t="shared" si="5"/>
        <v>0</v>
      </c>
      <c r="BG122" s="162">
        <f t="shared" si="6"/>
        <v>0</v>
      </c>
      <c r="BH122" s="162">
        <f t="shared" si="7"/>
        <v>0</v>
      </c>
      <c r="BI122" s="162">
        <f t="shared" si="8"/>
        <v>0</v>
      </c>
      <c r="BJ122" s="18" t="s">
        <v>82</v>
      </c>
      <c r="BK122" s="162">
        <f t="shared" si="9"/>
        <v>0</v>
      </c>
      <c r="BL122" s="18" t="s">
        <v>126</v>
      </c>
      <c r="BM122" s="161" t="s">
        <v>222</v>
      </c>
    </row>
    <row r="123" spans="1:65" s="2" customFormat="1" ht="16.5" customHeight="1">
      <c r="A123" s="33"/>
      <c r="B123" s="149"/>
      <c r="C123" s="150" t="s">
        <v>126</v>
      </c>
      <c r="D123" s="150" t="s">
        <v>203</v>
      </c>
      <c r="E123" s="151" t="s">
        <v>3443</v>
      </c>
      <c r="F123" s="152" t="s">
        <v>3444</v>
      </c>
      <c r="G123" s="153" t="s">
        <v>721</v>
      </c>
      <c r="H123" s="154">
        <v>1</v>
      </c>
      <c r="I123" s="155"/>
      <c r="J123" s="156">
        <f t="shared" si="0"/>
        <v>0</v>
      </c>
      <c r="K123" s="152" t="s">
        <v>1</v>
      </c>
      <c r="L123" s="34"/>
      <c r="M123" s="157" t="s">
        <v>1</v>
      </c>
      <c r="N123" s="158" t="s">
        <v>41</v>
      </c>
      <c r="O123" s="59"/>
      <c r="P123" s="159">
        <f t="shared" si="1"/>
        <v>0</v>
      </c>
      <c r="Q123" s="159">
        <v>0</v>
      </c>
      <c r="R123" s="159">
        <f t="shared" si="2"/>
        <v>0</v>
      </c>
      <c r="S123" s="159">
        <v>0</v>
      </c>
      <c r="T123" s="160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61" t="s">
        <v>126</v>
      </c>
      <c r="AT123" s="161" t="s">
        <v>203</v>
      </c>
      <c r="AU123" s="161" t="s">
        <v>82</v>
      </c>
      <c r="AY123" s="18" t="s">
        <v>201</v>
      </c>
      <c r="BE123" s="162">
        <f t="shared" si="4"/>
        <v>0</v>
      </c>
      <c r="BF123" s="162">
        <f t="shared" si="5"/>
        <v>0</v>
      </c>
      <c r="BG123" s="162">
        <f t="shared" si="6"/>
        <v>0</v>
      </c>
      <c r="BH123" s="162">
        <f t="shared" si="7"/>
        <v>0</v>
      </c>
      <c r="BI123" s="162">
        <f t="shared" si="8"/>
        <v>0</v>
      </c>
      <c r="BJ123" s="18" t="s">
        <v>82</v>
      </c>
      <c r="BK123" s="162">
        <f t="shared" si="9"/>
        <v>0</v>
      </c>
      <c r="BL123" s="18" t="s">
        <v>126</v>
      </c>
      <c r="BM123" s="161" t="s">
        <v>216</v>
      </c>
    </row>
    <row r="124" spans="1:65" s="2" customFormat="1" ht="16.5" customHeight="1">
      <c r="A124" s="33"/>
      <c r="B124" s="149"/>
      <c r="C124" s="150" t="s">
        <v>229</v>
      </c>
      <c r="D124" s="150" t="s">
        <v>203</v>
      </c>
      <c r="E124" s="151" t="s">
        <v>3445</v>
      </c>
      <c r="F124" s="152" t="s">
        <v>3446</v>
      </c>
      <c r="G124" s="153" t="s">
        <v>556</v>
      </c>
      <c r="H124" s="154">
        <v>220</v>
      </c>
      <c r="I124" s="155"/>
      <c r="J124" s="156">
        <f t="shared" si="0"/>
        <v>0</v>
      </c>
      <c r="K124" s="152" t="s">
        <v>1</v>
      </c>
      <c r="L124" s="34"/>
      <c r="M124" s="157" t="s">
        <v>1</v>
      </c>
      <c r="N124" s="158" t="s">
        <v>41</v>
      </c>
      <c r="O124" s="59"/>
      <c r="P124" s="159">
        <f t="shared" si="1"/>
        <v>0</v>
      </c>
      <c r="Q124" s="159">
        <v>0</v>
      </c>
      <c r="R124" s="159">
        <f t="shared" si="2"/>
        <v>0</v>
      </c>
      <c r="S124" s="159">
        <v>0</v>
      </c>
      <c r="T124" s="160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61" t="s">
        <v>126</v>
      </c>
      <c r="AT124" s="161" t="s">
        <v>203</v>
      </c>
      <c r="AU124" s="161" t="s">
        <v>82</v>
      </c>
      <c r="AY124" s="18" t="s">
        <v>201</v>
      </c>
      <c r="BE124" s="162">
        <f t="shared" si="4"/>
        <v>0</v>
      </c>
      <c r="BF124" s="162">
        <f t="shared" si="5"/>
        <v>0</v>
      </c>
      <c r="BG124" s="162">
        <f t="shared" si="6"/>
        <v>0</v>
      </c>
      <c r="BH124" s="162">
        <f t="shared" si="7"/>
        <v>0</v>
      </c>
      <c r="BI124" s="162">
        <f t="shared" si="8"/>
        <v>0</v>
      </c>
      <c r="BJ124" s="18" t="s">
        <v>82</v>
      </c>
      <c r="BK124" s="162">
        <f t="shared" si="9"/>
        <v>0</v>
      </c>
      <c r="BL124" s="18" t="s">
        <v>126</v>
      </c>
      <c r="BM124" s="161" t="s">
        <v>233</v>
      </c>
    </row>
    <row r="125" spans="1:65" s="2" customFormat="1" ht="16.5" customHeight="1">
      <c r="A125" s="33"/>
      <c r="B125" s="149"/>
      <c r="C125" s="150" t="s">
        <v>222</v>
      </c>
      <c r="D125" s="150" t="s">
        <v>203</v>
      </c>
      <c r="E125" s="151" t="s">
        <v>3447</v>
      </c>
      <c r="F125" s="152" t="s">
        <v>3448</v>
      </c>
      <c r="G125" s="153" t="s">
        <v>721</v>
      </c>
      <c r="H125" s="154">
        <v>1</v>
      </c>
      <c r="I125" s="155"/>
      <c r="J125" s="156">
        <f t="shared" si="0"/>
        <v>0</v>
      </c>
      <c r="K125" s="152" t="s">
        <v>1</v>
      </c>
      <c r="L125" s="34"/>
      <c r="M125" s="157" t="s">
        <v>1</v>
      </c>
      <c r="N125" s="158" t="s">
        <v>41</v>
      </c>
      <c r="O125" s="59"/>
      <c r="P125" s="159">
        <f t="shared" si="1"/>
        <v>0</v>
      </c>
      <c r="Q125" s="159">
        <v>0</v>
      </c>
      <c r="R125" s="159">
        <f t="shared" si="2"/>
        <v>0</v>
      </c>
      <c r="S125" s="159">
        <v>0</v>
      </c>
      <c r="T125" s="160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1" t="s">
        <v>126</v>
      </c>
      <c r="AT125" s="161" t="s">
        <v>203</v>
      </c>
      <c r="AU125" s="161" t="s">
        <v>82</v>
      </c>
      <c r="AY125" s="18" t="s">
        <v>201</v>
      </c>
      <c r="BE125" s="162">
        <f t="shared" si="4"/>
        <v>0</v>
      </c>
      <c r="BF125" s="162">
        <f t="shared" si="5"/>
        <v>0</v>
      </c>
      <c r="BG125" s="162">
        <f t="shared" si="6"/>
        <v>0</v>
      </c>
      <c r="BH125" s="162">
        <f t="shared" si="7"/>
        <v>0</v>
      </c>
      <c r="BI125" s="162">
        <f t="shared" si="8"/>
        <v>0</v>
      </c>
      <c r="BJ125" s="18" t="s">
        <v>82</v>
      </c>
      <c r="BK125" s="162">
        <f t="shared" si="9"/>
        <v>0</v>
      </c>
      <c r="BL125" s="18" t="s">
        <v>126</v>
      </c>
      <c r="BM125" s="161" t="s">
        <v>8</v>
      </c>
    </row>
    <row r="126" spans="1:65" s="2" customFormat="1" ht="16.5" customHeight="1">
      <c r="A126" s="33"/>
      <c r="B126" s="149"/>
      <c r="C126" s="150" t="s">
        <v>244</v>
      </c>
      <c r="D126" s="150" t="s">
        <v>203</v>
      </c>
      <c r="E126" s="151" t="s">
        <v>3449</v>
      </c>
      <c r="F126" s="152" t="s">
        <v>3450</v>
      </c>
      <c r="G126" s="153" t="s">
        <v>721</v>
      </c>
      <c r="H126" s="154">
        <v>2</v>
      </c>
      <c r="I126" s="155"/>
      <c r="J126" s="156">
        <f t="shared" si="0"/>
        <v>0</v>
      </c>
      <c r="K126" s="152" t="s">
        <v>1</v>
      </c>
      <c r="L126" s="34"/>
      <c r="M126" s="157" t="s">
        <v>1</v>
      </c>
      <c r="N126" s="158" t="s">
        <v>41</v>
      </c>
      <c r="O126" s="59"/>
      <c r="P126" s="159">
        <f t="shared" si="1"/>
        <v>0</v>
      </c>
      <c r="Q126" s="159">
        <v>0</v>
      </c>
      <c r="R126" s="159">
        <f t="shared" si="2"/>
        <v>0</v>
      </c>
      <c r="S126" s="159">
        <v>0</v>
      </c>
      <c r="T126" s="160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1" t="s">
        <v>126</v>
      </c>
      <c r="AT126" s="161" t="s">
        <v>203</v>
      </c>
      <c r="AU126" s="161" t="s">
        <v>82</v>
      </c>
      <c r="AY126" s="18" t="s">
        <v>201</v>
      </c>
      <c r="BE126" s="162">
        <f t="shared" si="4"/>
        <v>0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8" t="s">
        <v>82</v>
      </c>
      <c r="BK126" s="162">
        <f t="shared" si="9"/>
        <v>0</v>
      </c>
      <c r="BL126" s="18" t="s">
        <v>126</v>
      </c>
      <c r="BM126" s="161" t="s">
        <v>247</v>
      </c>
    </row>
    <row r="127" spans="1:65" s="2" customFormat="1" ht="16.5" customHeight="1">
      <c r="A127" s="33"/>
      <c r="B127" s="149"/>
      <c r="C127" s="150" t="s">
        <v>216</v>
      </c>
      <c r="D127" s="150" t="s">
        <v>203</v>
      </c>
      <c r="E127" s="151" t="s">
        <v>3451</v>
      </c>
      <c r="F127" s="152" t="s">
        <v>3452</v>
      </c>
      <c r="G127" s="153" t="s">
        <v>721</v>
      </c>
      <c r="H127" s="154">
        <v>2</v>
      </c>
      <c r="I127" s="155"/>
      <c r="J127" s="156">
        <f t="shared" si="0"/>
        <v>0</v>
      </c>
      <c r="K127" s="152" t="s">
        <v>1</v>
      </c>
      <c r="L127" s="34"/>
      <c r="M127" s="157" t="s">
        <v>1</v>
      </c>
      <c r="N127" s="158" t="s">
        <v>41</v>
      </c>
      <c r="O127" s="59"/>
      <c r="P127" s="159">
        <f t="shared" si="1"/>
        <v>0</v>
      </c>
      <c r="Q127" s="159">
        <v>0</v>
      </c>
      <c r="R127" s="159">
        <f t="shared" si="2"/>
        <v>0</v>
      </c>
      <c r="S127" s="159">
        <v>0</v>
      </c>
      <c r="T127" s="160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1" t="s">
        <v>126</v>
      </c>
      <c r="AT127" s="161" t="s">
        <v>203</v>
      </c>
      <c r="AU127" s="161" t="s">
        <v>82</v>
      </c>
      <c r="AY127" s="18" t="s">
        <v>201</v>
      </c>
      <c r="BE127" s="162">
        <f t="shared" si="4"/>
        <v>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8" t="s">
        <v>82</v>
      </c>
      <c r="BK127" s="162">
        <f t="shared" si="9"/>
        <v>0</v>
      </c>
      <c r="BL127" s="18" t="s">
        <v>126</v>
      </c>
      <c r="BM127" s="161" t="s">
        <v>250</v>
      </c>
    </row>
    <row r="128" spans="1:65" s="2" customFormat="1" ht="16.5" customHeight="1">
      <c r="A128" s="33"/>
      <c r="B128" s="149"/>
      <c r="C128" s="150" t="s">
        <v>227</v>
      </c>
      <c r="D128" s="150" t="s">
        <v>203</v>
      </c>
      <c r="E128" s="151" t="s">
        <v>3453</v>
      </c>
      <c r="F128" s="152" t="s">
        <v>3454</v>
      </c>
      <c r="G128" s="153" t="s">
        <v>556</v>
      </c>
      <c r="H128" s="154">
        <v>100</v>
      </c>
      <c r="I128" s="155"/>
      <c r="J128" s="156">
        <f t="shared" si="0"/>
        <v>0</v>
      </c>
      <c r="K128" s="152" t="s">
        <v>1</v>
      </c>
      <c r="L128" s="34"/>
      <c r="M128" s="157" t="s">
        <v>1</v>
      </c>
      <c r="N128" s="158" t="s">
        <v>41</v>
      </c>
      <c r="O128" s="59"/>
      <c r="P128" s="159">
        <f t="shared" si="1"/>
        <v>0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126</v>
      </c>
      <c r="AT128" s="161" t="s">
        <v>203</v>
      </c>
      <c r="AU128" s="161" t="s">
        <v>82</v>
      </c>
      <c r="AY128" s="18" t="s">
        <v>201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8" t="s">
        <v>82</v>
      </c>
      <c r="BK128" s="162">
        <f t="shared" si="9"/>
        <v>0</v>
      </c>
      <c r="BL128" s="18" t="s">
        <v>126</v>
      </c>
      <c r="BM128" s="161" t="s">
        <v>254</v>
      </c>
    </row>
    <row r="129" spans="1:65" s="2" customFormat="1" ht="16.5" customHeight="1">
      <c r="A129" s="33"/>
      <c r="B129" s="149"/>
      <c r="C129" s="150" t="s">
        <v>233</v>
      </c>
      <c r="D129" s="150" t="s">
        <v>203</v>
      </c>
      <c r="E129" s="151" t="s">
        <v>3455</v>
      </c>
      <c r="F129" s="152" t="s">
        <v>3456</v>
      </c>
      <c r="G129" s="153" t="s">
        <v>556</v>
      </c>
      <c r="H129" s="154">
        <v>140</v>
      </c>
      <c r="I129" s="155"/>
      <c r="J129" s="156">
        <f t="shared" si="0"/>
        <v>0</v>
      </c>
      <c r="K129" s="152" t="s">
        <v>1</v>
      </c>
      <c r="L129" s="34"/>
      <c r="M129" s="157" t="s">
        <v>1</v>
      </c>
      <c r="N129" s="158" t="s">
        <v>41</v>
      </c>
      <c r="O129" s="59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126</v>
      </c>
      <c r="AT129" s="161" t="s">
        <v>203</v>
      </c>
      <c r="AU129" s="161" t="s">
        <v>82</v>
      </c>
      <c r="AY129" s="18" t="s">
        <v>201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8" t="s">
        <v>82</v>
      </c>
      <c r="BK129" s="162">
        <f t="shared" si="9"/>
        <v>0</v>
      </c>
      <c r="BL129" s="18" t="s">
        <v>126</v>
      </c>
      <c r="BM129" s="161" t="s">
        <v>258</v>
      </c>
    </row>
    <row r="130" spans="1:65" s="2" customFormat="1" ht="16.5" customHeight="1">
      <c r="A130" s="33"/>
      <c r="B130" s="149"/>
      <c r="C130" s="150" t="s">
        <v>264</v>
      </c>
      <c r="D130" s="150" t="s">
        <v>203</v>
      </c>
      <c r="E130" s="151" t="s">
        <v>3457</v>
      </c>
      <c r="F130" s="152" t="s">
        <v>3458</v>
      </c>
      <c r="G130" s="153" t="s">
        <v>556</v>
      </c>
      <c r="H130" s="154">
        <v>25</v>
      </c>
      <c r="I130" s="155"/>
      <c r="J130" s="156">
        <f t="shared" si="0"/>
        <v>0</v>
      </c>
      <c r="K130" s="152" t="s">
        <v>1</v>
      </c>
      <c r="L130" s="34"/>
      <c r="M130" s="157" t="s">
        <v>1</v>
      </c>
      <c r="N130" s="158" t="s">
        <v>41</v>
      </c>
      <c r="O130" s="59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126</v>
      </c>
      <c r="AT130" s="161" t="s">
        <v>203</v>
      </c>
      <c r="AU130" s="161" t="s">
        <v>82</v>
      </c>
      <c r="AY130" s="18" t="s">
        <v>201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8" t="s">
        <v>82</v>
      </c>
      <c r="BK130" s="162">
        <f t="shared" si="9"/>
        <v>0</v>
      </c>
      <c r="BL130" s="18" t="s">
        <v>126</v>
      </c>
      <c r="BM130" s="161" t="s">
        <v>267</v>
      </c>
    </row>
    <row r="131" spans="1:65" s="2" customFormat="1" ht="21.75" customHeight="1">
      <c r="A131" s="33"/>
      <c r="B131" s="149"/>
      <c r="C131" s="150" t="s">
        <v>8</v>
      </c>
      <c r="D131" s="150" t="s">
        <v>203</v>
      </c>
      <c r="E131" s="151" t="s">
        <v>3459</v>
      </c>
      <c r="F131" s="152" t="s">
        <v>3460</v>
      </c>
      <c r="G131" s="153" t="s">
        <v>556</v>
      </c>
      <c r="H131" s="154">
        <v>15</v>
      </c>
      <c r="I131" s="155"/>
      <c r="J131" s="156">
        <f t="shared" si="0"/>
        <v>0</v>
      </c>
      <c r="K131" s="152" t="s">
        <v>1</v>
      </c>
      <c r="L131" s="34"/>
      <c r="M131" s="157" t="s">
        <v>1</v>
      </c>
      <c r="N131" s="158" t="s">
        <v>41</v>
      </c>
      <c r="O131" s="59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126</v>
      </c>
      <c r="AT131" s="161" t="s">
        <v>203</v>
      </c>
      <c r="AU131" s="161" t="s">
        <v>82</v>
      </c>
      <c r="AY131" s="18" t="s">
        <v>201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8" t="s">
        <v>82</v>
      </c>
      <c r="BK131" s="162">
        <f t="shared" si="9"/>
        <v>0</v>
      </c>
      <c r="BL131" s="18" t="s">
        <v>126</v>
      </c>
      <c r="BM131" s="161" t="s">
        <v>273</v>
      </c>
    </row>
    <row r="132" spans="1:65" s="2" customFormat="1" ht="16.5" customHeight="1">
      <c r="A132" s="33"/>
      <c r="B132" s="149"/>
      <c r="C132" s="150" t="s">
        <v>277</v>
      </c>
      <c r="D132" s="150" t="s">
        <v>203</v>
      </c>
      <c r="E132" s="151" t="s">
        <v>3461</v>
      </c>
      <c r="F132" s="152" t="s">
        <v>3462</v>
      </c>
      <c r="G132" s="153" t="s">
        <v>721</v>
      </c>
      <c r="H132" s="154">
        <v>3</v>
      </c>
      <c r="I132" s="155"/>
      <c r="J132" s="156">
        <f t="shared" si="0"/>
        <v>0</v>
      </c>
      <c r="K132" s="152" t="s">
        <v>1</v>
      </c>
      <c r="L132" s="34"/>
      <c r="M132" s="157" t="s">
        <v>1</v>
      </c>
      <c r="N132" s="158" t="s">
        <v>41</v>
      </c>
      <c r="O132" s="59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126</v>
      </c>
      <c r="AT132" s="161" t="s">
        <v>203</v>
      </c>
      <c r="AU132" s="161" t="s">
        <v>82</v>
      </c>
      <c r="AY132" s="18" t="s">
        <v>201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8" t="s">
        <v>82</v>
      </c>
      <c r="BK132" s="162">
        <f t="shared" si="9"/>
        <v>0</v>
      </c>
      <c r="BL132" s="18" t="s">
        <v>126</v>
      </c>
      <c r="BM132" s="161" t="s">
        <v>279</v>
      </c>
    </row>
    <row r="133" spans="1:65" s="2" customFormat="1" ht="24.2" customHeight="1">
      <c r="A133" s="33"/>
      <c r="B133" s="149"/>
      <c r="C133" s="150" t="s">
        <v>247</v>
      </c>
      <c r="D133" s="150" t="s">
        <v>203</v>
      </c>
      <c r="E133" s="151" t="s">
        <v>3463</v>
      </c>
      <c r="F133" s="152" t="s">
        <v>3464</v>
      </c>
      <c r="G133" s="153" t="s">
        <v>556</v>
      </c>
      <c r="H133" s="154">
        <v>25</v>
      </c>
      <c r="I133" s="155"/>
      <c r="J133" s="156">
        <f t="shared" si="0"/>
        <v>0</v>
      </c>
      <c r="K133" s="152" t="s">
        <v>1</v>
      </c>
      <c r="L133" s="34"/>
      <c r="M133" s="157" t="s">
        <v>1</v>
      </c>
      <c r="N133" s="158" t="s">
        <v>41</v>
      </c>
      <c r="O133" s="59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126</v>
      </c>
      <c r="AT133" s="161" t="s">
        <v>203</v>
      </c>
      <c r="AU133" s="161" t="s">
        <v>82</v>
      </c>
      <c r="AY133" s="18" t="s">
        <v>201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8" t="s">
        <v>82</v>
      </c>
      <c r="BK133" s="162">
        <f t="shared" si="9"/>
        <v>0</v>
      </c>
      <c r="BL133" s="18" t="s">
        <v>126</v>
      </c>
      <c r="BM133" s="161" t="s">
        <v>286</v>
      </c>
    </row>
    <row r="134" spans="1:65" s="2" customFormat="1" ht="16.5" customHeight="1">
      <c r="A134" s="33"/>
      <c r="B134" s="149"/>
      <c r="C134" s="150" t="s">
        <v>290</v>
      </c>
      <c r="D134" s="150" t="s">
        <v>203</v>
      </c>
      <c r="E134" s="151" t="s">
        <v>3465</v>
      </c>
      <c r="F134" s="152" t="s">
        <v>3466</v>
      </c>
      <c r="G134" s="153" t="s">
        <v>721</v>
      </c>
      <c r="H134" s="154">
        <v>4</v>
      </c>
      <c r="I134" s="155"/>
      <c r="J134" s="156">
        <f t="shared" si="0"/>
        <v>0</v>
      </c>
      <c r="K134" s="152" t="s">
        <v>1</v>
      </c>
      <c r="L134" s="34"/>
      <c r="M134" s="157" t="s">
        <v>1</v>
      </c>
      <c r="N134" s="158" t="s">
        <v>41</v>
      </c>
      <c r="O134" s="59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126</v>
      </c>
      <c r="AT134" s="161" t="s">
        <v>203</v>
      </c>
      <c r="AU134" s="161" t="s">
        <v>82</v>
      </c>
      <c r="AY134" s="18" t="s">
        <v>201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8" t="s">
        <v>82</v>
      </c>
      <c r="BK134" s="162">
        <f t="shared" si="9"/>
        <v>0</v>
      </c>
      <c r="BL134" s="18" t="s">
        <v>126</v>
      </c>
      <c r="BM134" s="161" t="s">
        <v>292</v>
      </c>
    </row>
    <row r="135" spans="1:65" s="2" customFormat="1" ht="16.5" customHeight="1">
      <c r="A135" s="33"/>
      <c r="B135" s="149"/>
      <c r="C135" s="150" t="s">
        <v>250</v>
      </c>
      <c r="D135" s="150" t="s">
        <v>203</v>
      </c>
      <c r="E135" s="151" t="s">
        <v>3467</v>
      </c>
      <c r="F135" s="152" t="s">
        <v>3468</v>
      </c>
      <c r="G135" s="153" t="s">
        <v>721</v>
      </c>
      <c r="H135" s="154">
        <v>2</v>
      </c>
      <c r="I135" s="155"/>
      <c r="J135" s="156">
        <f t="shared" si="0"/>
        <v>0</v>
      </c>
      <c r="K135" s="152" t="s">
        <v>1</v>
      </c>
      <c r="L135" s="34"/>
      <c r="M135" s="157" t="s">
        <v>1</v>
      </c>
      <c r="N135" s="158" t="s">
        <v>41</v>
      </c>
      <c r="O135" s="59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126</v>
      </c>
      <c r="AT135" s="161" t="s">
        <v>203</v>
      </c>
      <c r="AU135" s="161" t="s">
        <v>82</v>
      </c>
      <c r="AY135" s="18" t="s">
        <v>201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8" t="s">
        <v>82</v>
      </c>
      <c r="BK135" s="162">
        <f t="shared" si="9"/>
        <v>0</v>
      </c>
      <c r="BL135" s="18" t="s">
        <v>126</v>
      </c>
      <c r="BM135" s="161" t="s">
        <v>297</v>
      </c>
    </row>
    <row r="136" spans="1:65" s="2" customFormat="1" ht="16.5" customHeight="1">
      <c r="A136" s="33"/>
      <c r="B136" s="149"/>
      <c r="C136" s="150" t="s">
        <v>412</v>
      </c>
      <c r="D136" s="150" t="s">
        <v>203</v>
      </c>
      <c r="E136" s="151" t="s">
        <v>3469</v>
      </c>
      <c r="F136" s="152" t="s">
        <v>3470</v>
      </c>
      <c r="G136" s="153" t="s">
        <v>721</v>
      </c>
      <c r="H136" s="154">
        <v>2</v>
      </c>
      <c r="I136" s="155"/>
      <c r="J136" s="156">
        <f t="shared" si="0"/>
        <v>0</v>
      </c>
      <c r="K136" s="152" t="s">
        <v>1</v>
      </c>
      <c r="L136" s="34"/>
      <c r="M136" s="157" t="s">
        <v>1</v>
      </c>
      <c r="N136" s="158" t="s">
        <v>41</v>
      </c>
      <c r="O136" s="59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126</v>
      </c>
      <c r="AT136" s="161" t="s">
        <v>203</v>
      </c>
      <c r="AU136" s="161" t="s">
        <v>82</v>
      </c>
      <c r="AY136" s="18" t="s">
        <v>201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8" t="s">
        <v>82</v>
      </c>
      <c r="BK136" s="162">
        <f t="shared" si="9"/>
        <v>0</v>
      </c>
      <c r="BL136" s="18" t="s">
        <v>126</v>
      </c>
      <c r="BM136" s="161" t="s">
        <v>498</v>
      </c>
    </row>
    <row r="137" spans="1:65" s="2" customFormat="1" ht="16.5" customHeight="1">
      <c r="A137" s="33"/>
      <c r="B137" s="149"/>
      <c r="C137" s="150" t="s">
        <v>254</v>
      </c>
      <c r="D137" s="150" t="s">
        <v>203</v>
      </c>
      <c r="E137" s="151" t="s">
        <v>3471</v>
      </c>
      <c r="F137" s="152" t="s">
        <v>3472</v>
      </c>
      <c r="G137" s="153" t="s">
        <v>556</v>
      </c>
      <c r="H137" s="154">
        <v>50</v>
      </c>
      <c r="I137" s="155"/>
      <c r="J137" s="156">
        <f t="shared" si="0"/>
        <v>0</v>
      </c>
      <c r="K137" s="152" t="s">
        <v>1</v>
      </c>
      <c r="L137" s="34"/>
      <c r="M137" s="157" t="s">
        <v>1</v>
      </c>
      <c r="N137" s="158" t="s">
        <v>41</v>
      </c>
      <c r="O137" s="59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126</v>
      </c>
      <c r="AT137" s="161" t="s">
        <v>203</v>
      </c>
      <c r="AU137" s="161" t="s">
        <v>82</v>
      </c>
      <c r="AY137" s="18" t="s">
        <v>201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8" t="s">
        <v>82</v>
      </c>
      <c r="BK137" s="162">
        <f t="shared" si="9"/>
        <v>0</v>
      </c>
      <c r="BL137" s="18" t="s">
        <v>126</v>
      </c>
      <c r="BM137" s="161" t="s">
        <v>508</v>
      </c>
    </row>
    <row r="138" spans="1:65" s="2" customFormat="1" ht="16.5" customHeight="1">
      <c r="A138" s="33"/>
      <c r="B138" s="149"/>
      <c r="C138" s="150" t="s">
        <v>421</v>
      </c>
      <c r="D138" s="150" t="s">
        <v>203</v>
      </c>
      <c r="E138" s="151" t="s">
        <v>3473</v>
      </c>
      <c r="F138" s="152" t="s">
        <v>3474</v>
      </c>
      <c r="G138" s="153" t="s">
        <v>721</v>
      </c>
      <c r="H138" s="154">
        <v>1</v>
      </c>
      <c r="I138" s="155"/>
      <c r="J138" s="156">
        <f t="shared" si="0"/>
        <v>0</v>
      </c>
      <c r="K138" s="152" t="s">
        <v>1</v>
      </c>
      <c r="L138" s="34"/>
      <c r="M138" s="157" t="s">
        <v>1</v>
      </c>
      <c r="N138" s="158" t="s">
        <v>41</v>
      </c>
      <c r="O138" s="59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126</v>
      </c>
      <c r="AT138" s="161" t="s">
        <v>203</v>
      </c>
      <c r="AU138" s="161" t="s">
        <v>82</v>
      </c>
      <c r="AY138" s="18" t="s">
        <v>201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8" t="s">
        <v>82</v>
      </c>
      <c r="BK138" s="162">
        <f t="shared" si="9"/>
        <v>0</v>
      </c>
      <c r="BL138" s="18" t="s">
        <v>126</v>
      </c>
      <c r="BM138" s="161" t="s">
        <v>518</v>
      </c>
    </row>
    <row r="139" spans="1:65" s="2" customFormat="1" ht="16.5" customHeight="1">
      <c r="A139" s="33"/>
      <c r="B139" s="149"/>
      <c r="C139" s="150" t="s">
        <v>258</v>
      </c>
      <c r="D139" s="150" t="s">
        <v>203</v>
      </c>
      <c r="E139" s="151" t="s">
        <v>3475</v>
      </c>
      <c r="F139" s="152" t="s">
        <v>3476</v>
      </c>
      <c r="G139" s="153" t="s">
        <v>721</v>
      </c>
      <c r="H139" s="154">
        <v>1</v>
      </c>
      <c r="I139" s="155"/>
      <c r="J139" s="156">
        <f t="shared" si="0"/>
        <v>0</v>
      </c>
      <c r="K139" s="152" t="s">
        <v>1</v>
      </c>
      <c r="L139" s="34"/>
      <c r="M139" s="157" t="s">
        <v>1</v>
      </c>
      <c r="N139" s="158" t="s">
        <v>41</v>
      </c>
      <c r="O139" s="59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126</v>
      </c>
      <c r="AT139" s="161" t="s">
        <v>203</v>
      </c>
      <c r="AU139" s="161" t="s">
        <v>82</v>
      </c>
      <c r="AY139" s="18" t="s">
        <v>201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8" t="s">
        <v>82</v>
      </c>
      <c r="BK139" s="162">
        <f t="shared" si="9"/>
        <v>0</v>
      </c>
      <c r="BL139" s="18" t="s">
        <v>126</v>
      </c>
      <c r="BM139" s="161" t="s">
        <v>532</v>
      </c>
    </row>
    <row r="140" spans="1:65" s="2" customFormat="1" ht="16.5" customHeight="1">
      <c r="A140" s="33"/>
      <c r="B140" s="149"/>
      <c r="C140" s="150" t="s">
        <v>7</v>
      </c>
      <c r="D140" s="150" t="s">
        <v>203</v>
      </c>
      <c r="E140" s="151" t="s">
        <v>3477</v>
      </c>
      <c r="F140" s="152" t="s">
        <v>3478</v>
      </c>
      <c r="G140" s="153" t="s">
        <v>556</v>
      </c>
      <c r="H140" s="154">
        <v>20</v>
      </c>
      <c r="I140" s="155"/>
      <c r="J140" s="156">
        <f t="shared" si="0"/>
        <v>0</v>
      </c>
      <c r="K140" s="152" t="s">
        <v>1</v>
      </c>
      <c r="L140" s="34"/>
      <c r="M140" s="157" t="s">
        <v>1</v>
      </c>
      <c r="N140" s="158" t="s">
        <v>41</v>
      </c>
      <c r="O140" s="59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126</v>
      </c>
      <c r="AT140" s="161" t="s">
        <v>203</v>
      </c>
      <c r="AU140" s="161" t="s">
        <v>82</v>
      </c>
      <c r="AY140" s="18" t="s">
        <v>201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8" t="s">
        <v>82</v>
      </c>
      <c r="BK140" s="162">
        <f t="shared" si="9"/>
        <v>0</v>
      </c>
      <c r="BL140" s="18" t="s">
        <v>126</v>
      </c>
      <c r="BM140" s="161" t="s">
        <v>543</v>
      </c>
    </row>
    <row r="141" spans="1:65" s="2" customFormat="1" ht="16.5" customHeight="1">
      <c r="A141" s="33"/>
      <c r="B141" s="149"/>
      <c r="C141" s="150" t="s">
        <v>267</v>
      </c>
      <c r="D141" s="150" t="s">
        <v>203</v>
      </c>
      <c r="E141" s="151" t="s">
        <v>3479</v>
      </c>
      <c r="F141" s="152" t="s">
        <v>3480</v>
      </c>
      <c r="G141" s="153" t="s">
        <v>556</v>
      </c>
      <c r="H141" s="154">
        <v>20</v>
      </c>
      <c r="I141" s="155"/>
      <c r="J141" s="156">
        <f t="shared" si="0"/>
        <v>0</v>
      </c>
      <c r="K141" s="152" t="s">
        <v>1</v>
      </c>
      <c r="L141" s="34"/>
      <c r="M141" s="157" t="s">
        <v>1</v>
      </c>
      <c r="N141" s="158" t="s">
        <v>41</v>
      </c>
      <c r="O141" s="59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126</v>
      </c>
      <c r="AT141" s="161" t="s">
        <v>203</v>
      </c>
      <c r="AU141" s="161" t="s">
        <v>82</v>
      </c>
      <c r="AY141" s="18" t="s">
        <v>201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8" t="s">
        <v>82</v>
      </c>
      <c r="BK141" s="162">
        <f t="shared" si="9"/>
        <v>0</v>
      </c>
      <c r="BL141" s="18" t="s">
        <v>126</v>
      </c>
      <c r="BM141" s="161" t="s">
        <v>553</v>
      </c>
    </row>
    <row r="142" spans="1:65" s="2" customFormat="1" ht="16.5" customHeight="1">
      <c r="A142" s="33"/>
      <c r="B142" s="149"/>
      <c r="C142" s="150" t="s">
        <v>441</v>
      </c>
      <c r="D142" s="150" t="s">
        <v>203</v>
      </c>
      <c r="E142" s="151" t="s">
        <v>3481</v>
      </c>
      <c r="F142" s="152" t="s">
        <v>3482</v>
      </c>
      <c r="G142" s="153" t="s">
        <v>721</v>
      </c>
      <c r="H142" s="154">
        <v>1</v>
      </c>
      <c r="I142" s="155"/>
      <c r="J142" s="156">
        <f t="shared" si="0"/>
        <v>0</v>
      </c>
      <c r="K142" s="152" t="s">
        <v>1</v>
      </c>
      <c r="L142" s="34"/>
      <c r="M142" s="157" t="s">
        <v>1</v>
      </c>
      <c r="N142" s="158" t="s">
        <v>41</v>
      </c>
      <c r="O142" s="59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126</v>
      </c>
      <c r="AT142" s="161" t="s">
        <v>203</v>
      </c>
      <c r="AU142" s="161" t="s">
        <v>82</v>
      </c>
      <c r="AY142" s="18" t="s">
        <v>201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8" t="s">
        <v>82</v>
      </c>
      <c r="BK142" s="162">
        <f t="shared" si="9"/>
        <v>0</v>
      </c>
      <c r="BL142" s="18" t="s">
        <v>126</v>
      </c>
      <c r="BM142" s="161" t="s">
        <v>566</v>
      </c>
    </row>
    <row r="143" spans="1:65" s="2" customFormat="1" ht="16.5" customHeight="1">
      <c r="A143" s="33"/>
      <c r="B143" s="149"/>
      <c r="C143" s="150" t="s">
        <v>273</v>
      </c>
      <c r="D143" s="150" t="s">
        <v>203</v>
      </c>
      <c r="E143" s="151" t="s">
        <v>3483</v>
      </c>
      <c r="F143" s="152" t="s">
        <v>3484</v>
      </c>
      <c r="G143" s="153" t="s">
        <v>721</v>
      </c>
      <c r="H143" s="154">
        <v>1</v>
      </c>
      <c r="I143" s="155"/>
      <c r="J143" s="156">
        <f t="shared" si="0"/>
        <v>0</v>
      </c>
      <c r="K143" s="152" t="s">
        <v>1</v>
      </c>
      <c r="L143" s="34"/>
      <c r="M143" s="157" t="s">
        <v>1</v>
      </c>
      <c r="N143" s="158" t="s">
        <v>41</v>
      </c>
      <c r="O143" s="59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126</v>
      </c>
      <c r="AT143" s="161" t="s">
        <v>203</v>
      </c>
      <c r="AU143" s="161" t="s">
        <v>82</v>
      </c>
      <c r="AY143" s="18" t="s">
        <v>201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8" t="s">
        <v>82</v>
      </c>
      <c r="BK143" s="162">
        <f t="shared" si="9"/>
        <v>0</v>
      </c>
      <c r="BL143" s="18" t="s">
        <v>126</v>
      </c>
      <c r="BM143" s="161" t="s">
        <v>579</v>
      </c>
    </row>
    <row r="144" spans="1:65" s="2" customFormat="1" ht="16.5" customHeight="1">
      <c r="A144" s="33"/>
      <c r="B144" s="149"/>
      <c r="C144" s="150" t="s">
        <v>451</v>
      </c>
      <c r="D144" s="150" t="s">
        <v>203</v>
      </c>
      <c r="E144" s="151" t="s">
        <v>3485</v>
      </c>
      <c r="F144" s="152" t="s">
        <v>3486</v>
      </c>
      <c r="G144" s="153" t="s">
        <v>721</v>
      </c>
      <c r="H144" s="154">
        <v>2</v>
      </c>
      <c r="I144" s="155"/>
      <c r="J144" s="156">
        <f t="shared" si="0"/>
        <v>0</v>
      </c>
      <c r="K144" s="152" t="s">
        <v>1</v>
      </c>
      <c r="L144" s="34"/>
      <c r="M144" s="157" t="s">
        <v>1</v>
      </c>
      <c r="N144" s="158" t="s">
        <v>41</v>
      </c>
      <c r="O144" s="59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126</v>
      </c>
      <c r="AT144" s="161" t="s">
        <v>203</v>
      </c>
      <c r="AU144" s="161" t="s">
        <v>82</v>
      </c>
      <c r="AY144" s="18" t="s">
        <v>201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8" t="s">
        <v>82</v>
      </c>
      <c r="BK144" s="162">
        <f t="shared" si="9"/>
        <v>0</v>
      </c>
      <c r="BL144" s="18" t="s">
        <v>126</v>
      </c>
      <c r="BM144" s="161" t="s">
        <v>593</v>
      </c>
    </row>
    <row r="145" spans="1:65" s="2" customFormat="1" ht="16.5" customHeight="1">
      <c r="A145" s="33"/>
      <c r="B145" s="149"/>
      <c r="C145" s="150" t="s">
        <v>279</v>
      </c>
      <c r="D145" s="150" t="s">
        <v>203</v>
      </c>
      <c r="E145" s="151" t="s">
        <v>3487</v>
      </c>
      <c r="F145" s="152" t="s">
        <v>3488</v>
      </c>
      <c r="G145" s="153" t="s">
        <v>721</v>
      </c>
      <c r="H145" s="154">
        <v>2</v>
      </c>
      <c r="I145" s="155"/>
      <c r="J145" s="156">
        <f t="shared" si="0"/>
        <v>0</v>
      </c>
      <c r="K145" s="152" t="s">
        <v>1</v>
      </c>
      <c r="L145" s="34"/>
      <c r="M145" s="157" t="s">
        <v>1</v>
      </c>
      <c r="N145" s="158" t="s">
        <v>41</v>
      </c>
      <c r="O145" s="59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126</v>
      </c>
      <c r="AT145" s="161" t="s">
        <v>203</v>
      </c>
      <c r="AU145" s="161" t="s">
        <v>82</v>
      </c>
      <c r="AY145" s="18" t="s">
        <v>201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8" t="s">
        <v>82</v>
      </c>
      <c r="BK145" s="162">
        <f t="shared" si="9"/>
        <v>0</v>
      </c>
      <c r="BL145" s="18" t="s">
        <v>126</v>
      </c>
      <c r="BM145" s="161" t="s">
        <v>603</v>
      </c>
    </row>
    <row r="146" spans="1:65" s="2" customFormat="1" ht="16.5" customHeight="1">
      <c r="A146" s="33"/>
      <c r="B146" s="149"/>
      <c r="C146" s="150" t="s">
        <v>461</v>
      </c>
      <c r="D146" s="150" t="s">
        <v>203</v>
      </c>
      <c r="E146" s="151" t="s">
        <v>3489</v>
      </c>
      <c r="F146" s="152" t="s">
        <v>3490</v>
      </c>
      <c r="G146" s="153" t="s">
        <v>721</v>
      </c>
      <c r="H146" s="154">
        <v>2</v>
      </c>
      <c r="I146" s="155"/>
      <c r="J146" s="156">
        <f t="shared" si="0"/>
        <v>0</v>
      </c>
      <c r="K146" s="152" t="s">
        <v>1</v>
      </c>
      <c r="L146" s="34"/>
      <c r="M146" s="157" t="s">
        <v>1</v>
      </c>
      <c r="N146" s="158" t="s">
        <v>41</v>
      </c>
      <c r="O146" s="59"/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126</v>
      </c>
      <c r="AT146" s="161" t="s">
        <v>203</v>
      </c>
      <c r="AU146" s="161" t="s">
        <v>82</v>
      </c>
      <c r="AY146" s="18" t="s">
        <v>201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8" t="s">
        <v>82</v>
      </c>
      <c r="BK146" s="162">
        <f t="shared" si="9"/>
        <v>0</v>
      </c>
      <c r="BL146" s="18" t="s">
        <v>126</v>
      </c>
      <c r="BM146" s="161" t="s">
        <v>622</v>
      </c>
    </row>
    <row r="147" spans="1:65" s="2" customFormat="1" ht="16.5" customHeight="1">
      <c r="A147" s="33"/>
      <c r="B147" s="149"/>
      <c r="C147" s="150" t="s">
        <v>286</v>
      </c>
      <c r="D147" s="150" t="s">
        <v>203</v>
      </c>
      <c r="E147" s="151" t="s">
        <v>3491</v>
      </c>
      <c r="F147" s="152" t="s">
        <v>3492</v>
      </c>
      <c r="G147" s="153" t="s">
        <v>721</v>
      </c>
      <c r="H147" s="154">
        <v>2</v>
      </c>
      <c r="I147" s="155"/>
      <c r="J147" s="156">
        <f t="shared" si="0"/>
        <v>0</v>
      </c>
      <c r="K147" s="152" t="s">
        <v>1</v>
      </c>
      <c r="L147" s="34"/>
      <c r="M147" s="157" t="s">
        <v>1</v>
      </c>
      <c r="N147" s="158" t="s">
        <v>41</v>
      </c>
      <c r="O147" s="59"/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126</v>
      </c>
      <c r="AT147" s="161" t="s">
        <v>203</v>
      </c>
      <c r="AU147" s="161" t="s">
        <v>82</v>
      </c>
      <c r="AY147" s="18" t="s">
        <v>201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8" t="s">
        <v>82</v>
      </c>
      <c r="BK147" s="162">
        <f t="shared" si="9"/>
        <v>0</v>
      </c>
      <c r="BL147" s="18" t="s">
        <v>126</v>
      </c>
      <c r="BM147" s="161" t="s">
        <v>631</v>
      </c>
    </row>
    <row r="148" spans="1:65" s="2" customFormat="1" ht="16.5" customHeight="1">
      <c r="A148" s="33"/>
      <c r="B148" s="149"/>
      <c r="C148" s="150" t="s">
        <v>472</v>
      </c>
      <c r="D148" s="150" t="s">
        <v>203</v>
      </c>
      <c r="E148" s="151" t="s">
        <v>3493</v>
      </c>
      <c r="F148" s="152" t="s">
        <v>3494</v>
      </c>
      <c r="G148" s="153" t="s">
        <v>556</v>
      </c>
      <c r="H148" s="154">
        <v>130</v>
      </c>
      <c r="I148" s="155"/>
      <c r="J148" s="156">
        <f t="shared" si="0"/>
        <v>0</v>
      </c>
      <c r="K148" s="152" t="s">
        <v>1</v>
      </c>
      <c r="L148" s="34"/>
      <c r="M148" s="157" t="s">
        <v>1</v>
      </c>
      <c r="N148" s="158" t="s">
        <v>41</v>
      </c>
      <c r="O148" s="59"/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126</v>
      </c>
      <c r="AT148" s="161" t="s">
        <v>203</v>
      </c>
      <c r="AU148" s="161" t="s">
        <v>82</v>
      </c>
      <c r="AY148" s="18" t="s">
        <v>201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8" t="s">
        <v>82</v>
      </c>
      <c r="BK148" s="162">
        <f t="shared" si="9"/>
        <v>0</v>
      </c>
      <c r="BL148" s="18" t="s">
        <v>126</v>
      </c>
      <c r="BM148" s="161" t="s">
        <v>642</v>
      </c>
    </row>
    <row r="149" spans="1:65" s="2" customFormat="1" ht="16.5" customHeight="1">
      <c r="A149" s="33"/>
      <c r="B149" s="149"/>
      <c r="C149" s="150" t="s">
        <v>292</v>
      </c>
      <c r="D149" s="150" t="s">
        <v>203</v>
      </c>
      <c r="E149" s="151" t="s">
        <v>3495</v>
      </c>
      <c r="F149" s="152" t="s">
        <v>3496</v>
      </c>
      <c r="G149" s="153" t="s">
        <v>556</v>
      </c>
      <c r="H149" s="154">
        <v>25</v>
      </c>
      <c r="I149" s="155"/>
      <c r="J149" s="156">
        <f t="shared" si="0"/>
        <v>0</v>
      </c>
      <c r="K149" s="152" t="s">
        <v>1</v>
      </c>
      <c r="L149" s="34"/>
      <c r="M149" s="157" t="s">
        <v>1</v>
      </c>
      <c r="N149" s="158" t="s">
        <v>41</v>
      </c>
      <c r="O149" s="59"/>
      <c r="P149" s="159">
        <f t="shared" si="1"/>
        <v>0</v>
      </c>
      <c r="Q149" s="159">
        <v>0</v>
      </c>
      <c r="R149" s="159">
        <f t="shared" si="2"/>
        <v>0</v>
      </c>
      <c r="S149" s="159">
        <v>0</v>
      </c>
      <c r="T149" s="160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126</v>
      </c>
      <c r="AT149" s="161" t="s">
        <v>203</v>
      </c>
      <c r="AU149" s="161" t="s">
        <v>82</v>
      </c>
      <c r="AY149" s="18" t="s">
        <v>201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8" t="s">
        <v>82</v>
      </c>
      <c r="BK149" s="162">
        <f t="shared" si="9"/>
        <v>0</v>
      </c>
      <c r="BL149" s="18" t="s">
        <v>126</v>
      </c>
      <c r="BM149" s="161" t="s">
        <v>664</v>
      </c>
    </row>
    <row r="150" spans="1:65" s="2" customFormat="1" ht="16.5" customHeight="1">
      <c r="A150" s="33"/>
      <c r="B150" s="149"/>
      <c r="C150" s="150" t="s">
        <v>485</v>
      </c>
      <c r="D150" s="150" t="s">
        <v>203</v>
      </c>
      <c r="E150" s="151" t="s">
        <v>3497</v>
      </c>
      <c r="F150" s="152" t="s">
        <v>3498</v>
      </c>
      <c r="G150" s="153" t="s">
        <v>556</v>
      </c>
      <c r="H150" s="154">
        <v>15</v>
      </c>
      <c r="I150" s="155"/>
      <c r="J150" s="156">
        <f t="shared" si="0"/>
        <v>0</v>
      </c>
      <c r="K150" s="152" t="s">
        <v>1</v>
      </c>
      <c r="L150" s="34"/>
      <c r="M150" s="157" t="s">
        <v>1</v>
      </c>
      <c r="N150" s="158" t="s">
        <v>41</v>
      </c>
      <c r="O150" s="59"/>
      <c r="P150" s="159">
        <f t="shared" si="1"/>
        <v>0</v>
      </c>
      <c r="Q150" s="159">
        <v>0</v>
      </c>
      <c r="R150" s="159">
        <f t="shared" si="2"/>
        <v>0</v>
      </c>
      <c r="S150" s="159">
        <v>0</v>
      </c>
      <c r="T150" s="160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126</v>
      </c>
      <c r="AT150" s="161" t="s">
        <v>203</v>
      </c>
      <c r="AU150" s="161" t="s">
        <v>82</v>
      </c>
      <c r="AY150" s="18" t="s">
        <v>201</v>
      </c>
      <c r="BE150" s="162">
        <f t="shared" si="4"/>
        <v>0</v>
      </c>
      <c r="BF150" s="162">
        <f t="shared" si="5"/>
        <v>0</v>
      </c>
      <c r="BG150" s="162">
        <f t="shared" si="6"/>
        <v>0</v>
      </c>
      <c r="BH150" s="162">
        <f t="shared" si="7"/>
        <v>0</v>
      </c>
      <c r="BI150" s="162">
        <f t="shared" si="8"/>
        <v>0</v>
      </c>
      <c r="BJ150" s="18" t="s">
        <v>82</v>
      </c>
      <c r="BK150" s="162">
        <f t="shared" si="9"/>
        <v>0</v>
      </c>
      <c r="BL150" s="18" t="s">
        <v>126</v>
      </c>
      <c r="BM150" s="161" t="s">
        <v>676</v>
      </c>
    </row>
    <row r="151" spans="1:65" s="12" customFormat="1" ht="25.9" customHeight="1">
      <c r="B151" s="136"/>
      <c r="D151" s="137" t="s">
        <v>75</v>
      </c>
      <c r="E151" s="138" t="s">
        <v>386</v>
      </c>
      <c r="F151" s="138" t="s">
        <v>2949</v>
      </c>
      <c r="I151" s="139"/>
      <c r="J151" s="140">
        <f>BK151</f>
        <v>0</v>
      </c>
      <c r="L151" s="136"/>
      <c r="M151" s="141"/>
      <c r="N151" s="142"/>
      <c r="O151" s="142"/>
      <c r="P151" s="143">
        <f>SUM(P152:P164)</f>
        <v>0</v>
      </c>
      <c r="Q151" s="142"/>
      <c r="R151" s="143">
        <f>SUM(R152:R164)</f>
        <v>0</v>
      </c>
      <c r="S151" s="142"/>
      <c r="T151" s="144">
        <f>SUM(T152:T164)</f>
        <v>0</v>
      </c>
      <c r="AR151" s="137" t="s">
        <v>82</v>
      </c>
      <c r="AT151" s="145" t="s">
        <v>75</v>
      </c>
      <c r="AU151" s="145" t="s">
        <v>76</v>
      </c>
      <c r="AY151" s="137" t="s">
        <v>201</v>
      </c>
      <c r="BK151" s="146">
        <f>SUM(BK152:BK164)</f>
        <v>0</v>
      </c>
    </row>
    <row r="152" spans="1:65" s="2" customFormat="1" ht="16.5" customHeight="1">
      <c r="A152" s="33"/>
      <c r="B152" s="149"/>
      <c r="C152" s="150" t="s">
        <v>297</v>
      </c>
      <c r="D152" s="150" t="s">
        <v>203</v>
      </c>
      <c r="E152" s="151" t="s">
        <v>3499</v>
      </c>
      <c r="F152" s="152" t="s">
        <v>2951</v>
      </c>
      <c r="G152" s="153" t="s">
        <v>721</v>
      </c>
      <c r="H152" s="154">
        <v>1</v>
      </c>
      <c r="I152" s="155"/>
      <c r="J152" s="156">
        <f t="shared" ref="J152:J164" si="10">ROUND(I152*H152,2)</f>
        <v>0</v>
      </c>
      <c r="K152" s="152" t="s">
        <v>1</v>
      </c>
      <c r="L152" s="34"/>
      <c r="M152" s="157" t="s">
        <v>1</v>
      </c>
      <c r="N152" s="158" t="s">
        <v>41</v>
      </c>
      <c r="O152" s="59"/>
      <c r="P152" s="159">
        <f t="shared" ref="P152:P164" si="11">O152*H152</f>
        <v>0</v>
      </c>
      <c r="Q152" s="159">
        <v>0</v>
      </c>
      <c r="R152" s="159">
        <f t="shared" ref="R152:R164" si="12">Q152*H152</f>
        <v>0</v>
      </c>
      <c r="S152" s="159">
        <v>0</v>
      </c>
      <c r="T152" s="160">
        <f t="shared" ref="T152:T164" si="13"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126</v>
      </c>
      <c r="AT152" s="161" t="s">
        <v>203</v>
      </c>
      <c r="AU152" s="161" t="s">
        <v>82</v>
      </c>
      <c r="AY152" s="18" t="s">
        <v>201</v>
      </c>
      <c r="BE152" s="162">
        <f t="shared" ref="BE152:BE164" si="14">IF(N152="základní",J152,0)</f>
        <v>0</v>
      </c>
      <c r="BF152" s="162">
        <f t="shared" ref="BF152:BF164" si="15">IF(N152="snížená",J152,0)</f>
        <v>0</v>
      </c>
      <c r="BG152" s="162">
        <f t="shared" ref="BG152:BG164" si="16">IF(N152="zákl. přenesená",J152,0)</f>
        <v>0</v>
      </c>
      <c r="BH152" s="162">
        <f t="shared" ref="BH152:BH164" si="17">IF(N152="sníž. přenesená",J152,0)</f>
        <v>0</v>
      </c>
      <c r="BI152" s="162">
        <f t="shared" ref="BI152:BI164" si="18">IF(N152="nulová",J152,0)</f>
        <v>0</v>
      </c>
      <c r="BJ152" s="18" t="s">
        <v>82</v>
      </c>
      <c r="BK152" s="162">
        <f t="shared" ref="BK152:BK164" si="19">ROUND(I152*H152,2)</f>
        <v>0</v>
      </c>
      <c r="BL152" s="18" t="s">
        <v>126</v>
      </c>
      <c r="BM152" s="161" t="s">
        <v>684</v>
      </c>
    </row>
    <row r="153" spans="1:65" s="2" customFormat="1" ht="16.5" customHeight="1">
      <c r="A153" s="33"/>
      <c r="B153" s="149"/>
      <c r="C153" s="150" t="s">
        <v>494</v>
      </c>
      <c r="D153" s="150" t="s">
        <v>203</v>
      </c>
      <c r="E153" s="151" t="s">
        <v>3500</v>
      </c>
      <c r="F153" s="152" t="s">
        <v>2953</v>
      </c>
      <c r="G153" s="153" t="s">
        <v>721</v>
      </c>
      <c r="H153" s="154">
        <v>1</v>
      </c>
      <c r="I153" s="155"/>
      <c r="J153" s="156">
        <f t="shared" si="10"/>
        <v>0</v>
      </c>
      <c r="K153" s="152" t="s">
        <v>1</v>
      </c>
      <c r="L153" s="34"/>
      <c r="M153" s="157" t="s">
        <v>1</v>
      </c>
      <c r="N153" s="158" t="s">
        <v>41</v>
      </c>
      <c r="O153" s="59"/>
      <c r="P153" s="159">
        <f t="shared" si="11"/>
        <v>0</v>
      </c>
      <c r="Q153" s="159">
        <v>0</v>
      </c>
      <c r="R153" s="159">
        <f t="shared" si="12"/>
        <v>0</v>
      </c>
      <c r="S153" s="159">
        <v>0</v>
      </c>
      <c r="T153" s="160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126</v>
      </c>
      <c r="AT153" s="161" t="s">
        <v>203</v>
      </c>
      <c r="AU153" s="161" t="s">
        <v>82</v>
      </c>
      <c r="AY153" s="18" t="s">
        <v>201</v>
      </c>
      <c r="BE153" s="162">
        <f t="shared" si="14"/>
        <v>0</v>
      </c>
      <c r="BF153" s="162">
        <f t="shared" si="15"/>
        <v>0</v>
      </c>
      <c r="BG153" s="162">
        <f t="shared" si="16"/>
        <v>0</v>
      </c>
      <c r="BH153" s="162">
        <f t="shared" si="17"/>
        <v>0</v>
      </c>
      <c r="BI153" s="162">
        <f t="shared" si="18"/>
        <v>0</v>
      </c>
      <c r="BJ153" s="18" t="s">
        <v>82</v>
      </c>
      <c r="BK153" s="162">
        <f t="shared" si="19"/>
        <v>0</v>
      </c>
      <c r="BL153" s="18" t="s">
        <v>126</v>
      </c>
      <c r="BM153" s="161" t="s">
        <v>709</v>
      </c>
    </row>
    <row r="154" spans="1:65" s="2" customFormat="1" ht="16.5" customHeight="1">
      <c r="A154" s="33"/>
      <c r="B154" s="149"/>
      <c r="C154" s="150" t="s">
        <v>498</v>
      </c>
      <c r="D154" s="150" t="s">
        <v>203</v>
      </c>
      <c r="E154" s="151" t="s">
        <v>3501</v>
      </c>
      <c r="F154" s="152" t="s">
        <v>2955</v>
      </c>
      <c r="G154" s="153" t="s">
        <v>721</v>
      </c>
      <c r="H154" s="154">
        <v>1</v>
      </c>
      <c r="I154" s="155"/>
      <c r="J154" s="156">
        <f t="shared" si="10"/>
        <v>0</v>
      </c>
      <c r="K154" s="152" t="s">
        <v>1</v>
      </c>
      <c r="L154" s="34"/>
      <c r="M154" s="157" t="s">
        <v>1</v>
      </c>
      <c r="N154" s="158" t="s">
        <v>41</v>
      </c>
      <c r="O154" s="59"/>
      <c r="P154" s="159">
        <f t="shared" si="11"/>
        <v>0</v>
      </c>
      <c r="Q154" s="159">
        <v>0</v>
      </c>
      <c r="R154" s="159">
        <f t="shared" si="12"/>
        <v>0</v>
      </c>
      <c r="S154" s="159">
        <v>0</v>
      </c>
      <c r="T154" s="160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126</v>
      </c>
      <c r="AT154" s="161" t="s">
        <v>203</v>
      </c>
      <c r="AU154" s="161" t="s">
        <v>82</v>
      </c>
      <c r="AY154" s="18" t="s">
        <v>201</v>
      </c>
      <c r="BE154" s="162">
        <f t="shared" si="14"/>
        <v>0</v>
      </c>
      <c r="BF154" s="162">
        <f t="shared" si="15"/>
        <v>0</v>
      </c>
      <c r="BG154" s="162">
        <f t="shared" si="16"/>
        <v>0</v>
      </c>
      <c r="BH154" s="162">
        <f t="shared" si="17"/>
        <v>0</v>
      </c>
      <c r="BI154" s="162">
        <f t="shared" si="18"/>
        <v>0</v>
      </c>
      <c r="BJ154" s="18" t="s">
        <v>82</v>
      </c>
      <c r="BK154" s="162">
        <f t="shared" si="19"/>
        <v>0</v>
      </c>
      <c r="BL154" s="18" t="s">
        <v>126</v>
      </c>
      <c r="BM154" s="161" t="s">
        <v>718</v>
      </c>
    </row>
    <row r="155" spans="1:65" s="2" customFormat="1" ht="16.5" customHeight="1">
      <c r="A155" s="33"/>
      <c r="B155" s="149"/>
      <c r="C155" s="150" t="s">
        <v>502</v>
      </c>
      <c r="D155" s="150" t="s">
        <v>203</v>
      </c>
      <c r="E155" s="151" t="s">
        <v>3502</v>
      </c>
      <c r="F155" s="152" t="s">
        <v>2957</v>
      </c>
      <c r="G155" s="153" t="s">
        <v>721</v>
      </c>
      <c r="H155" s="154">
        <v>1</v>
      </c>
      <c r="I155" s="155"/>
      <c r="J155" s="156">
        <f t="shared" si="10"/>
        <v>0</v>
      </c>
      <c r="K155" s="152" t="s">
        <v>1</v>
      </c>
      <c r="L155" s="34"/>
      <c r="M155" s="157" t="s">
        <v>1</v>
      </c>
      <c r="N155" s="158" t="s">
        <v>41</v>
      </c>
      <c r="O155" s="59"/>
      <c r="P155" s="159">
        <f t="shared" si="11"/>
        <v>0</v>
      </c>
      <c r="Q155" s="159">
        <v>0</v>
      </c>
      <c r="R155" s="159">
        <f t="shared" si="12"/>
        <v>0</v>
      </c>
      <c r="S155" s="159">
        <v>0</v>
      </c>
      <c r="T155" s="160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126</v>
      </c>
      <c r="AT155" s="161" t="s">
        <v>203</v>
      </c>
      <c r="AU155" s="161" t="s">
        <v>82</v>
      </c>
      <c r="AY155" s="18" t="s">
        <v>201</v>
      </c>
      <c r="BE155" s="162">
        <f t="shared" si="14"/>
        <v>0</v>
      </c>
      <c r="BF155" s="162">
        <f t="shared" si="15"/>
        <v>0</v>
      </c>
      <c r="BG155" s="162">
        <f t="shared" si="16"/>
        <v>0</v>
      </c>
      <c r="BH155" s="162">
        <f t="shared" si="17"/>
        <v>0</v>
      </c>
      <c r="BI155" s="162">
        <f t="shared" si="18"/>
        <v>0</v>
      </c>
      <c r="BJ155" s="18" t="s">
        <v>82</v>
      </c>
      <c r="BK155" s="162">
        <f t="shared" si="19"/>
        <v>0</v>
      </c>
      <c r="BL155" s="18" t="s">
        <v>126</v>
      </c>
      <c r="BM155" s="161" t="s">
        <v>727</v>
      </c>
    </row>
    <row r="156" spans="1:65" s="2" customFormat="1" ht="16.5" customHeight="1">
      <c r="A156" s="33"/>
      <c r="B156" s="149"/>
      <c r="C156" s="150" t="s">
        <v>508</v>
      </c>
      <c r="D156" s="150" t="s">
        <v>203</v>
      </c>
      <c r="E156" s="151" t="s">
        <v>3503</v>
      </c>
      <c r="F156" s="152" t="s">
        <v>2959</v>
      </c>
      <c r="G156" s="153" t="s">
        <v>721</v>
      </c>
      <c r="H156" s="154">
        <v>1</v>
      </c>
      <c r="I156" s="155"/>
      <c r="J156" s="156">
        <f t="shared" si="10"/>
        <v>0</v>
      </c>
      <c r="K156" s="152" t="s">
        <v>1</v>
      </c>
      <c r="L156" s="34"/>
      <c r="M156" s="157" t="s">
        <v>1</v>
      </c>
      <c r="N156" s="158" t="s">
        <v>41</v>
      </c>
      <c r="O156" s="59"/>
      <c r="P156" s="159">
        <f t="shared" si="11"/>
        <v>0</v>
      </c>
      <c r="Q156" s="159">
        <v>0</v>
      </c>
      <c r="R156" s="159">
        <f t="shared" si="12"/>
        <v>0</v>
      </c>
      <c r="S156" s="159">
        <v>0</v>
      </c>
      <c r="T156" s="160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126</v>
      </c>
      <c r="AT156" s="161" t="s">
        <v>203</v>
      </c>
      <c r="AU156" s="161" t="s">
        <v>82</v>
      </c>
      <c r="AY156" s="18" t="s">
        <v>201</v>
      </c>
      <c r="BE156" s="162">
        <f t="shared" si="14"/>
        <v>0</v>
      </c>
      <c r="BF156" s="162">
        <f t="shared" si="15"/>
        <v>0</v>
      </c>
      <c r="BG156" s="162">
        <f t="shared" si="16"/>
        <v>0</v>
      </c>
      <c r="BH156" s="162">
        <f t="shared" si="17"/>
        <v>0</v>
      </c>
      <c r="BI156" s="162">
        <f t="shared" si="18"/>
        <v>0</v>
      </c>
      <c r="BJ156" s="18" t="s">
        <v>82</v>
      </c>
      <c r="BK156" s="162">
        <f t="shared" si="19"/>
        <v>0</v>
      </c>
      <c r="BL156" s="18" t="s">
        <v>126</v>
      </c>
      <c r="BM156" s="161" t="s">
        <v>740</v>
      </c>
    </row>
    <row r="157" spans="1:65" s="2" customFormat="1" ht="21.75" customHeight="1">
      <c r="A157" s="33"/>
      <c r="B157" s="149"/>
      <c r="C157" s="150" t="s">
        <v>514</v>
      </c>
      <c r="D157" s="150" t="s">
        <v>203</v>
      </c>
      <c r="E157" s="151" t="s">
        <v>3504</v>
      </c>
      <c r="F157" s="152" t="s">
        <v>2961</v>
      </c>
      <c r="G157" s="153" t="s">
        <v>721</v>
      </c>
      <c r="H157" s="154">
        <v>1</v>
      </c>
      <c r="I157" s="155"/>
      <c r="J157" s="156">
        <f t="shared" si="10"/>
        <v>0</v>
      </c>
      <c r="K157" s="152" t="s">
        <v>1</v>
      </c>
      <c r="L157" s="34"/>
      <c r="M157" s="157" t="s">
        <v>1</v>
      </c>
      <c r="N157" s="158" t="s">
        <v>41</v>
      </c>
      <c r="O157" s="59"/>
      <c r="P157" s="159">
        <f t="shared" si="11"/>
        <v>0</v>
      </c>
      <c r="Q157" s="159">
        <v>0</v>
      </c>
      <c r="R157" s="159">
        <f t="shared" si="12"/>
        <v>0</v>
      </c>
      <c r="S157" s="159">
        <v>0</v>
      </c>
      <c r="T157" s="160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126</v>
      </c>
      <c r="AT157" s="161" t="s">
        <v>203</v>
      </c>
      <c r="AU157" s="161" t="s">
        <v>82</v>
      </c>
      <c r="AY157" s="18" t="s">
        <v>201</v>
      </c>
      <c r="BE157" s="162">
        <f t="shared" si="14"/>
        <v>0</v>
      </c>
      <c r="BF157" s="162">
        <f t="shared" si="15"/>
        <v>0</v>
      </c>
      <c r="BG157" s="162">
        <f t="shared" si="16"/>
        <v>0</v>
      </c>
      <c r="BH157" s="162">
        <f t="shared" si="17"/>
        <v>0</v>
      </c>
      <c r="BI157" s="162">
        <f t="shared" si="18"/>
        <v>0</v>
      </c>
      <c r="BJ157" s="18" t="s">
        <v>82</v>
      </c>
      <c r="BK157" s="162">
        <f t="shared" si="19"/>
        <v>0</v>
      </c>
      <c r="BL157" s="18" t="s">
        <v>126</v>
      </c>
      <c r="BM157" s="161" t="s">
        <v>750</v>
      </c>
    </row>
    <row r="158" spans="1:65" s="2" customFormat="1" ht="16.5" customHeight="1">
      <c r="A158" s="33"/>
      <c r="B158" s="149"/>
      <c r="C158" s="150" t="s">
        <v>518</v>
      </c>
      <c r="D158" s="150" t="s">
        <v>203</v>
      </c>
      <c r="E158" s="151" t="s">
        <v>3505</v>
      </c>
      <c r="F158" s="152" t="s">
        <v>2963</v>
      </c>
      <c r="G158" s="153" t="s">
        <v>2964</v>
      </c>
      <c r="H158" s="154">
        <v>6</v>
      </c>
      <c r="I158" s="155"/>
      <c r="J158" s="156">
        <f t="shared" si="10"/>
        <v>0</v>
      </c>
      <c r="K158" s="152" t="s">
        <v>1</v>
      </c>
      <c r="L158" s="34"/>
      <c r="M158" s="157" t="s">
        <v>1</v>
      </c>
      <c r="N158" s="158" t="s">
        <v>41</v>
      </c>
      <c r="O158" s="59"/>
      <c r="P158" s="159">
        <f t="shared" si="11"/>
        <v>0</v>
      </c>
      <c r="Q158" s="159">
        <v>0</v>
      </c>
      <c r="R158" s="159">
        <f t="shared" si="12"/>
        <v>0</v>
      </c>
      <c r="S158" s="159">
        <v>0</v>
      </c>
      <c r="T158" s="160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126</v>
      </c>
      <c r="AT158" s="161" t="s">
        <v>203</v>
      </c>
      <c r="AU158" s="161" t="s">
        <v>82</v>
      </c>
      <c r="AY158" s="18" t="s">
        <v>201</v>
      </c>
      <c r="BE158" s="162">
        <f t="shared" si="14"/>
        <v>0</v>
      </c>
      <c r="BF158" s="162">
        <f t="shared" si="15"/>
        <v>0</v>
      </c>
      <c r="BG158" s="162">
        <f t="shared" si="16"/>
        <v>0</v>
      </c>
      <c r="BH158" s="162">
        <f t="shared" si="17"/>
        <v>0</v>
      </c>
      <c r="BI158" s="162">
        <f t="shared" si="18"/>
        <v>0</v>
      </c>
      <c r="BJ158" s="18" t="s">
        <v>82</v>
      </c>
      <c r="BK158" s="162">
        <f t="shared" si="19"/>
        <v>0</v>
      </c>
      <c r="BL158" s="18" t="s">
        <v>126</v>
      </c>
      <c r="BM158" s="161" t="s">
        <v>758</v>
      </c>
    </row>
    <row r="159" spans="1:65" s="2" customFormat="1" ht="24.2" customHeight="1">
      <c r="A159" s="33"/>
      <c r="B159" s="149"/>
      <c r="C159" s="150" t="s">
        <v>524</v>
      </c>
      <c r="D159" s="150" t="s">
        <v>203</v>
      </c>
      <c r="E159" s="151" t="s">
        <v>3506</v>
      </c>
      <c r="F159" s="152" t="s">
        <v>2966</v>
      </c>
      <c r="G159" s="153" t="s">
        <v>721</v>
      </c>
      <c r="H159" s="154">
        <v>1</v>
      </c>
      <c r="I159" s="155"/>
      <c r="J159" s="156">
        <f t="shared" si="10"/>
        <v>0</v>
      </c>
      <c r="K159" s="152" t="s">
        <v>1</v>
      </c>
      <c r="L159" s="34"/>
      <c r="M159" s="157" t="s">
        <v>1</v>
      </c>
      <c r="N159" s="158" t="s">
        <v>41</v>
      </c>
      <c r="O159" s="59"/>
      <c r="P159" s="159">
        <f t="shared" si="11"/>
        <v>0</v>
      </c>
      <c r="Q159" s="159">
        <v>0</v>
      </c>
      <c r="R159" s="159">
        <f t="shared" si="12"/>
        <v>0</v>
      </c>
      <c r="S159" s="159">
        <v>0</v>
      </c>
      <c r="T159" s="160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126</v>
      </c>
      <c r="AT159" s="161" t="s">
        <v>203</v>
      </c>
      <c r="AU159" s="161" t="s">
        <v>82</v>
      </c>
      <c r="AY159" s="18" t="s">
        <v>201</v>
      </c>
      <c r="BE159" s="162">
        <f t="shared" si="14"/>
        <v>0</v>
      </c>
      <c r="BF159" s="162">
        <f t="shared" si="15"/>
        <v>0</v>
      </c>
      <c r="BG159" s="162">
        <f t="shared" si="16"/>
        <v>0</v>
      </c>
      <c r="BH159" s="162">
        <f t="shared" si="17"/>
        <v>0</v>
      </c>
      <c r="BI159" s="162">
        <f t="shared" si="18"/>
        <v>0</v>
      </c>
      <c r="BJ159" s="18" t="s">
        <v>82</v>
      </c>
      <c r="BK159" s="162">
        <f t="shared" si="19"/>
        <v>0</v>
      </c>
      <c r="BL159" s="18" t="s">
        <v>126</v>
      </c>
      <c r="BM159" s="161" t="s">
        <v>766</v>
      </c>
    </row>
    <row r="160" spans="1:65" s="2" customFormat="1" ht="16.5" customHeight="1">
      <c r="A160" s="33"/>
      <c r="B160" s="149"/>
      <c r="C160" s="150" t="s">
        <v>532</v>
      </c>
      <c r="D160" s="150" t="s">
        <v>203</v>
      </c>
      <c r="E160" s="151" t="s">
        <v>3507</v>
      </c>
      <c r="F160" s="152" t="s">
        <v>2943</v>
      </c>
      <c r="G160" s="153" t="s">
        <v>556</v>
      </c>
      <c r="H160" s="154">
        <v>30</v>
      </c>
      <c r="I160" s="155"/>
      <c r="J160" s="156">
        <f t="shared" si="10"/>
        <v>0</v>
      </c>
      <c r="K160" s="152" t="s">
        <v>1</v>
      </c>
      <c r="L160" s="34"/>
      <c r="M160" s="157" t="s">
        <v>1</v>
      </c>
      <c r="N160" s="158" t="s">
        <v>41</v>
      </c>
      <c r="O160" s="59"/>
      <c r="P160" s="159">
        <f t="shared" si="11"/>
        <v>0</v>
      </c>
      <c r="Q160" s="159">
        <v>0</v>
      </c>
      <c r="R160" s="159">
        <f t="shared" si="12"/>
        <v>0</v>
      </c>
      <c r="S160" s="159">
        <v>0</v>
      </c>
      <c r="T160" s="160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126</v>
      </c>
      <c r="AT160" s="161" t="s">
        <v>203</v>
      </c>
      <c r="AU160" s="161" t="s">
        <v>82</v>
      </c>
      <c r="AY160" s="18" t="s">
        <v>201</v>
      </c>
      <c r="BE160" s="162">
        <f t="shared" si="14"/>
        <v>0</v>
      </c>
      <c r="BF160" s="162">
        <f t="shared" si="15"/>
        <v>0</v>
      </c>
      <c r="BG160" s="162">
        <f t="shared" si="16"/>
        <v>0</v>
      </c>
      <c r="BH160" s="162">
        <f t="shared" si="17"/>
        <v>0</v>
      </c>
      <c r="BI160" s="162">
        <f t="shared" si="18"/>
        <v>0</v>
      </c>
      <c r="BJ160" s="18" t="s">
        <v>82</v>
      </c>
      <c r="BK160" s="162">
        <f t="shared" si="19"/>
        <v>0</v>
      </c>
      <c r="BL160" s="18" t="s">
        <v>126</v>
      </c>
      <c r="BM160" s="161" t="s">
        <v>775</v>
      </c>
    </row>
    <row r="161" spans="1:65" s="2" customFormat="1" ht="16.5" customHeight="1">
      <c r="A161" s="33"/>
      <c r="B161" s="149"/>
      <c r="C161" s="150" t="s">
        <v>539</v>
      </c>
      <c r="D161" s="150" t="s">
        <v>203</v>
      </c>
      <c r="E161" s="151" t="s">
        <v>3508</v>
      </c>
      <c r="F161" s="152" t="s">
        <v>2712</v>
      </c>
      <c r="G161" s="153" t="s">
        <v>556</v>
      </c>
      <c r="H161" s="154">
        <v>30</v>
      </c>
      <c r="I161" s="155"/>
      <c r="J161" s="156">
        <f t="shared" si="10"/>
        <v>0</v>
      </c>
      <c r="K161" s="152" t="s">
        <v>1</v>
      </c>
      <c r="L161" s="34"/>
      <c r="M161" s="157" t="s">
        <v>1</v>
      </c>
      <c r="N161" s="158" t="s">
        <v>41</v>
      </c>
      <c r="O161" s="59"/>
      <c r="P161" s="159">
        <f t="shared" si="11"/>
        <v>0</v>
      </c>
      <c r="Q161" s="159">
        <v>0</v>
      </c>
      <c r="R161" s="159">
        <f t="shared" si="12"/>
        <v>0</v>
      </c>
      <c r="S161" s="159">
        <v>0</v>
      </c>
      <c r="T161" s="160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126</v>
      </c>
      <c r="AT161" s="161" t="s">
        <v>203</v>
      </c>
      <c r="AU161" s="161" t="s">
        <v>82</v>
      </c>
      <c r="AY161" s="18" t="s">
        <v>201</v>
      </c>
      <c r="BE161" s="162">
        <f t="shared" si="14"/>
        <v>0</v>
      </c>
      <c r="BF161" s="162">
        <f t="shared" si="15"/>
        <v>0</v>
      </c>
      <c r="BG161" s="162">
        <f t="shared" si="16"/>
        <v>0</v>
      </c>
      <c r="BH161" s="162">
        <f t="shared" si="17"/>
        <v>0</v>
      </c>
      <c r="BI161" s="162">
        <f t="shared" si="18"/>
        <v>0</v>
      </c>
      <c r="BJ161" s="18" t="s">
        <v>82</v>
      </c>
      <c r="BK161" s="162">
        <f t="shared" si="19"/>
        <v>0</v>
      </c>
      <c r="BL161" s="18" t="s">
        <v>126</v>
      </c>
      <c r="BM161" s="161" t="s">
        <v>786</v>
      </c>
    </row>
    <row r="162" spans="1:65" s="2" customFormat="1" ht="24.2" customHeight="1">
      <c r="A162" s="33"/>
      <c r="B162" s="149"/>
      <c r="C162" s="150" t="s">
        <v>543</v>
      </c>
      <c r="D162" s="150" t="s">
        <v>203</v>
      </c>
      <c r="E162" s="151" t="s">
        <v>3509</v>
      </c>
      <c r="F162" s="152" t="s">
        <v>2714</v>
      </c>
      <c r="G162" s="153" t="s">
        <v>556</v>
      </c>
      <c r="H162" s="154">
        <v>30</v>
      </c>
      <c r="I162" s="155"/>
      <c r="J162" s="156">
        <f t="shared" si="10"/>
        <v>0</v>
      </c>
      <c r="K162" s="152" t="s">
        <v>1</v>
      </c>
      <c r="L162" s="34"/>
      <c r="M162" s="157" t="s">
        <v>1</v>
      </c>
      <c r="N162" s="158" t="s">
        <v>41</v>
      </c>
      <c r="O162" s="59"/>
      <c r="P162" s="159">
        <f t="shared" si="11"/>
        <v>0</v>
      </c>
      <c r="Q162" s="159">
        <v>0</v>
      </c>
      <c r="R162" s="159">
        <f t="shared" si="12"/>
        <v>0</v>
      </c>
      <c r="S162" s="159">
        <v>0</v>
      </c>
      <c r="T162" s="160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1" t="s">
        <v>126</v>
      </c>
      <c r="AT162" s="161" t="s">
        <v>203</v>
      </c>
      <c r="AU162" s="161" t="s">
        <v>82</v>
      </c>
      <c r="AY162" s="18" t="s">
        <v>201</v>
      </c>
      <c r="BE162" s="162">
        <f t="shared" si="14"/>
        <v>0</v>
      </c>
      <c r="BF162" s="162">
        <f t="shared" si="15"/>
        <v>0</v>
      </c>
      <c r="BG162" s="162">
        <f t="shared" si="16"/>
        <v>0</v>
      </c>
      <c r="BH162" s="162">
        <f t="shared" si="17"/>
        <v>0</v>
      </c>
      <c r="BI162" s="162">
        <f t="shared" si="18"/>
        <v>0</v>
      </c>
      <c r="BJ162" s="18" t="s">
        <v>82</v>
      </c>
      <c r="BK162" s="162">
        <f t="shared" si="19"/>
        <v>0</v>
      </c>
      <c r="BL162" s="18" t="s">
        <v>126</v>
      </c>
      <c r="BM162" s="161" t="s">
        <v>795</v>
      </c>
    </row>
    <row r="163" spans="1:65" s="2" customFormat="1" ht="16.5" customHeight="1">
      <c r="A163" s="33"/>
      <c r="B163" s="149"/>
      <c r="C163" s="150" t="s">
        <v>549</v>
      </c>
      <c r="D163" s="150" t="s">
        <v>203</v>
      </c>
      <c r="E163" s="151" t="s">
        <v>3510</v>
      </c>
      <c r="F163" s="152" t="s">
        <v>2969</v>
      </c>
      <c r="G163" s="153" t="s">
        <v>721</v>
      </c>
      <c r="H163" s="154">
        <v>1</v>
      </c>
      <c r="I163" s="155"/>
      <c r="J163" s="156">
        <f t="shared" si="10"/>
        <v>0</v>
      </c>
      <c r="K163" s="152" t="s">
        <v>1</v>
      </c>
      <c r="L163" s="34"/>
      <c r="M163" s="157" t="s">
        <v>1</v>
      </c>
      <c r="N163" s="158" t="s">
        <v>41</v>
      </c>
      <c r="O163" s="59"/>
      <c r="P163" s="159">
        <f t="shared" si="11"/>
        <v>0</v>
      </c>
      <c r="Q163" s="159">
        <v>0</v>
      </c>
      <c r="R163" s="159">
        <f t="shared" si="12"/>
        <v>0</v>
      </c>
      <c r="S163" s="159">
        <v>0</v>
      </c>
      <c r="T163" s="160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126</v>
      </c>
      <c r="AT163" s="161" t="s">
        <v>203</v>
      </c>
      <c r="AU163" s="161" t="s">
        <v>82</v>
      </c>
      <c r="AY163" s="18" t="s">
        <v>201</v>
      </c>
      <c r="BE163" s="162">
        <f t="shared" si="14"/>
        <v>0</v>
      </c>
      <c r="BF163" s="162">
        <f t="shared" si="15"/>
        <v>0</v>
      </c>
      <c r="BG163" s="162">
        <f t="shared" si="16"/>
        <v>0</v>
      </c>
      <c r="BH163" s="162">
        <f t="shared" si="17"/>
        <v>0</v>
      </c>
      <c r="BI163" s="162">
        <f t="shared" si="18"/>
        <v>0</v>
      </c>
      <c r="BJ163" s="18" t="s">
        <v>82</v>
      </c>
      <c r="BK163" s="162">
        <f t="shared" si="19"/>
        <v>0</v>
      </c>
      <c r="BL163" s="18" t="s">
        <v>126</v>
      </c>
      <c r="BM163" s="161" t="s">
        <v>804</v>
      </c>
    </row>
    <row r="164" spans="1:65" s="2" customFormat="1" ht="24.2" customHeight="1">
      <c r="A164" s="33"/>
      <c r="B164" s="149"/>
      <c r="C164" s="150" t="s">
        <v>553</v>
      </c>
      <c r="D164" s="150" t="s">
        <v>203</v>
      </c>
      <c r="E164" s="151" t="s">
        <v>3511</v>
      </c>
      <c r="F164" s="152" t="s">
        <v>2825</v>
      </c>
      <c r="G164" s="153" t="s">
        <v>556</v>
      </c>
      <c r="H164" s="154">
        <v>30</v>
      </c>
      <c r="I164" s="155"/>
      <c r="J164" s="156">
        <f t="shared" si="10"/>
        <v>0</v>
      </c>
      <c r="K164" s="152" t="s">
        <v>1</v>
      </c>
      <c r="L164" s="34"/>
      <c r="M164" s="209" t="s">
        <v>1</v>
      </c>
      <c r="N164" s="210" t="s">
        <v>41</v>
      </c>
      <c r="O164" s="211"/>
      <c r="P164" s="212">
        <f t="shared" si="11"/>
        <v>0</v>
      </c>
      <c r="Q164" s="212">
        <v>0</v>
      </c>
      <c r="R164" s="212">
        <f t="shared" si="12"/>
        <v>0</v>
      </c>
      <c r="S164" s="212">
        <v>0</v>
      </c>
      <c r="T164" s="213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126</v>
      </c>
      <c r="AT164" s="161" t="s">
        <v>203</v>
      </c>
      <c r="AU164" s="161" t="s">
        <v>82</v>
      </c>
      <c r="AY164" s="18" t="s">
        <v>201</v>
      </c>
      <c r="BE164" s="162">
        <f t="shared" si="14"/>
        <v>0</v>
      </c>
      <c r="BF164" s="162">
        <f t="shared" si="15"/>
        <v>0</v>
      </c>
      <c r="BG164" s="162">
        <f t="shared" si="16"/>
        <v>0</v>
      </c>
      <c r="BH164" s="162">
        <f t="shared" si="17"/>
        <v>0</v>
      </c>
      <c r="BI164" s="162">
        <f t="shared" si="18"/>
        <v>0</v>
      </c>
      <c r="BJ164" s="18" t="s">
        <v>82</v>
      </c>
      <c r="BK164" s="162">
        <f t="shared" si="19"/>
        <v>0</v>
      </c>
      <c r="BL164" s="18" t="s">
        <v>126</v>
      </c>
      <c r="BM164" s="161" t="s">
        <v>812</v>
      </c>
    </row>
    <row r="165" spans="1:65" s="2" customFormat="1" ht="6.95" customHeight="1">
      <c r="A165" s="33"/>
      <c r="B165" s="48"/>
      <c r="C165" s="49"/>
      <c r="D165" s="49"/>
      <c r="E165" s="49"/>
      <c r="F165" s="49"/>
      <c r="G165" s="49"/>
      <c r="H165" s="49"/>
      <c r="I165" s="49"/>
      <c r="J165" s="49"/>
      <c r="K165" s="49"/>
      <c r="L165" s="34"/>
      <c r="M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</row>
  </sheetData>
  <autoFilter ref="C117:K164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155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162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0" t="str">
        <f>'Rekapitulace stavby'!K6</f>
        <v>Technikův pavilon</v>
      </c>
      <c r="F7" s="271"/>
      <c r="G7" s="271"/>
      <c r="H7" s="271"/>
      <c r="L7" s="21"/>
    </row>
    <row r="8" spans="1:46" s="2" customFormat="1" ht="12" customHeight="1">
      <c r="A8" s="33"/>
      <c r="B8" s="34"/>
      <c r="C8" s="33"/>
      <c r="D8" s="28" t="s">
        <v>163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3" t="s">
        <v>3512</v>
      </c>
      <c r="F9" s="272"/>
      <c r="G9" s="272"/>
      <c r="H9" s="272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167</v>
      </c>
      <c r="G12" s="33"/>
      <c r="H12" s="33"/>
      <c r="I12" s="28" t="s">
        <v>22</v>
      </c>
      <c r="J12" s="56" t="str">
        <f>'Rekapitulace stavby'!AN8</f>
        <v>21. 11. 2024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>Statutární město Liberec, nám.Dr.E.Beneše</v>
      </c>
      <c r="F15" s="33"/>
      <c r="G15" s="33"/>
      <c r="H15" s="33"/>
      <c r="I15" s="28" t="s">
        <v>27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3" t="str">
        <f>'Rekapitulace stavby'!E14</f>
        <v>Vyplň údaj</v>
      </c>
      <c r="F18" s="253"/>
      <c r="G18" s="253"/>
      <c r="H18" s="253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>Kancelář architektury města, nám.Dr.E.Beneše</v>
      </c>
      <c r="F21" s="33"/>
      <c r="G21" s="33"/>
      <c r="H21" s="33"/>
      <c r="I21" s="28" t="s">
        <v>27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>PROPOS Liberec s.r.o.</v>
      </c>
      <c r="F24" s="33"/>
      <c r="G24" s="33"/>
      <c r="H24" s="33"/>
      <c r="I24" s="2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58" t="s">
        <v>1</v>
      </c>
      <c r="F27" s="258"/>
      <c r="G27" s="258"/>
      <c r="H27" s="258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36</v>
      </c>
      <c r="E30" s="33"/>
      <c r="F30" s="33"/>
      <c r="G30" s="33"/>
      <c r="H30" s="33"/>
      <c r="I30" s="33"/>
      <c r="J30" s="72">
        <f>ROUND(J122,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4" t="s">
        <v>40</v>
      </c>
      <c r="E33" s="28" t="s">
        <v>41</v>
      </c>
      <c r="F33" s="105">
        <f>ROUND((SUM(BE122:BE226)),  2)</f>
        <v>0</v>
      </c>
      <c r="G33" s="33"/>
      <c r="H33" s="33"/>
      <c r="I33" s="106">
        <v>0.21</v>
      </c>
      <c r="J33" s="105">
        <f>ROUND(((SUM(BE122:BE226))*I33),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42</v>
      </c>
      <c r="F34" s="105">
        <f>ROUND((SUM(BF122:BF226)),  2)</f>
        <v>0</v>
      </c>
      <c r="G34" s="33"/>
      <c r="H34" s="33"/>
      <c r="I34" s="106">
        <v>0.12</v>
      </c>
      <c r="J34" s="105">
        <f>ROUND(((SUM(BF122:BF226))*I34),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5">
        <f>ROUND((SUM(BG122:BG226)),  2)</f>
        <v>0</v>
      </c>
      <c r="G35" s="33"/>
      <c r="H35" s="33"/>
      <c r="I35" s="106">
        <v>0.21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5">
        <f>ROUND((SUM(BH122:BH226)),  2)</f>
        <v>0</v>
      </c>
      <c r="G36" s="33"/>
      <c r="H36" s="33"/>
      <c r="I36" s="106">
        <v>0.12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5">
        <f>ROUND((SUM(BI122:BI226)),  2)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46</v>
      </c>
      <c r="E39" s="61"/>
      <c r="F39" s="61"/>
      <c r="G39" s="109" t="s">
        <v>47</v>
      </c>
      <c r="H39" s="110" t="s">
        <v>48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168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0" t="str">
        <f>E7</f>
        <v>Technikův pavilon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163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3" t="str">
        <f>E9</f>
        <v>SO 07 - Zpevněné plochy a opěrná zeď</v>
      </c>
      <c r="F87" s="272"/>
      <c r="G87" s="272"/>
      <c r="H87" s="272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>21. 11. 2024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8" t="s">
        <v>24</v>
      </c>
      <c r="D91" s="33"/>
      <c r="E91" s="33"/>
      <c r="F91" s="26" t="str">
        <f>E15</f>
        <v>Statutární město Liberec, nám.Dr.E.Beneše</v>
      </c>
      <c r="G91" s="33"/>
      <c r="H91" s="33"/>
      <c r="I91" s="28" t="s">
        <v>30</v>
      </c>
      <c r="J91" s="31" t="str">
        <f>E21</f>
        <v>Kancelář architektury města, nám.Dr.E.Beneše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5.7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PROPOS Liberec s.r.o.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169</v>
      </c>
      <c r="D94" s="107"/>
      <c r="E94" s="107"/>
      <c r="F94" s="107"/>
      <c r="G94" s="107"/>
      <c r="H94" s="107"/>
      <c r="I94" s="107"/>
      <c r="J94" s="116" t="s">
        <v>170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7" t="s">
        <v>171</v>
      </c>
      <c r="D96" s="33"/>
      <c r="E96" s="33"/>
      <c r="F96" s="33"/>
      <c r="G96" s="33"/>
      <c r="H96" s="33"/>
      <c r="I96" s="33"/>
      <c r="J96" s="72">
        <f>J122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172</v>
      </c>
    </row>
    <row r="97" spans="1:31" s="9" customFormat="1" ht="24.95" customHeight="1">
      <c r="B97" s="118"/>
      <c r="D97" s="119" t="s">
        <v>173</v>
      </c>
      <c r="E97" s="120"/>
      <c r="F97" s="120"/>
      <c r="G97" s="120"/>
      <c r="H97" s="120"/>
      <c r="I97" s="120"/>
      <c r="J97" s="121">
        <f>J123</f>
        <v>0</v>
      </c>
      <c r="L97" s="118"/>
    </row>
    <row r="98" spans="1:31" s="10" customFormat="1" ht="19.899999999999999" customHeight="1">
      <c r="B98" s="122"/>
      <c r="D98" s="123" t="s">
        <v>174</v>
      </c>
      <c r="E98" s="124"/>
      <c r="F98" s="124"/>
      <c r="G98" s="124"/>
      <c r="H98" s="124"/>
      <c r="I98" s="124"/>
      <c r="J98" s="125">
        <f>J124</f>
        <v>0</v>
      </c>
      <c r="L98" s="122"/>
    </row>
    <row r="99" spans="1:31" s="10" customFormat="1" ht="19.899999999999999" customHeight="1">
      <c r="B99" s="122"/>
      <c r="D99" s="123" t="s">
        <v>317</v>
      </c>
      <c r="E99" s="124"/>
      <c r="F99" s="124"/>
      <c r="G99" s="124"/>
      <c r="H99" s="124"/>
      <c r="I99" s="124"/>
      <c r="J99" s="125">
        <f>J153</f>
        <v>0</v>
      </c>
      <c r="L99" s="122"/>
    </row>
    <row r="100" spans="1:31" s="10" customFormat="1" ht="19.899999999999999" customHeight="1">
      <c r="B100" s="122"/>
      <c r="D100" s="123" t="s">
        <v>3513</v>
      </c>
      <c r="E100" s="124"/>
      <c r="F100" s="124"/>
      <c r="G100" s="124"/>
      <c r="H100" s="124"/>
      <c r="I100" s="124"/>
      <c r="J100" s="125">
        <f>J172</f>
        <v>0</v>
      </c>
      <c r="L100" s="122"/>
    </row>
    <row r="101" spans="1:31" s="10" customFormat="1" ht="19.899999999999999" customHeight="1">
      <c r="B101" s="122"/>
      <c r="D101" s="123" t="s">
        <v>176</v>
      </c>
      <c r="E101" s="124"/>
      <c r="F101" s="124"/>
      <c r="G101" s="124"/>
      <c r="H101" s="124"/>
      <c r="I101" s="124"/>
      <c r="J101" s="125">
        <f>J212</f>
        <v>0</v>
      </c>
      <c r="L101" s="122"/>
    </row>
    <row r="102" spans="1:31" s="10" customFormat="1" ht="19.899999999999999" customHeight="1">
      <c r="B102" s="122"/>
      <c r="D102" s="123" t="s">
        <v>3514</v>
      </c>
      <c r="E102" s="124"/>
      <c r="F102" s="124"/>
      <c r="G102" s="124"/>
      <c r="H102" s="124"/>
      <c r="I102" s="124"/>
      <c r="J102" s="125">
        <f>J225</f>
        <v>0</v>
      </c>
      <c r="L102" s="122"/>
    </row>
    <row r="103" spans="1:31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5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31" s="2" customFormat="1" ht="6.95" customHeight="1">
      <c r="A108" s="33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95" customHeight="1">
      <c r="A109" s="33"/>
      <c r="B109" s="34"/>
      <c r="C109" s="22" t="s">
        <v>186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3"/>
      <c r="D112" s="33"/>
      <c r="E112" s="270" t="str">
        <f>E7</f>
        <v>Technikův pavilon</v>
      </c>
      <c r="F112" s="271"/>
      <c r="G112" s="271"/>
      <c r="H112" s="271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163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33" t="str">
        <f>E9</f>
        <v>SO 07 - Zpevněné plochy a opěrná zeď</v>
      </c>
      <c r="F114" s="272"/>
      <c r="G114" s="272"/>
      <c r="H114" s="272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3"/>
      <c r="E116" s="33"/>
      <c r="F116" s="26" t="str">
        <f>F12</f>
        <v xml:space="preserve"> </v>
      </c>
      <c r="G116" s="33"/>
      <c r="H116" s="33"/>
      <c r="I116" s="28" t="s">
        <v>22</v>
      </c>
      <c r="J116" s="56" t="str">
        <f>IF(J12="","",J12)</f>
        <v>21. 11. 2024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40.15" customHeight="1">
      <c r="A118" s="33"/>
      <c r="B118" s="34"/>
      <c r="C118" s="28" t="s">
        <v>24</v>
      </c>
      <c r="D118" s="33"/>
      <c r="E118" s="33"/>
      <c r="F118" s="26" t="str">
        <f>E15</f>
        <v>Statutární město Liberec, nám.Dr.E.Beneše</v>
      </c>
      <c r="G118" s="33"/>
      <c r="H118" s="33"/>
      <c r="I118" s="28" t="s">
        <v>30</v>
      </c>
      <c r="J118" s="31" t="str">
        <f>E21</f>
        <v>Kancelář architektury města, nám.Dr.E.Beneše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25.7" customHeight="1">
      <c r="A119" s="33"/>
      <c r="B119" s="34"/>
      <c r="C119" s="28" t="s">
        <v>28</v>
      </c>
      <c r="D119" s="33"/>
      <c r="E119" s="33"/>
      <c r="F119" s="26" t="str">
        <f>IF(E18="","",E18)</f>
        <v>Vyplň údaj</v>
      </c>
      <c r="G119" s="33"/>
      <c r="H119" s="33"/>
      <c r="I119" s="28" t="s">
        <v>33</v>
      </c>
      <c r="J119" s="31" t="str">
        <f>E24</f>
        <v>PROPOS Liberec s.r.o.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26"/>
      <c r="B121" s="127"/>
      <c r="C121" s="128" t="s">
        <v>187</v>
      </c>
      <c r="D121" s="129" t="s">
        <v>61</v>
      </c>
      <c r="E121" s="129" t="s">
        <v>57</v>
      </c>
      <c r="F121" s="129" t="s">
        <v>58</v>
      </c>
      <c r="G121" s="129" t="s">
        <v>188</v>
      </c>
      <c r="H121" s="129" t="s">
        <v>189</v>
      </c>
      <c r="I121" s="129" t="s">
        <v>190</v>
      </c>
      <c r="J121" s="129" t="s">
        <v>170</v>
      </c>
      <c r="K121" s="130" t="s">
        <v>191</v>
      </c>
      <c r="L121" s="131"/>
      <c r="M121" s="63" t="s">
        <v>1</v>
      </c>
      <c r="N121" s="64" t="s">
        <v>40</v>
      </c>
      <c r="O121" s="64" t="s">
        <v>192</v>
      </c>
      <c r="P121" s="64" t="s">
        <v>193</v>
      </c>
      <c r="Q121" s="64" t="s">
        <v>194</v>
      </c>
      <c r="R121" s="64" t="s">
        <v>195</v>
      </c>
      <c r="S121" s="64" t="s">
        <v>196</v>
      </c>
      <c r="T121" s="65" t="s">
        <v>197</v>
      </c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</row>
    <row r="122" spans="1:65" s="2" customFormat="1" ht="22.9" customHeight="1">
      <c r="A122" s="33"/>
      <c r="B122" s="34"/>
      <c r="C122" s="70" t="s">
        <v>198</v>
      </c>
      <c r="D122" s="33"/>
      <c r="E122" s="33"/>
      <c r="F122" s="33"/>
      <c r="G122" s="33"/>
      <c r="H122" s="33"/>
      <c r="I122" s="33"/>
      <c r="J122" s="132">
        <f>BK122</f>
        <v>0</v>
      </c>
      <c r="K122" s="33"/>
      <c r="L122" s="34"/>
      <c r="M122" s="66"/>
      <c r="N122" s="57"/>
      <c r="O122" s="67"/>
      <c r="P122" s="133">
        <f>P123</f>
        <v>0</v>
      </c>
      <c r="Q122" s="67"/>
      <c r="R122" s="133">
        <f>R123</f>
        <v>350.92264333999998</v>
      </c>
      <c r="S122" s="67"/>
      <c r="T122" s="134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75</v>
      </c>
      <c r="AU122" s="18" t="s">
        <v>172</v>
      </c>
      <c r="BK122" s="135">
        <f>BK123</f>
        <v>0</v>
      </c>
    </row>
    <row r="123" spans="1:65" s="12" customFormat="1" ht="25.9" customHeight="1">
      <c r="B123" s="136"/>
      <c r="D123" s="137" t="s">
        <v>75</v>
      </c>
      <c r="E123" s="138" t="s">
        <v>199</v>
      </c>
      <c r="F123" s="138" t="s">
        <v>200</v>
      </c>
      <c r="I123" s="139"/>
      <c r="J123" s="140">
        <f>BK123</f>
        <v>0</v>
      </c>
      <c r="L123" s="136"/>
      <c r="M123" s="141"/>
      <c r="N123" s="142"/>
      <c r="O123" s="142"/>
      <c r="P123" s="143">
        <f>P124+P153+P172+P212+P225</f>
        <v>0</v>
      </c>
      <c r="Q123" s="142"/>
      <c r="R123" s="143">
        <f>R124+R153+R172+R212+R225</f>
        <v>350.92264333999998</v>
      </c>
      <c r="S123" s="142"/>
      <c r="T123" s="144">
        <f>T124+T153+T172+T212+T225</f>
        <v>0</v>
      </c>
      <c r="AR123" s="137" t="s">
        <v>82</v>
      </c>
      <c r="AT123" s="145" t="s">
        <v>75</v>
      </c>
      <c r="AU123" s="145" t="s">
        <v>76</v>
      </c>
      <c r="AY123" s="137" t="s">
        <v>201</v>
      </c>
      <c r="BK123" s="146">
        <f>BK124+BK153+BK172+BK212+BK225</f>
        <v>0</v>
      </c>
    </row>
    <row r="124" spans="1:65" s="12" customFormat="1" ht="22.9" customHeight="1">
      <c r="B124" s="136"/>
      <c r="D124" s="137" t="s">
        <v>75</v>
      </c>
      <c r="E124" s="147" t="s">
        <v>82</v>
      </c>
      <c r="F124" s="147" t="s">
        <v>202</v>
      </c>
      <c r="I124" s="139"/>
      <c r="J124" s="148">
        <f>BK124</f>
        <v>0</v>
      </c>
      <c r="L124" s="136"/>
      <c r="M124" s="141"/>
      <c r="N124" s="142"/>
      <c r="O124" s="142"/>
      <c r="P124" s="143">
        <f>SUM(P125:P152)</f>
        <v>0</v>
      </c>
      <c r="Q124" s="142"/>
      <c r="R124" s="143">
        <f>SUM(R125:R152)</f>
        <v>0</v>
      </c>
      <c r="S124" s="142"/>
      <c r="T124" s="144">
        <f>SUM(T125:T152)</f>
        <v>0</v>
      </c>
      <c r="AR124" s="137" t="s">
        <v>82</v>
      </c>
      <c r="AT124" s="145" t="s">
        <v>75</v>
      </c>
      <c r="AU124" s="145" t="s">
        <v>82</v>
      </c>
      <c r="AY124" s="137" t="s">
        <v>201</v>
      </c>
      <c r="BK124" s="146">
        <f>SUM(BK125:BK152)</f>
        <v>0</v>
      </c>
    </row>
    <row r="125" spans="1:65" s="2" customFormat="1" ht="21.75" customHeight="1">
      <c r="A125" s="33"/>
      <c r="B125" s="149"/>
      <c r="C125" s="150" t="s">
        <v>82</v>
      </c>
      <c r="D125" s="150" t="s">
        <v>203</v>
      </c>
      <c r="E125" s="151" t="s">
        <v>3515</v>
      </c>
      <c r="F125" s="152" t="s">
        <v>3516</v>
      </c>
      <c r="G125" s="153" t="s">
        <v>206</v>
      </c>
      <c r="H125" s="154">
        <v>62</v>
      </c>
      <c r="I125" s="155"/>
      <c r="J125" s="156">
        <f>ROUND(I125*H125,2)</f>
        <v>0</v>
      </c>
      <c r="K125" s="152" t="s">
        <v>335</v>
      </c>
      <c r="L125" s="34"/>
      <c r="M125" s="157" t="s">
        <v>1</v>
      </c>
      <c r="N125" s="158" t="s">
        <v>41</v>
      </c>
      <c r="O125" s="59"/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1" t="s">
        <v>126</v>
      </c>
      <c r="AT125" s="161" t="s">
        <v>203</v>
      </c>
      <c r="AU125" s="161" t="s">
        <v>84</v>
      </c>
      <c r="AY125" s="18" t="s">
        <v>201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8" t="s">
        <v>82</v>
      </c>
      <c r="BK125" s="162">
        <f>ROUND(I125*H125,2)</f>
        <v>0</v>
      </c>
      <c r="BL125" s="18" t="s">
        <v>126</v>
      </c>
      <c r="BM125" s="161" t="s">
        <v>3517</v>
      </c>
    </row>
    <row r="126" spans="1:65" s="14" customFormat="1" ht="11.25">
      <c r="B126" s="171"/>
      <c r="D126" s="164" t="s">
        <v>207</v>
      </c>
      <c r="E126" s="172" t="s">
        <v>1</v>
      </c>
      <c r="F126" s="173" t="s">
        <v>3518</v>
      </c>
      <c r="H126" s="174">
        <v>62</v>
      </c>
      <c r="I126" s="175"/>
      <c r="L126" s="171"/>
      <c r="M126" s="176"/>
      <c r="N126" s="177"/>
      <c r="O126" s="177"/>
      <c r="P126" s="177"/>
      <c r="Q126" s="177"/>
      <c r="R126" s="177"/>
      <c r="S126" s="177"/>
      <c r="T126" s="178"/>
      <c r="AT126" s="172" t="s">
        <v>207</v>
      </c>
      <c r="AU126" s="172" t="s">
        <v>84</v>
      </c>
      <c r="AV126" s="14" t="s">
        <v>84</v>
      </c>
      <c r="AW126" s="14" t="s">
        <v>32</v>
      </c>
      <c r="AX126" s="14" t="s">
        <v>82</v>
      </c>
      <c r="AY126" s="172" t="s">
        <v>201</v>
      </c>
    </row>
    <row r="127" spans="1:65" s="2" customFormat="1" ht="16.5" customHeight="1">
      <c r="A127" s="33"/>
      <c r="B127" s="149"/>
      <c r="C127" s="150" t="s">
        <v>84</v>
      </c>
      <c r="D127" s="150" t="s">
        <v>203</v>
      </c>
      <c r="E127" s="151" t="s">
        <v>3519</v>
      </c>
      <c r="F127" s="152" t="s">
        <v>3520</v>
      </c>
      <c r="G127" s="153" t="s">
        <v>206</v>
      </c>
      <c r="H127" s="154">
        <v>89.808999999999997</v>
      </c>
      <c r="I127" s="155"/>
      <c r="J127" s="156">
        <f>ROUND(I127*H127,2)</f>
        <v>0</v>
      </c>
      <c r="K127" s="152" t="s">
        <v>335</v>
      </c>
      <c r="L127" s="34"/>
      <c r="M127" s="157" t="s">
        <v>1</v>
      </c>
      <c r="N127" s="158" t="s">
        <v>41</v>
      </c>
      <c r="O127" s="59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1" t="s">
        <v>126</v>
      </c>
      <c r="AT127" s="161" t="s">
        <v>203</v>
      </c>
      <c r="AU127" s="161" t="s">
        <v>84</v>
      </c>
      <c r="AY127" s="18" t="s">
        <v>201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8" t="s">
        <v>82</v>
      </c>
      <c r="BK127" s="162">
        <f>ROUND(I127*H127,2)</f>
        <v>0</v>
      </c>
      <c r="BL127" s="18" t="s">
        <v>126</v>
      </c>
      <c r="BM127" s="161" t="s">
        <v>3521</v>
      </c>
    </row>
    <row r="128" spans="1:65" s="13" customFormat="1" ht="11.25">
      <c r="B128" s="163"/>
      <c r="D128" s="164" t="s">
        <v>207</v>
      </c>
      <c r="E128" s="165" t="s">
        <v>1</v>
      </c>
      <c r="F128" s="166" t="s">
        <v>3522</v>
      </c>
      <c r="H128" s="165" t="s">
        <v>1</v>
      </c>
      <c r="I128" s="167"/>
      <c r="L128" s="163"/>
      <c r="M128" s="168"/>
      <c r="N128" s="169"/>
      <c r="O128" s="169"/>
      <c r="P128" s="169"/>
      <c r="Q128" s="169"/>
      <c r="R128" s="169"/>
      <c r="S128" s="169"/>
      <c r="T128" s="170"/>
      <c r="AT128" s="165" t="s">
        <v>207</v>
      </c>
      <c r="AU128" s="165" t="s">
        <v>84</v>
      </c>
      <c r="AV128" s="13" t="s">
        <v>82</v>
      </c>
      <c r="AW128" s="13" t="s">
        <v>32</v>
      </c>
      <c r="AX128" s="13" t="s">
        <v>76</v>
      </c>
      <c r="AY128" s="165" t="s">
        <v>201</v>
      </c>
    </row>
    <row r="129" spans="1:65" s="14" customFormat="1" ht="11.25">
      <c r="B129" s="171"/>
      <c r="D129" s="164" t="s">
        <v>207</v>
      </c>
      <c r="E129" s="172" t="s">
        <v>1</v>
      </c>
      <c r="F129" s="173" t="s">
        <v>3523</v>
      </c>
      <c r="H129" s="174">
        <v>62</v>
      </c>
      <c r="I129" s="175"/>
      <c r="L129" s="171"/>
      <c r="M129" s="176"/>
      <c r="N129" s="177"/>
      <c r="O129" s="177"/>
      <c r="P129" s="177"/>
      <c r="Q129" s="177"/>
      <c r="R129" s="177"/>
      <c r="S129" s="177"/>
      <c r="T129" s="178"/>
      <c r="AT129" s="172" t="s">
        <v>207</v>
      </c>
      <c r="AU129" s="172" t="s">
        <v>84</v>
      </c>
      <c r="AV129" s="14" t="s">
        <v>84</v>
      </c>
      <c r="AW129" s="14" t="s">
        <v>32</v>
      </c>
      <c r="AX129" s="14" t="s">
        <v>76</v>
      </c>
      <c r="AY129" s="172" t="s">
        <v>201</v>
      </c>
    </row>
    <row r="130" spans="1:65" s="13" customFormat="1" ht="11.25">
      <c r="B130" s="163"/>
      <c r="D130" s="164" t="s">
        <v>207</v>
      </c>
      <c r="E130" s="165" t="s">
        <v>1</v>
      </c>
      <c r="F130" s="166" t="s">
        <v>3524</v>
      </c>
      <c r="H130" s="165" t="s">
        <v>1</v>
      </c>
      <c r="I130" s="167"/>
      <c r="L130" s="163"/>
      <c r="M130" s="168"/>
      <c r="N130" s="169"/>
      <c r="O130" s="169"/>
      <c r="P130" s="169"/>
      <c r="Q130" s="169"/>
      <c r="R130" s="169"/>
      <c r="S130" s="169"/>
      <c r="T130" s="170"/>
      <c r="AT130" s="165" t="s">
        <v>207</v>
      </c>
      <c r="AU130" s="165" t="s">
        <v>84</v>
      </c>
      <c r="AV130" s="13" t="s">
        <v>82</v>
      </c>
      <c r="AW130" s="13" t="s">
        <v>32</v>
      </c>
      <c r="AX130" s="13" t="s">
        <v>76</v>
      </c>
      <c r="AY130" s="165" t="s">
        <v>201</v>
      </c>
    </row>
    <row r="131" spans="1:65" s="14" customFormat="1" ht="11.25">
      <c r="B131" s="171"/>
      <c r="D131" s="164" t="s">
        <v>207</v>
      </c>
      <c r="E131" s="172" t="s">
        <v>1</v>
      </c>
      <c r="F131" s="173" t="s">
        <v>3525</v>
      </c>
      <c r="H131" s="174">
        <v>27.809000000000001</v>
      </c>
      <c r="I131" s="175"/>
      <c r="L131" s="171"/>
      <c r="M131" s="176"/>
      <c r="N131" s="177"/>
      <c r="O131" s="177"/>
      <c r="P131" s="177"/>
      <c r="Q131" s="177"/>
      <c r="R131" s="177"/>
      <c r="S131" s="177"/>
      <c r="T131" s="178"/>
      <c r="AT131" s="172" t="s">
        <v>207</v>
      </c>
      <c r="AU131" s="172" t="s">
        <v>84</v>
      </c>
      <c r="AV131" s="14" t="s">
        <v>84</v>
      </c>
      <c r="AW131" s="14" t="s">
        <v>32</v>
      </c>
      <c r="AX131" s="14" t="s">
        <v>76</v>
      </c>
      <c r="AY131" s="172" t="s">
        <v>201</v>
      </c>
    </row>
    <row r="132" spans="1:65" s="15" customFormat="1" ht="11.25">
      <c r="B132" s="179"/>
      <c r="D132" s="164" t="s">
        <v>207</v>
      </c>
      <c r="E132" s="180" t="s">
        <v>1</v>
      </c>
      <c r="F132" s="181" t="s">
        <v>211</v>
      </c>
      <c r="H132" s="182">
        <v>89.808999999999997</v>
      </c>
      <c r="I132" s="183"/>
      <c r="L132" s="179"/>
      <c r="M132" s="184"/>
      <c r="N132" s="185"/>
      <c r="O132" s="185"/>
      <c r="P132" s="185"/>
      <c r="Q132" s="185"/>
      <c r="R132" s="185"/>
      <c r="S132" s="185"/>
      <c r="T132" s="186"/>
      <c r="AT132" s="180" t="s">
        <v>207</v>
      </c>
      <c r="AU132" s="180" t="s">
        <v>84</v>
      </c>
      <c r="AV132" s="15" t="s">
        <v>126</v>
      </c>
      <c r="AW132" s="15" t="s">
        <v>32</v>
      </c>
      <c r="AX132" s="15" t="s">
        <v>82</v>
      </c>
      <c r="AY132" s="180" t="s">
        <v>201</v>
      </c>
    </row>
    <row r="133" spans="1:65" s="2" customFormat="1" ht="21.75" customHeight="1">
      <c r="A133" s="33"/>
      <c r="B133" s="149"/>
      <c r="C133" s="150" t="s">
        <v>97</v>
      </c>
      <c r="D133" s="150" t="s">
        <v>203</v>
      </c>
      <c r="E133" s="151" t="s">
        <v>357</v>
      </c>
      <c r="F133" s="152" t="s">
        <v>358</v>
      </c>
      <c r="G133" s="153" t="s">
        <v>206</v>
      </c>
      <c r="H133" s="154">
        <v>21.63</v>
      </c>
      <c r="I133" s="155"/>
      <c r="J133" s="156">
        <f>ROUND(I133*H133,2)</f>
        <v>0</v>
      </c>
      <c r="K133" s="152" t="s">
        <v>335</v>
      </c>
      <c r="L133" s="34"/>
      <c r="M133" s="157" t="s">
        <v>1</v>
      </c>
      <c r="N133" s="158" t="s">
        <v>41</v>
      </c>
      <c r="O133" s="59"/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126</v>
      </c>
      <c r="AT133" s="161" t="s">
        <v>203</v>
      </c>
      <c r="AU133" s="161" t="s">
        <v>84</v>
      </c>
      <c r="AY133" s="18" t="s">
        <v>201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8" t="s">
        <v>82</v>
      </c>
      <c r="BK133" s="162">
        <f>ROUND(I133*H133,2)</f>
        <v>0</v>
      </c>
      <c r="BL133" s="18" t="s">
        <v>126</v>
      </c>
      <c r="BM133" s="161" t="s">
        <v>3526</v>
      </c>
    </row>
    <row r="134" spans="1:65" s="13" customFormat="1" ht="11.25">
      <c r="B134" s="163"/>
      <c r="D134" s="164" t="s">
        <v>207</v>
      </c>
      <c r="E134" s="165" t="s">
        <v>1</v>
      </c>
      <c r="F134" s="166" t="s">
        <v>360</v>
      </c>
      <c r="H134" s="165" t="s">
        <v>1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5" t="s">
        <v>207</v>
      </c>
      <c r="AU134" s="165" t="s">
        <v>84</v>
      </c>
      <c r="AV134" s="13" t="s">
        <v>82</v>
      </c>
      <c r="AW134" s="13" t="s">
        <v>32</v>
      </c>
      <c r="AX134" s="13" t="s">
        <v>76</v>
      </c>
      <c r="AY134" s="165" t="s">
        <v>201</v>
      </c>
    </row>
    <row r="135" spans="1:65" s="14" customFormat="1" ht="11.25">
      <c r="B135" s="171"/>
      <c r="D135" s="164" t="s">
        <v>207</v>
      </c>
      <c r="E135" s="172" t="s">
        <v>1</v>
      </c>
      <c r="F135" s="173" t="s">
        <v>3527</v>
      </c>
      <c r="H135" s="174">
        <v>21.63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207</v>
      </c>
      <c r="AU135" s="172" t="s">
        <v>84</v>
      </c>
      <c r="AV135" s="14" t="s">
        <v>84</v>
      </c>
      <c r="AW135" s="14" t="s">
        <v>32</v>
      </c>
      <c r="AX135" s="14" t="s">
        <v>82</v>
      </c>
      <c r="AY135" s="172" t="s">
        <v>201</v>
      </c>
    </row>
    <row r="136" spans="1:65" s="2" customFormat="1" ht="24.2" customHeight="1">
      <c r="A136" s="33"/>
      <c r="B136" s="149"/>
      <c r="C136" s="150" t="s">
        <v>126</v>
      </c>
      <c r="D136" s="150" t="s">
        <v>203</v>
      </c>
      <c r="E136" s="151" t="s">
        <v>362</v>
      </c>
      <c r="F136" s="152" t="s">
        <v>363</v>
      </c>
      <c r="G136" s="153" t="s">
        <v>206</v>
      </c>
      <c r="H136" s="154">
        <v>21.63</v>
      </c>
      <c r="I136" s="155"/>
      <c r="J136" s="156">
        <f>ROUND(I136*H136,2)</f>
        <v>0</v>
      </c>
      <c r="K136" s="152" t="s">
        <v>335</v>
      </c>
      <c r="L136" s="34"/>
      <c r="M136" s="157" t="s">
        <v>1</v>
      </c>
      <c r="N136" s="158" t="s">
        <v>41</v>
      </c>
      <c r="O136" s="59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126</v>
      </c>
      <c r="AT136" s="161" t="s">
        <v>203</v>
      </c>
      <c r="AU136" s="161" t="s">
        <v>84</v>
      </c>
      <c r="AY136" s="18" t="s">
        <v>201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8" t="s">
        <v>82</v>
      </c>
      <c r="BK136" s="162">
        <f>ROUND(I136*H136,2)</f>
        <v>0</v>
      </c>
      <c r="BL136" s="18" t="s">
        <v>126</v>
      </c>
      <c r="BM136" s="161" t="s">
        <v>3528</v>
      </c>
    </row>
    <row r="137" spans="1:65" s="14" customFormat="1" ht="11.25">
      <c r="B137" s="171"/>
      <c r="D137" s="164" t="s">
        <v>207</v>
      </c>
      <c r="E137" s="172" t="s">
        <v>1</v>
      </c>
      <c r="F137" s="173" t="s">
        <v>3529</v>
      </c>
      <c r="H137" s="174">
        <v>21.63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207</v>
      </c>
      <c r="AU137" s="172" t="s">
        <v>84</v>
      </c>
      <c r="AV137" s="14" t="s">
        <v>84</v>
      </c>
      <c r="AW137" s="14" t="s">
        <v>32</v>
      </c>
      <c r="AX137" s="14" t="s">
        <v>82</v>
      </c>
      <c r="AY137" s="172" t="s">
        <v>201</v>
      </c>
    </row>
    <row r="138" spans="1:65" s="2" customFormat="1" ht="16.5" customHeight="1">
      <c r="A138" s="33"/>
      <c r="B138" s="149"/>
      <c r="C138" s="150" t="s">
        <v>229</v>
      </c>
      <c r="D138" s="150" t="s">
        <v>203</v>
      </c>
      <c r="E138" s="151" t="s">
        <v>3530</v>
      </c>
      <c r="F138" s="152" t="s">
        <v>3531</v>
      </c>
      <c r="G138" s="153" t="s">
        <v>206</v>
      </c>
      <c r="H138" s="154">
        <v>62</v>
      </c>
      <c r="I138" s="155"/>
      <c r="J138" s="156">
        <f>ROUND(I138*H138,2)</f>
        <v>0</v>
      </c>
      <c r="K138" s="152" t="s">
        <v>335</v>
      </c>
      <c r="L138" s="34"/>
      <c r="M138" s="157" t="s">
        <v>1</v>
      </c>
      <c r="N138" s="158" t="s">
        <v>41</v>
      </c>
      <c r="O138" s="59"/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126</v>
      </c>
      <c r="AT138" s="161" t="s">
        <v>203</v>
      </c>
      <c r="AU138" s="161" t="s">
        <v>84</v>
      </c>
      <c r="AY138" s="18" t="s">
        <v>201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8" t="s">
        <v>82</v>
      </c>
      <c r="BK138" s="162">
        <f>ROUND(I138*H138,2)</f>
        <v>0</v>
      </c>
      <c r="BL138" s="18" t="s">
        <v>126</v>
      </c>
      <c r="BM138" s="161" t="s">
        <v>3532</v>
      </c>
    </row>
    <row r="139" spans="1:65" s="13" customFormat="1" ht="11.25">
      <c r="B139" s="163"/>
      <c r="D139" s="164" t="s">
        <v>207</v>
      </c>
      <c r="E139" s="165" t="s">
        <v>1</v>
      </c>
      <c r="F139" s="166" t="s">
        <v>3524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207</v>
      </c>
      <c r="AU139" s="165" t="s">
        <v>84</v>
      </c>
      <c r="AV139" s="13" t="s">
        <v>82</v>
      </c>
      <c r="AW139" s="13" t="s">
        <v>32</v>
      </c>
      <c r="AX139" s="13" t="s">
        <v>76</v>
      </c>
      <c r="AY139" s="165" t="s">
        <v>201</v>
      </c>
    </row>
    <row r="140" spans="1:65" s="14" customFormat="1" ht="11.25">
      <c r="B140" s="171"/>
      <c r="D140" s="164" t="s">
        <v>207</v>
      </c>
      <c r="E140" s="172" t="s">
        <v>1</v>
      </c>
      <c r="F140" s="173" t="s">
        <v>3533</v>
      </c>
      <c r="H140" s="174">
        <v>40.369999999999997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207</v>
      </c>
      <c r="AU140" s="172" t="s">
        <v>84</v>
      </c>
      <c r="AV140" s="14" t="s">
        <v>84</v>
      </c>
      <c r="AW140" s="14" t="s">
        <v>32</v>
      </c>
      <c r="AX140" s="14" t="s">
        <v>76</v>
      </c>
      <c r="AY140" s="172" t="s">
        <v>201</v>
      </c>
    </row>
    <row r="141" spans="1:65" s="13" customFormat="1" ht="11.25">
      <c r="B141" s="163"/>
      <c r="D141" s="164" t="s">
        <v>207</v>
      </c>
      <c r="E141" s="165" t="s">
        <v>1</v>
      </c>
      <c r="F141" s="166" t="s">
        <v>3534</v>
      </c>
      <c r="H141" s="165" t="s">
        <v>1</v>
      </c>
      <c r="I141" s="167"/>
      <c r="L141" s="163"/>
      <c r="M141" s="168"/>
      <c r="N141" s="169"/>
      <c r="O141" s="169"/>
      <c r="P141" s="169"/>
      <c r="Q141" s="169"/>
      <c r="R141" s="169"/>
      <c r="S141" s="169"/>
      <c r="T141" s="170"/>
      <c r="AT141" s="165" t="s">
        <v>207</v>
      </c>
      <c r="AU141" s="165" t="s">
        <v>84</v>
      </c>
      <c r="AV141" s="13" t="s">
        <v>82</v>
      </c>
      <c r="AW141" s="13" t="s">
        <v>32</v>
      </c>
      <c r="AX141" s="13" t="s">
        <v>76</v>
      </c>
      <c r="AY141" s="165" t="s">
        <v>201</v>
      </c>
    </row>
    <row r="142" spans="1:65" s="14" customFormat="1" ht="11.25">
      <c r="B142" s="171"/>
      <c r="D142" s="164" t="s">
        <v>207</v>
      </c>
      <c r="E142" s="172" t="s">
        <v>1</v>
      </c>
      <c r="F142" s="173" t="s">
        <v>3529</v>
      </c>
      <c r="H142" s="174">
        <v>21.63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207</v>
      </c>
      <c r="AU142" s="172" t="s">
        <v>84</v>
      </c>
      <c r="AV142" s="14" t="s">
        <v>84</v>
      </c>
      <c r="AW142" s="14" t="s">
        <v>32</v>
      </c>
      <c r="AX142" s="14" t="s">
        <v>76</v>
      </c>
      <c r="AY142" s="172" t="s">
        <v>201</v>
      </c>
    </row>
    <row r="143" spans="1:65" s="15" customFormat="1" ht="11.25">
      <c r="B143" s="179"/>
      <c r="D143" s="164" t="s">
        <v>207</v>
      </c>
      <c r="E143" s="180" t="s">
        <v>1</v>
      </c>
      <c r="F143" s="181" t="s">
        <v>211</v>
      </c>
      <c r="H143" s="182">
        <v>62</v>
      </c>
      <c r="I143" s="183"/>
      <c r="L143" s="179"/>
      <c r="M143" s="184"/>
      <c r="N143" s="185"/>
      <c r="O143" s="185"/>
      <c r="P143" s="185"/>
      <c r="Q143" s="185"/>
      <c r="R143" s="185"/>
      <c r="S143" s="185"/>
      <c r="T143" s="186"/>
      <c r="AT143" s="180" t="s">
        <v>207</v>
      </c>
      <c r="AU143" s="180" t="s">
        <v>84</v>
      </c>
      <c r="AV143" s="15" t="s">
        <v>126</v>
      </c>
      <c r="AW143" s="15" t="s">
        <v>32</v>
      </c>
      <c r="AX143" s="15" t="s">
        <v>82</v>
      </c>
      <c r="AY143" s="180" t="s">
        <v>201</v>
      </c>
    </row>
    <row r="144" spans="1:65" s="2" customFormat="1" ht="16.5" customHeight="1">
      <c r="A144" s="33"/>
      <c r="B144" s="149"/>
      <c r="C144" s="150" t="s">
        <v>222</v>
      </c>
      <c r="D144" s="150" t="s">
        <v>203</v>
      </c>
      <c r="E144" s="151" t="s">
        <v>371</v>
      </c>
      <c r="F144" s="152" t="s">
        <v>372</v>
      </c>
      <c r="G144" s="153" t="s">
        <v>206</v>
      </c>
      <c r="H144" s="154">
        <v>21.63</v>
      </c>
      <c r="I144" s="155"/>
      <c r="J144" s="156">
        <f>ROUND(I144*H144,2)</f>
        <v>0</v>
      </c>
      <c r="K144" s="152" t="s">
        <v>335</v>
      </c>
      <c r="L144" s="34"/>
      <c r="M144" s="157" t="s">
        <v>1</v>
      </c>
      <c r="N144" s="158" t="s">
        <v>41</v>
      </c>
      <c r="O144" s="59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126</v>
      </c>
      <c r="AT144" s="161" t="s">
        <v>203</v>
      </c>
      <c r="AU144" s="161" t="s">
        <v>84</v>
      </c>
      <c r="AY144" s="18" t="s">
        <v>201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8" t="s">
        <v>82</v>
      </c>
      <c r="BK144" s="162">
        <f>ROUND(I144*H144,2)</f>
        <v>0</v>
      </c>
      <c r="BL144" s="18" t="s">
        <v>126</v>
      </c>
      <c r="BM144" s="161" t="s">
        <v>3535</v>
      </c>
    </row>
    <row r="145" spans="1:65" s="14" customFormat="1" ht="11.25">
      <c r="B145" s="171"/>
      <c r="D145" s="164" t="s">
        <v>207</v>
      </c>
      <c r="E145" s="172" t="s">
        <v>1</v>
      </c>
      <c r="F145" s="173" t="s">
        <v>3529</v>
      </c>
      <c r="H145" s="174">
        <v>21.63</v>
      </c>
      <c r="I145" s="175"/>
      <c r="L145" s="171"/>
      <c r="M145" s="176"/>
      <c r="N145" s="177"/>
      <c r="O145" s="177"/>
      <c r="P145" s="177"/>
      <c r="Q145" s="177"/>
      <c r="R145" s="177"/>
      <c r="S145" s="177"/>
      <c r="T145" s="178"/>
      <c r="AT145" s="172" t="s">
        <v>207</v>
      </c>
      <c r="AU145" s="172" t="s">
        <v>84</v>
      </c>
      <c r="AV145" s="14" t="s">
        <v>84</v>
      </c>
      <c r="AW145" s="14" t="s">
        <v>32</v>
      </c>
      <c r="AX145" s="14" t="s">
        <v>82</v>
      </c>
      <c r="AY145" s="172" t="s">
        <v>201</v>
      </c>
    </row>
    <row r="146" spans="1:65" s="2" customFormat="1" ht="16.5" customHeight="1">
      <c r="A146" s="33"/>
      <c r="B146" s="149"/>
      <c r="C146" s="150" t="s">
        <v>244</v>
      </c>
      <c r="D146" s="150" t="s">
        <v>203</v>
      </c>
      <c r="E146" s="151" t="s">
        <v>374</v>
      </c>
      <c r="F146" s="152" t="s">
        <v>375</v>
      </c>
      <c r="G146" s="153" t="s">
        <v>215</v>
      </c>
      <c r="H146" s="154">
        <v>38.933999999999997</v>
      </c>
      <c r="I146" s="155"/>
      <c r="J146" s="156">
        <f>ROUND(I146*H146,2)</f>
        <v>0</v>
      </c>
      <c r="K146" s="152" t="s">
        <v>335</v>
      </c>
      <c r="L146" s="34"/>
      <c r="M146" s="157" t="s">
        <v>1</v>
      </c>
      <c r="N146" s="158" t="s">
        <v>41</v>
      </c>
      <c r="O146" s="59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126</v>
      </c>
      <c r="AT146" s="161" t="s">
        <v>203</v>
      </c>
      <c r="AU146" s="161" t="s">
        <v>84</v>
      </c>
      <c r="AY146" s="18" t="s">
        <v>201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8" t="s">
        <v>82</v>
      </c>
      <c r="BK146" s="162">
        <f>ROUND(I146*H146,2)</f>
        <v>0</v>
      </c>
      <c r="BL146" s="18" t="s">
        <v>126</v>
      </c>
      <c r="BM146" s="161" t="s">
        <v>3536</v>
      </c>
    </row>
    <row r="147" spans="1:65" s="14" customFormat="1" ht="11.25">
      <c r="B147" s="171"/>
      <c r="D147" s="164" t="s">
        <v>207</v>
      </c>
      <c r="E147" s="172" t="s">
        <v>1</v>
      </c>
      <c r="F147" s="173" t="s">
        <v>3537</v>
      </c>
      <c r="H147" s="174">
        <v>38.933999999999997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207</v>
      </c>
      <c r="AU147" s="172" t="s">
        <v>84</v>
      </c>
      <c r="AV147" s="14" t="s">
        <v>84</v>
      </c>
      <c r="AW147" s="14" t="s">
        <v>32</v>
      </c>
      <c r="AX147" s="14" t="s">
        <v>82</v>
      </c>
      <c r="AY147" s="172" t="s">
        <v>201</v>
      </c>
    </row>
    <row r="148" spans="1:65" s="2" customFormat="1" ht="16.5" customHeight="1">
      <c r="A148" s="33"/>
      <c r="B148" s="149"/>
      <c r="C148" s="150" t="s">
        <v>216</v>
      </c>
      <c r="D148" s="150" t="s">
        <v>203</v>
      </c>
      <c r="E148" s="151" t="s">
        <v>3538</v>
      </c>
      <c r="F148" s="152" t="s">
        <v>3539</v>
      </c>
      <c r="G148" s="153" t="s">
        <v>206</v>
      </c>
      <c r="H148" s="154">
        <v>40.369999999999997</v>
      </c>
      <c r="I148" s="155"/>
      <c r="J148" s="156">
        <f>ROUND(I148*H148,2)</f>
        <v>0</v>
      </c>
      <c r="K148" s="152" t="s">
        <v>335</v>
      </c>
      <c r="L148" s="34"/>
      <c r="M148" s="157" t="s">
        <v>1</v>
      </c>
      <c r="N148" s="158" t="s">
        <v>41</v>
      </c>
      <c r="O148" s="59"/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126</v>
      </c>
      <c r="AT148" s="161" t="s">
        <v>203</v>
      </c>
      <c r="AU148" s="161" t="s">
        <v>84</v>
      </c>
      <c r="AY148" s="18" t="s">
        <v>201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18" t="s">
        <v>82</v>
      </c>
      <c r="BK148" s="162">
        <f>ROUND(I148*H148,2)</f>
        <v>0</v>
      </c>
      <c r="BL148" s="18" t="s">
        <v>126</v>
      </c>
      <c r="BM148" s="161" t="s">
        <v>3540</v>
      </c>
    </row>
    <row r="149" spans="1:65" s="13" customFormat="1" ht="11.25">
      <c r="B149" s="163"/>
      <c r="D149" s="164" t="s">
        <v>207</v>
      </c>
      <c r="E149" s="165" t="s">
        <v>1</v>
      </c>
      <c r="F149" s="166" t="s">
        <v>380</v>
      </c>
      <c r="H149" s="165" t="s">
        <v>1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5" t="s">
        <v>207</v>
      </c>
      <c r="AU149" s="165" t="s">
        <v>84</v>
      </c>
      <c r="AV149" s="13" t="s">
        <v>82</v>
      </c>
      <c r="AW149" s="13" t="s">
        <v>32</v>
      </c>
      <c r="AX149" s="13" t="s">
        <v>76</v>
      </c>
      <c r="AY149" s="165" t="s">
        <v>201</v>
      </c>
    </row>
    <row r="150" spans="1:65" s="14" customFormat="1" ht="11.25">
      <c r="B150" s="171"/>
      <c r="D150" s="164" t="s">
        <v>207</v>
      </c>
      <c r="E150" s="172" t="s">
        <v>1</v>
      </c>
      <c r="F150" s="173" t="s">
        <v>3523</v>
      </c>
      <c r="H150" s="174">
        <v>62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207</v>
      </c>
      <c r="AU150" s="172" t="s">
        <v>84</v>
      </c>
      <c r="AV150" s="14" t="s">
        <v>84</v>
      </c>
      <c r="AW150" s="14" t="s">
        <v>32</v>
      </c>
      <c r="AX150" s="14" t="s">
        <v>76</v>
      </c>
      <c r="AY150" s="172" t="s">
        <v>201</v>
      </c>
    </row>
    <row r="151" spans="1:65" s="14" customFormat="1" ht="11.25">
      <c r="B151" s="171"/>
      <c r="D151" s="164" t="s">
        <v>207</v>
      </c>
      <c r="E151" s="172" t="s">
        <v>1</v>
      </c>
      <c r="F151" s="173" t="s">
        <v>3541</v>
      </c>
      <c r="H151" s="174">
        <v>-21.63</v>
      </c>
      <c r="I151" s="175"/>
      <c r="L151" s="171"/>
      <c r="M151" s="176"/>
      <c r="N151" s="177"/>
      <c r="O151" s="177"/>
      <c r="P151" s="177"/>
      <c r="Q151" s="177"/>
      <c r="R151" s="177"/>
      <c r="S151" s="177"/>
      <c r="T151" s="178"/>
      <c r="AT151" s="172" t="s">
        <v>207</v>
      </c>
      <c r="AU151" s="172" t="s">
        <v>84</v>
      </c>
      <c r="AV151" s="14" t="s">
        <v>84</v>
      </c>
      <c r="AW151" s="14" t="s">
        <v>32</v>
      </c>
      <c r="AX151" s="14" t="s">
        <v>76</v>
      </c>
      <c r="AY151" s="172" t="s">
        <v>201</v>
      </c>
    </row>
    <row r="152" spans="1:65" s="15" customFormat="1" ht="11.25">
      <c r="B152" s="179"/>
      <c r="D152" s="164" t="s">
        <v>207</v>
      </c>
      <c r="E152" s="180" t="s">
        <v>1</v>
      </c>
      <c r="F152" s="181" t="s">
        <v>211</v>
      </c>
      <c r="H152" s="182">
        <v>40.369999999999997</v>
      </c>
      <c r="I152" s="183"/>
      <c r="L152" s="179"/>
      <c r="M152" s="184"/>
      <c r="N152" s="185"/>
      <c r="O152" s="185"/>
      <c r="P152" s="185"/>
      <c r="Q152" s="185"/>
      <c r="R152" s="185"/>
      <c r="S152" s="185"/>
      <c r="T152" s="186"/>
      <c r="AT152" s="180" t="s">
        <v>207</v>
      </c>
      <c r="AU152" s="180" t="s">
        <v>84</v>
      </c>
      <c r="AV152" s="15" t="s">
        <v>126</v>
      </c>
      <c r="AW152" s="15" t="s">
        <v>32</v>
      </c>
      <c r="AX152" s="15" t="s">
        <v>82</v>
      </c>
      <c r="AY152" s="180" t="s">
        <v>201</v>
      </c>
    </row>
    <row r="153" spans="1:65" s="12" customFormat="1" ht="22.9" customHeight="1">
      <c r="B153" s="136"/>
      <c r="D153" s="137" t="s">
        <v>75</v>
      </c>
      <c r="E153" s="147" t="s">
        <v>84</v>
      </c>
      <c r="F153" s="147" t="s">
        <v>382</v>
      </c>
      <c r="I153" s="139"/>
      <c r="J153" s="148">
        <f>BK153</f>
        <v>0</v>
      </c>
      <c r="L153" s="136"/>
      <c r="M153" s="141"/>
      <c r="N153" s="142"/>
      <c r="O153" s="142"/>
      <c r="P153" s="143">
        <f>SUM(P154:P171)</f>
        <v>0</v>
      </c>
      <c r="Q153" s="142"/>
      <c r="R153" s="143">
        <f>SUM(R154:R171)</f>
        <v>61.932232739999989</v>
      </c>
      <c r="S153" s="142"/>
      <c r="T153" s="144">
        <f>SUM(T154:T171)</f>
        <v>0</v>
      </c>
      <c r="AR153" s="137" t="s">
        <v>82</v>
      </c>
      <c r="AT153" s="145" t="s">
        <v>75</v>
      </c>
      <c r="AU153" s="145" t="s">
        <v>82</v>
      </c>
      <c r="AY153" s="137" t="s">
        <v>201</v>
      </c>
      <c r="BK153" s="146">
        <f>SUM(BK154:BK171)</f>
        <v>0</v>
      </c>
    </row>
    <row r="154" spans="1:65" s="2" customFormat="1" ht="16.5" customHeight="1">
      <c r="A154" s="33"/>
      <c r="B154" s="149"/>
      <c r="C154" s="150" t="s">
        <v>227</v>
      </c>
      <c r="D154" s="150" t="s">
        <v>203</v>
      </c>
      <c r="E154" s="151" t="s">
        <v>3542</v>
      </c>
      <c r="F154" s="152" t="s">
        <v>384</v>
      </c>
      <c r="G154" s="153" t="s">
        <v>206</v>
      </c>
      <c r="H154" s="154">
        <v>2.3490000000000002</v>
      </c>
      <c r="I154" s="155"/>
      <c r="J154" s="156">
        <f>ROUND(I154*H154,2)</f>
        <v>0</v>
      </c>
      <c r="K154" s="152" t="s">
        <v>335</v>
      </c>
      <c r="L154" s="34"/>
      <c r="M154" s="157" t="s">
        <v>1</v>
      </c>
      <c r="N154" s="158" t="s">
        <v>41</v>
      </c>
      <c r="O154" s="59"/>
      <c r="P154" s="159">
        <f>O154*H154</f>
        <v>0</v>
      </c>
      <c r="Q154" s="159">
        <v>2.16</v>
      </c>
      <c r="R154" s="159">
        <f>Q154*H154</f>
        <v>5.0738400000000006</v>
      </c>
      <c r="S154" s="159">
        <v>0</v>
      </c>
      <c r="T154" s="160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126</v>
      </c>
      <c r="AT154" s="161" t="s">
        <v>203</v>
      </c>
      <c r="AU154" s="161" t="s">
        <v>84</v>
      </c>
      <c r="AY154" s="18" t="s">
        <v>201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8" t="s">
        <v>82</v>
      </c>
      <c r="BK154" s="162">
        <f>ROUND(I154*H154,2)</f>
        <v>0</v>
      </c>
      <c r="BL154" s="18" t="s">
        <v>126</v>
      </c>
      <c r="BM154" s="161" t="s">
        <v>3543</v>
      </c>
    </row>
    <row r="155" spans="1:65" s="14" customFormat="1" ht="11.25">
      <c r="B155" s="171"/>
      <c r="D155" s="164" t="s">
        <v>207</v>
      </c>
      <c r="E155" s="172" t="s">
        <v>1</v>
      </c>
      <c r="F155" s="173" t="s">
        <v>3544</v>
      </c>
      <c r="H155" s="174">
        <v>2.3490000000000002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207</v>
      </c>
      <c r="AU155" s="172" t="s">
        <v>84</v>
      </c>
      <c r="AV155" s="14" t="s">
        <v>84</v>
      </c>
      <c r="AW155" s="14" t="s">
        <v>32</v>
      </c>
      <c r="AX155" s="14" t="s">
        <v>82</v>
      </c>
      <c r="AY155" s="172" t="s">
        <v>201</v>
      </c>
    </row>
    <row r="156" spans="1:65" s="2" customFormat="1" ht="16.5" customHeight="1">
      <c r="A156" s="33"/>
      <c r="B156" s="149"/>
      <c r="C156" s="150" t="s">
        <v>233</v>
      </c>
      <c r="D156" s="150" t="s">
        <v>203</v>
      </c>
      <c r="E156" s="151" t="s">
        <v>3545</v>
      </c>
      <c r="F156" s="152" t="s">
        <v>3546</v>
      </c>
      <c r="G156" s="153" t="s">
        <v>206</v>
      </c>
      <c r="H156" s="154">
        <v>7.0460000000000003</v>
      </c>
      <c r="I156" s="155"/>
      <c r="J156" s="156">
        <f>ROUND(I156*H156,2)</f>
        <v>0</v>
      </c>
      <c r="K156" s="152" t="s">
        <v>335</v>
      </c>
      <c r="L156" s="34"/>
      <c r="M156" s="157" t="s">
        <v>1</v>
      </c>
      <c r="N156" s="158" t="s">
        <v>41</v>
      </c>
      <c r="O156" s="59"/>
      <c r="P156" s="159">
        <f>O156*H156</f>
        <v>0</v>
      </c>
      <c r="Q156" s="159">
        <v>2.5018699999999998</v>
      </c>
      <c r="R156" s="159">
        <f>Q156*H156</f>
        <v>17.628176019999998</v>
      </c>
      <c r="S156" s="159">
        <v>0</v>
      </c>
      <c r="T156" s="160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126</v>
      </c>
      <c r="AT156" s="161" t="s">
        <v>203</v>
      </c>
      <c r="AU156" s="161" t="s">
        <v>84</v>
      </c>
      <c r="AY156" s="18" t="s">
        <v>201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8" t="s">
        <v>82</v>
      </c>
      <c r="BK156" s="162">
        <f>ROUND(I156*H156,2)</f>
        <v>0</v>
      </c>
      <c r="BL156" s="18" t="s">
        <v>126</v>
      </c>
      <c r="BM156" s="161" t="s">
        <v>3547</v>
      </c>
    </row>
    <row r="157" spans="1:65" s="14" customFormat="1" ht="11.25">
      <c r="B157" s="171"/>
      <c r="D157" s="164" t="s">
        <v>207</v>
      </c>
      <c r="E157" s="172" t="s">
        <v>1</v>
      </c>
      <c r="F157" s="173" t="s">
        <v>3548</v>
      </c>
      <c r="H157" s="174">
        <v>7.0460000000000003</v>
      </c>
      <c r="I157" s="175"/>
      <c r="L157" s="171"/>
      <c r="M157" s="176"/>
      <c r="N157" s="177"/>
      <c r="O157" s="177"/>
      <c r="P157" s="177"/>
      <c r="Q157" s="177"/>
      <c r="R157" s="177"/>
      <c r="S157" s="177"/>
      <c r="T157" s="178"/>
      <c r="AT157" s="172" t="s">
        <v>207</v>
      </c>
      <c r="AU157" s="172" t="s">
        <v>84</v>
      </c>
      <c r="AV157" s="14" t="s">
        <v>84</v>
      </c>
      <c r="AW157" s="14" t="s">
        <v>32</v>
      </c>
      <c r="AX157" s="14" t="s">
        <v>82</v>
      </c>
      <c r="AY157" s="172" t="s">
        <v>201</v>
      </c>
    </row>
    <row r="158" spans="1:65" s="2" customFormat="1" ht="16.5" customHeight="1">
      <c r="A158" s="33"/>
      <c r="B158" s="149"/>
      <c r="C158" s="150" t="s">
        <v>264</v>
      </c>
      <c r="D158" s="150" t="s">
        <v>203</v>
      </c>
      <c r="E158" s="151" t="s">
        <v>3549</v>
      </c>
      <c r="F158" s="152" t="s">
        <v>3550</v>
      </c>
      <c r="G158" s="153" t="s">
        <v>405</v>
      </c>
      <c r="H158" s="154">
        <v>28.181999999999999</v>
      </c>
      <c r="I158" s="155"/>
      <c r="J158" s="156">
        <f>ROUND(I158*H158,2)</f>
        <v>0</v>
      </c>
      <c r="K158" s="152" t="s">
        <v>335</v>
      </c>
      <c r="L158" s="34"/>
      <c r="M158" s="157" t="s">
        <v>1</v>
      </c>
      <c r="N158" s="158" t="s">
        <v>41</v>
      </c>
      <c r="O158" s="59"/>
      <c r="P158" s="159">
        <f>O158*H158</f>
        <v>0</v>
      </c>
      <c r="Q158" s="159">
        <v>4.1900000000000001E-3</v>
      </c>
      <c r="R158" s="159">
        <f>Q158*H158</f>
        <v>0.11808257999999999</v>
      </c>
      <c r="S158" s="159">
        <v>0</v>
      </c>
      <c r="T158" s="160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126</v>
      </c>
      <c r="AT158" s="161" t="s">
        <v>203</v>
      </c>
      <c r="AU158" s="161" t="s">
        <v>84</v>
      </c>
      <c r="AY158" s="18" t="s">
        <v>201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8" t="s">
        <v>82</v>
      </c>
      <c r="BK158" s="162">
        <f>ROUND(I158*H158,2)</f>
        <v>0</v>
      </c>
      <c r="BL158" s="18" t="s">
        <v>126</v>
      </c>
      <c r="BM158" s="161" t="s">
        <v>3551</v>
      </c>
    </row>
    <row r="159" spans="1:65" s="14" customFormat="1" ht="11.25">
      <c r="B159" s="171"/>
      <c r="D159" s="164" t="s">
        <v>207</v>
      </c>
      <c r="E159" s="172" t="s">
        <v>1</v>
      </c>
      <c r="F159" s="173" t="s">
        <v>3552</v>
      </c>
      <c r="H159" s="174">
        <v>28.181999999999999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207</v>
      </c>
      <c r="AU159" s="172" t="s">
        <v>84</v>
      </c>
      <c r="AV159" s="14" t="s">
        <v>84</v>
      </c>
      <c r="AW159" s="14" t="s">
        <v>32</v>
      </c>
      <c r="AX159" s="14" t="s">
        <v>82</v>
      </c>
      <c r="AY159" s="172" t="s">
        <v>201</v>
      </c>
    </row>
    <row r="160" spans="1:65" s="2" customFormat="1" ht="16.5" customHeight="1">
      <c r="A160" s="33"/>
      <c r="B160" s="149"/>
      <c r="C160" s="150" t="s">
        <v>8</v>
      </c>
      <c r="D160" s="150" t="s">
        <v>203</v>
      </c>
      <c r="E160" s="151" t="s">
        <v>3553</v>
      </c>
      <c r="F160" s="152" t="s">
        <v>3554</v>
      </c>
      <c r="G160" s="153" t="s">
        <v>405</v>
      </c>
      <c r="H160" s="154">
        <v>28.181999999999999</v>
      </c>
      <c r="I160" s="155"/>
      <c r="J160" s="156">
        <f>ROUND(I160*H160,2)</f>
        <v>0</v>
      </c>
      <c r="K160" s="152" t="s">
        <v>335</v>
      </c>
      <c r="L160" s="34"/>
      <c r="M160" s="157" t="s">
        <v>1</v>
      </c>
      <c r="N160" s="158" t="s">
        <v>41</v>
      </c>
      <c r="O160" s="59"/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126</v>
      </c>
      <c r="AT160" s="161" t="s">
        <v>203</v>
      </c>
      <c r="AU160" s="161" t="s">
        <v>84</v>
      </c>
      <c r="AY160" s="18" t="s">
        <v>201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8" t="s">
        <v>82</v>
      </c>
      <c r="BK160" s="162">
        <f>ROUND(I160*H160,2)</f>
        <v>0</v>
      </c>
      <c r="BL160" s="18" t="s">
        <v>126</v>
      </c>
      <c r="BM160" s="161" t="s">
        <v>3555</v>
      </c>
    </row>
    <row r="161" spans="1:65" s="2" customFormat="1" ht="16.5" customHeight="1">
      <c r="A161" s="33"/>
      <c r="B161" s="149"/>
      <c r="C161" s="150" t="s">
        <v>277</v>
      </c>
      <c r="D161" s="150" t="s">
        <v>203</v>
      </c>
      <c r="E161" s="151" t="s">
        <v>429</v>
      </c>
      <c r="F161" s="152" t="s">
        <v>430</v>
      </c>
      <c r="G161" s="153" t="s">
        <v>215</v>
      </c>
      <c r="H161" s="154">
        <v>0.70499999999999996</v>
      </c>
      <c r="I161" s="155"/>
      <c r="J161" s="156">
        <f>ROUND(I161*H161,2)</f>
        <v>0</v>
      </c>
      <c r="K161" s="152" t="s">
        <v>335</v>
      </c>
      <c r="L161" s="34"/>
      <c r="M161" s="157" t="s">
        <v>1</v>
      </c>
      <c r="N161" s="158" t="s">
        <v>41</v>
      </c>
      <c r="O161" s="59"/>
      <c r="P161" s="159">
        <f>O161*H161</f>
        <v>0</v>
      </c>
      <c r="Q161" s="159">
        <v>1.0606199999999999</v>
      </c>
      <c r="R161" s="159">
        <f>Q161*H161</f>
        <v>0.74773709999999993</v>
      </c>
      <c r="S161" s="159">
        <v>0</v>
      </c>
      <c r="T161" s="160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126</v>
      </c>
      <c r="AT161" s="161" t="s">
        <v>203</v>
      </c>
      <c r="AU161" s="161" t="s">
        <v>84</v>
      </c>
      <c r="AY161" s="18" t="s">
        <v>201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8" t="s">
        <v>82</v>
      </c>
      <c r="BK161" s="162">
        <f>ROUND(I161*H161,2)</f>
        <v>0</v>
      </c>
      <c r="BL161" s="18" t="s">
        <v>126</v>
      </c>
      <c r="BM161" s="161" t="s">
        <v>3556</v>
      </c>
    </row>
    <row r="162" spans="1:65" s="13" customFormat="1" ht="11.25">
      <c r="B162" s="163"/>
      <c r="D162" s="164" t="s">
        <v>207</v>
      </c>
      <c r="E162" s="165" t="s">
        <v>1</v>
      </c>
      <c r="F162" s="166" t="s">
        <v>3557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207</v>
      </c>
      <c r="AU162" s="165" t="s">
        <v>84</v>
      </c>
      <c r="AV162" s="13" t="s">
        <v>82</v>
      </c>
      <c r="AW162" s="13" t="s">
        <v>32</v>
      </c>
      <c r="AX162" s="13" t="s">
        <v>76</v>
      </c>
      <c r="AY162" s="165" t="s">
        <v>201</v>
      </c>
    </row>
    <row r="163" spans="1:65" s="14" customFormat="1" ht="11.25">
      <c r="B163" s="171"/>
      <c r="D163" s="164" t="s">
        <v>207</v>
      </c>
      <c r="E163" s="172" t="s">
        <v>1</v>
      </c>
      <c r="F163" s="173" t="s">
        <v>3558</v>
      </c>
      <c r="H163" s="174">
        <v>0.70499999999999996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207</v>
      </c>
      <c r="AU163" s="172" t="s">
        <v>84</v>
      </c>
      <c r="AV163" s="14" t="s">
        <v>84</v>
      </c>
      <c r="AW163" s="14" t="s">
        <v>32</v>
      </c>
      <c r="AX163" s="14" t="s">
        <v>82</v>
      </c>
      <c r="AY163" s="172" t="s">
        <v>201</v>
      </c>
    </row>
    <row r="164" spans="1:65" s="2" customFormat="1" ht="16.5" customHeight="1">
      <c r="A164" s="33"/>
      <c r="B164" s="149"/>
      <c r="C164" s="150" t="s">
        <v>247</v>
      </c>
      <c r="D164" s="150" t="s">
        <v>203</v>
      </c>
      <c r="E164" s="151" t="s">
        <v>442</v>
      </c>
      <c r="F164" s="152" t="s">
        <v>443</v>
      </c>
      <c r="G164" s="153" t="s">
        <v>206</v>
      </c>
      <c r="H164" s="154">
        <v>14.584</v>
      </c>
      <c r="I164" s="155"/>
      <c r="J164" s="156">
        <f>ROUND(I164*H164,2)</f>
        <v>0</v>
      </c>
      <c r="K164" s="152" t="s">
        <v>335</v>
      </c>
      <c r="L164" s="34"/>
      <c r="M164" s="157" t="s">
        <v>1</v>
      </c>
      <c r="N164" s="158" t="s">
        <v>41</v>
      </c>
      <c r="O164" s="59"/>
      <c r="P164" s="159">
        <f>O164*H164</f>
        <v>0</v>
      </c>
      <c r="Q164" s="159">
        <v>2.5018699999999998</v>
      </c>
      <c r="R164" s="159">
        <f>Q164*H164</f>
        <v>36.487272079999997</v>
      </c>
      <c r="S164" s="159">
        <v>0</v>
      </c>
      <c r="T164" s="160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126</v>
      </c>
      <c r="AT164" s="161" t="s">
        <v>203</v>
      </c>
      <c r="AU164" s="161" t="s">
        <v>84</v>
      </c>
      <c r="AY164" s="18" t="s">
        <v>201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8" t="s">
        <v>82</v>
      </c>
      <c r="BK164" s="162">
        <f>ROUND(I164*H164,2)</f>
        <v>0</v>
      </c>
      <c r="BL164" s="18" t="s">
        <v>126</v>
      </c>
      <c r="BM164" s="161" t="s">
        <v>3559</v>
      </c>
    </row>
    <row r="165" spans="1:65" s="14" customFormat="1" ht="11.25">
      <c r="B165" s="171"/>
      <c r="D165" s="164" t="s">
        <v>207</v>
      </c>
      <c r="E165" s="172" t="s">
        <v>1</v>
      </c>
      <c r="F165" s="173" t="s">
        <v>3560</v>
      </c>
      <c r="H165" s="174">
        <v>14.584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207</v>
      </c>
      <c r="AU165" s="172" t="s">
        <v>84</v>
      </c>
      <c r="AV165" s="14" t="s">
        <v>84</v>
      </c>
      <c r="AW165" s="14" t="s">
        <v>32</v>
      </c>
      <c r="AX165" s="14" t="s">
        <v>82</v>
      </c>
      <c r="AY165" s="172" t="s">
        <v>201</v>
      </c>
    </row>
    <row r="166" spans="1:65" s="2" customFormat="1" ht="16.5" customHeight="1">
      <c r="A166" s="33"/>
      <c r="B166" s="149"/>
      <c r="C166" s="150" t="s">
        <v>290</v>
      </c>
      <c r="D166" s="150" t="s">
        <v>203</v>
      </c>
      <c r="E166" s="151" t="s">
        <v>3561</v>
      </c>
      <c r="F166" s="152" t="s">
        <v>3562</v>
      </c>
      <c r="G166" s="153" t="s">
        <v>405</v>
      </c>
      <c r="H166" s="154">
        <v>97.227999999999994</v>
      </c>
      <c r="I166" s="155"/>
      <c r="J166" s="156">
        <f>ROUND(I166*H166,2)</f>
        <v>0</v>
      </c>
      <c r="K166" s="152" t="s">
        <v>335</v>
      </c>
      <c r="L166" s="34"/>
      <c r="M166" s="157" t="s">
        <v>1</v>
      </c>
      <c r="N166" s="158" t="s">
        <v>41</v>
      </c>
      <c r="O166" s="59"/>
      <c r="P166" s="159">
        <f>O166*H166</f>
        <v>0</v>
      </c>
      <c r="Q166" s="159">
        <v>3.4199999999999999E-3</v>
      </c>
      <c r="R166" s="159">
        <f>Q166*H166</f>
        <v>0.33251975999999994</v>
      </c>
      <c r="S166" s="159">
        <v>0</v>
      </c>
      <c r="T166" s="160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1" t="s">
        <v>126</v>
      </c>
      <c r="AT166" s="161" t="s">
        <v>203</v>
      </c>
      <c r="AU166" s="161" t="s">
        <v>84</v>
      </c>
      <c r="AY166" s="18" t="s">
        <v>201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8" t="s">
        <v>82</v>
      </c>
      <c r="BK166" s="162">
        <f>ROUND(I166*H166,2)</f>
        <v>0</v>
      </c>
      <c r="BL166" s="18" t="s">
        <v>126</v>
      </c>
      <c r="BM166" s="161" t="s">
        <v>3563</v>
      </c>
    </row>
    <row r="167" spans="1:65" s="14" customFormat="1" ht="11.25">
      <c r="B167" s="171"/>
      <c r="D167" s="164" t="s">
        <v>207</v>
      </c>
      <c r="E167" s="172" t="s">
        <v>1</v>
      </c>
      <c r="F167" s="173" t="s">
        <v>3564</v>
      </c>
      <c r="H167" s="174">
        <v>97.227999999999994</v>
      </c>
      <c r="I167" s="175"/>
      <c r="L167" s="171"/>
      <c r="M167" s="176"/>
      <c r="N167" s="177"/>
      <c r="O167" s="177"/>
      <c r="P167" s="177"/>
      <c r="Q167" s="177"/>
      <c r="R167" s="177"/>
      <c r="S167" s="177"/>
      <c r="T167" s="178"/>
      <c r="AT167" s="172" t="s">
        <v>207</v>
      </c>
      <c r="AU167" s="172" t="s">
        <v>84</v>
      </c>
      <c r="AV167" s="14" t="s">
        <v>84</v>
      </c>
      <c r="AW167" s="14" t="s">
        <v>32</v>
      </c>
      <c r="AX167" s="14" t="s">
        <v>82</v>
      </c>
      <c r="AY167" s="172" t="s">
        <v>201</v>
      </c>
    </row>
    <row r="168" spans="1:65" s="2" customFormat="1" ht="16.5" customHeight="1">
      <c r="A168" s="33"/>
      <c r="B168" s="149"/>
      <c r="C168" s="150" t="s">
        <v>250</v>
      </c>
      <c r="D168" s="150" t="s">
        <v>203</v>
      </c>
      <c r="E168" s="151" t="s">
        <v>3565</v>
      </c>
      <c r="F168" s="152" t="s">
        <v>3566</v>
      </c>
      <c r="G168" s="153" t="s">
        <v>405</v>
      </c>
      <c r="H168" s="154">
        <v>97.227999999999994</v>
      </c>
      <c r="I168" s="155"/>
      <c r="J168" s="156">
        <f>ROUND(I168*H168,2)</f>
        <v>0</v>
      </c>
      <c r="K168" s="152" t="s">
        <v>335</v>
      </c>
      <c r="L168" s="34"/>
      <c r="M168" s="157" t="s">
        <v>1</v>
      </c>
      <c r="N168" s="158" t="s">
        <v>41</v>
      </c>
      <c r="O168" s="59"/>
      <c r="P168" s="159">
        <f>O168*H168</f>
        <v>0</v>
      </c>
      <c r="Q168" s="159">
        <v>0</v>
      </c>
      <c r="R168" s="159">
        <f>Q168*H168</f>
        <v>0</v>
      </c>
      <c r="S168" s="159">
        <v>0</v>
      </c>
      <c r="T168" s="160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1" t="s">
        <v>126</v>
      </c>
      <c r="AT168" s="161" t="s">
        <v>203</v>
      </c>
      <c r="AU168" s="161" t="s">
        <v>84</v>
      </c>
      <c r="AY168" s="18" t="s">
        <v>201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8" t="s">
        <v>82</v>
      </c>
      <c r="BK168" s="162">
        <f>ROUND(I168*H168,2)</f>
        <v>0</v>
      </c>
      <c r="BL168" s="18" t="s">
        <v>126</v>
      </c>
      <c r="BM168" s="161" t="s">
        <v>3567</v>
      </c>
    </row>
    <row r="169" spans="1:65" s="2" customFormat="1" ht="16.5" customHeight="1">
      <c r="A169" s="33"/>
      <c r="B169" s="149"/>
      <c r="C169" s="150" t="s">
        <v>412</v>
      </c>
      <c r="D169" s="150" t="s">
        <v>203</v>
      </c>
      <c r="E169" s="151" t="s">
        <v>455</v>
      </c>
      <c r="F169" s="152" t="s">
        <v>456</v>
      </c>
      <c r="G169" s="153" t="s">
        <v>215</v>
      </c>
      <c r="H169" s="154">
        <v>1.458</v>
      </c>
      <c r="I169" s="155"/>
      <c r="J169" s="156">
        <f>ROUND(I169*H169,2)</f>
        <v>0</v>
      </c>
      <c r="K169" s="152" t="s">
        <v>335</v>
      </c>
      <c r="L169" s="34"/>
      <c r="M169" s="157" t="s">
        <v>1</v>
      </c>
      <c r="N169" s="158" t="s">
        <v>41</v>
      </c>
      <c r="O169" s="59"/>
      <c r="P169" s="159">
        <f>O169*H169</f>
        <v>0</v>
      </c>
      <c r="Q169" s="159">
        <v>1.0593999999999999</v>
      </c>
      <c r="R169" s="159">
        <f>Q169*H169</f>
        <v>1.5446051999999999</v>
      </c>
      <c r="S169" s="159">
        <v>0</v>
      </c>
      <c r="T169" s="160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1" t="s">
        <v>126</v>
      </c>
      <c r="AT169" s="161" t="s">
        <v>203</v>
      </c>
      <c r="AU169" s="161" t="s">
        <v>84</v>
      </c>
      <c r="AY169" s="18" t="s">
        <v>201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8" t="s">
        <v>82</v>
      </c>
      <c r="BK169" s="162">
        <f>ROUND(I169*H169,2)</f>
        <v>0</v>
      </c>
      <c r="BL169" s="18" t="s">
        <v>126</v>
      </c>
      <c r="BM169" s="161" t="s">
        <v>3568</v>
      </c>
    </row>
    <row r="170" spans="1:65" s="13" customFormat="1" ht="11.25">
      <c r="B170" s="163"/>
      <c r="D170" s="164" t="s">
        <v>207</v>
      </c>
      <c r="E170" s="165" t="s">
        <v>1</v>
      </c>
      <c r="F170" s="166" t="s">
        <v>3557</v>
      </c>
      <c r="H170" s="165" t="s">
        <v>1</v>
      </c>
      <c r="I170" s="167"/>
      <c r="L170" s="163"/>
      <c r="M170" s="168"/>
      <c r="N170" s="169"/>
      <c r="O170" s="169"/>
      <c r="P170" s="169"/>
      <c r="Q170" s="169"/>
      <c r="R170" s="169"/>
      <c r="S170" s="169"/>
      <c r="T170" s="170"/>
      <c r="AT170" s="165" t="s">
        <v>207</v>
      </c>
      <c r="AU170" s="165" t="s">
        <v>84</v>
      </c>
      <c r="AV170" s="13" t="s">
        <v>82</v>
      </c>
      <c r="AW170" s="13" t="s">
        <v>32</v>
      </c>
      <c r="AX170" s="13" t="s">
        <v>76</v>
      </c>
      <c r="AY170" s="165" t="s">
        <v>201</v>
      </c>
    </row>
    <row r="171" spans="1:65" s="14" customFormat="1" ht="11.25">
      <c r="B171" s="171"/>
      <c r="D171" s="164" t="s">
        <v>207</v>
      </c>
      <c r="E171" s="172" t="s">
        <v>1</v>
      </c>
      <c r="F171" s="173" t="s">
        <v>3569</v>
      </c>
      <c r="H171" s="174">
        <v>1.458</v>
      </c>
      <c r="I171" s="175"/>
      <c r="L171" s="171"/>
      <c r="M171" s="176"/>
      <c r="N171" s="177"/>
      <c r="O171" s="177"/>
      <c r="P171" s="177"/>
      <c r="Q171" s="177"/>
      <c r="R171" s="177"/>
      <c r="S171" s="177"/>
      <c r="T171" s="178"/>
      <c r="AT171" s="172" t="s">
        <v>207</v>
      </c>
      <c r="AU171" s="172" t="s">
        <v>84</v>
      </c>
      <c r="AV171" s="14" t="s">
        <v>84</v>
      </c>
      <c r="AW171" s="14" t="s">
        <v>32</v>
      </c>
      <c r="AX171" s="14" t="s">
        <v>82</v>
      </c>
      <c r="AY171" s="172" t="s">
        <v>201</v>
      </c>
    </row>
    <row r="172" spans="1:65" s="12" customFormat="1" ht="22.9" customHeight="1">
      <c r="B172" s="136"/>
      <c r="D172" s="137" t="s">
        <v>75</v>
      </c>
      <c r="E172" s="147" t="s">
        <v>229</v>
      </c>
      <c r="F172" s="147" t="s">
        <v>3570</v>
      </c>
      <c r="I172" s="139"/>
      <c r="J172" s="148">
        <f>BK172</f>
        <v>0</v>
      </c>
      <c r="L172" s="136"/>
      <c r="M172" s="141"/>
      <c r="N172" s="142"/>
      <c r="O172" s="142"/>
      <c r="P172" s="143">
        <f>SUM(P173:P211)</f>
        <v>0</v>
      </c>
      <c r="Q172" s="142"/>
      <c r="R172" s="143">
        <f>SUM(R173:R211)</f>
        <v>247.69683000000001</v>
      </c>
      <c r="S172" s="142"/>
      <c r="T172" s="144">
        <f>SUM(T173:T211)</f>
        <v>0</v>
      </c>
      <c r="AR172" s="137" t="s">
        <v>82</v>
      </c>
      <c r="AT172" s="145" t="s">
        <v>75</v>
      </c>
      <c r="AU172" s="145" t="s">
        <v>82</v>
      </c>
      <c r="AY172" s="137" t="s">
        <v>201</v>
      </c>
      <c r="BK172" s="146">
        <f>SUM(BK173:BK211)</f>
        <v>0</v>
      </c>
    </row>
    <row r="173" spans="1:65" s="2" customFormat="1" ht="24.2" customHeight="1">
      <c r="A173" s="33"/>
      <c r="B173" s="149"/>
      <c r="C173" s="150" t="s">
        <v>254</v>
      </c>
      <c r="D173" s="150" t="s">
        <v>203</v>
      </c>
      <c r="E173" s="151" t="s">
        <v>3571</v>
      </c>
      <c r="F173" s="152" t="s">
        <v>3572</v>
      </c>
      <c r="G173" s="153" t="s">
        <v>405</v>
      </c>
      <c r="H173" s="154">
        <v>678</v>
      </c>
      <c r="I173" s="155"/>
      <c r="J173" s="156">
        <f>ROUND(I173*H173,2)</f>
        <v>0</v>
      </c>
      <c r="K173" s="152" t="s">
        <v>1</v>
      </c>
      <c r="L173" s="34"/>
      <c r="M173" s="157" t="s">
        <v>1</v>
      </c>
      <c r="N173" s="158" t="s">
        <v>41</v>
      </c>
      <c r="O173" s="59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126</v>
      </c>
      <c r="AT173" s="161" t="s">
        <v>203</v>
      </c>
      <c r="AU173" s="161" t="s">
        <v>84</v>
      </c>
      <c r="AY173" s="18" t="s">
        <v>201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8" t="s">
        <v>82</v>
      </c>
      <c r="BK173" s="162">
        <f>ROUND(I173*H173,2)</f>
        <v>0</v>
      </c>
      <c r="BL173" s="18" t="s">
        <v>126</v>
      </c>
      <c r="BM173" s="161" t="s">
        <v>3573</v>
      </c>
    </row>
    <row r="174" spans="1:65" s="13" customFormat="1" ht="11.25">
      <c r="B174" s="163"/>
      <c r="D174" s="164" t="s">
        <v>207</v>
      </c>
      <c r="E174" s="165" t="s">
        <v>1</v>
      </c>
      <c r="F174" s="166" t="s">
        <v>3574</v>
      </c>
      <c r="H174" s="165" t="s">
        <v>1</v>
      </c>
      <c r="I174" s="167"/>
      <c r="L174" s="163"/>
      <c r="M174" s="168"/>
      <c r="N174" s="169"/>
      <c r="O174" s="169"/>
      <c r="P174" s="169"/>
      <c r="Q174" s="169"/>
      <c r="R174" s="169"/>
      <c r="S174" s="169"/>
      <c r="T174" s="170"/>
      <c r="AT174" s="165" t="s">
        <v>207</v>
      </c>
      <c r="AU174" s="165" t="s">
        <v>84</v>
      </c>
      <c r="AV174" s="13" t="s">
        <v>82</v>
      </c>
      <c r="AW174" s="13" t="s">
        <v>32</v>
      </c>
      <c r="AX174" s="13" t="s">
        <v>76</v>
      </c>
      <c r="AY174" s="165" t="s">
        <v>201</v>
      </c>
    </row>
    <row r="175" spans="1:65" s="14" customFormat="1" ht="11.25">
      <c r="B175" s="171"/>
      <c r="D175" s="164" t="s">
        <v>207</v>
      </c>
      <c r="E175" s="172" t="s">
        <v>1</v>
      </c>
      <c r="F175" s="173" t="s">
        <v>3575</v>
      </c>
      <c r="H175" s="174">
        <v>678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207</v>
      </c>
      <c r="AU175" s="172" t="s">
        <v>84</v>
      </c>
      <c r="AV175" s="14" t="s">
        <v>84</v>
      </c>
      <c r="AW175" s="14" t="s">
        <v>32</v>
      </c>
      <c r="AX175" s="14" t="s">
        <v>82</v>
      </c>
      <c r="AY175" s="172" t="s">
        <v>201</v>
      </c>
    </row>
    <row r="176" spans="1:65" s="2" customFormat="1" ht="16.5" customHeight="1">
      <c r="A176" s="33"/>
      <c r="B176" s="149"/>
      <c r="C176" s="150" t="s">
        <v>421</v>
      </c>
      <c r="D176" s="150" t="s">
        <v>203</v>
      </c>
      <c r="E176" s="151" t="s">
        <v>3576</v>
      </c>
      <c r="F176" s="152" t="s">
        <v>3577</v>
      </c>
      <c r="G176" s="153" t="s">
        <v>405</v>
      </c>
      <c r="H176" s="154">
        <v>678</v>
      </c>
      <c r="I176" s="155"/>
      <c r="J176" s="156">
        <f>ROUND(I176*H176,2)</f>
        <v>0</v>
      </c>
      <c r="K176" s="152" t="s">
        <v>3578</v>
      </c>
      <c r="L176" s="34"/>
      <c r="M176" s="157" t="s">
        <v>1</v>
      </c>
      <c r="N176" s="158" t="s">
        <v>41</v>
      </c>
      <c r="O176" s="59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1" t="s">
        <v>126</v>
      </c>
      <c r="AT176" s="161" t="s">
        <v>203</v>
      </c>
      <c r="AU176" s="161" t="s">
        <v>84</v>
      </c>
      <c r="AY176" s="18" t="s">
        <v>201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8" t="s">
        <v>82</v>
      </c>
      <c r="BK176" s="162">
        <f>ROUND(I176*H176,2)</f>
        <v>0</v>
      </c>
      <c r="BL176" s="18" t="s">
        <v>126</v>
      </c>
      <c r="BM176" s="161" t="s">
        <v>3579</v>
      </c>
    </row>
    <row r="177" spans="1:65" s="14" customFormat="1" ht="11.25">
      <c r="B177" s="171"/>
      <c r="D177" s="164" t="s">
        <v>207</v>
      </c>
      <c r="E177" s="172" t="s">
        <v>1</v>
      </c>
      <c r="F177" s="173" t="s">
        <v>3575</v>
      </c>
      <c r="H177" s="174">
        <v>678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207</v>
      </c>
      <c r="AU177" s="172" t="s">
        <v>84</v>
      </c>
      <c r="AV177" s="14" t="s">
        <v>84</v>
      </c>
      <c r="AW177" s="14" t="s">
        <v>32</v>
      </c>
      <c r="AX177" s="14" t="s">
        <v>82</v>
      </c>
      <c r="AY177" s="172" t="s">
        <v>201</v>
      </c>
    </row>
    <row r="178" spans="1:65" s="2" customFormat="1" ht="16.5" customHeight="1">
      <c r="A178" s="33"/>
      <c r="B178" s="149"/>
      <c r="C178" s="150" t="s">
        <v>258</v>
      </c>
      <c r="D178" s="150" t="s">
        <v>203</v>
      </c>
      <c r="E178" s="151" t="s">
        <v>3580</v>
      </c>
      <c r="F178" s="152" t="s">
        <v>3581</v>
      </c>
      <c r="G178" s="153" t="s">
        <v>405</v>
      </c>
      <c r="H178" s="154">
        <v>882</v>
      </c>
      <c r="I178" s="155"/>
      <c r="J178" s="156">
        <f>ROUND(I178*H178,2)</f>
        <v>0</v>
      </c>
      <c r="K178" s="152" t="s">
        <v>1</v>
      </c>
      <c r="L178" s="34"/>
      <c r="M178" s="157" t="s">
        <v>1</v>
      </c>
      <c r="N178" s="158" t="s">
        <v>41</v>
      </c>
      <c r="O178" s="59"/>
      <c r="P178" s="159">
        <f>O178*H178</f>
        <v>0</v>
      </c>
      <c r="Q178" s="159">
        <v>0</v>
      </c>
      <c r="R178" s="159">
        <f>Q178*H178</f>
        <v>0</v>
      </c>
      <c r="S178" s="159">
        <v>0</v>
      </c>
      <c r="T178" s="160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1" t="s">
        <v>126</v>
      </c>
      <c r="AT178" s="161" t="s">
        <v>203</v>
      </c>
      <c r="AU178" s="161" t="s">
        <v>84</v>
      </c>
      <c r="AY178" s="18" t="s">
        <v>201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8" t="s">
        <v>82</v>
      </c>
      <c r="BK178" s="162">
        <f>ROUND(I178*H178,2)</f>
        <v>0</v>
      </c>
      <c r="BL178" s="18" t="s">
        <v>126</v>
      </c>
      <c r="BM178" s="161" t="s">
        <v>3582</v>
      </c>
    </row>
    <row r="179" spans="1:65" s="13" customFormat="1" ht="11.25">
      <c r="B179" s="163"/>
      <c r="D179" s="164" t="s">
        <v>207</v>
      </c>
      <c r="E179" s="165" t="s">
        <v>1</v>
      </c>
      <c r="F179" s="166" t="s">
        <v>3583</v>
      </c>
      <c r="H179" s="165" t="s">
        <v>1</v>
      </c>
      <c r="I179" s="167"/>
      <c r="L179" s="163"/>
      <c r="M179" s="168"/>
      <c r="N179" s="169"/>
      <c r="O179" s="169"/>
      <c r="P179" s="169"/>
      <c r="Q179" s="169"/>
      <c r="R179" s="169"/>
      <c r="S179" s="169"/>
      <c r="T179" s="170"/>
      <c r="AT179" s="165" t="s">
        <v>207</v>
      </c>
      <c r="AU179" s="165" t="s">
        <v>84</v>
      </c>
      <c r="AV179" s="13" t="s">
        <v>82</v>
      </c>
      <c r="AW179" s="13" t="s">
        <v>32</v>
      </c>
      <c r="AX179" s="13" t="s">
        <v>76</v>
      </c>
      <c r="AY179" s="165" t="s">
        <v>201</v>
      </c>
    </row>
    <row r="180" spans="1:65" s="14" customFormat="1" ht="11.25">
      <c r="B180" s="171"/>
      <c r="D180" s="164" t="s">
        <v>207</v>
      </c>
      <c r="E180" s="172" t="s">
        <v>1</v>
      </c>
      <c r="F180" s="173" t="s">
        <v>3584</v>
      </c>
      <c r="H180" s="174">
        <v>710</v>
      </c>
      <c r="I180" s="175"/>
      <c r="L180" s="171"/>
      <c r="M180" s="176"/>
      <c r="N180" s="177"/>
      <c r="O180" s="177"/>
      <c r="P180" s="177"/>
      <c r="Q180" s="177"/>
      <c r="R180" s="177"/>
      <c r="S180" s="177"/>
      <c r="T180" s="178"/>
      <c r="AT180" s="172" t="s">
        <v>207</v>
      </c>
      <c r="AU180" s="172" t="s">
        <v>84</v>
      </c>
      <c r="AV180" s="14" t="s">
        <v>84</v>
      </c>
      <c r="AW180" s="14" t="s">
        <v>32</v>
      </c>
      <c r="AX180" s="14" t="s">
        <v>76</v>
      </c>
      <c r="AY180" s="172" t="s">
        <v>201</v>
      </c>
    </row>
    <row r="181" spans="1:65" s="13" customFormat="1" ht="11.25">
      <c r="B181" s="163"/>
      <c r="D181" s="164" t="s">
        <v>207</v>
      </c>
      <c r="E181" s="165" t="s">
        <v>1</v>
      </c>
      <c r="F181" s="166" t="s">
        <v>3585</v>
      </c>
      <c r="H181" s="165" t="s">
        <v>1</v>
      </c>
      <c r="I181" s="167"/>
      <c r="L181" s="163"/>
      <c r="M181" s="168"/>
      <c r="N181" s="169"/>
      <c r="O181" s="169"/>
      <c r="P181" s="169"/>
      <c r="Q181" s="169"/>
      <c r="R181" s="169"/>
      <c r="S181" s="169"/>
      <c r="T181" s="170"/>
      <c r="AT181" s="165" t="s">
        <v>207</v>
      </c>
      <c r="AU181" s="165" t="s">
        <v>84</v>
      </c>
      <c r="AV181" s="13" t="s">
        <v>82</v>
      </c>
      <c r="AW181" s="13" t="s">
        <v>32</v>
      </c>
      <c r="AX181" s="13" t="s">
        <v>76</v>
      </c>
      <c r="AY181" s="165" t="s">
        <v>201</v>
      </c>
    </row>
    <row r="182" spans="1:65" s="14" customFormat="1" ht="11.25">
      <c r="B182" s="171"/>
      <c r="D182" s="164" t="s">
        <v>207</v>
      </c>
      <c r="E182" s="172" t="s">
        <v>1</v>
      </c>
      <c r="F182" s="173" t="s">
        <v>3586</v>
      </c>
      <c r="H182" s="174">
        <v>172</v>
      </c>
      <c r="I182" s="175"/>
      <c r="L182" s="171"/>
      <c r="M182" s="176"/>
      <c r="N182" s="177"/>
      <c r="O182" s="177"/>
      <c r="P182" s="177"/>
      <c r="Q182" s="177"/>
      <c r="R182" s="177"/>
      <c r="S182" s="177"/>
      <c r="T182" s="178"/>
      <c r="AT182" s="172" t="s">
        <v>207</v>
      </c>
      <c r="AU182" s="172" t="s">
        <v>84</v>
      </c>
      <c r="AV182" s="14" t="s">
        <v>84</v>
      </c>
      <c r="AW182" s="14" t="s">
        <v>32</v>
      </c>
      <c r="AX182" s="14" t="s">
        <v>76</v>
      </c>
      <c r="AY182" s="172" t="s">
        <v>201</v>
      </c>
    </row>
    <row r="183" spans="1:65" s="15" customFormat="1" ht="11.25">
      <c r="B183" s="179"/>
      <c r="D183" s="164" t="s">
        <v>207</v>
      </c>
      <c r="E183" s="180" t="s">
        <v>1</v>
      </c>
      <c r="F183" s="181" t="s">
        <v>211</v>
      </c>
      <c r="H183" s="182">
        <v>882</v>
      </c>
      <c r="I183" s="183"/>
      <c r="L183" s="179"/>
      <c r="M183" s="184"/>
      <c r="N183" s="185"/>
      <c r="O183" s="185"/>
      <c r="P183" s="185"/>
      <c r="Q183" s="185"/>
      <c r="R183" s="185"/>
      <c r="S183" s="185"/>
      <c r="T183" s="186"/>
      <c r="AT183" s="180" t="s">
        <v>207</v>
      </c>
      <c r="AU183" s="180" t="s">
        <v>84</v>
      </c>
      <c r="AV183" s="15" t="s">
        <v>126</v>
      </c>
      <c r="AW183" s="15" t="s">
        <v>32</v>
      </c>
      <c r="AX183" s="15" t="s">
        <v>82</v>
      </c>
      <c r="AY183" s="180" t="s">
        <v>201</v>
      </c>
    </row>
    <row r="184" spans="1:65" s="2" customFormat="1" ht="16.5" customHeight="1">
      <c r="A184" s="33"/>
      <c r="B184" s="149"/>
      <c r="C184" s="150" t="s">
        <v>7</v>
      </c>
      <c r="D184" s="150" t="s">
        <v>203</v>
      </c>
      <c r="E184" s="151" t="s">
        <v>3587</v>
      </c>
      <c r="F184" s="152" t="s">
        <v>3588</v>
      </c>
      <c r="G184" s="153" t="s">
        <v>405</v>
      </c>
      <c r="H184" s="154">
        <v>30.3</v>
      </c>
      <c r="I184" s="155"/>
      <c r="J184" s="156">
        <f>ROUND(I184*H184,2)</f>
        <v>0</v>
      </c>
      <c r="K184" s="152" t="s">
        <v>1</v>
      </c>
      <c r="L184" s="34"/>
      <c r="M184" s="157" t="s">
        <v>1</v>
      </c>
      <c r="N184" s="158" t="s">
        <v>41</v>
      </c>
      <c r="O184" s="59"/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1" t="s">
        <v>126</v>
      </c>
      <c r="AT184" s="161" t="s">
        <v>203</v>
      </c>
      <c r="AU184" s="161" t="s">
        <v>84</v>
      </c>
      <c r="AY184" s="18" t="s">
        <v>201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8" t="s">
        <v>82</v>
      </c>
      <c r="BK184" s="162">
        <f>ROUND(I184*H184,2)</f>
        <v>0</v>
      </c>
      <c r="BL184" s="18" t="s">
        <v>126</v>
      </c>
      <c r="BM184" s="161" t="s">
        <v>3589</v>
      </c>
    </row>
    <row r="185" spans="1:65" s="13" customFormat="1" ht="11.25">
      <c r="B185" s="163"/>
      <c r="D185" s="164" t="s">
        <v>207</v>
      </c>
      <c r="E185" s="165" t="s">
        <v>1</v>
      </c>
      <c r="F185" s="166" t="s">
        <v>3590</v>
      </c>
      <c r="H185" s="165" t="s">
        <v>1</v>
      </c>
      <c r="I185" s="167"/>
      <c r="L185" s="163"/>
      <c r="M185" s="168"/>
      <c r="N185" s="169"/>
      <c r="O185" s="169"/>
      <c r="P185" s="169"/>
      <c r="Q185" s="169"/>
      <c r="R185" s="169"/>
      <c r="S185" s="169"/>
      <c r="T185" s="170"/>
      <c r="AT185" s="165" t="s">
        <v>207</v>
      </c>
      <c r="AU185" s="165" t="s">
        <v>84</v>
      </c>
      <c r="AV185" s="13" t="s">
        <v>82</v>
      </c>
      <c r="AW185" s="13" t="s">
        <v>32</v>
      </c>
      <c r="AX185" s="13" t="s">
        <v>76</v>
      </c>
      <c r="AY185" s="165" t="s">
        <v>201</v>
      </c>
    </row>
    <row r="186" spans="1:65" s="14" customFormat="1" ht="11.25">
      <c r="B186" s="171"/>
      <c r="D186" s="164" t="s">
        <v>207</v>
      </c>
      <c r="E186" s="172" t="s">
        <v>1</v>
      </c>
      <c r="F186" s="173" t="s">
        <v>3591</v>
      </c>
      <c r="H186" s="174">
        <v>30.3</v>
      </c>
      <c r="I186" s="175"/>
      <c r="L186" s="171"/>
      <c r="M186" s="176"/>
      <c r="N186" s="177"/>
      <c r="O186" s="177"/>
      <c r="P186" s="177"/>
      <c r="Q186" s="177"/>
      <c r="R186" s="177"/>
      <c r="S186" s="177"/>
      <c r="T186" s="178"/>
      <c r="AT186" s="172" t="s">
        <v>207</v>
      </c>
      <c r="AU186" s="172" t="s">
        <v>84</v>
      </c>
      <c r="AV186" s="14" t="s">
        <v>84</v>
      </c>
      <c r="AW186" s="14" t="s">
        <v>32</v>
      </c>
      <c r="AX186" s="14" t="s">
        <v>82</v>
      </c>
      <c r="AY186" s="172" t="s">
        <v>201</v>
      </c>
    </row>
    <row r="187" spans="1:65" s="2" customFormat="1" ht="16.5" customHeight="1">
      <c r="A187" s="33"/>
      <c r="B187" s="149"/>
      <c r="C187" s="150" t="s">
        <v>267</v>
      </c>
      <c r="D187" s="150" t="s">
        <v>203</v>
      </c>
      <c r="E187" s="151" t="s">
        <v>3592</v>
      </c>
      <c r="F187" s="152" t="s">
        <v>3593</v>
      </c>
      <c r="G187" s="153" t="s">
        <v>405</v>
      </c>
      <c r="H187" s="154">
        <v>882</v>
      </c>
      <c r="I187" s="155"/>
      <c r="J187" s="156">
        <f>ROUND(I187*H187,2)</f>
        <v>0</v>
      </c>
      <c r="K187" s="152" t="s">
        <v>1</v>
      </c>
      <c r="L187" s="34"/>
      <c r="M187" s="157" t="s">
        <v>1</v>
      </c>
      <c r="N187" s="158" t="s">
        <v>41</v>
      </c>
      <c r="O187" s="59"/>
      <c r="P187" s="159">
        <f>O187*H187</f>
        <v>0</v>
      </c>
      <c r="Q187" s="159">
        <v>0</v>
      </c>
      <c r="R187" s="159">
        <f>Q187*H187</f>
        <v>0</v>
      </c>
      <c r="S187" s="159">
        <v>0</v>
      </c>
      <c r="T187" s="160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1" t="s">
        <v>126</v>
      </c>
      <c r="AT187" s="161" t="s">
        <v>203</v>
      </c>
      <c r="AU187" s="161" t="s">
        <v>84</v>
      </c>
      <c r="AY187" s="18" t="s">
        <v>201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8" t="s">
        <v>82</v>
      </c>
      <c r="BK187" s="162">
        <f>ROUND(I187*H187,2)</f>
        <v>0</v>
      </c>
      <c r="BL187" s="18" t="s">
        <v>126</v>
      </c>
      <c r="BM187" s="161" t="s">
        <v>3594</v>
      </c>
    </row>
    <row r="188" spans="1:65" s="13" customFormat="1" ht="11.25">
      <c r="B188" s="163"/>
      <c r="D188" s="164" t="s">
        <v>207</v>
      </c>
      <c r="E188" s="165" t="s">
        <v>1</v>
      </c>
      <c r="F188" s="166" t="s">
        <v>3583</v>
      </c>
      <c r="H188" s="165" t="s">
        <v>1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207</v>
      </c>
      <c r="AU188" s="165" t="s">
        <v>84</v>
      </c>
      <c r="AV188" s="13" t="s">
        <v>82</v>
      </c>
      <c r="AW188" s="13" t="s">
        <v>32</v>
      </c>
      <c r="AX188" s="13" t="s">
        <v>76</v>
      </c>
      <c r="AY188" s="165" t="s">
        <v>201</v>
      </c>
    </row>
    <row r="189" spans="1:65" s="14" customFormat="1" ht="11.25">
      <c r="B189" s="171"/>
      <c r="D189" s="164" t="s">
        <v>207</v>
      </c>
      <c r="E189" s="172" t="s">
        <v>1</v>
      </c>
      <c r="F189" s="173" t="s">
        <v>3584</v>
      </c>
      <c r="H189" s="174">
        <v>710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207</v>
      </c>
      <c r="AU189" s="172" t="s">
        <v>84</v>
      </c>
      <c r="AV189" s="14" t="s">
        <v>84</v>
      </c>
      <c r="AW189" s="14" t="s">
        <v>32</v>
      </c>
      <c r="AX189" s="14" t="s">
        <v>76</v>
      </c>
      <c r="AY189" s="172" t="s">
        <v>201</v>
      </c>
    </row>
    <row r="190" spans="1:65" s="13" customFormat="1" ht="11.25">
      <c r="B190" s="163"/>
      <c r="D190" s="164" t="s">
        <v>207</v>
      </c>
      <c r="E190" s="165" t="s">
        <v>1</v>
      </c>
      <c r="F190" s="166" t="s">
        <v>3585</v>
      </c>
      <c r="H190" s="165" t="s">
        <v>1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5" t="s">
        <v>207</v>
      </c>
      <c r="AU190" s="165" t="s">
        <v>84</v>
      </c>
      <c r="AV190" s="13" t="s">
        <v>82</v>
      </c>
      <c r="AW190" s="13" t="s">
        <v>32</v>
      </c>
      <c r="AX190" s="13" t="s">
        <v>76</v>
      </c>
      <c r="AY190" s="165" t="s">
        <v>201</v>
      </c>
    </row>
    <row r="191" spans="1:65" s="14" customFormat="1" ht="11.25">
      <c r="B191" s="171"/>
      <c r="D191" s="164" t="s">
        <v>207</v>
      </c>
      <c r="E191" s="172" t="s">
        <v>1</v>
      </c>
      <c r="F191" s="173" t="s">
        <v>3586</v>
      </c>
      <c r="H191" s="174">
        <v>172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207</v>
      </c>
      <c r="AU191" s="172" t="s">
        <v>84</v>
      </c>
      <c r="AV191" s="14" t="s">
        <v>84</v>
      </c>
      <c r="AW191" s="14" t="s">
        <v>32</v>
      </c>
      <c r="AX191" s="14" t="s">
        <v>76</v>
      </c>
      <c r="AY191" s="172" t="s">
        <v>201</v>
      </c>
    </row>
    <row r="192" spans="1:65" s="15" customFormat="1" ht="11.25">
      <c r="B192" s="179"/>
      <c r="D192" s="164" t="s">
        <v>207</v>
      </c>
      <c r="E192" s="180" t="s">
        <v>1</v>
      </c>
      <c r="F192" s="181" t="s">
        <v>211</v>
      </c>
      <c r="H192" s="182">
        <v>882</v>
      </c>
      <c r="I192" s="183"/>
      <c r="L192" s="179"/>
      <c r="M192" s="184"/>
      <c r="N192" s="185"/>
      <c r="O192" s="185"/>
      <c r="P192" s="185"/>
      <c r="Q192" s="185"/>
      <c r="R192" s="185"/>
      <c r="S192" s="185"/>
      <c r="T192" s="186"/>
      <c r="AT192" s="180" t="s">
        <v>207</v>
      </c>
      <c r="AU192" s="180" t="s">
        <v>84</v>
      </c>
      <c r="AV192" s="15" t="s">
        <v>126</v>
      </c>
      <c r="AW192" s="15" t="s">
        <v>32</v>
      </c>
      <c r="AX192" s="15" t="s">
        <v>82</v>
      </c>
      <c r="AY192" s="180" t="s">
        <v>201</v>
      </c>
    </row>
    <row r="193" spans="1:65" s="2" customFormat="1" ht="16.5" customHeight="1">
      <c r="A193" s="33"/>
      <c r="B193" s="149"/>
      <c r="C193" s="150" t="s">
        <v>441</v>
      </c>
      <c r="D193" s="150" t="s">
        <v>203</v>
      </c>
      <c r="E193" s="151" t="s">
        <v>3595</v>
      </c>
      <c r="F193" s="152" t="s">
        <v>3596</v>
      </c>
      <c r="G193" s="153" t="s">
        <v>405</v>
      </c>
      <c r="H193" s="154">
        <v>30.3</v>
      </c>
      <c r="I193" s="155"/>
      <c r="J193" s="156">
        <f>ROUND(I193*H193,2)</f>
        <v>0</v>
      </c>
      <c r="K193" s="152" t="s">
        <v>1</v>
      </c>
      <c r="L193" s="34"/>
      <c r="M193" s="157" t="s">
        <v>1</v>
      </c>
      <c r="N193" s="158" t="s">
        <v>41</v>
      </c>
      <c r="O193" s="59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1" t="s">
        <v>126</v>
      </c>
      <c r="AT193" s="161" t="s">
        <v>203</v>
      </c>
      <c r="AU193" s="161" t="s">
        <v>84</v>
      </c>
      <c r="AY193" s="18" t="s">
        <v>201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8" t="s">
        <v>82</v>
      </c>
      <c r="BK193" s="162">
        <f>ROUND(I193*H193,2)</f>
        <v>0</v>
      </c>
      <c r="BL193" s="18" t="s">
        <v>126</v>
      </c>
      <c r="BM193" s="161" t="s">
        <v>3597</v>
      </c>
    </row>
    <row r="194" spans="1:65" s="13" customFormat="1" ht="11.25">
      <c r="B194" s="163"/>
      <c r="D194" s="164" t="s">
        <v>207</v>
      </c>
      <c r="E194" s="165" t="s">
        <v>1</v>
      </c>
      <c r="F194" s="166" t="s">
        <v>3590</v>
      </c>
      <c r="H194" s="165" t="s">
        <v>1</v>
      </c>
      <c r="I194" s="167"/>
      <c r="L194" s="163"/>
      <c r="M194" s="168"/>
      <c r="N194" s="169"/>
      <c r="O194" s="169"/>
      <c r="P194" s="169"/>
      <c r="Q194" s="169"/>
      <c r="R194" s="169"/>
      <c r="S194" s="169"/>
      <c r="T194" s="170"/>
      <c r="AT194" s="165" t="s">
        <v>207</v>
      </c>
      <c r="AU194" s="165" t="s">
        <v>84</v>
      </c>
      <c r="AV194" s="13" t="s">
        <v>82</v>
      </c>
      <c r="AW194" s="13" t="s">
        <v>32</v>
      </c>
      <c r="AX194" s="13" t="s">
        <v>76</v>
      </c>
      <c r="AY194" s="165" t="s">
        <v>201</v>
      </c>
    </row>
    <row r="195" spans="1:65" s="14" customFormat="1" ht="11.25">
      <c r="B195" s="171"/>
      <c r="D195" s="164" t="s">
        <v>207</v>
      </c>
      <c r="E195" s="172" t="s">
        <v>1</v>
      </c>
      <c r="F195" s="173" t="s">
        <v>3591</v>
      </c>
      <c r="H195" s="174">
        <v>30.3</v>
      </c>
      <c r="I195" s="175"/>
      <c r="L195" s="171"/>
      <c r="M195" s="176"/>
      <c r="N195" s="177"/>
      <c r="O195" s="177"/>
      <c r="P195" s="177"/>
      <c r="Q195" s="177"/>
      <c r="R195" s="177"/>
      <c r="S195" s="177"/>
      <c r="T195" s="178"/>
      <c r="AT195" s="172" t="s">
        <v>207</v>
      </c>
      <c r="AU195" s="172" t="s">
        <v>84</v>
      </c>
      <c r="AV195" s="14" t="s">
        <v>84</v>
      </c>
      <c r="AW195" s="14" t="s">
        <v>32</v>
      </c>
      <c r="AX195" s="14" t="s">
        <v>82</v>
      </c>
      <c r="AY195" s="172" t="s">
        <v>201</v>
      </c>
    </row>
    <row r="196" spans="1:65" s="2" customFormat="1" ht="16.5" customHeight="1">
      <c r="A196" s="33"/>
      <c r="B196" s="149"/>
      <c r="C196" s="150" t="s">
        <v>273</v>
      </c>
      <c r="D196" s="150" t="s">
        <v>203</v>
      </c>
      <c r="E196" s="151" t="s">
        <v>3598</v>
      </c>
      <c r="F196" s="152" t="s">
        <v>3599</v>
      </c>
      <c r="G196" s="153" t="s">
        <v>405</v>
      </c>
      <c r="H196" s="154">
        <v>710</v>
      </c>
      <c r="I196" s="155"/>
      <c r="J196" s="156">
        <f>ROUND(I196*H196,2)</f>
        <v>0</v>
      </c>
      <c r="K196" s="152" t="s">
        <v>335</v>
      </c>
      <c r="L196" s="34"/>
      <c r="M196" s="157" t="s">
        <v>1</v>
      </c>
      <c r="N196" s="158" t="s">
        <v>41</v>
      </c>
      <c r="O196" s="59"/>
      <c r="P196" s="159">
        <f>O196*H196</f>
        <v>0</v>
      </c>
      <c r="Q196" s="159">
        <v>0.16700000000000001</v>
      </c>
      <c r="R196" s="159">
        <f>Q196*H196</f>
        <v>118.57000000000001</v>
      </c>
      <c r="S196" s="159">
        <v>0</v>
      </c>
      <c r="T196" s="160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1" t="s">
        <v>126</v>
      </c>
      <c r="AT196" s="161" t="s">
        <v>203</v>
      </c>
      <c r="AU196" s="161" t="s">
        <v>84</v>
      </c>
      <c r="AY196" s="18" t="s">
        <v>201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8" t="s">
        <v>82</v>
      </c>
      <c r="BK196" s="162">
        <f>ROUND(I196*H196,2)</f>
        <v>0</v>
      </c>
      <c r="BL196" s="18" t="s">
        <v>126</v>
      </c>
      <c r="BM196" s="161" t="s">
        <v>3600</v>
      </c>
    </row>
    <row r="197" spans="1:65" s="13" customFormat="1" ht="11.25">
      <c r="B197" s="163"/>
      <c r="D197" s="164" t="s">
        <v>207</v>
      </c>
      <c r="E197" s="165" t="s">
        <v>1</v>
      </c>
      <c r="F197" s="166" t="s">
        <v>3601</v>
      </c>
      <c r="H197" s="165" t="s">
        <v>1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207</v>
      </c>
      <c r="AU197" s="165" t="s">
        <v>84</v>
      </c>
      <c r="AV197" s="13" t="s">
        <v>82</v>
      </c>
      <c r="AW197" s="13" t="s">
        <v>32</v>
      </c>
      <c r="AX197" s="13" t="s">
        <v>76</v>
      </c>
      <c r="AY197" s="165" t="s">
        <v>201</v>
      </c>
    </row>
    <row r="198" spans="1:65" s="14" customFormat="1" ht="11.25">
      <c r="B198" s="171"/>
      <c r="D198" s="164" t="s">
        <v>207</v>
      </c>
      <c r="E198" s="172" t="s">
        <v>1</v>
      </c>
      <c r="F198" s="173" t="s">
        <v>3584</v>
      </c>
      <c r="H198" s="174">
        <v>710</v>
      </c>
      <c r="I198" s="175"/>
      <c r="L198" s="171"/>
      <c r="M198" s="176"/>
      <c r="N198" s="177"/>
      <c r="O198" s="177"/>
      <c r="P198" s="177"/>
      <c r="Q198" s="177"/>
      <c r="R198" s="177"/>
      <c r="S198" s="177"/>
      <c r="T198" s="178"/>
      <c r="AT198" s="172" t="s">
        <v>207</v>
      </c>
      <c r="AU198" s="172" t="s">
        <v>84</v>
      </c>
      <c r="AV198" s="14" t="s">
        <v>84</v>
      </c>
      <c r="AW198" s="14" t="s">
        <v>32</v>
      </c>
      <c r="AX198" s="14" t="s">
        <v>82</v>
      </c>
      <c r="AY198" s="172" t="s">
        <v>201</v>
      </c>
    </row>
    <row r="199" spans="1:65" s="2" customFormat="1" ht="16.5" customHeight="1">
      <c r="A199" s="33"/>
      <c r="B199" s="149"/>
      <c r="C199" s="187" t="s">
        <v>451</v>
      </c>
      <c r="D199" s="187" t="s">
        <v>212</v>
      </c>
      <c r="E199" s="188" t="s">
        <v>3602</v>
      </c>
      <c r="F199" s="189" t="s">
        <v>3603</v>
      </c>
      <c r="G199" s="190" t="s">
        <v>405</v>
      </c>
      <c r="H199" s="191">
        <v>724.2</v>
      </c>
      <c r="I199" s="192"/>
      <c r="J199" s="193">
        <f>ROUND(I199*H199,2)</f>
        <v>0</v>
      </c>
      <c r="K199" s="189" t="s">
        <v>335</v>
      </c>
      <c r="L199" s="194"/>
      <c r="M199" s="195" t="s">
        <v>1</v>
      </c>
      <c r="N199" s="196" t="s">
        <v>41</v>
      </c>
      <c r="O199" s="59"/>
      <c r="P199" s="159">
        <f>O199*H199</f>
        <v>0</v>
      </c>
      <c r="Q199" s="159">
        <v>0.11799999999999999</v>
      </c>
      <c r="R199" s="159">
        <f>Q199*H199</f>
        <v>85.455600000000004</v>
      </c>
      <c r="S199" s="159">
        <v>0</v>
      </c>
      <c r="T199" s="160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1" t="s">
        <v>216</v>
      </c>
      <c r="AT199" s="161" t="s">
        <v>212</v>
      </c>
      <c r="AU199" s="161" t="s">
        <v>84</v>
      </c>
      <c r="AY199" s="18" t="s">
        <v>201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8" t="s">
        <v>82</v>
      </c>
      <c r="BK199" s="162">
        <f>ROUND(I199*H199,2)</f>
        <v>0</v>
      </c>
      <c r="BL199" s="18" t="s">
        <v>126</v>
      </c>
      <c r="BM199" s="161" t="s">
        <v>3604</v>
      </c>
    </row>
    <row r="200" spans="1:65" s="14" customFormat="1" ht="11.25">
      <c r="B200" s="171"/>
      <c r="D200" s="164" t="s">
        <v>207</v>
      </c>
      <c r="E200" s="172" t="s">
        <v>1</v>
      </c>
      <c r="F200" s="173" t="s">
        <v>3584</v>
      </c>
      <c r="H200" s="174">
        <v>710</v>
      </c>
      <c r="I200" s="175"/>
      <c r="L200" s="171"/>
      <c r="M200" s="176"/>
      <c r="N200" s="177"/>
      <c r="O200" s="177"/>
      <c r="P200" s="177"/>
      <c r="Q200" s="177"/>
      <c r="R200" s="177"/>
      <c r="S200" s="177"/>
      <c r="T200" s="178"/>
      <c r="AT200" s="172" t="s">
        <v>207</v>
      </c>
      <c r="AU200" s="172" t="s">
        <v>84</v>
      </c>
      <c r="AV200" s="14" t="s">
        <v>84</v>
      </c>
      <c r="AW200" s="14" t="s">
        <v>32</v>
      </c>
      <c r="AX200" s="14" t="s">
        <v>82</v>
      </c>
      <c r="AY200" s="172" t="s">
        <v>201</v>
      </c>
    </row>
    <row r="201" spans="1:65" s="14" customFormat="1" ht="11.25">
      <c r="B201" s="171"/>
      <c r="D201" s="164" t="s">
        <v>207</v>
      </c>
      <c r="F201" s="173" t="s">
        <v>3605</v>
      </c>
      <c r="H201" s="174">
        <v>724.2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207</v>
      </c>
      <c r="AU201" s="172" t="s">
        <v>84</v>
      </c>
      <c r="AV201" s="14" t="s">
        <v>84</v>
      </c>
      <c r="AW201" s="14" t="s">
        <v>3</v>
      </c>
      <c r="AX201" s="14" t="s">
        <v>82</v>
      </c>
      <c r="AY201" s="172" t="s">
        <v>201</v>
      </c>
    </row>
    <row r="202" spans="1:65" s="2" customFormat="1" ht="21.75" customHeight="1">
      <c r="A202" s="33"/>
      <c r="B202" s="149"/>
      <c r="C202" s="150" t="s">
        <v>279</v>
      </c>
      <c r="D202" s="150" t="s">
        <v>203</v>
      </c>
      <c r="E202" s="151" t="s">
        <v>3606</v>
      </c>
      <c r="F202" s="152" t="s">
        <v>3607</v>
      </c>
      <c r="G202" s="153" t="s">
        <v>405</v>
      </c>
      <c r="H202" s="154">
        <v>172</v>
      </c>
      <c r="I202" s="155"/>
      <c r="J202" s="156">
        <f>ROUND(I202*H202,2)</f>
        <v>0</v>
      </c>
      <c r="K202" s="152" t="s">
        <v>1</v>
      </c>
      <c r="L202" s="34"/>
      <c r="M202" s="157" t="s">
        <v>1</v>
      </c>
      <c r="N202" s="158" t="s">
        <v>41</v>
      </c>
      <c r="O202" s="59"/>
      <c r="P202" s="159">
        <f>O202*H202</f>
        <v>0</v>
      </c>
      <c r="Q202" s="159">
        <v>0.10100000000000001</v>
      </c>
      <c r="R202" s="159">
        <f>Q202*H202</f>
        <v>17.372</v>
      </c>
      <c r="S202" s="159">
        <v>0</v>
      </c>
      <c r="T202" s="160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1" t="s">
        <v>126</v>
      </c>
      <c r="AT202" s="161" t="s">
        <v>203</v>
      </c>
      <c r="AU202" s="161" t="s">
        <v>84</v>
      </c>
      <c r="AY202" s="18" t="s">
        <v>201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8" t="s">
        <v>82</v>
      </c>
      <c r="BK202" s="162">
        <f>ROUND(I202*H202,2)</f>
        <v>0</v>
      </c>
      <c r="BL202" s="18" t="s">
        <v>126</v>
      </c>
      <c r="BM202" s="161" t="s">
        <v>3608</v>
      </c>
    </row>
    <row r="203" spans="1:65" s="13" customFormat="1" ht="11.25">
      <c r="B203" s="163"/>
      <c r="D203" s="164" t="s">
        <v>207</v>
      </c>
      <c r="E203" s="165" t="s">
        <v>1</v>
      </c>
      <c r="F203" s="166" t="s">
        <v>3609</v>
      </c>
      <c r="H203" s="165" t="s">
        <v>1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5" t="s">
        <v>207</v>
      </c>
      <c r="AU203" s="165" t="s">
        <v>84</v>
      </c>
      <c r="AV203" s="13" t="s">
        <v>82</v>
      </c>
      <c r="AW203" s="13" t="s">
        <v>32</v>
      </c>
      <c r="AX203" s="13" t="s">
        <v>76</v>
      </c>
      <c r="AY203" s="165" t="s">
        <v>201</v>
      </c>
    </row>
    <row r="204" spans="1:65" s="14" customFormat="1" ht="11.25">
      <c r="B204" s="171"/>
      <c r="D204" s="164" t="s">
        <v>207</v>
      </c>
      <c r="E204" s="172" t="s">
        <v>1</v>
      </c>
      <c r="F204" s="173" t="s">
        <v>3586</v>
      </c>
      <c r="H204" s="174">
        <v>172</v>
      </c>
      <c r="I204" s="175"/>
      <c r="L204" s="171"/>
      <c r="M204" s="176"/>
      <c r="N204" s="177"/>
      <c r="O204" s="177"/>
      <c r="P204" s="177"/>
      <c r="Q204" s="177"/>
      <c r="R204" s="177"/>
      <c r="S204" s="177"/>
      <c r="T204" s="178"/>
      <c r="AT204" s="172" t="s">
        <v>207</v>
      </c>
      <c r="AU204" s="172" t="s">
        <v>84</v>
      </c>
      <c r="AV204" s="14" t="s">
        <v>84</v>
      </c>
      <c r="AW204" s="14" t="s">
        <v>32</v>
      </c>
      <c r="AX204" s="14" t="s">
        <v>82</v>
      </c>
      <c r="AY204" s="172" t="s">
        <v>201</v>
      </c>
    </row>
    <row r="205" spans="1:65" s="2" customFormat="1" ht="16.5" customHeight="1">
      <c r="A205" s="33"/>
      <c r="B205" s="149"/>
      <c r="C205" s="187" t="s">
        <v>461</v>
      </c>
      <c r="D205" s="187" t="s">
        <v>212</v>
      </c>
      <c r="E205" s="188" t="s">
        <v>3610</v>
      </c>
      <c r="F205" s="189" t="s">
        <v>3611</v>
      </c>
      <c r="G205" s="190" t="s">
        <v>405</v>
      </c>
      <c r="H205" s="191">
        <v>175.44</v>
      </c>
      <c r="I205" s="192"/>
      <c r="J205" s="193">
        <f>ROUND(I205*H205,2)</f>
        <v>0</v>
      </c>
      <c r="K205" s="189" t="s">
        <v>1</v>
      </c>
      <c r="L205" s="194"/>
      <c r="M205" s="195" t="s">
        <v>1</v>
      </c>
      <c r="N205" s="196" t="s">
        <v>41</v>
      </c>
      <c r="O205" s="59"/>
      <c r="P205" s="159">
        <f>O205*H205</f>
        <v>0</v>
      </c>
      <c r="Q205" s="159">
        <v>0.115</v>
      </c>
      <c r="R205" s="159">
        <f>Q205*H205</f>
        <v>20.175599999999999</v>
      </c>
      <c r="S205" s="159">
        <v>0</v>
      </c>
      <c r="T205" s="160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1" t="s">
        <v>216</v>
      </c>
      <c r="AT205" s="161" t="s">
        <v>212</v>
      </c>
      <c r="AU205" s="161" t="s">
        <v>84</v>
      </c>
      <c r="AY205" s="18" t="s">
        <v>201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18" t="s">
        <v>82</v>
      </c>
      <c r="BK205" s="162">
        <f>ROUND(I205*H205,2)</f>
        <v>0</v>
      </c>
      <c r="BL205" s="18" t="s">
        <v>126</v>
      </c>
      <c r="BM205" s="161" t="s">
        <v>3612</v>
      </c>
    </row>
    <row r="206" spans="1:65" s="14" customFormat="1" ht="11.25">
      <c r="B206" s="171"/>
      <c r="D206" s="164" t="s">
        <v>207</v>
      </c>
      <c r="F206" s="173" t="s">
        <v>3613</v>
      </c>
      <c r="H206" s="174">
        <v>175.44</v>
      </c>
      <c r="I206" s="175"/>
      <c r="L206" s="171"/>
      <c r="M206" s="176"/>
      <c r="N206" s="177"/>
      <c r="O206" s="177"/>
      <c r="P206" s="177"/>
      <c r="Q206" s="177"/>
      <c r="R206" s="177"/>
      <c r="S206" s="177"/>
      <c r="T206" s="178"/>
      <c r="AT206" s="172" t="s">
        <v>207</v>
      </c>
      <c r="AU206" s="172" t="s">
        <v>84</v>
      </c>
      <c r="AV206" s="14" t="s">
        <v>84</v>
      </c>
      <c r="AW206" s="14" t="s">
        <v>3</v>
      </c>
      <c r="AX206" s="14" t="s">
        <v>82</v>
      </c>
      <c r="AY206" s="172" t="s">
        <v>201</v>
      </c>
    </row>
    <row r="207" spans="1:65" s="2" customFormat="1" ht="16.5" customHeight="1">
      <c r="A207" s="33"/>
      <c r="B207" s="149"/>
      <c r="C207" s="150" t="s">
        <v>286</v>
      </c>
      <c r="D207" s="150" t="s">
        <v>203</v>
      </c>
      <c r="E207" s="151" t="s">
        <v>3614</v>
      </c>
      <c r="F207" s="152" t="s">
        <v>3615</v>
      </c>
      <c r="G207" s="153" t="s">
        <v>405</v>
      </c>
      <c r="H207" s="154">
        <v>30.3</v>
      </c>
      <c r="I207" s="155"/>
      <c r="J207" s="156">
        <f>ROUND(I207*H207,2)</f>
        <v>0</v>
      </c>
      <c r="K207" s="152" t="s">
        <v>1</v>
      </c>
      <c r="L207" s="34"/>
      <c r="M207" s="157" t="s">
        <v>1</v>
      </c>
      <c r="N207" s="158" t="s">
        <v>41</v>
      </c>
      <c r="O207" s="59"/>
      <c r="P207" s="159">
        <f>O207*H207</f>
        <v>0</v>
      </c>
      <c r="Q207" s="159">
        <v>8.8800000000000004E-2</v>
      </c>
      <c r="R207" s="159">
        <f>Q207*H207</f>
        <v>2.6906400000000001</v>
      </c>
      <c r="S207" s="159">
        <v>0</v>
      </c>
      <c r="T207" s="160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1" t="s">
        <v>126</v>
      </c>
      <c r="AT207" s="161" t="s">
        <v>203</v>
      </c>
      <c r="AU207" s="161" t="s">
        <v>84</v>
      </c>
      <c r="AY207" s="18" t="s">
        <v>201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8" t="s">
        <v>82</v>
      </c>
      <c r="BK207" s="162">
        <f>ROUND(I207*H207,2)</f>
        <v>0</v>
      </c>
      <c r="BL207" s="18" t="s">
        <v>126</v>
      </c>
      <c r="BM207" s="161" t="s">
        <v>3616</v>
      </c>
    </row>
    <row r="208" spans="1:65" s="13" customFormat="1" ht="11.25">
      <c r="B208" s="163"/>
      <c r="D208" s="164" t="s">
        <v>207</v>
      </c>
      <c r="E208" s="165" t="s">
        <v>1</v>
      </c>
      <c r="F208" s="166" t="s">
        <v>3590</v>
      </c>
      <c r="H208" s="165" t="s">
        <v>1</v>
      </c>
      <c r="I208" s="167"/>
      <c r="L208" s="163"/>
      <c r="M208" s="168"/>
      <c r="N208" s="169"/>
      <c r="O208" s="169"/>
      <c r="P208" s="169"/>
      <c r="Q208" s="169"/>
      <c r="R208" s="169"/>
      <c r="S208" s="169"/>
      <c r="T208" s="170"/>
      <c r="AT208" s="165" t="s">
        <v>207</v>
      </c>
      <c r="AU208" s="165" t="s">
        <v>84</v>
      </c>
      <c r="AV208" s="13" t="s">
        <v>82</v>
      </c>
      <c r="AW208" s="13" t="s">
        <v>32</v>
      </c>
      <c r="AX208" s="13" t="s">
        <v>76</v>
      </c>
      <c r="AY208" s="165" t="s">
        <v>201</v>
      </c>
    </row>
    <row r="209" spans="1:65" s="14" customFormat="1" ht="11.25">
      <c r="B209" s="171"/>
      <c r="D209" s="164" t="s">
        <v>207</v>
      </c>
      <c r="E209" s="172" t="s">
        <v>1</v>
      </c>
      <c r="F209" s="173" t="s">
        <v>3591</v>
      </c>
      <c r="H209" s="174">
        <v>30.3</v>
      </c>
      <c r="I209" s="175"/>
      <c r="L209" s="171"/>
      <c r="M209" s="176"/>
      <c r="N209" s="177"/>
      <c r="O209" s="177"/>
      <c r="P209" s="177"/>
      <c r="Q209" s="177"/>
      <c r="R209" s="177"/>
      <c r="S209" s="177"/>
      <c r="T209" s="178"/>
      <c r="AT209" s="172" t="s">
        <v>207</v>
      </c>
      <c r="AU209" s="172" t="s">
        <v>84</v>
      </c>
      <c r="AV209" s="14" t="s">
        <v>84</v>
      </c>
      <c r="AW209" s="14" t="s">
        <v>32</v>
      </c>
      <c r="AX209" s="14" t="s">
        <v>82</v>
      </c>
      <c r="AY209" s="172" t="s">
        <v>201</v>
      </c>
    </row>
    <row r="210" spans="1:65" s="2" customFormat="1" ht="16.5" customHeight="1">
      <c r="A210" s="33"/>
      <c r="B210" s="149"/>
      <c r="C210" s="187" t="s">
        <v>472</v>
      </c>
      <c r="D210" s="187" t="s">
        <v>212</v>
      </c>
      <c r="E210" s="188" t="s">
        <v>3617</v>
      </c>
      <c r="F210" s="189" t="s">
        <v>3618</v>
      </c>
      <c r="G210" s="190" t="s">
        <v>405</v>
      </c>
      <c r="H210" s="191">
        <v>31.209</v>
      </c>
      <c r="I210" s="192"/>
      <c r="J210" s="193">
        <f>ROUND(I210*H210,2)</f>
        <v>0</v>
      </c>
      <c r="K210" s="189" t="s">
        <v>335</v>
      </c>
      <c r="L210" s="194"/>
      <c r="M210" s="195" t="s">
        <v>1</v>
      </c>
      <c r="N210" s="196" t="s">
        <v>41</v>
      </c>
      <c r="O210" s="59"/>
      <c r="P210" s="159">
        <f>O210*H210</f>
        <v>0</v>
      </c>
      <c r="Q210" s="159">
        <v>0.11</v>
      </c>
      <c r="R210" s="159">
        <f>Q210*H210</f>
        <v>3.4329899999999998</v>
      </c>
      <c r="S210" s="159">
        <v>0</v>
      </c>
      <c r="T210" s="160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1" t="s">
        <v>216</v>
      </c>
      <c r="AT210" s="161" t="s">
        <v>212</v>
      </c>
      <c r="AU210" s="161" t="s">
        <v>84</v>
      </c>
      <c r="AY210" s="18" t="s">
        <v>201</v>
      </c>
      <c r="BE210" s="162">
        <f>IF(N210="základní",J210,0)</f>
        <v>0</v>
      </c>
      <c r="BF210" s="162">
        <f>IF(N210="snížená",J210,0)</f>
        <v>0</v>
      </c>
      <c r="BG210" s="162">
        <f>IF(N210="zákl. přenesená",J210,0)</f>
        <v>0</v>
      </c>
      <c r="BH210" s="162">
        <f>IF(N210="sníž. přenesená",J210,0)</f>
        <v>0</v>
      </c>
      <c r="BI210" s="162">
        <f>IF(N210="nulová",J210,0)</f>
        <v>0</v>
      </c>
      <c r="BJ210" s="18" t="s">
        <v>82</v>
      </c>
      <c r="BK210" s="162">
        <f>ROUND(I210*H210,2)</f>
        <v>0</v>
      </c>
      <c r="BL210" s="18" t="s">
        <v>126</v>
      </c>
      <c r="BM210" s="161" t="s">
        <v>3619</v>
      </c>
    </row>
    <row r="211" spans="1:65" s="14" customFormat="1" ht="11.25">
      <c r="B211" s="171"/>
      <c r="D211" s="164" t="s">
        <v>207</v>
      </c>
      <c r="F211" s="173" t="s">
        <v>3620</v>
      </c>
      <c r="H211" s="174">
        <v>31.209</v>
      </c>
      <c r="I211" s="175"/>
      <c r="L211" s="171"/>
      <c r="M211" s="176"/>
      <c r="N211" s="177"/>
      <c r="O211" s="177"/>
      <c r="P211" s="177"/>
      <c r="Q211" s="177"/>
      <c r="R211" s="177"/>
      <c r="S211" s="177"/>
      <c r="T211" s="178"/>
      <c r="AT211" s="172" t="s">
        <v>207</v>
      </c>
      <c r="AU211" s="172" t="s">
        <v>84</v>
      </c>
      <c r="AV211" s="14" t="s">
        <v>84</v>
      </c>
      <c r="AW211" s="14" t="s">
        <v>3</v>
      </c>
      <c r="AX211" s="14" t="s">
        <v>82</v>
      </c>
      <c r="AY211" s="172" t="s">
        <v>201</v>
      </c>
    </row>
    <row r="212" spans="1:65" s="12" customFormat="1" ht="22.9" customHeight="1">
      <c r="B212" s="136"/>
      <c r="D212" s="137" t="s">
        <v>75</v>
      </c>
      <c r="E212" s="147" t="s">
        <v>227</v>
      </c>
      <c r="F212" s="147" t="s">
        <v>228</v>
      </c>
      <c r="I212" s="139"/>
      <c r="J212" s="148">
        <f>BK212</f>
        <v>0</v>
      </c>
      <c r="L212" s="136"/>
      <c r="M212" s="141"/>
      <c r="N212" s="142"/>
      <c r="O212" s="142"/>
      <c r="P212" s="143">
        <f>SUM(P213:P224)</f>
        <v>0</v>
      </c>
      <c r="Q212" s="142"/>
      <c r="R212" s="143">
        <f>SUM(R213:R224)</f>
        <v>41.293580599999999</v>
      </c>
      <c r="S212" s="142"/>
      <c r="T212" s="144">
        <f>SUM(T213:T224)</f>
        <v>0</v>
      </c>
      <c r="AR212" s="137" t="s">
        <v>82</v>
      </c>
      <c r="AT212" s="145" t="s">
        <v>75</v>
      </c>
      <c r="AU212" s="145" t="s">
        <v>82</v>
      </c>
      <c r="AY212" s="137" t="s">
        <v>201</v>
      </c>
      <c r="BK212" s="146">
        <f>SUM(BK213:BK224)</f>
        <v>0</v>
      </c>
    </row>
    <row r="213" spans="1:65" s="2" customFormat="1" ht="16.5" customHeight="1">
      <c r="A213" s="33"/>
      <c r="B213" s="149"/>
      <c r="C213" s="150" t="s">
        <v>292</v>
      </c>
      <c r="D213" s="150" t="s">
        <v>203</v>
      </c>
      <c r="E213" s="151" t="s">
        <v>3621</v>
      </c>
      <c r="F213" s="152" t="s">
        <v>3622</v>
      </c>
      <c r="G213" s="153" t="s">
        <v>556</v>
      </c>
      <c r="H213" s="154">
        <v>10.19</v>
      </c>
      <c r="I213" s="155"/>
      <c r="J213" s="156">
        <f>ROUND(I213*H213,2)</f>
        <v>0</v>
      </c>
      <c r="K213" s="152" t="s">
        <v>335</v>
      </c>
      <c r="L213" s="34"/>
      <c r="M213" s="157" t="s">
        <v>1</v>
      </c>
      <c r="N213" s="158" t="s">
        <v>41</v>
      </c>
      <c r="O213" s="59"/>
      <c r="P213" s="159">
        <f>O213*H213</f>
        <v>0</v>
      </c>
      <c r="Q213" s="159">
        <v>3.5400000000000002E-3</v>
      </c>
      <c r="R213" s="159">
        <f>Q213*H213</f>
        <v>3.6072600000000003E-2</v>
      </c>
      <c r="S213" s="159">
        <v>0</v>
      </c>
      <c r="T213" s="160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1" t="s">
        <v>126</v>
      </c>
      <c r="AT213" s="161" t="s">
        <v>203</v>
      </c>
      <c r="AU213" s="161" t="s">
        <v>84</v>
      </c>
      <c r="AY213" s="18" t="s">
        <v>201</v>
      </c>
      <c r="BE213" s="162">
        <f>IF(N213="základní",J213,0)</f>
        <v>0</v>
      </c>
      <c r="BF213" s="162">
        <f>IF(N213="snížená",J213,0)</f>
        <v>0</v>
      </c>
      <c r="BG213" s="162">
        <f>IF(N213="zákl. přenesená",J213,0)</f>
        <v>0</v>
      </c>
      <c r="BH213" s="162">
        <f>IF(N213="sníž. přenesená",J213,0)</f>
        <v>0</v>
      </c>
      <c r="BI213" s="162">
        <f>IF(N213="nulová",J213,0)</f>
        <v>0</v>
      </c>
      <c r="BJ213" s="18" t="s">
        <v>82</v>
      </c>
      <c r="BK213" s="162">
        <f>ROUND(I213*H213,2)</f>
        <v>0</v>
      </c>
      <c r="BL213" s="18" t="s">
        <v>126</v>
      </c>
      <c r="BM213" s="161" t="s">
        <v>3623</v>
      </c>
    </row>
    <row r="214" spans="1:65" s="14" customFormat="1" ht="11.25">
      <c r="B214" s="171"/>
      <c r="D214" s="164" t="s">
        <v>207</v>
      </c>
      <c r="E214" s="172" t="s">
        <v>1</v>
      </c>
      <c r="F214" s="173" t="s">
        <v>3624</v>
      </c>
      <c r="H214" s="174">
        <v>10.19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207</v>
      </c>
      <c r="AU214" s="172" t="s">
        <v>84</v>
      </c>
      <c r="AV214" s="14" t="s">
        <v>84</v>
      </c>
      <c r="AW214" s="14" t="s">
        <v>32</v>
      </c>
      <c r="AX214" s="14" t="s">
        <v>82</v>
      </c>
      <c r="AY214" s="172" t="s">
        <v>201</v>
      </c>
    </row>
    <row r="215" spans="1:65" s="2" customFormat="1" ht="16.5" customHeight="1">
      <c r="A215" s="33"/>
      <c r="B215" s="149"/>
      <c r="C215" s="150" t="s">
        <v>485</v>
      </c>
      <c r="D215" s="150" t="s">
        <v>203</v>
      </c>
      <c r="E215" s="151" t="s">
        <v>3625</v>
      </c>
      <c r="F215" s="152" t="s">
        <v>3626</v>
      </c>
      <c r="G215" s="153" t="s">
        <v>556</v>
      </c>
      <c r="H215" s="154">
        <v>98.3</v>
      </c>
      <c r="I215" s="155"/>
      <c r="J215" s="156">
        <f>ROUND(I215*H215,2)</f>
        <v>0</v>
      </c>
      <c r="K215" s="152" t="s">
        <v>1</v>
      </c>
      <c r="L215" s="34"/>
      <c r="M215" s="157" t="s">
        <v>1</v>
      </c>
      <c r="N215" s="158" t="s">
        <v>41</v>
      </c>
      <c r="O215" s="59"/>
      <c r="P215" s="159">
        <f>O215*H215</f>
        <v>0</v>
      </c>
      <c r="Q215" s="159">
        <v>0.05</v>
      </c>
      <c r="R215" s="159">
        <f>Q215*H215</f>
        <v>4.915</v>
      </c>
      <c r="S215" s="159">
        <v>0</v>
      </c>
      <c r="T215" s="160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1" t="s">
        <v>126</v>
      </c>
      <c r="AT215" s="161" t="s">
        <v>203</v>
      </c>
      <c r="AU215" s="161" t="s">
        <v>84</v>
      </c>
      <c r="AY215" s="18" t="s">
        <v>201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8" t="s">
        <v>82</v>
      </c>
      <c r="BK215" s="162">
        <f>ROUND(I215*H215,2)</f>
        <v>0</v>
      </c>
      <c r="BL215" s="18" t="s">
        <v>126</v>
      </c>
      <c r="BM215" s="161" t="s">
        <v>3627</v>
      </c>
    </row>
    <row r="216" spans="1:65" s="14" customFormat="1" ht="11.25">
      <c r="B216" s="171"/>
      <c r="D216" s="164" t="s">
        <v>207</v>
      </c>
      <c r="E216" s="172" t="s">
        <v>1</v>
      </c>
      <c r="F216" s="173" t="s">
        <v>3628</v>
      </c>
      <c r="H216" s="174">
        <v>98.3</v>
      </c>
      <c r="I216" s="175"/>
      <c r="L216" s="171"/>
      <c r="M216" s="176"/>
      <c r="N216" s="177"/>
      <c r="O216" s="177"/>
      <c r="P216" s="177"/>
      <c r="Q216" s="177"/>
      <c r="R216" s="177"/>
      <c r="S216" s="177"/>
      <c r="T216" s="178"/>
      <c r="AT216" s="172" t="s">
        <v>207</v>
      </c>
      <c r="AU216" s="172" t="s">
        <v>84</v>
      </c>
      <c r="AV216" s="14" t="s">
        <v>84</v>
      </c>
      <c r="AW216" s="14" t="s">
        <v>32</v>
      </c>
      <c r="AX216" s="14" t="s">
        <v>82</v>
      </c>
      <c r="AY216" s="172" t="s">
        <v>201</v>
      </c>
    </row>
    <row r="217" spans="1:65" s="2" customFormat="1" ht="16.5" customHeight="1">
      <c r="A217" s="33"/>
      <c r="B217" s="149"/>
      <c r="C217" s="150" t="s">
        <v>297</v>
      </c>
      <c r="D217" s="150" t="s">
        <v>203</v>
      </c>
      <c r="E217" s="151" t="s">
        <v>3629</v>
      </c>
      <c r="F217" s="152" t="s">
        <v>3630</v>
      </c>
      <c r="G217" s="153" t="s">
        <v>556</v>
      </c>
      <c r="H217" s="154">
        <v>126.8</v>
      </c>
      <c r="I217" s="155"/>
      <c r="J217" s="156">
        <f>ROUND(I217*H217,2)</f>
        <v>0</v>
      </c>
      <c r="K217" s="152" t="s">
        <v>335</v>
      </c>
      <c r="L217" s="34"/>
      <c r="M217" s="157" t="s">
        <v>1</v>
      </c>
      <c r="N217" s="158" t="s">
        <v>41</v>
      </c>
      <c r="O217" s="59"/>
      <c r="P217" s="159">
        <f>O217*H217</f>
        <v>0</v>
      </c>
      <c r="Q217" s="159">
        <v>0.14066999999999999</v>
      </c>
      <c r="R217" s="159">
        <f>Q217*H217</f>
        <v>17.836955999999997</v>
      </c>
      <c r="S217" s="159">
        <v>0</v>
      </c>
      <c r="T217" s="160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1" t="s">
        <v>126</v>
      </c>
      <c r="AT217" s="161" t="s">
        <v>203</v>
      </c>
      <c r="AU217" s="161" t="s">
        <v>84</v>
      </c>
      <c r="AY217" s="18" t="s">
        <v>201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8" t="s">
        <v>82</v>
      </c>
      <c r="BK217" s="162">
        <f>ROUND(I217*H217,2)</f>
        <v>0</v>
      </c>
      <c r="BL217" s="18" t="s">
        <v>126</v>
      </c>
      <c r="BM217" s="161" t="s">
        <v>3631</v>
      </c>
    </row>
    <row r="218" spans="1:65" s="14" customFormat="1" ht="11.25">
      <c r="B218" s="171"/>
      <c r="D218" s="164" t="s">
        <v>207</v>
      </c>
      <c r="E218" s="172" t="s">
        <v>1</v>
      </c>
      <c r="F218" s="173" t="s">
        <v>3632</v>
      </c>
      <c r="H218" s="174">
        <v>126.8</v>
      </c>
      <c r="I218" s="175"/>
      <c r="L218" s="171"/>
      <c r="M218" s="176"/>
      <c r="N218" s="177"/>
      <c r="O218" s="177"/>
      <c r="P218" s="177"/>
      <c r="Q218" s="177"/>
      <c r="R218" s="177"/>
      <c r="S218" s="177"/>
      <c r="T218" s="178"/>
      <c r="AT218" s="172" t="s">
        <v>207</v>
      </c>
      <c r="AU218" s="172" t="s">
        <v>84</v>
      </c>
      <c r="AV218" s="14" t="s">
        <v>84</v>
      </c>
      <c r="AW218" s="14" t="s">
        <v>32</v>
      </c>
      <c r="AX218" s="14" t="s">
        <v>82</v>
      </c>
      <c r="AY218" s="172" t="s">
        <v>201</v>
      </c>
    </row>
    <row r="219" spans="1:65" s="2" customFormat="1" ht="16.5" customHeight="1">
      <c r="A219" s="33"/>
      <c r="B219" s="149"/>
      <c r="C219" s="187" t="s">
        <v>494</v>
      </c>
      <c r="D219" s="187" t="s">
        <v>212</v>
      </c>
      <c r="E219" s="188" t="s">
        <v>3633</v>
      </c>
      <c r="F219" s="189" t="s">
        <v>3634</v>
      </c>
      <c r="G219" s="190" t="s">
        <v>556</v>
      </c>
      <c r="H219" s="191">
        <v>129.33600000000001</v>
      </c>
      <c r="I219" s="192"/>
      <c r="J219" s="193">
        <f>ROUND(I219*H219,2)</f>
        <v>0</v>
      </c>
      <c r="K219" s="189" t="s">
        <v>1</v>
      </c>
      <c r="L219" s="194"/>
      <c r="M219" s="195" t="s">
        <v>1</v>
      </c>
      <c r="N219" s="196" t="s">
        <v>41</v>
      </c>
      <c r="O219" s="59"/>
      <c r="P219" s="159">
        <f>O219*H219</f>
        <v>0</v>
      </c>
      <c r="Q219" s="159">
        <v>8.2000000000000003E-2</v>
      </c>
      <c r="R219" s="159">
        <f>Q219*H219</f>
        <v>10.605552000000001</v>
      </c>
      <c r="S219" s="159">
        <v>0</v>
      </c>
      <c r="T219" s="160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1" t="s">
        <v>216</v>
      </c>
      <c r="AT219" s="161" t="s">
        <v>212</v>
      </c>
      <c r="AU219" s="161" t="s">
        <v>84</v>
      </c>
      <c r="AY219" s="18" t="s">
        <v>201</v>
      </c>
      <c r="BE219" s="162">
        <f>IF(N219="základní",J219,0)</f>
        <v>0</v>
      </c>
      <c r="BF219" s="162">
        <f>IF(N219="snížená",J219,0)</f>
        <v>0</v>
      </c>
      <c r="BG219" s="162">
        <f>IF(N219="zákl. přenesená",J219,0)</f>
        <v>0</v>
      </c>
      <c r="BH219" s="162">
        <f>IF(N219="sníž. přenesená",J219,0)</f>
        <v>0</v>
      </c>
      <c r="BI219" s="162">
        <f>IF(N219="nulová",J219,0)</f>
        <v>0</v>
      </c>
      <c r="BJ219" s="18" t="s">
        <v>82</v>
      </c>
      <c r="BK219" s="162">
        <f>ROUND(I219*H219,2)</f>
        <v>0</v>
      </c>
      <c r="BL219" s="18" t="s">
        <v>126</v>
      </c>
      <c r="BM219" s="161" t="s">
        <v>3635</v>
      </c>
    </row>
    <row r="220" spans="1:65" s="14" customFormat="1" ht="11.25">
      <c r="B220" s="171"/>
      <c r="D220" s="164" t="s">
        <v>207</v>
      </c>
      <c r="F220" s="173" t="s">
        <v>3636</v>
      </c>
      <c r="H220" s="174">
        <v>129.33600000000001</v>
      </c>
      <c r="I220" s="175"/>
      <c r="L220" s="171"/>
      <c r="M220" s="176"/>
      <c r="N220" s="177"/>
      <c r="O220" s="177"/>
      <c r="P220" s="177"/>
      <c r="Q220" s="177"/>
      <c r="R220" s="177"/>
      <c r="S220" s="177"/>
      <c r="T220" s="178"/>
      <c r="AT220" s="172" t="s">
        <v>207</v>
      </c>
      <c r="AU220" s="172" t="s">
        <v>84</v>
      </c>
      <c r="AV220" s="14" t="s">
        <v>84</v>
      </c>
      <c r="AW220" s="14" t="s">
        <v>3</v>
      </c>
      <c r="AX220" s="14" t="s">
        <v>82</v>
      </c>
      <c r="AY220" s="172" t="s">
        <v>201</v>
      </c>
    </row>
    <row r="221" spans="1:65" s="2" customFormat="1" ht="16.5" customHeight="1">
      <c r="A221" s="33"/>
      <c r="B221" s="149"/>
      <c r="C221" s="150" t="s">
        <v>498</v>
      </c>
      <c r="D221" s="150" t="s">
        <v>203</v>
      </c>
      <c r="E221" s="151" t="s">
        <v>3637</v>
      </c>
      <c r="F221" s="152" t="s">
        <v>3638</v>
      </c>
      <c r="G221" s="153" t="s">
        <v>556</v>
      </c>
      <c r="H221" s="154">
        <v>13</v>
      </c>
      <c r="I221" s="155"/>
      <c r="J221" s="156">
        <f>ROUND(I221*H221,2)</f>
        <v>0</v>
      </c>
      <c r="K221" s="152" t="s">
        <v>1</v>
      </c>
      <c r="L221" s="34"/>
      <c r="M221" s="157" t="s">
        <v>1</v>
      </c>
      <c r="N221" s="158" t="s">
        <v>41</v>
      </c>
      <c r="O221" s="59"/>
      <c r="P221" s="159">
        <f>O221*H221</f>
        <v>0</v>
      </c>
      <c r="Q221" s="159">
        <v>0.05</v>
      </c>
      <c r="R221" s="159">
        <f>Q221*H221</f>
        <v>0.65</v>
      </c>
      <c r="S221" s="159">
        <v>0</v>
      </c>
      <c r="T221" s="160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1" t="s">
        <v>126</v>
      </c>
      <c r="AT221" s="161" t="s">
        <v>203</v>
      </c>
      <c r="AU221" s="161" t="s">
        <v>84</v>
      </c>
      <c r="AY221" s="18" t="s">
        <v>201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8" t="s">
        <v>82</v>
      </c>
      <c r="BK221" s="162">
        <f>ROUND(I221*H221,2)</f>
        <v>0</v>
      </c>
      <c r="BL221" s="18" t="s">
        <v>126</v>
      </c>
      <c r="BM221" s="161" t="s">
        <v>3639</v>
      </c>
    </row>
    <row r="222" spans="1:65" s="14" customFormat="1" ht="11.25">
      <c r="B222" s="171"/>
      <c r="D222" s="164" t="s">
        <v>207</v>
      </c>
      <c r="E222" s="172" t="s">
        <v>1</v>
      </c>
      <c r="F222" s="173" t="s">
        <v>3640</v>
      </c>
      <c r="H222" s="174">
        <v>13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207</v>
      </c>
      <c r="AU222" s="172" t="s">
        <v>84</v>
      </c>
      <c r="AV222" s="14" t="s">
        <v>84</v>
      </c>
      <c r="AW222" s="14" t="s">
        <v>32</v>
      </c>
      <c r="AX222" s="14" t="s">
        <v>82</v>
      </c>
      <c r="AY222" s="172" t="s">
        <v>201</v>
      </c>
    </row>
    <row r="223" spans="1:65" s="2" customFormat="1" ht="21.75" customHeight="1">
      <c r="A223" s="33"/>
      <c r="B223" s="149"/>
      <c r="C223" s="150" t="s">
        <v>502</v>
      </c>
      <c r="D223" s="150" t="s">
        <v>203</v>
      </c>
      <c r="E223" s="151" t="s">
        <v>3641</v>
      </c>
      <c r="F223" s="152" t="s">
        <v>3642</v>
      </c>
      <c r="G223" s="153" t="s">
        <v>721</v>
      </c>
      <c r="H223" s="154">
        <v>25</v>
      </c>
      <c r="I223" s="155"/>
      <c r="J223" s="156">
        <f>ROUND(I223*H223,2)</f>
        <v>0</v>
      </c>
      <c r="K223" s="152" t="s">
        <v>1</v>
      </c>
      <c r="L223" s="34"/>
      <c r="M223" s="157" t="s">
        <v>1</v>
      </c>
      <c r="N223" s="158" t="s">
        <v>41</v>
      </c>
      <c r="O223" s="59"/>
      <c r="P223" s="159">
        <f>O223*H223</f>
        <v>0</v>
      </c>
      <c r="Q223" s="159">
        <v>0.25</v>
      </c>
      <c r="R223" s="159">
        <f>Q223*H223</f>
        <v>6.25</v>
      </c>
      <c r="S223" s="159">
        <v>0</v>
      </c>
      <c r="T223" s="160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1" t="s">
        <v>126</v>
      </c>
      <c r="AT223" s="161" t="s">
        <v>203</v>
      </c>
      <c r="AU223" s="161" t="s">
        <v>84</v>
      </c>
      <c r="AY223" s="18" t="s">
        <v>201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8" t="s">
        <v>82</v>
      </c>
      <c r="BK223" s="162">
        <f>ROUND(I223*H223,2)</f>
        <v>0</v>
      </c>
      <c r="BL223" s="18" t="s">
        <v>126</v>
      </c>
      <c r="BM223" s="161" t="s">
        <v>3643</v>
      </c>
    </row>
    <row r="224" spans="1:65" s="2" customFormat="1" ht="21.75" customHeight="1">
      <c r="A224" s="33"/>
      <c r="B224" s="149"/>
      <c r="C224" s="150" t="s">
        <v>508</v>
      </c>
      <c r="D224" s="150" t="s">
        <v>203</v>
      </c>
      <c r="E224" s="151" t="s">
        <v>3644</v>
      </c>
      <c r="F224" s="152" t="s">
        <v>3645</v>
      </c>
      <c r="G224" s="153" t="s">
        <v>721</v>
      </c>
      <c r="H224" s="154">
        <v>4</v>
      </c>
      <c r="I224" s="155"/>
      <c r="J224" s="156">
        <f>ROUND(I224*H224,2)</f>
        <v>0</v>
      </c>
      <c r="K224" s="152" t="s">
        <v>1</v>
      </c>
      <c r="L224" s="34"/>
      <c r="M224" s="157" t="s">
        <v>1</v>
      </c>
      <c r="N224" s="158" t="s">
        <v>41</v>
      </c>
      <c r="O224" s="59"/>
      <c r="P224" s="159">
        <f>O224*H224</f>
        <v>0</v>
      </c>
      <c r="Q224" s="159">
        <v>0.25</v>
      </c>
      <c r="R224" s="159">
        <f>Q224*H224</f>
        <v>1</v>
      </c>
      <c r="S224" s="159">
        <v>0</v>
      </c>
      <c r="T224" s="160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1" t="s">
        <v>126</v>
      </c>
      <c r="AT224" s="161" t="s">
        <v>203</v>
      </c>
      <c r="AU224" s="161" t="s">
        <v>84</v>
      </c>
      <c r="AY224" s="18" t="s">
        <v>201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8" t="s">
        <v>82</v>
      </c>
      <c r="BK224" s="162">
        <f>ROUND(I224*H224,2)</f>
        <v>0</v>
      </c>
      <c r="BL224" s="18" t="s">
        <v>126</v>
      </c>
      <c r="BM224" s="161" t="s">
        <v>3646</v>
      </c>
    </row>
    <row r="225" spans="1:65" s="12" customFormat="1" ht="22.9" customHeight="1">
      <c r="B225" s="136"/>
      <c r="D225" s="137" t="s">
        <v>75</v>
      </c>
      <c r="E225" s="147" t="s">
        <v>3647</v>
      </c>
      <c r="F225" s="147" t="s">
        <v>3648</v>
      </c>
      <c r="I225" s="139"/>
      <c r="J225" s="148">
        <f>BK225</f>
        <v>0</v>
      </c>
      <c r="L225" s="136"/>
      <c r="M225" s="141"/>
      <c r="N225" s="142"/>
      <c r="O225" s="142"/>
      <c r="P225" s="143">
        <f>P226</f>
        <v>0</v>
      </c>
      <c r="Q225" s="142"/>
      <c r="R225" s="143">
        <f>R226</f>
        <v>0</v>
      </c>
      <c r="S225" s="142"/>
      <c r="T225" s="144">
        <f>T226</f>
        <v>0</v>
      </c>
      <c r="AR225" s="137" t="s">
        <v>82</v>
      </c>
      <c r="AT225" s="145" t="s">
        <v>75</v>
      </c>
      <c r="AU225" s="145" t="s">
        <v>82</v>
      </c>
      <c r="AY225" s="137" t="s">
        <v>201</v>
      </c>
      <c r="BK225" s="146">
        <f>BK226</f>
        <v>0</v>
      </c>
    </row>
    <row r="226" spans="1:65" s="2" customFormat="1" ht="16.5" customHeight="1">
      <c r="A226" s="33"/>
      <c r="B226" s="149"/>
      <c r="C226" s="150" t="s">
        <v>514</v>
      </c>
      <c r="D226" s="150" t="s">
        <v>203</v>
      </c>
      <c r="E226" s="151" t="s">
        <v>3649</v>
      </c>
      <c r="F226" s="152" t="s">
        <v>3650</v>
      </c>
      <c r="G226" s="153" t="s">
        <v>215</v>
      </c>
      <c r="H226" s="154">
        <v>350.923</v>
      </c>
      <c r="I226" s="155"/>
      <c r="J226" s="156">
        <f>ROUND(I226*H226,2)</f>
        <v>0</v>
      </c>
      <c r="K226" s="152" t="s">
        <v>335</v>
      </c>
      <c r="L226" s="34"/>
      <c r="M226" s="209" t="s">
        <v>1</v>
      </c>
      <c r="N226" s="210" t="s">
        <v>41</v>
      </c>
      <c r="O226" s="211"/>
      <c r="P226" s="212">
        <f>O226*H226</f>
        <v>0</v>
      </c>
      <c r="Q226" s="212">
        <v>0</v>
      </c>
      <c r="R226" s="212">
        <f>Q226*H226</f>
        <v>0</v>
      </c>
      <c r="S226" s="212">
        <v>0</v>
      </c>
      <c r="T226" s="213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1" t="s">
        <v>126</v>
      </c>
      <c r="AT226" s="161" t="s">
        <v>203</v>
      </c>
      <c r="AU226" s="161" t="s">
        <v>84</v>
      </c>
      <c r="AY226" s="18" t="s">
        <v>201</v>
      </c>
      <c r="BE226" s="162">
        <f>IF(N226="základní",J226,0)</f>
        <v>0</v>
      </c>
      <c r="BF226" s="162">
        <f>IF(N226="snížená",J226,0)</f>
        <v>0</v>
      </c>
      <c r="BG226" s="162">
        <f>IF(N226="zákl. přenesená",J226,0)</f>
        <v>0</v>
      </c>
      <c r="BH226" s="162">
        <f>IF(N226="sníž. přenesená",J226,0)</f>
        <v>0</v>
      </c>
      <c r="BI226" s="162">
        <f>IF(N226="nulová",J226,0)</f>
        <v>0</v>
      </c>
      <c r="BJ226" s="18" t="s">
        <v>82</v>
      </c>
      <c r="BK226" s="162">
        <f>ROUND(I226*H226,2)</f>
        <v>0</v>
      </c>
      <c r="BL226" s="18" t="s">
        <v>126</v>
      </c>
      <c r="BM226" s="161" t="s">
        <v>3651</v>
      </c>
    </row>
    <row r="227" spans="1:65" s="2" customFormat="1" ht="6.95" customHeight="1">
      <c r="A227" s="33"/>
      <c r="B227" s="48"/>
      <c r="C227" s="49"/>
      <c r="D227" s="49"/>
      <c r="E227" s="49"/>
      <c r="F227" s="49"/>
      <c r="G227" s="49"/>
      <c r="H227" s="49"/>
      <c r="I227" s="49"/>
      <c r="J227" s="49"/>
      <c r="K227" s="49"/>
      <c r="L227" s="34"/>
      <c r="M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</row>
  </sheetData>
  <autoFilter ref="C121:K226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158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162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0" t="str">
        <f>'Rekapitulace stavby'!K6</f>
        <v>Technikův pavilon</v>
      </c>
      <c r="F7" s="271"/>
      <c r="G7" s="271"/>
      <c r="H7" s="271"/>
      <c r="L7" s="21"/>
    </row>
    <row r="8" spans="1:46" s="2" customFormat="1" ht="12" customHeight="1">
      <c r="A8" s="33"/>
      <c r="B8" s="34"/>
      <c r="C8" s="33"/>
      <c r="D8" s="28" t="s">
        <v>163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3" t="s">
        <v>3652</v>
      </c>
      <c r="F9" s="272"/>
      <c r="G9" s="272"/>
      <c r="H9" s="272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167</v>
      </c>
      <c r="G12" s="33"/>
      <c r="H12" s="33"/>
      <c r="I12" s="28" t="s">
        <v>22</v>
      </c>
      <c r="J12" s="56" t="str">
        <f>'Rekapitulace stavby'!AN8</f>
        <v>21. 11. 2024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>Statutární město Liberec, nám.Dr.E.Beneše</v>
      </c>
      <c r="F15" s="33"/>
      <c r="G15" s="33"/>
      <c r="H15" s="33"/>
      <c r="I15" s="28" t="s">
        <v>27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3" t="str">
        <f>'Rekapitulace stavby'!E14</f>
        <v>Vyplň údaj</v>
      </c>
      <c r="F18" s="253"/>
      <c r="G18" s="253"/>
      <c r="H18" s="253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>Kancelář architektury města, nám.Dr.E.Beneše</v>
      </c>
      <c r="F21" s="33"/>
      <c r="G21" s="33"/>
      <c r="H21" s="33"/>
      <c r="I21" s="28" t="s">
        <v>27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>PROPOS Liberec s.r.o.</v>
      </c>
      <c r="F24" s="33"/>
      <c r="G24" s="33"/>
      <c r="H24" s="33"/>
      <c r="I24" s="2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58" t="s">
        <v>1</v>
      </c>
      <c r="F27" s="258"/>
      <c r="G27" s="258"/>
      <c r="H27" s="258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36</v>
      </c>
      <c r="E30" s="33"/>
      <c r="F30" s="33"/>
      <c r="G30" s="33"/>
      <c r="H30" s="33"/>
      <c r="I30" s="33"/>
      <c r="J30" s="72">
        <f>ROUND(J120,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4" t="s">
        <v>40</v>
      </c>
      <c r="E33" s="28" t="s">
        <v>41</v>
      </c>
      <c r="F33" s="105">
        <f>ROUND((SUM(BE120:BE160)),  2)</f>
        <v>0</v>
      </c>
      <c r="G33" s="33"/>
      <c r="H33" s="33"/>
      <c r="I33" s="106">
        <v>0.21</v>
      </c>
      <c r="J33" s="105">
        <f>ROUND(((SUM(BE120:BE160))*I33),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42</v>
      </c>
      <c r="F34" s="105">
        <f>ROUND((SUM(BF120:BF160)),  2)</f>
        <v>0</v>
      </c>
      <c r="G34" s="33"/>
      <c r="H34" s="33"/>
      <c r="I34" s="106">
        <v>0.12</v>
      </c>
      <c r="J34" s="105">
        <f>ROUND(((SUM(BF120:BF160))*I34),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5">
        <f>ROUND((SUM(BG120:BG160)),  2)</f>
        <v>0</v>
      </c>
      <c r="G35" s="33"/>
      <c r="H35" s="33"/>
      <c r="I35" s="106">
        <v>0.21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5">
        <f>ROUND((SUM(BH120:BH160)),  2)</f>
        <v>0</v>
      </c>
      <c r="G36" s="33"/>
      <c r="H36" s="33"/>
      <c r="I36" s="106">
        <v>0.12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5">
        <f>ROUND((SUM(BI120:BI160)),  2)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46</v>
      </c>
      <c r="E39" s="61"/>
      <c r="F39" s="61"/>
      <c r="G39" s="109" t="s">
        <v>47</v>
      </c>
      <c r="H39" s="110" t="s">
        <v>48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168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0" t="str">
        <f>E7</f>
        <v>Technikův pavilon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163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3" t="str">
        <f>E9</f>
        <v>SO 08 - Krajínářské úpravy</v>
      </c>
      <c r="F87" s="272"/>
      <c r="G87" s="272"/>
      <c r="H87" s="272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>21. 11. 2024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8" t="s">
        <v>24</v>
      </c>
      <c r="D91" s="33"/>
      <c r="E91" s="33"/>
      <c r="F91" s="26" t="str">
        <f>E15</f>
        <v>Statutární město Liberec, nám.Dr.E.Beneše</v>
      </c>
      <c r="G91" s="33"/>
      <c r="H91" s="33"/>
      <c r="I91" s="28" t="s">
        <v>30</v>
      </c>
      <c r="J91" s="31" t="str">
        <f>E21</f>
        <v>Kancelář architektury města, nám.Dr.E.Beneše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5.7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PROPOS Liberec s.r.o.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169</v>
      </c>
      <c r="D94" s="107"/>
      <c r="E94" s="107"/>
      <c r="F94" s="107"/>
      <c r="G94" s="107"/>
      <c r="H94" s="107"/>
      <c r="I94" s="107"/>
      <c r="J94" s="116" t="s">
        <v>170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7" t="s">
        <v>171</v>
      </c>
      <c r="D96" s="33"/>
      <c r="E96" s="33"/>
      <c r="F96" s="33"/>
      <c r="G96" s="33"/>
      <c r="H96" s="33"/>
      <c r="I96" s="33"/>
      <c r="J96" s="72">
        <f>J120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172</v>
      </c>
    </row>
    <row r="97" spans="1:31" s="9" customFormat="1" ht="24.95" customHeight="1">
      <c r="B97" s="118"/>
      <c r="D97" s="119" t="s">
        <v>3653</v>
      </c>
      <c r="E97" s="120"/>
      <c r="F97" s="120"/>
      <c r="G97" s="120"/>
      <c r="H97" s="120"/>
      <c r="I97" s="120"/>
      <c r="J97" s="121">
        <f>J121</f>
        <v>0</v>
      </c>
      <c r="L97" s="118"/>
    </row>
    <row r="98" spans="1:31" s="9" customFormat="1" ht="24.95" customHeight="1">
      <c r="B98" s="118"/>
      <c r="D98" s="119" t="s">
        <v>3654</v>
      </c>
      <c r="E98" s="120"/>
      <c r="F98" s="120"/>
      <c r="G98" s="120"/>
      <c r="H98" s="120"/>
      <c r="I98" s="120"/>
      <c r="J98" s="121">
        <f>J136</f>
        <v>0</v>
      </c>
      <c r="L98" s="118"/>
    </row>
    <row r="99" spans="1:31" s="9" customFormat="1" ht="24.95" customHeight="1">
      <c r="B99" s="118"/>
      <c r="D99" s="119" t="s">
        <v>3655</v>
      </c>
      <c r="E99" s="120"/>
      <c r="F99" s="120"/>
      <c r="G99" s="120"/>
      <c r="H99" s="120"/>
      <c r="I99" s="120"/>
      <c r="J99" s="121">
        <f>J149</f>
        <v>0</v>
      </c>
      <c r="L99" s="118"/>
    </row>
    <row r="100" spans="1:31" s="9" customFormat="1" ht="24.95" customHeight="1">
      <c r="B100" s="118"/>
      <c r="D100" s="119" t="s">
        <v>3656</v>
      </c>
      <c r="E100" s="120"/>
      <c r="F100" s="120"/>
      <c r="G100" s="120"/>
      <c r="H100" s="120"/>
      <c r="I100" s="120"/>
      <c r="J100" s="121">
        <f>J151</f>
        <v>0</v>
      </c>
      <c r="L100" s="118"/>
    </row>
    <row r="101" spans="1:31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33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4.95" customHeight="1">
      <c r="A107" s="33"/>
      <c r="B107" s="34"/>
      <c r="C107" s="22" t="s">
        <v>186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16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3"/>
      <c r="D110" s="33"/>
      <c r="E110" s="270" t="str">
        <f>E7</f>
        <v>Technikův pavilon</v>
      </c>
      <c r="F110" s="271"/>
      <c r="G110" s="271"/>
      <c r="H110" s="271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163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3"/>
      <c r="D112" s="33"/>
      <c r="E112" s="233" t="str">
        <f>E9</f>
        <v>SO 08 - Krajínářské úpravy</v>
      </c>
      <c r="F112" s="272"/>
      <c r="G112" s="272"/>
      <c r="H112" s="272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20</v>
      </c>
      <c r="D114" s="33"/>
      <c r="E114" s="33"/>
      <c r="F114" s="26" t="str">
        <f>F12</f>
        <v xml:space="preserve"> </v>
      </c>
      <c r="G114" s="33"/>
      <c r="H114" s="33"/>
      <c r="I114" s="28" t="s">
        <v>22</v>
      </c>
      <c r="J114" s="56" t="str">
        <f>IF(J12="","",J12)</f>
        <v>21. 11. 2024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40.15" customHeight="1">
      <c r="A116" s="33"/>
      <c r="B116" s="34"/>
      <c r="C116" s="28" t="s">
        <v>24</v>
      </c>
      <c r="D116" s="33"/>
      <c r="E116" s="33"/>
      <c r="F116" s="26" t="str">
        <f>E15</f>
        <v>Statutární město Liberec, nám.Dr.E.Beneše</v>
      </c>
      <c r="G116" s="33"/>
      <c r="H116" s="33"/>
      <c r="I116" s="28" t="s">
        <v>30</v>
      </c>
      <c r="J116" s="31" t="str">
        <f>E21</f>
        <v>Kancelář architektury města, nám.Dr.E.Beneše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5.7" customHeight="1">
      <c r="A117" s="33"/>
      <c r="B117" s="34"/>
      <c r="C117" s="28" t="s">
        <v>28</v>
      </c>
      <c r="D117" s="33"/>
      <c r="E117" s="33"/>
      <c r="F117" s="26" t="str">
        <f>IF(E18="","",E18)</f>
        <v>Vyplň údaj</v>
      </c>
      <c r="G117" s="33"/>
      <c r="H117" s="33"/>
      <c r="I117" s="28" t="s">
        <v>33</v>
      </c>
      <c r="J117" s="31" t="str">
        <f>E24</f>
        <v>PROPOS Liberec s.r.o.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3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>
      <c r="A119" s="126"/>
      <c r="B119" s="127"/>
      <c r="C119" s="128" t="s">
        <v>187</v>
      </c>
      <c r="D119" s="129" t="s">
        <v>61</v>
      </c>
      <c r="E119" s="129" t="s">
        <v>57</v>
      </c>
      <c r="F119" s="129" t="s">
        <v>58</v>
      </c>
      <c r="G119" s="129" t="s">
        <v>188</v>
      </c>
      <c r="H119" s="129" t="s">
        <v>189</v>
      </c>
      <c r="I119" s="129" t="s">
        <v>190</v>
      </c>
      <c r="J119" s="129" t="s">
        <v>170</v>
      </c>
      <c r="K119" s="130" t="s">
        <v>191</v>
      </c>
      <c r="L119" s="131"/>
      <c r="M119" s="63" t="s">
        <v>1</v>
      </c>
      <c r="N119" s="64" t="s">
        <v>40</v>
      </c>
      <c r="O119" s="64" t="s">
        <v>192</v>
      </c>
      <c r="P119" s="64" t="s">
        <v>193</v>
      </c>
      <c r="Q119" s="64" t="s">
        <v>194</v>
      </c>
      <c r="R119" s="64" t="s">
        <v>195</v>
      </c>
      <c r="S119" s="64" t="s">
        <v>196</v>
      </c>
      <c r="T119" s="65" t="s">
        <v>197</v>
      </c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</row>
    <row r="120" spans="1:65" s="2" customFormat="1" ht="22.9" customHeight="1">
      <c r="A120" s="33"/>
      <c r="B120" s="34"/>
      <c r="C120" s="70" t="s">
        <v>198</v>
      </c>
      <c r="D120" s="33"/>
      <c r="E120" s="33"/>
      <c r="F120" s="33"/>
      <c r="G120" s="33"/>
      <c r="H120" s="33"/>
      <c r="I120" s="33"/>
      <c r="J120" s="132">
        <f>BK120</f>
        <v>0</v>
      </c>
      <c r="K120" s="33"/>
      <c r="L120" s="34"/>
      <c r="M120" s="66"/>
      <c r="N120" s="57"/>
      <c r="O120" s="67"/>
      <c r="P120" s="133">
        <f>P121+P136+P149+P151</f>
        <v>0</v>
      </c>
      <c r="Q120" s="67"/>
      <c r="R120" s="133">
        <f>R121+R136+R149+R151</f>
        <v>2.4219999999999998E-2</v>
      </c>
      <c r="S120" s="67"/>
      <c r="T120" s="134">
        <f>T121+T136+T149+T151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8" t="s">
        <v>75</v>
      </c>
      <c r="AU120" s="18" t="s">
        <v>172</v>
      </c>
      <c r="BK120" s="135">
        <f>BK121+BK136+BK149+BK151</f>
        <v>0</v>
      </c>
    </row>
    <row r="121" spans="1:65" s="12" customFormat="1" ht="25.9" customHeight="1">
      <c r="B121" s="136"/>
      <c r="D121" s="137" t="s">
        <v>75</v>
      </c>
      <c r="E121" s="138" t="s">
        <v>82</v>
      </c>
      <c r="F121" s="138" t="s">
        <v>3657</v>
      </c>
      <c r="I121" s="139"/>
      <c r="J121" s="140">
        <f>BK121</f>
        <v>0</v>
      </c>
      <c r="L121" s="136"/>
      <c r="M121" s="141"/>
      <c r="N121" s="142"/>
      <c r="O121" s="142"/>
      <c r="P121" s="143">
        <f>SUM(P122:P135)</f>
        <v>0</v>
      </c>
      <c r="Q121" s="142"/>
      <c r="R121" s="143">
        <f>SUM(R122:R135)</f>
        <v>2.4219999999999998E-2</v>
      </c>
      <c r="S121" s="142"/>
      <c r="T121" s="144">
        <f>SUM(T122:T135)</f>
        <v>0</v>
      </c>
      <c r="AR121" s="137" t="s">
        <v>82</v>
      </c>
      <c r="AT121" s="145" t="s">
        <v>75</v>
      </c>
      <c r="AU121" s="145" t="s">
        <v>76</v>
      </c>
      <c r="AY121" s="137" t="s">
        <v>201</v>
      </c>
      <c r="BK121" s="146">
        <f>SUM(BK122:BK135)</f>
        <v>0</v>
      </c>
    </row>
    <row r="122" spans="1:65" s="2" customFormat="1" ht="16.5" customHeight="1">
      <c r="A122" s="33"/>
      <c r="B122" s="149"/>
      <c r="C122" s="150" t="s">
        <v>82</v>
      </c>
      <c r="D122" s="150" t="s">
        <v>203</v>
      </c>
      <c r="E122" s="151" t="s">
        <v>3658</v>
      </c>
      <c r="F122" s="152" t="s">
        <v>3659</v>
      </c>
      <c r="G122" s="153" t="s">
        <v>405</v>
      </c>
      <c r="H122" s="154">
        <v>65</v>
      </c>
      <c r="I122" s="155"/>
      <c r="J122" s="156">
        <f t="shared" ref="J122:J135" si="0">ROUND(I122*H122,2)</f>
        <v>0</v>
      </c>
      <c r="K122" s="152" t="s">
        <v>1</v>
      </c>
      <c r="L122" s="34"/>
      <c r="M122" s="157" t="s">
        <v>1</v>
      </c>
      <c r="N122" s="158" t="s">
        <v>41</v>
      </c>
      <c r="O122" s="59"/>
      <c r="P122" s="159">
        <f t="shared" ref="P122:P135" si="1">O122*H122</f>
        <v>0</v>
      </c>
      <c r="Q122" s="159">
        <v>0</v>
      </c>
      <c r="R122" s="159">
        <f t="shared" ref="R122:R135" si="2">Q122*H122</f>
        <v>0</v>
      </c>
      <c r="S122" s="159">
        <v>0</v>
      </c>
      <c r="T122" s="160">
        <f t="shared" ref="T122:T135" si="3"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61" t="s">
        <v>126</v>
      </c>
      <c r="AT122" s="161" t="s">
        <v>203</v>
      </c>
      <c r="AU122" s="161" t="s">
        <v>82</v>
      </c>
      <c r="AY122" s="18" t="s">
        <v>201</v>
      </c>
      <c r="BE122" s="162">
        <f t="shared" ref="BE122:BE135" si="4">IF(N122="základní",J122,0)</f>
        <v>0</v>
      </c>
      <c r="BF122" s="162">
        <f t="shared" ref="BF122:BF135" si="5">IF(N122="snížená",J122,0)</f>
        <v>0</v>
      </c>
      <c r="BG122" s="162">
        <f t="shared" ref="BG122:BG135" si="6">IF(N122="zákl. přenesená",J122,0)</f>
        <v>0</v>
      </c>
      <c r="BH122" s="162">
        <f t="shared" ref="BH122:BH135" si="7">IF(N122="sníž. přenesená",J122,0)</f>
        <v>0</v>
      </c>
      <c r="BI122" s="162">
        <f t="shared" ref="BI122:BI135" si="8">IF(N122="nulová",J122,0)</f>
        <v>0</v>
      </c>
      <c r="BJ122" s="18" t="s">
        <v>82</v>
      </c>
      <c r="BK122" s="162">
        <f t="shared" ref="BK122:BK135" si="9">ROUND(I122*H122,2)</f>
        <v>0</v>
      </c>
      <c r="BL122" s="18" t="s">
        <v>126</v>
      </c>
      <c r="BM122" s="161" t="s">
        <v>84</v>
      </c>
    </row>
    <row r="123" spans="1:65" s="2" customFormat="1" ht="16.5" customHeight="1">
      <c r="A123" s="33"/>
      <c r="B123" s="149"/>
      <c r="C123" s="150" t="s">
        <v>84</v>
      </c>
      <c r="D123" s="150" t="s">
        <v>203</v>
      </c>
      <c r="E123" s="151" t="s">
        <v>3660</v>
      </c>
      <c r="F123" s="152" t="s">
        <v>3661</v>
      </c>
      <c r="G123" s="153" t="s">
        <v>405</v>
      </c>
      <c r="H123" s="154">
        <v>65</v>
      </c>
      <c r="I123" s="155"/>
      <c r="J123" s="156">
        <f t="shared" si="0"/>
        <v>0</v>
      </c>
      <c r="K123" s="152" t="s">
        <v>335</v>
      </c>
      <c r="L123" s="34"/>
      <c r="M123" s="157" t="s">
        <v>1</v>
      </c>
      <c r="N123" s="158" t="s">
        <v>41</v>
      </c>
      <c r="O123" s="59"/>
      <c r="P123" s="159">
        <f t="shared" si="1"/>
        <v>0</v>
      </c>
      <c r="Q123" s="159">
        <v>0</v>
      </c>
      <c r="R123" s="159">
        <f t="shared" si="2"/>
        <v>0</v>
      </c>
      <c r="S123" s="159">
        <v>0</v>
      </c>
      <c r="T123" s="160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61" t="s">
        <v>126</v>
      </c>
      <c r="AT123" s="161" t="s">
        <v>203</v>
      </c>
      <c r="AU123" s="161" t="s">
        <v>82</v>
      </c>
      <c r="AY123" s="18" t="s">
        <v>201</v>
      </c>
      <c r="BE123" s="162">
        <f t="shared" si="4"/>
        <v>0</v>
      </c>
      <c r="BF123" s="162">
        <f t="shared" si="5"/>
        <v>0</v>
      </c>
      <c r="BG123" s="162">
        <f t="shared" si="6"/>
        <v>0</v>
      </c>
      <c r="BH123" s="162">
        <f t="shared" si="7"/>
        <v>0</v>
      </c>
      <c r="BI123" s="162">
        <f t="shared" si="8"/>
        <v>0</v>
      </c>
      <c r="BJ123" s="18" t="s">
        <v>82</v>
      </c>
      <c r="BK123" s="162">
        <f t="shared" si="9"/>
        <v>0</v>
      </c>
      <c r="BL123" s="18" t="s">
        <v>126</v>
      </c>
      <c r="BM123" s="161" t="s">
        <v>126</v>
      </c>
    </row>
    <row r="124" spans="1:65" s="2" customFormat="1" ht="16.5" customHeight="1">
      <c r="A124" s="33"/>
      <c r="B124" s="149"/>
      <c r="C124" s="150" t="s">
        <v>97</v>
      </c>
      <c r="D124" s="150" t="s">
        <v>203</v>
      </c>
      <c r="E124" s="151" t="s">
        <v>3662</v>
      </c>
      <c r="F124" s="152" t="s">
        <v>3663</v>
      </c>
      <c r="G124" s="153" t="s">
        <v>405</v>
      </c>
      <c r="H124" s="154">
        <v>65</v>
      </c>
      <c r="I124" s="155"/>
      <c r="J124" s="156">
        <f t="shared" si="0"/>
        <v>0</v>
      </c>
      <c r="K124" s="152" t="s">
        <v>1</v>
      </c>
      <c r="L124" s="34"/>
      <c r="M124" s="157" t="s">
        <v>1</v>
      </c>
      <c r="N124" s="158" t="s">
        <v>41</v>
      </c>
      <c r="O124" s="59"/>
      <c r="P124" s="159">
        <f t="shared" si="1"/>
        <v>0</v>
      </c>
      <c r="Q124" s="159">
        <v>0</v>
      </c>
      <c r="R124" s="159">
        <f t="shared" si="2"/>
        <v>0</v>
      </c>
      <c r="S124" s="159">
        <v>0</v>
      </c>
      <c r="T124" s="160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61" t="s">
        <v>126</v>
      </c>
      <c r="AT124" s="161" t="s">
        <v>203</v>
      </c>
      <c r="AU124" s="161" t="s">
        <v>82</v>
      </c>
      <c r="AY124" s="18" t="s">
        <v>201</v>
      </c>
      <c r="BE124" s="162">
        <f t="shared" si="4"/>
        <v>0</v>
      </c>
      <c r="BF124" s="162">
        <f t="shared" si="5"/>
        <v>0</v>
      </c>
      <c r="BG124" s="162">
        <f t="shared" si="6"/>
        <v>0</v>
      </c>
      <c r="BH124" s="162">
        <f t="shared" si="7"/>
        <v>0</v>
      </c>
      <c r="BI124" s="162">
        <f t="shared" si="8"/>
        <v>0</v>
      </c>
      <c r="BJ124" s="18" t="s">
        <v>82</v>
      </c>
      <c r="BK124" s="162">
        <f t="shared" si="9"/>
        <v>0</v>
      </c>
      <c r="BL124" s="18" t="s">
        <v>126</v>
      </c>
      <c r="BM124" s="161" t="s">
        <v>222</v>
      </c>
    </row>
    <row r="125" spans="1:65" s="2" customFormat="1" ht="16.5" customHeight="1">
      <c r="A125" s="33"/>
      <c r="B125" s="149"/>
      <c r="C125" s="150" t="s">
        <v>126</v>
      </c>
      <c r="D125" s="150" t="s">
        <v>203</v>
      </c>
      <c r="E125" s="151" t="s">
        <v>3664</v>
      </c>
      <c r="F125" s="152" t="s">
        <v>3665</v>
      </c>
      <c r="G125" s="153" t="s">
        <v>405</v>
      </c>
      <c r="H125" s="154">
        <v>65</v>
      </c>
      <c r="I125" s="155"/>
      <c r="J125" s="156">
        <f t="shared" si="0"/>
        <v>0</v>
      </c>
      <c r="K125" s="152" t="s">
        <v>1</v>
      </c>
      <c r="L125" s="34"/>
      <c r="M125" s="157" t="s">
        <v>1</v>
      </c>
      <c r="N125" s="158" t="s">
        <v>41</v>
      </c>
      <c r="O125" s="59"/>
      <c r="P125" s="159">
        <f t="shared" si="1"/>
        <v>0</v>
      </c>
      <c r="Q125" s="159">
        <v>0</v>
      </c>
      <c r="R125" s="159">
        <f t="shared" si="2"/>
        <v>0</v>
      </c>
      <c r="S125" s="159">
        <v>0</v>
      </c>
      <c r="T125" s="160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1" t="s">
        <v>126</v>
      </c>
      <c r="AT125" s="161" t="s">
        <v>203</v>
      </c>
      <c r="AU125" s="161" t="s">
        <v>82</v>
      </c>
      <c r="AY125" s="18" t="s">
        <v>201</v>
      </c>
      <c r="BE125" s="162">
        <f t="shared" si="4"/>
        <v>0</v>
      </c>
      <c r="BF125" s="162">
        <f t="shared" si="5"/>
        <v>0</v>
      </c>
      <c r="BG125" s="162">
        <f t="shared" si="6"/>
        <v>0</v>
      </c>
      <c r="BH125" s="162">
        <f t="shared" si="7"/>
        <v>0</v>
      </c>
      <c r="BI125" s="162">
        <f t="shared" si="8"/>
        <v>0</v>
      </c>
      <c r="BJ125" s="18" t="s">
        <v>82</v>
      </c>
      <c r="BK125" s="162">
        <f t="shared" si="9"/>
        <v>0</v>
      </c>
      <c r="BL125" s="18" t="s">
        <v>126</v>
      </c>
      <c r="BM125" s="161" t="s">
        <v>216</v>
      </c>
    </row>
    <row r="126" spans="1:65" s="2" customFormat="1" ht="16.5" customHeight="1">
      <c r="A126" s="33"/>
      <c r="B126" s="149"/>
      <c r="C126" s="150" t="s">
        <v>229</v>
      </c>
      <c r="D126" s="150" t="s">
        <v>203</v>
      </c>
      <c r="E126" s="151" t="s">
        <v>3666</v>
      </c>
      <c r="F126" s="152" t="s">
        <v>3667</v>
      </c>
      <c r="G126" s="153" t="s">
        <v>215</v>
      </c>
      <c r="H126" s="154">
        <v>1E-3</v>
      </c>
      <c r="I126" s="155"/>
      <c r="J126" s="156">
        <f t="shared" si="0"/>
        <v>0</v>
      </c>
      <c r="K126" s="152" t="s">
        <v>335</v>
      </c>
      <c r="L126" s="34"/>
      <c r="M126" s="157" t="s">
        <v>1</v>
      </c>
      <c r="N126" s="158" t="s">
        <v>41</v>
      </c>
      <c r="O126" s="59"/>
      <c r="P126" s="159">
        <f t="shared" si="1"/>
        <v>0</v>
      </c>
      <c r="Q126" s="159">
        <v>0</v>
      </c>
      <c r="R126" s="159">
        <f t="shared" si="2"/>
        <v>0</v>
      </c>
      <c r="S126" s="159">
        <v>0</v>
      </c>
      <c r="T126" s="160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1" t="s">
        <v>126</v>
      </c>
      <c r="AT126" s="161" t="s">
        <v>203</v>
      </c>
      <c r="AU126" s="161" t="s">
        <v>82</v>
      </c>
      <c r="AY126" s="18" t="s">
        <v>201</v>
      </c>
      <c r="BE126" s="162">
        <f t="shared" si="4"/>
        <v>0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8" t="s">
        <v>82</v>
      </c>
      <c r="BK126" s="162">
        <f t="shared" si="9"/>
        <v>0</v>
      </c>
      <c r="BL126" s="18" t="s">
        <v>126</v>
      </c>
      <c r="BM126" s="161" t="s">
        <v>233</v>
      </c>
    </row>
    <row r="127" spans="1:65" s="2" customFormat="1" ht="16.5" customHeight="1">
      <c r="A127" s="33"/>
      <c r="B127" s="149"/>
      <c r="C127" s="150" t="s">
        <v>222</v>
      </c>
      <c r="D127" s="150" t="s">
        <v>203</v>
      </c>
      <c r="E127" s="151" t="s">
        <v>3668</v>
      </c>
      <c r="F127" s="152" t="s">
        <v>3669</v>
      </c>
      <c r="G127" s="153" t="s">
        <v>405</v>
      </c>
      <c r="H127" s="154">
        <v>65</v>
      </c>
      <c r="I127" s="155"/>
      <c r="J127" s="156">
        <f t="shared" si="0"/>
        <v>0</v>
      </c>
      <c r="K127" s="152" t="s">
        <v>335</v>
      </c>
      <c r="L127" s="34"/>
      <c r="M127" s="157" t="s">
        <v>1</v>
      </c>
      <c r="N127" s="158" t="s">
        <v>41</v>
      </c>
      <c r="O127" s="59"/>
      <c r="P127" s="159">
        <f t="shared" si="1"/>
        <v>0</v>
      </c>
      <c r="Q127" s="159">
        <v>0</v>
      </c>
      <c r="R127" s="159">
        <f t="shared" si="2"/>
        <v>0</v>
      </c>
      <c r="S127" s="159">
        <v>0</v>
      </c>
      <c r="T127" s="160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1" t="s">
        <v>126</v>
      </c>
      <c r="AT127" s="161" t="s">
        <v>203</v>
      </c>
      <c r="AU127" s="161" t="s">
        <v>82</v>
      </c>
      <c r="AY127" s="18" t="s">
        <v>201</v>
      </c>
      <c r="BE127" s="162">
        <f t="shared" si="4"/>
        <v>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8" t="s">
        <v>82</v>
      </c>
      <c r="BK127" s="162">
        <f t="shared" si="9"/>
        <v>0</v>
      </c>
      <c r="BL127" s="18" t="s">
        <v>126</v>
      </c>
      <c r="BM127" s="161" t="s">
        <v>8</v>
      </c>
    </row>
    <row r="128" spans="1:65" s="2" customFormat="1" ht="16.5" customHeight="1">
      <c r="A128" s="33"/>
      <c r="B128" s="149"/>
      <c r="C128" s="150" t="s">
        <v>244</v>
      </c>
      <c r="D128" s="150" t="s">
        <v>203</v>
      </c>
      <c r="E128" s="151" t="s">
        <v>3670</v>
      </c>
      <c r="F128" s="152" t="s">
        <v>3671</v>
      </c>
      <c r="G128" s="153" t="s">
        <v>2061</v>
      </c>
      <c r="H128" s="154">
        <v>1</v>
      </c>
      <c r="I128" s="155"/>
      <c r="J128" s="156">
        <f t="shared" si="0"/>
        <v>0</v>
      </c>
      <c r="K128" s="152" t="s">
        <v>335</v>
      </c>
      <c r="L128" s="34"/>
      <c r="M128" s="157" t="s">
        <v>1</v>
      </c>
      <c r="N128" s="158" t="s">
        <v>41</v>
      </c>
      <c r="O128" s="59"/>
      <c r="P128" s="159">
        <f t="shared" si="1"/>
        <v>0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126</v>
      </c>
      <c r="AT128" s="161" t="s">
        <v>203</v>
      </c>
      <c r="AU128" s="161" t="s">
        <v>82</v>
      </c>
      <c r="AY128" s="18" t="s">
        <v>201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8" t="s">
        <v>82</v>
      </c>
      <c r="BK128" s="162">
        <f t="shared" si="9"/>
        <v>0</v>
      </c>
      <c r="BL128" s="18" t="s">
        <v>126</v>
      </c>
      <c r="BM128" s="161" t="s">
        <v>247</v>
      </c>
    </row>
    <row r="129" spans="1:65" s="2" customFormat="1" ht="16.5" customHeight="1">
      <c r="A129" s="33"/>
      <c r="B129" s="149"/>
      <c r="C129" s="150" t="s">
        <v>216</v>
      </c>
      <c r="D129" s="150" t="s">
        <v>203</v>
      </c>
      <c r="E129" s="151" t="s">
        <v>3672</v>
      </c>
      <c r="F129" s="152" t="s">
        <v>3673</v>
      </c>
      <c r="G129" s="153" t="s">
        <v>2061</v>
      </c>
      <c r="H129" s="154">
        <v>3</v>
      </c>
      <c r="I129" s="155"/>
      <c r="J129" s="156">
        <f t="shared" si="0"/>
        <v>0</v>
      </c>
      <c r="K129" s="152" t="s">
        <v>335</v>
      </c>
      <c r="L129" s="34"/>
      <c r="M129" s="157" t="s">
        <v>1</v>
      </c>
      <c r="N129" s="158" t="s">
        <v>41</v>
      </c>
      <c r="O129" s="59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126</v>
      </c>
      <c r="AT129" s="161" t="s">
        <v>203</v>
      </c>
      <c r="AU129" s="161" t="s">
        <v>82</v>
      </c>
      <c r="AY129" s="18" t="s">
        <v>201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8" t="s">
        <v>82</v>
      </c>
      <c r="BK129" s="162">
        <f t="shared" si="9"/>
        <v>0</v>
      </c>
      <c r="BL129" s="18" t="s">
        <v>126</v>
      </c>
      <c r="BM129" s="161" t="s">
        <v>250</v>
      </c>
    </row>
    <row r="130" spans="1:65" s="2" customFormat="1" ht="16.5" customHeight="1">
      <c r="A130" s="33"/>
      <c r="B130" s="149"/>
      <c r="C130" s="150" t="s">
        <v>227</v>
      </c>
      <c r="D130" s="150" t="s">
        <v>203</v>
      </c>
      <c r="E130" s="151" t="s">
        <v>3674</v>
      </c>
      <c r="F130" s="152" t="s">
        <v>3675</v>
      </c>
      <c r="G130" s="153" t="s">
        <v>2061</v>
      </c>
      <c r="H130" s="154">
        <v>1</v>
      </c>
      <c r="I130" s="155"/>
      <c r="J130" s="156">
        <f t="shared" si="0"/>
        <v>0</v>
      </c>
      <c r="K130" s="152" t="s">
        <v>335</v>
      </c>
      <c r="L130" s="34"/>
      <c r="M130" s="157" t="s">
        <v>1</v>
      </c>
      <c r="N130" s="158" t="s">
        <v>41</v>
      </c>
      <c r="O130" s="59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126</v>
      </c>
      <c r="AT130" s="161" t="s">
        <v>203</v>
      </c>
      <c r="AU130" s="161" t="s">
        <v>82</v>
      </c>
      <c r="AY130" s="18" t="s">
        <v>201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8" t="s">
        <v>82</v>
      </c>
      <c r="BK130" s="162">
        <f t="shared" si="9"/>
        <v>0</v>
      </c>
      <c r="BL130" s="18" t="s">
        <v>126</v>
      </c>
      <c r="BM130" s="161" t="s">
        <v>254</v>
      </c>
    </row>
    <row r="131" spans="1:65" s="2" customFormat="1" ht="21.75" customHeight="1">
      <c r="A131" s="33"/>
      <c r="B131" s="149"/>
      <c r="C131" s="150" t="s">
        <v>233</v>
      </c>
      <c r="D131" s="150" t="s">
        <v>203</v>
      </c>
      <c r="E131" s="151" t="s">
        <v>3676</v>
      </c>
      <c r="F131" s="152" t="s">
        <v>3677</v>
      </c>
      <c r="G131" s="153" t="s">
        <v>2061</v>
      </c>
      <c r="H131" s="154">
        <v>1</v>
      </c>
      <c r="I131" s="155"/>
      <c r="J131" s="156">
        <f t="shared" si="0"/>
        <v>0</v>
      </c>
      <c r="K131" s="152" t="s">
        <v>335</v>
      </c>
      <c r="L131" s="34"/>
      <c r="M131" s="157" t="s">
        <v>1</v>
      </c>
      <c r="N131" s="158" t="s">
        <v>41</v>
      </c>
      <c r="O131" s="59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126</v>
      </c>
      <c r="AT131" s="161" t="s">
        <v>203</v>
      </c>
      <c r="AU131" s="161" t="s">
        <v>82</v>
      </c>
      <c r="AY131" s="18" t="s">
        <v>201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8" t="s">
        <v>82</v>
      </c>
      <c r="BK131" s="162">
        <f t="shared" si="9"/>
        <v>0</v>
      </c>
      <c r="BL131" s="18" t="s">
        <v>126</v>
      </c>
      <c r="BM131" s="161" t="s">
        <v>258</v>
      </c>
    </row>
    <row r="132" spans="1:65" s="2" customFormat="1" ht="21.75" customHeight="1">
      <c r="A132" s="33"/>
      <c r="B132" s="149"/>
      <c r="C132" s="150" t="s">
        <v>264</v>
      </c>
      <c r="D132" s="150" t="s">
        <v>203</v>
      </c>
      <c r="E132" s="151" t="s">
        <v>3678</v>
      </c>
      <c r="F132" s="152" t="s">
        <v>3679</v>
      </c>
      <c r="G132" s="153" t="s">
        <v>2061</v>
      </c>
      <c r="H132" s="154">
        <v>3</v>
      </c>
      <c r="I132" s="155"/>
      <c r="J132" s="156">
        <f t="shared" si="0"/>
        <v>0</v>
      </c>
      <c r="K132" s="152" t="s">
        <v>335</v>
      </c>
      <c r="L132" s="34"/>
      <c r="M132" s="157" t="s">
        <v>1</v>
      </c>
      <c r="N132" s="158" t="s">
        <v>41</v>
      </c>
      <c r="O132" s="59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126</v>
      </c>
      <c r="AT132" s="161" t="s">
        <v>203</v>
      </c>
      <c r="AU132" s="161" t="s">
        <v>82</v>
      </c>
      <c r="AY132" s="18" t="s">
        <v>201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8" t="s">
        <v>82</v>
      </c>
      <c r="BK132" s="162">
        <f t="shared" si="9"/>
        <v>0</v>
      </c>
      <c r="BL132" s="18" t="s">
        <v>126</v>
      </c>
      <c r="BM132" s="161" t="s">
        <v>267</v>
      </c>
    </row>
    <row r="133" spans="1:65" s="2" customFormat="1" ht="21.75" customHeight="1">
      <c r="A133" s="33"/>
      <c r="B133" s="149"/>
      <c r="C133" s="150" t="s">
        <v>8</v>
      </c>
      <c r="D133" s="150" t="s">
        <v>203</v>
      </c>
      <c r="E133" s="151" t="s">
        <v>3680</v>
      </c>
      <c r="F133" s="152" t="s">
        <v>3681</v>
      </c>
      <c r="G133" s="153" t="s">
        <v>2061</v>
      </c>
      <c r="H133" s="154">
        <v>1</v>
      </c>
      <c r="I133" s="155"/>
      <c r="J133" s="156">
        <f t="shared" si="0"/>
        <v>0</v>
      </c>
      <c r="K133" s="152" t="s">
        <v>335</v>
      </c>
      <c r="L133" s="34"/>
      <c r="M133" s="157" t="s">
        <v>1</v>
      </c>
      <c r="N133" s="158" t="s">
        <v>41</v>
      </c>
      <c r="O133" s="59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126</v>
      </c>
      <c r="AT133" s="161" t="s">
        <v>203</v>
      </c>
      <c r="AU133" s="161" t="s">
        <v>82</v>
      </c>
      <c r="AY133" s="18" t="s">
        <v>201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8" t="s">
        <v>82</v>
      </c>
      <c r="BK133" s="162">
        <f t="shared" si="9"/>
        <v>0</v>
      </c>
      <c r="BL133" s="18" t="s">
        <v>126</v>
      </c>
      <c r="BM133" s="161" t="s">
        <v>273</v>
      </c>
    </row>
    <row r="134" spans="1:65" s="2" customFormat="1" ht="21.75" customHeight="1">
      <c r="A134" s="33"/>
      <c r="B134" s="149"/>
      <c r="C134" s="150" t="s">
        <v>277</v>
      </c>
      <c r="D134" s="150" t="s">
        <v>203</v>
      </c>
      <c r="E134" s="151" t="s">
        <v>3682</v>
      </c>
      <c r="F134" s="152" t="s">
        <v>3683</v>
      </c>
      <c r="G134" s="153" t="s">
        <v>2061</v>
      </c>
      <c r="H134" s="154">
        <v>7</v>
      </c>
      <c r="I134" s="155"/>
      <c r="J134" s="156">
        <f t="shared" si="0"/>
        <v>0</v>
      </c>
      <c r="K134" s="152" t="s">
        <v>335</v>
      </c>
      <c r="L134" s="34"/>
      <c r="M134" s="157" t="s">
        <v>1</v>
      </c>
      <c r="N134" s="158" t="s">
        <v>41</v>
      </c>
      <c r="O134" s="59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126</v>
      </c>
      <c r="AT134" s="161" t="s">
        <v>203</v>
      </c>
      <c r="AU134" s="161" t="s">
        <v>82</v>
      </c>
      <c r="AY134" s="18" t="s">
        <v>201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8" t="s">
        <v>82</v>
      </c>
      <c r="BK134" s="162">
        <f t="shared" si="9"/>
        <v>0</v>
      </c>
      <c r="BL134" s="18" t="s">
        <v>126</v>
      </c>
      <c r="BM134" s="161" t="s">
        <v>279</v>
      </c>
    </row>
    <row r="135" spans="1:65" s="2" customFormat="1" ht="16.5" customHeight="1">
      <c r="A135" s="33"/>
      <c r="B135" s="149"/>
      <c r="C135" s="150" t="s">
        <v>247</v>
      </c>
      <c r="D135" s="150" t="s">
        <v>203</v>
      </c>
      <c r="E135" s="151" t="s">
        <v>3684</v>
      </c>
      <c r="F135" s="152" t="s">
        <v>3685</v>
      </c>
      <c r="G135" s="153" t="s">
        <v>2061</v>
      </c>
      <c r="H135" s="154">
        <v>7</v>
      </c>
      <c r="I135" s="155"/>
      <c r="J135" s="156">
        <f t="shared" si="0"/>
        <v>0</v>
      </c>
      <c r="K135" s="152" t="s">
        <v>335</v>
      </c>
      <c r="L135" s="34"/>
      <c r="M135" s="157" t="s">
        <v>1</v>
      </c>
      <c r="N135" s="158" t="s">
        <v>41</v>
      </c>
      <c r="O135" s="59"/>
      <c r="P135" s="159">
        <f t="shared" si="1"/>
        <v>0</v>
      </c>
      <c r="Q135" s="159">
        <v>3.46E-3</v>
      </c>
      <c r="R135" s="159">
        <f t="shared" si="2"/>
        <v>2.4219999999999998E-2</v>
      </c>
      <c r="S135" s="159">
        <v>0</v>
      </c>
      <c r="T135" s="160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126</v>
      </c>
      <c r="AT135" s="161" t="s">
        <v>203</v>
      </c>
      <c r="AU135" s="161" t="s">
        <v>82</v>
      </c>
      <c r="AY135" s="18" t="s">
        <v>201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8" t="s">
        <v>82</v>
      </c>
      <c r="BK135" s="162">
        <f t="shared" si="9"/>
        <v>0</v>
      </c>
      <c r="BL135" s="18" t="s">
        <v>126</v>
      </c>
      <c r="BM135" s="161" t="s">
        <v>286</v>
      </c>
    </row>
    <row r="136" spans="1:65" s="12" customFormat="1" ht="25.9" customHeight="1">
      <c r="B136" s="136"/>
      <c r="D136" s="137" t="s">
        <v>75</v>
      </c>
      <c r="E136" s="138" t="s">
        <v>97</v>
      </c>
      <c r="F136" s="138" t="s">
        <v>3686</v>
      </c>
      <c r="I136" s="139"/>
      <c r="J136" s="140">
        <f>BK136</f>
        <v>0</v>
      </c>
      <c r="L136" s="136"/>
      <c r="M136" s="141"/>
      <c r="N136" s="142"/>
      <c r="O136" s="142"/>
      <c r="P136" s="143">
        <f>SUM(P137:P148)</f>
        <v>0</v>
      </c>
      <c r="Q136" s="142"/>
      <c r="R136" s="143">
        <f>SUM(R137:R148)</f>
        <v>0</v>
      </c>
      <c r="S136" s="142"/>
      <c r="T136" s="144">
        <f>SUM(T137:T148)</f>
        <v>0</v>
      </c>
      <c r="AR136" s="137" t="s">
        <v>82</v>
      </c>
      <c r="AT136" s="145" t="s">
        <v>75</v>
      </c>
      <c r="AU136" s="145" t="s">
        <v>76</v>
      </c>
      <c r="AY136" s="137" t="s">
        <v>201</v>
      </c>
      <c r="BK136" s="146">
        <f>SUM(BK137:BK148)</f>
        <v>0</v>
      </c>
    </row>
    <row r="137" spans="1:65" s="2" customFormat="1" ht="21.75" customHeight="1">
      <c r="A137" s="33"/>
      <c r="B137" s="149"/>
      <c r="C137" s="150" t="s">
        <v>290</v>
      </c>
      <c r="D137" s="150" t="s">
        <v>203</v>
      </c>
      <c r="E137" s="151" t="s">
        <v>3687</v>
      </c>
      <c r="F137" s="152" t="s">
        <v>3688</v>
      </c>
      <c r="G137" s="153" t="s">
        <v>2061</v>
      </c>
      <c r="H137" s="154">
        <v>181</v>
      </c>
      <c r="I137" s="155"/>
      <c r="J137" s="156">
        <f t="shared" ref="J137:J148" si="10">ROUND(I137*H137,2)</f>
        <v>0</v>
      </c>
      <c r="K137" s="152" t="s">
        <v>1</v>
      </c>
      <c r="L137" s="34"/>
      <c r="M137" s="157" t="s">
        <v>1</v>
      </c>
      <c r="N137" s="158" t="s">
        <v>41</v>
      </c>
      <c r="O137" s="59"/>
      <c r="P137" s="159">
        <f t="shared" ref="P137:P148" si="11">O137*H137</f>
        <v>0</v>
      </c>
      <c r="Q137" s="159">
        <v>0</v>
      </c>
      <c r="R137" s="159">
        <f t="shared" ref="R137:R148" si="12">Q137*H137</f>
        <v>0</v>
      </c>
      <c r="S137" s="159">
        <v>0</v>
      </c>
      <c r="T137" s="160">
        <f t="shared" ref="T137:T148" si="13"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126</v>
      </c>
      <c r="AT137" s="161" t="s">
        <v>203</v>
      </c>
      <c r="AU137" s="161" t="s">
        <v>82</v>
      </c>
      <c r="AY137" s="18" t="s">
        <v>201</v>
      </c>
      <c r="BE137" s="162">
        <f t="shared" ref="BE137:BE148" si="14">IF(N137="základní",J137,0)</f>
        <v>0</v>
      </c>
      <c r="BF137" s="162">
        <f t="shared" ref="BF137:BF148" si="15">IF(N137="snížená",J137,0)</f>
        <v>0</v>
      </c>
      <c r="BG137" s="162">
        <f t="shared" ref="BG137:BG148" si="16">IF(N137="zákl. přenesená",J137,0)</f>
        <v>0</v>
      </c>
      <c r="BH137" s="162">
        <f t="shared" ref="BH137:BH148" si="17">IF(N137="sníž. přenesená",J137,0)</f>
        <v>0</v>
      </c>
      <c r="BI137" s="162">
        <f t="shared" ref="BI137:BI148" si="18">IF(N137="nulová",J137,0)</f>
        <v>0</v>
      </c>
      <c r="BJ137" s="18" t="s">
        <v>82</v>
      </c>
      <c r="BK137" s="162">
        <f t="shared" ref="BK137:BK148" si="19">ROUND(I137*H137,2)</f>
        <v>0</v>
      </c>
      <c r="BL137" s="18" t="s">
        <v>126</v>
      </c>
      <c r="BM137" s="161" t="s">
        <v>292</v>
      </c>
    </row>
    <row r="138" spans="1:65" s="2" customFormat="1" ht="16.5" customHeight="1">
      <c r="A138" s="33"/>
      <c r="B138" s="149"/>
      <c r="C138" s="150" t="s">
        <v>250</v>
      </c>
      <c r="D138" s="150" t="s">
        <v>203</v>
      </c>
      <c r="E138" s="151" t="s">
        <v>3689</v>
      </c>
      <c r="F138" s="152" t="s">
        <v>3690</v>
      </c>
      <c r="G138" s="153" t="s">
        <v>206</v>
      </c>
      <c r="H138" s="154">
        <v>1.81</v>
      </c>
      <c r="I138" s="155"/>
      <c r="J138" s="156">
        <f t="shared" si="10"/>
        <v>0</v>
      </c>
      <c r="K138" s="152" t="s">
        <v>1</v>
      </c>
      <c r="L138" s="34"/>
      <c r="M138" s="157" t="s">
        <v>1</v>
      </c>
      <c r="N138" s="158" t="s">
        <v>41</v>
      </c>
      <c r="O138" s="59"/>
      <c r="P138" s="159">
        <f t="shared" si="11"/>
        <v>0</v>
      </c>
      <c r="Q138" s="159">
        <v>0</v>
      </c>
      <c r="R138" s="159">
        <f t="shared" si="12"/>
        <v>0</v>
      </c>
      <c r="S138" s="159">
        <v>0</v>
      </c>
      <c r="T138" s="160">
        <f t="shared" si="1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126</v>
      </c>
      <c r="AT138" s="161" t="s">
        <v>203</v>
      </c>
      <c r="AU138" s="161" t="s">
        <v>82</v>
      </c>
      <c r="AY138" s="18" t="s">
        <v>201</v>
      </c>
      <c r="BE138" s="162">
        <f t="shared" si="14"/>
        <v>0</v>
      </c>
      <c r="BF138" s="162">
        <f t="shared" si="15"/>
        <v>0</v>
      </c>
      <c r="BG138" s="162">
        <f t="shared" si="16"/>
        <v>0</v>
      </c>
      <c r="BH138" s="162">
        <f t="shared" si="17"/>
        <v>0</v>
      </c>
      <c r="BI138" s="162">
        <f t="shared" si="18"/>
        <v>0</v>
      </c>
      <c r="BJ138" s="18" t="s">
        <v>82</v>
      </c>
      <c r="BK138" s="162">
        <f t="shared" si="19"/>
        <v>0</v>
      </c>
      <c r="BL138" s="18" t="s">
        <v>126</v>
      </c>
      <c r="BM138" s="161" t="s">
        <v>297</v>
      </c>
    </row>
    <row r="139" spans="1:65" s="2" customFormat="1" ht="16.5" customHeight="1">
      <c r="A139" s="33"/>
      <c r="B139" s="149"/>
      <c r="C139" s="150" t="s">
        <v>412</v>
      </c>
      <c r="D139" s="150" t="s">
        <v>203</v>
      </c>
      <c r="E139" s="151" t="s">
        <v>3691</v>
      </c>
      <c r="F139" s="152" t="s">
        <v>3692</v>
      </c>
      <c r="G139" s="153" t="s">
        <v>2061</v>
      </c>
      <c r="H139" s="154">
        <v>5</v>
      </c>
      <c r="I139" s="155"/>
      <c r="J139" s="156">
        <f t="shared" si="10"/>
        <v>0</v>
      </c>
      <c r="K139" s="152" t="s">
        <v>335</v>
      </c>
      <c r="L139" s="34"/>
      <c r="M139" s="157" t="s">
        <v>1</v>
      </c>
      <c r="N139" s="158" t="s">
        <v>41</v>
      </c>
      <c r="O139" s="59"/>
      <c r="P139" s="159">
        <f t="shared" si="11"/>
        <v>0</v>
      </c>
      <c r="Q139" s="159">
        <v>0</v>
      </c>
      <c r="R139" s="159">
        <f t="shared" si="12"/>
        <v>0</v>
      </c>
      <c r="S139" s="159">
        <v>0</v>
      </c>
      <c r="T139" s="160">
        <f t="shared" si="1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126</v>
      </c>
      <c r="AT139" s="161" t="s">
        <v>203</v>
      </c>
      <c r="AU139" s="161" t="s">
        <v>82</v>
      </c>
      <c r="AY139" s="18" t="s">
        <v>201</v>
      </c>
      <c r="BE139" s="162">
        <f t="shared" si="14"/>
        <v>0</v>
      </c>
      <c r="BF139" s="162">
        <f t="shared" si="15"/>
        <v>0</v>
      </c>
      <c r="BG139" s="162">
        <f t="shared" si="16"/>
        <v>0</v>
      </c>
      <c r="BH139" s="162">
        <f t="shared" si="17"/>
        <v>0</v>
      </c>
      <c r="BI139" s="162">
        <f t="shared" si="18"/>
        <v>0</v>
      </c>
      <c r="BJ139" s="18" t="s">
        <v>82</v>
      </c>
      <c r="BK139" s="162">
        <f t="shared" si="19"/>
        <v>0</v>
      </c>
      <c r="BL139" s="18" t="s">
        <v>126</v>
      </c>
      <c r="BM139" s="161" t="s">
        <v>498</v>
      </c>
    </row>
    <row r="140" spans="1:65" s="2" customFormat="1" ht="16.5" customHeight="1">
      <c r="A140" s="33"/>
      <c r="B140" s="149"/>
      <c r="C140" s="150" t="s">
        <v>254</v>
      </c>
      <c r="D140" s="150" t="s">
        <v>203</v>
      </c>
      <c r="E140" s="151" t="s">
        <v>3693</v>
      </c>
      <c r="F140" s="152" t="s">
        <v>3690</v>
      </c>
      <c r="G140" s="153" t="s">
        <v>206</v>
      </c>
      <c r="H140" s="154">
        <v>0.25</v>
      </c>
      <c r="I140" s="155"/>
      <c r="J140" s="156">
        <f t="shared" si="10"/>
        <v>0</v>
      </c>
      <c r="K140" s="152" t="s">
        <v>1</v>
      </c>
      <c r="L140" s="34"/>
      <c r="M140" s="157" t="s">
        <v>1</v>
      </c>
      <c r="N140" s="158" t="s">
        <v>41</v>
      </c>
      <c r="O140" s="59"/>
      <c r="P140" s="159">
        <f t="shared" si="11"/>
        <v>0</v>
      </c>
      <c r="Q140" s="159">
        <v>0</v>
      </c>
      <c r="R140" s="159">
        <f t="shared" si="12"/>
        <v>0</v>
      </c>
      <c r="S140" s="159">
        <v>0</v>
      </c>
      <c r="T140" s="160">
        <f t="shared" si="1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126</v>
      </c>
      <c r="AT140" s="161" t="s">
        <v>203</v>
      </c>
      <c r="AU140" s="161" t="s">
        <v>82</v>
      </c>
      <c r="AY140" s="18" t="s">
        <v>201</v>
      </c>
      <c r="BE140" s="162">
        <f t="shared" si="14"/>
        <v>0</v>
      </c>
      <c r="BF140" s="162">
        <f t="shared" si="15"/>
        <v>0</v>
      </c>
      <c r="BG140" s="162">
        <f t="shared" si="16"/>
        <v>0</v>
      </c>
      <c r="BH140" s="162">
        <f t="shared" si="17"/>
        <v>0</v>
      </c>
      <c r="BI140" s="162">
        <f t="shared" si="18"/>
        <v>0</v>
      </c>
      <c r="BJ140" s="18" t="s">
        <v>82</v>
      </c>
      <c r="BK140" s="162">
        <f t="shared" si="19"/>
        <v>0</v>
      </c>
      <c r="BL140" s="18" t="s">
        <v>126</v>
      </c>
      <c r="BM140" s="161" t="s">
        <v>508</v>
      </c>
    </row>
    <row r="141" spans="1:65" s="2" customFormat="1" ht="16.5" customHeight="1">
      <c r="A141" s="33"/>
      <c r="B141" s="149"/>
      <c r="C141" s="150" t="s">
        <v>421</v>
      </c>
      <c r="D141" s="150" t="s">
        <v>203</v>
      </c>
      <c r="E141" s="151" t="s">
        <v>3694</v>
      </c>
      <c r="F141" s="152" t="s">
        <v>3695</v>
      </c>
      <c r="G141" s="153" t="s">
        <v>2061</v>
      </c>
      <c r="H141" s="154">
        <v>181</v>
      </c>
      <c r="I141" s="155"/>
      <c r="J141" s="156">
        <f t="shared" si="10"/>
        <v>0</v>
      </c>
      <c r="K141" s="152" t="s">
        <v>335</v>
      </c>
      <c r="L141" s="34"/>
      <c r="M141" s="157" t="s">
        <v>1</v>
      </c>
      <c r="N141" s="158" t="s">
        <v>41</v>
      </c>
      <c r="O141" s="59"/>
      <c r="P141" s="159">
        <f t="shared" si="11"/>
        <v>0</v>
      </c>
      <c r="Q141" s="159">
        <v>0</v>
      </c>
      <c r="R141" s="159">
        <f t="shared" si="12"/>
        <v>0</v>
      </c>
      <c r="S141" s="159">
        <v>0</v>
      </c>
      <c r="T141" s="160">
        <f t="shared" si="1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126</v>
      </c>
      <c r="AT141" s="161" t="s">
        <v>203</v>
      </c>
      <c r="AU141" s="161" t="s">
        <v>82</v>
      </c>
      <c r="AY141" s="18" t="s">
        <v>201</v>
      </c>
      <c r="BE141" s="162">
        <f t="shared" si="14"/>
        <v>0</v>
      </c>
      <c r="BF141" s="162">
        <f t="shared" si="15"/>
        <v>0</v>
      </c>
      <c r="BG141" s="162">
        <f t="shared" si="16"/>
        <v>0</v>
      </c>
      <c r="BH141" s="162">
        <f t="shared" si="17"/>
        <v>0</v>
      </c>
      <c r="BI141" s="162">
        <f t="shared" si="18"/>
        <v>0</v>
      </c>
      <c r="BJ141" s="18" t="s">
        <v>82</v>
      </c>
      <c r="BK141" s="162">
        <f t="shared" si="19"/>
        <v>0</v>
      </c>
      <c r="BL141" s="18" t="s">
        <v>126</v>
      </c>
      <c r="BM141" s="161" t="s">
        <v>518</v>
      </c>
    </row>
    <row r="142" spans="1:65" s="2" customFormat="1" ht="16.5" customHeight="1">
      <c r="A142" s="33"/>
      <c r="B142" s="149"/>
      <c r="C142" s="150" t="s">
        <v>258</v>
      </c>
      <c r="D142" s="150" t="s">
        <v>203</v>
      </c>
      <c r="E142" s="151" t="s">
        <v>3696</v>
      </c>
      <c r="F142" s="152" t="s">
        <v>3697</v>
      </c>
      <c r="G142" s="153" t="s">
        <v>2061</v>
      </c>
      <c r="H142" s="154">
        <v>5</v>
      </c>
      <c r="I142" s="155"/>
      <c r="J142" s="156">
        <f t="shared" si="10"/>
        <v>0</v>
      </c>
      <c r="K142" s="152" t="s">
        <v>335</v>
      </c>
      <c r="L142" s="34"/>
      <c r="M142" s="157" t="s">
        <v>1</v>
      </c>
      <c r="N142" s="158" t="s">
        <v>41</v>
      </c>
      <c r="O142" s="59"/>
      <c r="P142" s="159">
        <f t="shared" si="11"/>
        <v>0</v>
      </c>
      <c r="Q142" s="159">
        <v>0</v>
      </c>
      <c r="R142" s="159">
        <f t="shared" si="12"/>
        <v>0</v>
      </c>
      <c r="S142" s="159">
        <v>0</v>
      </c>
      <c r="T142" s="160">
        <f t="shared" si="1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126</v>
      </c>
      <c r="AT142" s="161" t="s">
        <v>203</v>
      </c>
      <c r="AU142" s="161" t="s">
        <v>82</v>
      </c>
      <c r="AY142" s="18" t="s">
        <v>201</v>
      </c>
      <c r="BE142" s="162">
        <f t="shared" si="14"/>
        <v>0</v>
      </c>
      <c r="BF142" s="162">
        <f t="shared" si="15"/>
        <v>0</v>
      </c>
      <c r="BG142" s="162">
        <f t="shared" si="16"/>
        <v>0</v>
      </c>
      <c r="BH142" s="162">
        <f t="shared" si="17"/>
        <v>0</v>
      </c>
      <c r="BI142" s="162">
        <f t="shared" si="18"/>
        <v>0</v>
      </c>
      <c r="BJ142" s="18" t="s">
        <v>82</v>
      </c>
      <c r="BK142" s="162">
        <f t="shared" si="19"/>
        <v>0</v>
      </c>
      <c r="BL142" s="18" t="s">
        <v>126</v>
      </c>
      <c r="BM142" s="161" t="s">
        <v>532</v>
      </c>
    </row>
    <row r="143" spans="1:65" s="2" customFormat="1" ht="16.5" customHeight="1">
      <c r="A143" s="33"/>
      <c r="B143" s="149"/>
      <c r="C143" s="150" t="s">
        <v>7</v>
      </c>
      <c r="D143" s="150" t="s">
        <v>203</v>
      </c>
      <c r="E143" s="151" t="s">
        <v>3698</v>
      </c>
      <c r="F143" s="152" t="s">
        <v>3699</v>
      </c>
      <c r="G143" s="153" t="s">
        <v>215</v>
      </c>
      <c r="H143" s="154">
        <v>7.0000000000000001E-3</v>
      </c>
      <c r="I143" s="155"/>
      <c r="J143" s="156">
        <f t="shared" si="10"/>
        <v>0</v>
      </c>
      <c r="K143" s="152" t="s">
        <v>1</v>
      </c>
      <c r="L143" s="34"/>
      <c r="M143" s="157" t="s">
        <v>1</v>
      </c>
      <c r="N143" s="158" t="s">
        <v>41</v>
      </c>
      <c r="O143" s="59"/>
      <c r="P143" s="159">
        <f t="shared" si="11"/>
        <v>0</v>
      </c>
      <c r="Q143" s="159">
        <v>0</v>
      </c>
      <c r="R143" s="159">
        <f t="shared" si="12"/>
        <v>0</v>
      </c>
      <c r="S143" s="159">
        <v>0</v>
      </c>
      <c r="T143" s="160">
        <f t="shared" si="1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126</v>
      </c>
      <c r="AT143" s="161" t="s">
        <v>203</v>
      </c>
      <c r="AU143" s="161" t="s">
        <v>82</v>
      </c>
      <c r="AY143" s="18" t="s">
        <v>201</v>
      </c>
      <c r="BE143" s="162">
        <f t="shared" si="14"/>
        <v>0</v>
      </c>
      <c r="BF143" s="162">
        <f t="shared" si="15"/>
        <v>0</v>
      </c>
      <c r="BG143" s="162">
        <f t="shared" si="16"/>
        <v>0</v>
      </c>
      <c r="BH143" s="162">
        <f t="shared" si="17"/>
        <v>0</v>
      </c>
      <c r="BI143" s="162">
        <f t="shared" si="18"/>
        <v>0</v>
      </c>
      <c r="BJ143" s="18" t="s">
        <v>82</v>
      </c>
      <c r="BK143" s="162">
        <f t="shared" si="19"/>
        <v>0</v>
      </c>
      <c r="BL143" s="18" t="s">
        <v>126</v>
      </c>
      <c r="BM143" s="161" t="s">
        <v>543</v>
      </c>
    </row>
    <row r="144" spans="1:65" s="2" customFormat="1" ht="16.5" customHeight="1">
      <c r="A144" s="33"/>
      <c r="B144" s="149"/>
      <c r="C144" s="150" t="s">
        <v>267</v>
      </c>
      <c r="D144" s="150" t="s">
        <v>203</v>
      </c>
      <c r="E144" s="151" t="s">
        <v>3700</v>
      </c>
      <c r="F144" s="152" t="s">
        <v>3701</v>
      </c>
      <c r="G144" s="153" t="s">
        <v>206</v>
      </c>
      <c r="H144" s="154">
        <v>1.625</v>
      </c>
      <c r="I144" s="155"/>
      <c r="J144" s="156">
        <f t="shared" si="10"/>
        <v>0</v>
      </c>
      <c r="K144" s="152" t="s">
        <v>335</v>
      </c>
      <c r="L144" s="34"/>
      <c r="M144" s="157" t="s">
        <v>1</v>
      </c>
      <c r="N144" s="158" t="s">
        <v>41</v>
      </c>
      <c r="O144" s="59"/>
      <c r="P144" s="159">
        <f t="shared" si="11"/>
        <v>0</v>
      </c>
      <c r="Q144" s="159">
        <v>0</v>
      </c>
      <c r="R144" s="159">
        <f t="shared" si="12"/>
        <v>0</v>
      </c>
      <c r="S144" s="159">
        <v>0</v>
      </c>
      <c r="T144" s="160">
        <f t="shared" si="1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126</v>
      </c>
      <c r="AT144" s="161" t="s">
        <v>203</v>
      </c>
      <c r="AU144" s="161" t="s">
        <v>82</v>
      </c>
      <c r="AY144" s="18" t="s">
        <v>201</v>
      </c>
      <c r="BE144" s="162">
        <f t="shared" si="14"/>
        <v>0</v>
      </c>
      <c r="BF144" s="162">
        <f t="shared" si="15"/>
        <v>0</v>
      </c>
      <c r="BG144" s="162">
        <f t="shared" si="16"/>
        <v>0</v>
      </c>
      <c r="BH144" s="162">
        <f t="shared" si="17"/>
        <v>0</v>
      </c>
      <c r="BI144" s="162">
        <f t="shared" si="18"/>
        <v>0</v>
      </c>
      <c r="BJ144" s="18" t="s">
        <v>82</v>
      </c>
      <c r="BK144" s="162">
        <f t="shared" si="19"/>
        <v>0</v>
      </c>
      <c r="BL144" s="18" t="s">
        <v>126</v>
      </c>
      <c r="BM144" s="161" t="s">
        <v>553</v>
      </c>
    </row>
    <row r="145" spans="1:65" s="2" customFormat="1" ht="16.5" customHeight="1">
      <c r="A145" s="33"/>
      <c r="B145" s="149"/>
      <c r="C145" s="150" t="s">
        <v>441</v>
      </c>
      <c r="D145" s="150" t="s">
        <v>203</v>
      </c>
      <c r="E145" s="151" t="s">
        <v>3702</v>
      </c>
      <c r="F145" s="152" t="s">
        <v>3703</v>
      </c>
      <c r="G145" s="153" t="s">
        <v>405</v>
      </c>
      <c r="H145" s="154">
        <v>65</v>
      </c>
      <c r="I145" s="155"/>
      <c r="J145" s="156">
        <f t="shared" si="10"/>
        <v>0</v>
      </c>
      <c r="K145" s="152" t="s">
        <v>1</v>
      </c>
      <c r="L145" s="34"/>
      <c r="M145" s="157" t="s">
        <v>1</v>
      </c>
      <c r="N145" s="158" t="s">
        <v>41</v>
      </c>
      <c r="O145" s="59"/>
      <c r="P145" s="159">
        <f t="shared" si="11"/>
        <v>0</v>
      </c>
      <c r="Q145" s="159">
        <v>0</v>
      </c>
      <c r="R145" s="159">
        <f t="shared" si="12"/>
        <v>0</v>
      </c>
      <c r="S145" s="159">
        <v>0</v>
      </c>
      <c r="T145" s="160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126</v>
      </c>
      <c r="AT145" s="161" t="s">
        <v>203</v>
      </c>
      <c r="AU145" s="161" t="s">
        <v>82</v>
      </c>
      <c r="AY145" s="18" t="s">
        <v>201</v>
      </c>
      <c r="BE145" s="162">
        <f t="shared" si="14"/>
        <v>0</v>
      </c>
      <c r="BF145" s="162">
        <f t="shared" si="15"/>
        <v>0</v>
      </c>
      <c r="BG145" s="162">
        <f t="shared" si="16"/>
        <v>0</v>
      </c>
      <c r="BH145" s="162">
        <f t="shared" si="17"/>
        <v>0</v>
      </c>
      <c r="BI145" s="162">
        <f t="shared" si="18"/>
        <v>0</v>
      </c>
      <c r="BJ145" s="18" t="s">
        <v>82</v>
      </c>
      <c r="BK145" s="162">
        <f t="shared" si="19"/>
        <v>0</v>
      </c>
      <c r="BL145" s="18" t="s">
        <v>126</v>
      </c>
      <c r="BM145" s="161" t="s">
        <v>566</v>
      </c>
    </row>
    <row r="146" spans="1:65" s="2" customFormat="1" ht="16.5" customHeight="1">
      <c r="A146" s="33"/>
      <c r="B146" s="149"/>
      <c r="C146" s="150" t="s">
        <v>273</v>
      </c>
      <c r="D146" s="150" t="s">
        <v>203</v>
      </c>
      <c r="E146" s="151" t="s">
        <v>3704</v>
      </c>
      <c r="F146" s="152" t="s">
        <v>3705</v>
      </c>
      <c r="G146" s="153" t="s">
        <v>206</v>
      </c>
      <c r="H146" s="154">
        <v>3.25</v>
      </c>
      <c r="I146" s="155"/>
      <c r="J146" s="156">
        <f t="shared" si="10"/>
        <v>0</v>
      </c>
      <c r="K146" s="152" t="s">
        <v>1</v>
      </c>
      <c r="L146" s="34"/>
      <c r="M146" s="157" t="s">
        <v>1</v>
      </c>
      <c r="N146" s="158" t="s">
        <v>41</v>
      </c>
      <c r="O146" s="59"/>
      <c r="P146" s="159">
        <f t="shared" si="11"/>
        <v>0</v>
      </c>
      <c r="Q146" s="159">
        <v>0</v>
      </c>
      <c r="R146" s="159">
        <f t="shared" si="12"/>
        <v>0</v>
      </c>
      <c r="S146" s="159">
        <v>0</v>
      </c>
      <c r="T146" s="160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126</v>
      </c>
      <c r="AT146" s="161" t="s">
        <v>203</v>
      </c>
      <c r="AU146" s="161" t="s">
        <v>82</v>
      </c>
      <c r="AY146" s="18" t="s">
        <v>201</v>
      </c>
      <c r="BE146" s="162">
        <f t="shared" si="14"/>
        <v>0</v>
      </c>
      <c r="BF146" s="162">
        <f t="shared" si="15"/>
        <v>0</v>
      </c>
      <c r="BG146" s="162">
        <f t="shared" si="16"/>
        <v>0</v>
      </c>
      <c r="BH146" s="162">
        <f t="shared" si="17"/>
        <v>0</v>
      </c>
      <c r="BI146" s="162">
        <f t="shared" si="18"/>
        <v>0</v>
      </c>
      <c r="BJ146" s="18" t="s">
        <v>82</v>
      </c>
      <c r="BK146" s="162">
        <f t="shared" si="19"/>
        <v>0</v>
      </c>
      <c r="BL146" s="18" t="s">
        <v>126</v>
      </c>
      <c r="BM146" s="161" t="s">
        <v>579</v>
      </c>
    </row>
    <row r="147" spans="1:65" s="2" customFormat="1" ht="16.5" customHeight="1">
      <c r="A147" s="33"/>
      <c r="B147" s="149"/>
      <c r="C147" s="150" t="s">
        <v>451</v>
      </c>
      <c r="D147" s="150" t="s">
        <v>203</v>
      </c>
      <c r="E147" s="151" t="s">
        <v>3706</v>
      </c>
      <c r="F147" s="152" t="s">
        <v>3707</v>
      </c>
      <c r="G147" s="153" t="s">
        <v>206</v>
      </c>
      <c r="H147" s="154">
        <v>2.06</v>
      </c>
      <c r="I147" s="155"/>
      <c r="J147" s="156">
        <f t="shared" si="10"/>
        <v>0</v>
      </c>
      <c r="K147" s="152" t="s">
        <v>335</v>
      </c>
      <c r="L147" s="34"/>
      <c r="M147" s="157" t="s">
        <v>1</v>
      </c>
      <c r="N147" s="158" t="s">
        <v>41</v>
      </c>
      <c r="O147" s="59"/>
      <c r="P147" s="159">
        <f t="shared" si="11"/>
        <v>0</v>
      </c>
      <c r="Q147" s="159">
        <v>0</v>
      </c>
      <c r="R147" s="159">
        <f t="shared" si="12"/>
        <v>0</v>
      </c>
      <c r="S147" s="159">
        <v>0</v>
      </c>
      <c r="T147" s="160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126</v>
      </c>
      <c r="AT147" s="161" t="s">
        <v>203</v>
      </c>
      <c r="AU147" s="161" t="s">
        <v>82</v>
      </c>
      <c r="AY147" s="18" t="s">
        <v>201</v>
      </c>
      <c r="BE147" s="162">
        <f t="shared" si="14"/>
        <v>0</v>
      </c>
      <c r="BF147" s="162">
        <f t="shared" si="15"/>
        <v>0</v>
      </c>
      <c r="BG147" s="162">
        <f t="shared" si="16"/>
        <v>0</v>
      </c>
      <c r="BH147" s="162">
        <f t="shared" si="17"/>
        <v>0</v>
      </c>
      <c r="BI147" s="162">
        <f t="shared" si="18"/>
        <v>0</v>
      </c>
      <c r="BJ147" s="18" t="s">
        <v>82</v>
      </c>
      <c r="BK147" s="162">
        <f t="shared" si="19"/>
        <v>0</v>
      </c>
      <c r="BL147" s="18" t="s">
        <v>126</v>
      </c>
      <c r="BM147" s="161" t="s">
        <v>593</v>
      </c>
    </row>
    <row r="148" spans="1:65" s="2" customFormat="1" ht="16.5" customHeight="1">
      <c r="A148" s="33"/>
      <c r="B148" s="149"/>
      <c r="C148" s="150" t="s">
        <v>279</v>
      </c>
      <c r="D148" s="150" t="s">
        <v>203</v>
      </c>
      <c r="E148" s="151" t="s">
        <v>3708</v>
      </c>
      <c r="F148" s="152" t="s">
        <v>3709</v>
      </c>
      <c r="G148" s="153" t="s">
        <v>206</v>
      </c>
      <c r="H148" s="154">
        <v>2.06</v>
      </c>
      <c r="I148" s="155"/>
      <c r="J148" s="156">
        <f t="shared" si="10"/>
        <v>0</v>
      </c>
      <c r="K148" s="152" t="s">
        <v>1</v>
      </c>
      <c r="L148" s="34"/>
      <c r="M148" s="157" t="s">
        <v>1</v>
      </c>
      <c r="N148" s="158" t="s">
        <v>41</v>
      </c>
      <c r="O148" s="59"/>
      <c r="P148" s="159">
        <f t="shared" si="11"/>
        <v>0</v>
      </c>
      <c r="Q148" s="159">
        <v>0</v>
      </c>
      <c r="R148" s="159">
        <f t="shared" si="12"/>
        <v>0</v>
      </c>
      <c r="S148" s="159">
        <v>0</v>
      </c>
      <c r="T148" s="160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126</v>
      </c>
      <c r="AT148" s="161" t="s">
        <v>203</v>
      </c>
      <c r="AU148" s="161" t="s">
        <v>82</v>
      </c>
      <c r="AY148" s="18" t="s">
        <v>201</v>
      </c>
      <c r="BE148" s="162">
        <f t="shared" si="14"/>
        <v>0</v>
      </c>
      <c r="BF148" s="162">
        <f t="shared" si="15"/>
        <v>0</v>
      </c>
      <c r="BG148" s="162">
        <f t="shared" si="16"/>
        <v>0</v>
      </c>
      <c r="BH148" s="162">
        <f t="shared" si="17"/>
        <v>0</v>
      </c>
      <c r="BI148" s="162">
        <f t="shared" si="18"/>
        <v>0</v>
      </c>
      <c r="BJ148" s="18" t="s">
        <v>82</v>
      </c>
      <c r="BK148" s="162">
        <f t="shared" si="19"/>
        <v>0</v>
      </c>
      <c r="BL148" s="18" t="s">
        <v>126</v>
      </c>
      <c r="BM148" s="161" t="s">
        <v>603</v>
      </c>
    </row>
    <row r="149" spans="1:65" s="12" customFormat="1" ht="25.9" customHeight="1">
      <c r="B149" s="136"/>
      <c r="D149" s="137" t="s">
        <v>75</v>
      </c>
      <c r="E149" s="138" t="s">
        <v>2103</v>
      </c>
      <c r="F149" s="138" t="s">
        <v>3710</v>
      </c>
      <c r="I149" s="139"/>
      <c r="J149" s="140">
        <f>BK149</f>
        <v>0</v>
      </c>
      <c r="L149" s="136"/>
      <c r="M149" s="141"/>
      <c r="N149" s="142"/>
      <c r="O149" s="142"/>
      <c r="P149" s="143">
        <f>P150</f>
        <v>0</v>
      </c>
      <c r="Q149" s="142"/>
      <c r="R149" s="143">
        <f>R150</f>
        <v>0</v>
      </c>
      <c r="S149" s="142"/>
      <c r="T149" s="144">
        <f>T150</f>
        <v>0</v>
      </c>
      <c r="AR149" s="137" t="s">
        <v>82</v>
      </c>
      <c r="AT149" s="145" t="s">
        <v>75</v>
      </c>
      <c r="AU149" s="145" t="s">
        <v>76</v>
      </c>
      <c r="AY149" s="137" t="s">
        <v>201</v>
      </c>
      <c r="BK149" s="146">
        <f>BK150</f>
        <v>0</v>
      </c>
    </row>
    <row r="150" spans="1:65" s="2" customFormat="1" ht="16.5" customHeight="1">
      <c r="A150" s="33"/>
      <c r="B150" s="149"/>
      <c r="C150" s="150" t="s">
        <v>461</v>
      </c>
      <c r="D150" s="150" t="s">
        <v>203</v>
      </c>
      <c r="E150" s="151" t="s">
        <v>3711</v>
      </c>
      <c r="F150" s="152" t="s">
        <v>3712</v>
      </c>
      <c r="G150" s="153" t="s">
        <v>2061</v>
      </c>
      <c r="H150" s="154">
        <v>5</v>
      </c>
      <c r="I150" s="155"/>
      <c r="J150" s="156">
        <f>ROUND(I150*H150,2)</f>
        <v>0</v>
      </c>
      <c r="K150" s="152" t="s">
        <v>1</v>
      </c>
      <c r="L150" s="34"/>
      <c r="M150" s="157" t="s">
        <v>1</v>
      </c>
      <c r="N150" s="158" t="s">
        <v>41</v>
      </c>
      <c r="O150" s="59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126</v>
      </c>
      <c r="AT150" s="161" t="s">
        <v>203</v>
      </c>
      <c r="AU150" s="161" t="s">
        <v>82</v>
      </c>
      <c r="AY150" s="18" t="s">
        <v>201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8" t="s">
        <v>82</v>
      </c>
      <c r="BK150" s="162">
        <f>ROUND(I150*H150,2)</f>
        <v>0</v>
      </c>
      <c r="BL150" s="18" t="s">
        <v>126</v>
      </c>
      <c r="BM150" s="161" t="s">
        <v>622</v>
      </c>
    </row>
    <row r="151" spans="1:65" s="12" customFormat="1" ht="25.9" customHeight="1">
      <c r="B151" s="136"/>
      <c r="D151" s="137" t="s">
        <v>75</v>
      </c>
      <c r="E151" s="138" t="s">
        <v>2109</v>
      </c>
      <c r="F151" s="138" t="s">
        <v>3713</v>
      </c>
      <c r="I151" s="139"/>
      <c r="J151" s="140">
        <f>BK151</f>
        <v>0</v>
      </c>
      <c r="L151" s="136"/>
      <c r="M151" s="141"/>
      <c r="N151" s="142"/>
      <c r="O151" s="142"/>
      <c r="P151" s="143">
        <f>SUM(P152:P160)</f>
        <v>0</v>
      </c>
      <c r="Q151" s="142"/>
      <c r="R151" s="143">
        <f>SUM(R152:R160)</f>
        <v>0</v>
      </c>
      <c r="S151" s="142"/>
      <c r="T151" s="144">
        <f>SUM(T152:T160)</f>
        <v>0</v>
      </c>
      <c r="AR151" s="137" t="s">
        <v>82</v>
      </c>
      <c r="AT151" s="145" t="s">
        <v>75</v>
      </c>
      <c r="AU151" s="145" t="s">
        <v>76</v>
      </c>
      <c r="AY151" s="137" t="s">
        <v>201</v>
      </c>
      <c r="BK151" s="146">
        <f>SUM(BK152:BK160)</f>
        <v>0</v>
      </c>
    </row>
    <row r="152" spans="1:65" s="2" customFormat="1" ht="16.5" customHeight="1">
      <c r="A152" s="33"/>
      <c r="B152" s="149"/>
      <c r="C152" s="150" t="s">
        <v>286</v>
      </c>
      <c r="D152" s="150" t="s">
        <v>203</v>
      </c>
      <c r="E152" s="151" t="s">
        <v>3714</v>
      </c>
      <c r="F152" s="152" t="s">
        <v>3715</v>
      </c>
      <c r="G152" s="153" t="s">
        <v>2061</v>
      </c>
      <c r="H152" s="154">
        <v>15</v>
      </c>
      <c r="I152" s="155"/>
      <c r="J152" s="156">
        <f t="shared" ref="J152:J160" si="20">ROUND(I152*H152,2)</f>
        <v>0</v>
      </c>
      <c r="K152" s="152" t="s">
        <v>1</v>
      </c>
      <c r="L152" s="34"/>
      <c r="M152" s="157" t="s">
        <v>1</v>
      </c>
      <c r="N152" s="158" t="s">
        <v>41</v>
      </c>
      <c r="O152" s="59"/>
      <c r="P152" s="159">
        <f t="shared" ref="P152:P160" si="21">O152*H152</f>
        <v>0</v>
      </c>
      <c r="Q152" s="159">
        <v>0</v>
      </c>
      <c r="R152" s="159">
        <f t="shared" ref="R152:R160" si="22">Q152*H152</f>
        <v>0</v>
      </c>
      <c r="S152" s="159">
        <v>0</v>
      </c>
      <c r="T152" s="160">
        <f t="shared" ref="T152:T160" si="23"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126</v>
      </c>
      <c r="AT152" s="161" t="s">
        <v>203</v>
      </c>
      <c r="AU152" s="161" t="s">
        <v>82</v>
      </c>
      <c r="AY152" s="18" t="s">
        <v>201</v>
      </c>
      <c r="BE152" s="162">
        <f t="shared" ref="BE152:BE160" si="24">IF(N152="základní",J152,0)</f>
        <v>0</v>
      </c>
      <c r="BF152" s="162">
        <f t="shared" ref="BF152:BF160" si="25">IF(N152="snížená",J152,0)</f>
        <v>0</v>
      </c>
      <c r="BG152" s="162">
        <f t="shared" ref="BG152:BG160" si="26">IF(N152="zákl. přenesená",J152,0)</f>
        <v>0</v>
      </c>
      <c r="BH152" s="162">
        <f t="shared" ref="BH152:BH160" si="27">IF(N152="sníž. přenesená",J152,0)</f>
        <v>0</v>
      </c>
      <c r="BI152" s="162">
        <f t="shared" ref="BI152:BI160" si="28">IF(N152="nulová",J152,0)</f>
        <v>0</v>
      </c>
      <c r="BJ152" s="18" t="s">
        <v>82</v>
      </c>
      <c r="BK152" s="162">
        <f t="shared" ref="BK152:BK160" si="29">ROUND(I152*H152,2)</f>
        <v>0</v>
      </c>
      <c r="BL152" s="18" t="s">
        <v>126</v>
      </c>
      <c r="BM152" s="161" t="s">
        <v>631</v>
      </c>
    </row>
    <row r="153" spans="1:65" s="2" customFormat="1" ht="16.5" customHeight="1">
      <c r="A153" s="33"/>
      <c r="B153" s="149"/>
      <c r="C153" s="150" t="s">
        <v>472</v>
      </c>
      <c r="D153" s="150" t="s">
        <v>203</v>
      </c>
      <c r="E153" s="151" t="s">
        <v>3716</v>
      </c>
      <c r="F153" s="152" t="s">
        <v>3717</v>
      </c>
      <c r="G153" s="153" t="s">
        <v>2061</v>
      </c>
      <c r="H153" s="154">
        <v>15</v>
      </c>
      <c r="I153" s="155"/>
      <c r="J153" s="156">
        <f t="shared" si="20"/>
        <v>0</v>
      </c>
      <c r="K153" s="152" t="s">
        <v>1</v>
      </c>
      <c r="L153" s="34"/>
      <c r="M153" s="157" t="s">
        <v>1</v>
      </c>
      <c r="N153" s="158" t="s">
        <v>41</v>
      </c>
      <c r="O153" s="59"/>
      <c r="P153" s="159">
        <f t="shared" si="21"/>
        <v>0</v>
      </c>
      <c r="Q153" s="159">
        <v>0</v>
      </c>
      <c r="R153" s="159">
        <f t="shared" si="22"/>
        <v>0</v>
      </c>
      <c r="S153" s="159">
        <v>0</v>
      </c>
      <c r="T153" s="160">
        <f t="shared" si="2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126</v>
      </c>
      <c r="AT153" s="161" t="s">
        <v>203</v>
      </c>
      <c r="AU153" s="161" t="s">
        <v>82</v>
      </c>
      <c r="AY153" s="18" t="s">
        <v>201</v>
      </c>
      <c r="BE153" s="162">
        <f t="shared" si="24"/>
        <v>0</v>
      </c>
      <c r="BF153" s="162">
        <f t="shared" si="25"/>
        <v>0</v>
      </c>
      <c r="BG153" s="162">
        <f t="shared" si="26"/>
        <v>0</v>
      </c>
      <c r="BH153" s="162">
        <f t="shared" si="27"/>
        <v>0</v>
      </c>
      <c r="BI153" s="162">
        <f t="shared" si="28"/>
        <v>0</v>
      </c>
      <c r="BJ153" s="18" t="s">
        <v>82</v>
      </c>
      <c r="BK153" s="162">
        <f t="shared" si="29"/>
        <v>0</v>
      </c>
      <c r="BL153" s="18" t="s">
        <v>126</v>
      </c>
      <c r="BM153" s="161" t="s">
        <v>642</v>
      </c>
    </row>
    <row r="154" spans="1:65" s="2" customFormat="1" ht="16.5" customHeight="1">
      <c r="A154" s="33"/>
      <c r="B154" s="149"/>
      <c r="C154" s="150" t="s">
        <v>292</v>
      </c>
      <c r="D154" s="150" t="s">
        <v>203</v>
      </c>
      <c r="E154" s="151" t="s">
        <v>3718</v>
      </c>
      <c r="F154" s="152" t="s">
        <v>3719</v>
      </c>
      <c r="G154" s="153" t="s">
        <v>2061</v>
      </c>
      <c r="H154" s="154">
        <v>39</v>
      </c>
      <c r="I154" s="155"/>
      <c r="J154" s="156">
        <f t="shared" si="20"/>
        <v>0</v>
      </c>
      <c r="K154" s="152" t="s">
        <v>1</v>
      </c>
      <c r="L154" s="34"/>
      <c r="M154" s="157" t="s">
        <v>1</v>
      </c>
      <c r="N154" s="158" t="s">
        <v>41</v>
      </c>
      <c r="O154" s="59"/>
      <c r="P154" s="159">
        <f t="shared" si="21"/>
        <v>0</v>
      </c>
      <c r="Q154" s="159">
        <v>0</v>
      </c>
      <c r="R154" s="159">
        <f t="shared" si="22"/>
        <v>0</v>
      </c>
      <c r="S154" s="159">
        <v>0</v>
      </c>
      <c r="T154" s="160">
        <f t="shared" si="2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126</v>
      </c>
      <c r="AT154" s="161" t="s">
        <v>203</v>
      </c>
      <c r="AU154" s="161" t="s">
        <v>82</v>
      </c>
      <c r="AY154" s="18" t="s">
        <v>201</v>
      </c>
      <c r="BE154" s="162">
        <f t="shared" si="24"/>
        <v>0</v>
      </c>
      <c r="BF154" s="162">
        <f t="shared" si="25"/>
        <v>0</v>
      </c>
      <c r="BG154" s="162">
        <f t="shared" si="26"/>
        <v>0</v>
      </c>
      <c r="BH154" s="162">
        <f t="shared" si="27"/>
        <v>0</v>
      </c>
      <c r="BI154" s="162">
        <f t="shared" si="28"/>
        <v>0</v>
      </c>
      <c r="BJ154" s="18" t="s">
        <v>82</v>
      </c>
      <c r="BK154" s="162">
        <f t="shared" si="29"/>
        <v>0</v>
      </c>
      <c r="BL154" s="18" t="s">
        <v>126</v>
      </c>
      <c r="BM154" s="161" t="s">
        <v>664</v>
      </c>
    </row>
    <row r="155" spans="1:65" s="2" customFormat="1" ht="16.5" customHeight="1">
      <c r="A155" s="33"/>
      <c r="B155" s="149"/>
      <c r="C155" s="150" t="s">
        <v>485</v>
      </c>
      <c r="D155" s="150" t="s">
        <v>203</v>
      </c>
      <c r="E155" s="151" t="s">
        <v>3720</v>
      </c>
      <c r="F155" s="152" t="s">
        <v>3721</v>
      </c>
      <c r="G155" s="153" t="s">
        <v>2061</v>
      </c>
      <c r="H155" s="154">
        <v>35</v>
      </c>
      <c r="I155" s="155"/>
      <c r="J155" s="156">
        <f t="shared" si="20"/>
        <v>0</v>
      </c>
      <c r="K155" s="152" t="s">
        <v>1</v>
      </c>
      <c r="L155" s="34"/>
      <c r="M155" s="157" t="s">
        <v>1</v>
      </c>
      <c r="N155" s="158" t="s">
        <v>41</v>
      </c>
      <c r="O155" s="59"/>
      <c r="P155" s="159">
        <f t="shared" si="21"/>
        <v>0</v>
      </c>
      <c r="Q155" s="159">
        <v>0</v>
      </c>
      <c r="R155" s="159">
        <f t="shared" si="22"/>
        <v>0</v>
      </c>
      <c r="S155" s="159">
        <v>0</v>
      </c>
      <c r="T155" s="160">
        <f t="shared" si="2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126</v>
      </c>
      <c r="AT155" s="161" t="s">
        <v>203</v>
      </c>
      <c r="AU155" s="161" t="s">
        <v>82</v>
      </c>
      <c r="AY155" s="18" t="s">
        <v>201</v>
      </c>
      <c r="BE155" s="162">
        <f t="shared" si="24"/>
        <v>0</v>
      </c>
      <c r="BF155" s="162">
        <f t="shared" si="25"/>
        <v>0</v>
      </c>
      <c r="BG155" s="162">
        <f t="shared" si="26"/>
        <v>0</v>
      </c>
      <c r="BH155" s="162">
        <f t="shared" si="27"/>
        <v>0</v>
      </c>
      <c r="BI155" s="162">
        <f t="shared" si="28"/>
        <v>0</v>
      </c>
      <c r="BJ155" s="18" t="s">
        <v>82</v>
      </c>
      <c r="BK155" s="162">
        <f t="shared" si="29"/>
        <v>0</v>
      </c>
      <c r="BL155" s="18" t="s">
        <v>126</v>
      </c>
      <c r="BM155" s="161" t="s">
        <v>676</v>
      </c>
    </row>
    <row r="156" spans="1:65" s="2" customFormat="1" ht="16.5" customHeight="1">
      <c r="A156" s="33"/>
      <c r="B156" s="149"/>
      <c r="C156" s="150" t="s">
        <v>297</v>
      </c>
      <c r="D156" s="150" t="s">
        <v>203</v>
      </c>
      <c r="E156" s="151" t="s">
        <v>3722</v>
      </c>
      <c r="F156" s="152" t="s">
        <v>3723</v>
      </c>
      <c r="G156" s="153" t="s">
        <v>2061</v>
      </c>
      <c r="H156" s="154">
        <v>60</v>
      </c>
      <c r="I156" s="155"/>
      <c r="J156" s="156">
        <f t="shared" si="20"/>
        <v>0</v>
      </c>
      <c r="K156" s="152" t="s">
        <v>1</v>
      </c>
      <c r="L156" s="34"/>
      <c r="M156" s="157" t="s">
        <v>1</v>
      </c>
      <c r="N156" s="158" t="s">
        <v>41</v>
      </c>
      <c r="O156" s="59"/>
      <c r="P156" s="159">
        <f t="shared" si="21"/>
        <v>0</v>
      </c>
      <c r="Q156" s="159">
        <v>0</v>
      </c>
      <c r="R156" s="159">
        <f t="shared" si="22"/>
        <v>0</v>
      </c>
      <c r="S156" s="159">
        <v>0</v>
      </c>
      <c r="T156" s="160">
        <f t="shared" si="2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126</v>
      </c>
      <c r="AT156" s="161" t="s">
        <v>203</v>
      </c>
      <c r="AU156" s="161" t="s">
        <v>82</v>
      </c>
      <c r="AY156" s="18" t="s">
        <v>201</v>
      </c>
      <c r="BE156" s="162">
        <f t="shared" si="24"/>
        <v>0</v>
      </c>
      <c r="BF156" s="162">
        <f t="shared" si="25"/>
        <v>0</v>
      </c>
      <c r="BG156" s="162">
        <f t="shared" si="26"/>
        <v>0</v>
      </c>
      <c r="BH156" s="162">
        <f t="shared" si="27"/>
        <v>0</v>
      </c>
      <c r="BI156" s="162">
        <f t="shared" si="28"/>
        <v>0</v>
      </c>
      <c r="BJ156" s="18" t="s">
        <v>82</v>
      </c>
      <c r="BK156" s="162">
        <f t="shared" si="29"/>
        <v>0</v>
      </c>
      <c r="BL156" s="18" t="s">
        <v>126</v>
      </c>
      <c r="BM156" s="161" t="s">
        <v>684</v>
      </c>
    </row>
    <row r="157" spans="1:65" s="2" customFormat="1" ht="16.5" customHeight="1">
      <c r="A157" s="33"/>
      <c r="B157" s="149"/>
      <c r="C157" s="150" t="s">
        <v>494</v>
      </c>
      <c r="D157" s="150" t="s">
        <v>203</v>
      </c>
      <c r="E157" s="151" t="s">
        <v>3724</v>
      </c>
      <c r="F157" s="152" t="s">
        <v>3725</v>
      </c>
      <c r="G157" s="153" t="s">
        <v>2061</v>
      </c>
      <c r="H157" s="154">
        <v>100</v>
      </c>
      <c r="I157" s="155"/>
      <c r="J157" s="156">
        <f t="shared" si="20"/>
        <v>0</v>
      </c>
      <c r="K157" s="152" t="s">
        <v>1</v>
      </c>
      <c r="L157" s="34"/>
      <c r="M157" s="157" t="s">
        <v>1</v>
      </c>
      <c r="N157" s="158" t="s">
        <v>41</v>
      </c>
      <c r="O157" s="59"/>
      <c r="P157" s="159">
        <f t="shared" si="21"/>
        <v>0</v>
      </c>
      <c r="Q157" s="159">
        <v>0</v>
      </c>
      <c r="R157" s="159">
        <f t="shared" si="22"/>
        <v>0</v>
      </c>
      <c r="S157" s="159">
        <v>0</v>
      </c>
      <c r="T157" s="160">
        <f t="shared" si="2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126</v>
      </c>
      <c r="AT157" s="161" t="s">
        <v>203</v>
      </c>
      <c r="AU157" s="161" t="s">
        <v>82</v>
      </c>
      <c r="AY157" s="18" t="s">
        <v>201</v>
      </c>
      <c r="BE157" s="162">
        <f t="shared" si="24"/>
        <v>0</v>
      </c>
      <c r="BF157" s="162">
        <f t="shared" si="25"/>
        <v>0</v>
      </c>
      <c r="BG157" s="162">
        <f t="shared" si="26"/>
        <v>0</v>
      </c>
      <c r="BH157" s="162">
        <f t="shared" si="27"/>
        <v>0</v>
      </c>
      <c r="BI157" s="162">
        <f t="shared" si="28"/>
        <v>0</v>
      </c>
      <c r="BJ157" s="18" t="s">
        <v>82</v>
      </c>
      <c r="BK157" s="162">
        <f t="shared" si="29"/>
        <v>0</v>
      </c>
      <c r="BL157" s="18" t="s">
        <v>126</v>
      </c>
      <c r="BM157" s="161" t="s">
        <v>709</v>
      </c>
    </row>
    <row r="158" spans="1:65" s="2" customFormat="1" ht="16.5" customHeight="1">
      <c r="A158" s="33"/>
      <c r="B158" s="149"/>
      <c r="C158" s="150" t="s">
        <v>498</v>
      </c>
      <c r="D158" s="150" t="s">
        <v>203</v>
      </c>
      <c r="E158" s="151" t="s">
        <v>3726</v>
      </c>
      <c r="F158" s="152" t="s">
        <v>3727</v>
      </c>
      <c r="G158" s="153" t="s">
        <v>2061</v>
      </c>
      <c r="H158" s="154">
        <v>100</v>
      </c>
      <c r="I158" s="155"/>
      <c r="J158" s="156">
        <f t="shared" si="20"/>
        <v>0</v>
      </c>
      <c r="K158" s="152" t="s">
        <v>1</v>
      </c>
      <c r="L158" s="34"/>
      <c r="M158" s="157" t="s">
        <v>1</v>
      </c>
      <c r="N158" s="158" t="s">
        <v>41</v>
      </c>
      <c r="O158" s="59"/>
      <c r="P158" s="159">
        <f t="shared" si="21"/>
        <v>0</v>
      </c>
      <c r="Q158" s="159">
        <v>0</v>
      </c>
      <c r="R158" s="159">
        <f t="shared" si="22"/>
        <v>0</v>
      </c>
      <c r="S158" s="159">
        <v>0</v>
      </c>
      <c r="T158" s="160">
        <f t="shared" si="2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126</v>
      </c>
      <c r="AT158" s="161" t="s">
        <v>203</v>
      </c>
      <c r="AU158" s="161" t="s">
        <v>82</v>
      </c>
      <c r="AY158" s="18" t="s">
        <v>201</v>
      </c>
      <c r="BE158" s="162">
        <f t="shared" si="24"/>
        <v>0</v>
      </c>
      <c r="BF158" s="162">
        <f t="shared" si="25"/>
        <v>0</v>
      </c>
      <c r="BG158" s="162">
        <f t="shared" si="26"/>
        <v>0</v>
      </c>
      <c r="BH158" s="162">
        <f t="shared" si="27"/>
        <v>0</v>
      </c>
      <c r="BI158" s="162">
        <f t="shared" si="28"/>
        <v>0</v>
      </c>
      <c r="BJ158" s="18" t="s">
        <v>82</v>
      </c>
      <c r="BK158" s="162">
        <f t="shared" si="29"/>
        <v>0</v>
      </c>
      <c r="BL158" s="18" t="s">
        <v>126</v>
      </c>
      <c r="BM158" s="161" t="s">
        <v>718</v>
      </c>
    </row>
    <row r="159" spans="1:65" s="2" customFormat="1" ht="16.5" customHeight="1">
      <c r="A159" s="33"/>
      <c r="B159" s="149"/>
      <c r="C159" s="150" t="s">
        <v>502</v>
      </c>
      <c r="D159" s="150" t="s">
        <v>203</v>
      </c>
      <c r="E159" s="151" t="s">
        <v>3728</v>
      </c>
      <c r="F159" s="152" t="s">
        <v>3729</v>
      </c>
      <c r="G159" s="153" t="s">
        <v>2061</v>
      </c>
      <c r="H159" s="154">
        <v>24</v>
      </c>
      <c r="I159" s="155"/>
      <c r="J159" s="156">
        <f t="shared" si="20"/>
        <v>0</v>
      </c>
      <c r="K159" s="152" t="s">
        <v>1</v>
      </c>
      <c r="L159" s="34"/>
      <c r="M159" s="157" t="s">
        <v>1</v>
      </c>
      <c r="N159" s="158" t="s">
        <v>41</v>
      </c>
      <c r="O159" s="59"/>
      <c r="P159" s="159">
        <f t="shared" si="21"/>
        <v>0</v>
      </c>
      <c r="Q159" s="159">
        <v>0</v>
      </c>
      <c r="R159" s="159">
        <f t="shared" si="22"/>
        <v>0</v>
      </c>
      <c r="S159" s="159">
        <v>0</v>
      </c>
      <c r="T159" s="160">
        <f t="shared" si="2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126</v>
      </c>
      <c r="AT159" s="161" t="s">
        <v>203</v>
      </c>
      <c r="AU159" s="161" t="s">
        <v>82</v>
      </c>
      <c r="AY159" s="18" t="s">
        <v>201</v>
      </c>
      <c r="BE159" s="162">
        <f t="shared" si="24"/>
        <v>0</v>
      </c>
      <c r="BF159" s="162">
        <f t="shared" si="25"/>
        <v>0</v>
      </c>
      <c r="BG159" s="162">
        <f t="shared" si="26"/>
        <v>0</v>
      </c>
      <c r="BH159" s="162">
        <f t="shared" si="27"/>
        <v>0</v>
      </c>
      <c r="BI159" s="162">
        <f t="shared" si="28"/>
        <v>0</v>
      </c>
      <c r="BJ159" s="18" t="s">
        <v>82</v>
      </c>
      <c r="BK159" s="162">
        <f t="shared" si="29"/>
        <v>0</v>
      </c>
      <c r="BL159" s="18" t="s">
        <v>126</v>
      </c>
      <c r="BM159" s="161" t="s">
        <v>727</v>
      </c>
    </row>
    <row r="160" spans="1:65" s="2" customFormat="1" ht="16.5" customHeight="1">
      <c r="A160" s="33"/>
      <c r="B160" s="149"/>
      <c r="C160" s="150" t="s">
        <v>508</v>
      </c>
      <c r="D160" s="150" t="s">
        <v>203</v>
      </c>
      <c r="E160" s="151" t="s">
        <v>3730</v>
      </c>
      <c r="F160" s="152" t="s">
        <v>3731</v>
      </c>
      <c r="G160" s="153" t="s">
        <v>2061</v>
      </c>
      <c r="H160" s="154">
        <v>100</v>
      </c>
      <c r="I160" s="155"/>
      <c r="J160" s="156">
        <f t="shared" si="20"/>
        <v>0</v>
      </c>
      <c r="K160" s="152" t="s">
        <v>1</v>
      </c>
      <c r="L160" s="34"/>
      <c r="M160" s="209" t="s">
        <v>1</v>
      </c>
      <c r="N160" s="210" t="s">
        <v>41</v>
      </c>
      <c r="O160" s="211"/>
      <c r="P160" s="212">
        <f t="shared" si="21"/>
        <v>0</v>
      </c>
      <c r="Q160" s="212">
        <v>0</v>
      </c>
      <c r="R160" s="212">
        <f t="shared" si="22"/>
        <v>0</v>
      </c>
      <c r="S160" s="212">
        <v>0</v>
      </c>
      <c r="T160" s="213">
        <f t="shared" si="2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126</v>
      </c>
      <c r="AT160" s="161" t="s">
        <v>203</v>
      </c>
      <c r="AU160" s="161" t="s">
        <v>82</v>
      </c>
      <c r="AY160" s="18" t="s">
        <v>201</v>
      </c>
      <c r="BE160" s="162">
        <f t="shared" si="24"/>
        <v>0</v>
      </c>
      <c r="BF160" s="162">
        <f t="shared" si="25"/>
        <v>0</v>
      </c>
      <c r="BG160" s="162">
        <f t="shared" si="26"/>
        <v>0</v>
      </c>
      <c r="BH160" s="162">
        <f t="shared" si="27"/>
        <v>0</v>
      </c>
      <c r="BI160" s="162">
        <f t="shared" si="28"/>
        <v>0</v>
      </c>
      <c r="BJ160" s="18" t="s">
        <v>82</v>
      </c>
      <c r="BK160" s="162">
        <f t="shared" si="29"/>
        <v>0</v>
      </c>
      <c r="BL160" s="18" t="s">
        <v>126</v>
      </c>
      <c r="BM160" s="161" t="s">
        <v>740</v>
      </c>
    </row>
    <row r="161" spans="1:31" s="2" customFormat="1" ht="6.95" customHeight="1">
      <c r="A161" s="33"/>
      <c r="B161" s="48"/>
      <c r="C161" s="49"/>
      <c r="D161" s="49"/>
      <c r="E161" s="49"/>
      <c r="F161" s="49"/>
      <c r="G161" s="49"/>
      <c r="H161" s="49"/>
      <c r="I161" s="49"/>
      <c r="J161" s="49"/>
      <c r="K161" s="49"/>
      <c r="L161" s="34"/>
      <c r="M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</row>
  </sheetData>
  <autoFilter ref="C119:K160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161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162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0" t="str">
        <f>'Rekapitulace stavby'!K6</f>
        <v>Technikův pavilon</v>
      </c>
      <c r="F7" s="271"/>
      <c r="G7" s="271"/>
      <c r="H7" s="271"/>
      <c r="L7" s="21"/>
    </row>
    <row r="8" spans="1:46" s="2" customFormat="1" ht="12" customHeight="1">
      <c r="A8" s="33"/>
      <c r="B8" s="34"/>
      <c r="C8" s="33"/>
      <c r="D8" s="28" t="s">
        <v>163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3" t="s">
        <v>180</v>
      </c>
      <c r="F9" s="272"/>
      <c r="G9" s="272"/>
      <c r="H9" s="272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21. 11. 2024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3" t="str">
        <f>'Rekapitulace stavby'!E14</f>
        <v>Vyplň údaj</v>
      </c>
      <c r="F18" s="253"/>
      <c r="G18" s="253"/>
      <c r="H18" s="253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58" t="s">
        <v>1</v>
      </c>
      <c r="F27" s="258"/>
      <c r="G27" s="258"/>
      <c r="H27" s="258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36</v>
      </c>
      <c r="E30" s="33"/>
      <c r="F30" s="33"/>
      <c r="G30" s="33"/>
      <c r="H30" s="33"/>
      <c r="I30" s="33"/>
      <c r="J30" s="72">
        <f>ROUND(J117,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4" t="s">
        <v>40</v>
      </c>
      <c r="E33" s="28" t="s">
        <v>41</v>
      </c>
      <c r="F33" s="105">
        <f>ROUND((SUM(BE117:BE121)),  2)</f>
        <v>0</v>
      </c>
      <c r="G33" s="33"/>
      <c r="H33" s="33"/>
      <c r="I33" s="106">
        <v>0.21</v>
      </c>
      <c r="J33" s="105">
        <f>ROUND(((SUM(BE117:BE121))*I33),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42</v>
      </c>
      <c r="F34" s="105">
        <f>ROUND((SUM(BF117:BF121)),  2)</f>
        <v>0</v>
      </c>
      <c r="G34" s="33"/>
      <c r="H34" s="33"/>
      <c r="I34" s="106">
        <v>0.12</v>
      </c>
      <c r="J34" s="105">
        <f>ROUND(((SUM(BF117:BF121))*I34),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5">
        <f>ROUND((SUM(BG117:BG121)),  2)</f>
        <v>0</v>
      </c>
      <c r="G35" s="33"/>
      <c r="H35" s="33"/>
      <c r="I35" s="106">
        <v>0.21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5">
        <f>ROUND((SUM(BH117:BH121)),  2)</f>
        <v>0</v>
      </c>
      <c r="G36" s="33"/>
      <c r="H36" s="33"/>
      <c r="I36" s="106">
        <v>0.12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5">
        <f>ROUND((SUM(BI117:BI121)),  2)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46</v>
      </c>
      <c r="E39" s="61"/>
      <c r="F39" s="61"/>
      <c r="G39" s="109" t="s">
        <v>47</v>
      </c>
      <c r="H39" s="110" t="s">
        <v>48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168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0" t="str">
        <f>E7</f>
        <v>Technikův pavilon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163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3" t="str">
        <f>E9</f>
        <v>VRN - Vedlejší rozpočtové náklady</v>
      </c>
      <c r="F87" s="272"/>
      <c r="G87" s="272"/>
      <c r="H87" s="272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Liberec</v>
      </c>
      <c r="G89" s="33"/>
      <c r="H89" s="33"/>
      <c r="I89" s="28" t="s">
        <v>22</v>
      </c>
      <c r="J89" s="56" t="str">
        <f>IF(J12="","",J12)</f>
        <v>21. 11. 2024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8" t="s">
        <v>24</v>
      </c>
      <c r="D91" s="33"/>
      <c r="E91" s="33"/>
      <c r="F91" s="26" t="str">
        <f>E15</f>
        <v>Statutární město Liberec, nám.Dr.E.Beneše</v>
      </c>
      <c r="G91" s="33"/>
      <c r="H91" s="33"/>
      <c r="I91" s="28" t="s">
        <v>30</v>
      </c>
      <c r="J91" s="31" t="str">
        <f>E21</f>
        <v>Kancelář architektury města, nám.Dr.E.Beneše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5.7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PROPOS Liberec s.r.o.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169</v>
      </c>
      <c r="D94" s="107"/>
      <c r="E94" s="107"/>
      <c r="F94" s="107"/>
      <c r="G94" s="107"/>
      <c r="H94" s="107"/>
      <c r="I94" s="107"/>
      <c r="J94" s="116" t="s">
        <v>170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7" t="s">
        <v>171</v>
      </c>
      <c r="D96" s="33"/>
      <c r="E96" s="33"/>
      <c r="F96" s="33"/>
      <c r="G96" s="33"/>
      <c r="H96" s="33"/>
      <c r="I96" s="33"/>
      <c r="J96" s="72">
        <f>J117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172</v>
      </c>
    </row>
    <row r="97" spans="1:31" s="9" customFormat="1" ht="24.95" customHeight="1">
      <c r="B97" s="118"/>
      <c r="D97" s="119" t="s">
        <v>180</v>
      </c>
      <c r="E97" s="120"/>
      <c r="F97" s="120"/>
      <c r="G97" s="120"/>
      <c r="H97" s="120"/>
      <c r="I97" s="120"/>
      <c r="J97" s="121">
        <f>J118</f>
        <v>0</v>
      </c>
      <c r="L97" s="118"/>
    </row>
    <row r="98" spans="1:31" s="2" customFormat="1" ht="21.75" customHeight="1">
      <c r="A98" s="33"/>
      <c r="B98" s="34"/>
      <c r="C98" s="33"/>
      <c r="D98" s="33"/>
      <c r="E98" s="33"/>
      <c r="F98" s="33"/>
      <c r="G98" s="33"/>
      <c r="H98" s="33"/>
      <c r="I98" s="33"/>
      <c r="J98" s="33"/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31" s="2" customFormat="1" ht="6.95" customHeight="1">
      <c r="A99" s="33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3" spans="1:31" s="2" customFormat="1" ht="6.95" customHeight="1">
      <c r="A103" s="33"/>
      <c r="B103" s="50"/>
      <c r="C103" s="51"/>
      <c r="D103" s="51"/>
      <c r="E103" s="51"/>
      <c r="F103" s="51"/>
      <c r="G103" s="51"/>
      <c r="H103" s="51"/>
      <c r="I103" s="51"/>
      <c r="J103" s="51"/>
      <c r="K103" s="51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24.95" customHeight="1">
      <c r="A104" s="33"/>
      <c r="B104" s="34"/>
      <c r="C104" s="22" t="s">
        <v>186</v>
      </c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12" customHeight="1">
      <c r="A106" s="33"/>
      <c r="B106" s="34"/>
      <c r="C106" s="28" t="s">
        <v>16</v>
      </c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6.5" customHeight="1">
      <c r="A107" s="33"/>
      <c r="B107" s="34"/>
      <c r="C107" s="33"/>
      <c r="D107" s="33"/>
      <c r="E107" s="270" t="str">
        <f>E7</f>
        <v>Technikův pavilon</v>
      </c>
      <c r="F107" s="271"/>
      <c r="G107" s="271"/>
      <c r="H107" s="271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163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3"/>
      <c r="D109" s="33"/>
      <c r="E109" s="233" t="str">
        <f>E9</f>
        <v>VRN - Vedlejší rozpočtové náklady</v>
      </c>
      <c r="F109" s="272"/>
      <c r="G109" s="272"/>
      <c r="H109" s="272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20</v>
      </c>
      <c r="D111" s="33"/>
      <c r="E111" s="33"/>
      <c r="F111" s="26" t="str">
        <f>F12</f>
        <v>Liberec</v>
      </c>
      <c r="G111" s="33"/>
      <c r="H111" s="33"/>
      <c r="I111" s="28" t="s">
        <v>22</v>
      </c>
      <c r="J111" s="56" t="str">
        <f>IF(J12="","",J12)</f>
        <v>21. 11. 2024</v>
      </c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40.15" customHeight="1">
      <c r="A113" s="33"/>
      <c r="B113" s="34"/>
      <c r="C113" s="28" t="s">
        <v>24</v>
      </c>
      <c r="D113" s="33"/>
      <c r="E113" s="33"/>
      <c r="F113" s="26" t="str">
        <f>E15</f>
        <v>Statutární město Liberec, nám.Dr.E.Beneše</v>
      </c>
      <c r="G113" s="33"/>
      <c r="H113" s="33"/>
      <c r="I113" s="28" t="s">
        <v>30</v>
      </c>
      <c r="J113" s="31" t="str">
        <f>E21</f>
        <v>Kancelář architektury města, nám.Dr.E.Beneše</v>
      </c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5.7" customHeight="1">
      <c r="A114" s="33"/>
      <c r="B114" s="34"/>
      <c r="C114" s="28" t="s">
        <v>28</v>
      </c>
      <c r="D114" s="33"/>
      <c r="E114" s="33"/>
      <c r="F114" s="26" t="str">
        <f>IF(E18="","",E18)</f>
        <v>Vyplň údaj</v>
      </c>
      <c r="G114" s="33"/>
      <c r="H114" s="33"/>
      <c r="I114" s="28" t="s">
        <v>33</v>
      </c>
      <c r="J114" s="31" t="str">
        <f>E24</f>
        <v>PROPOS Liberec s.r.o.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0.3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11" customFormat="1" ht="29.25" customHeight="1">
      <c r="A116" s="126"/>
      <c r="B116" s="127"/>
      <c r="C116" s="128" t="s">
        <v>187</v>
      </c>
      <c r="D116" s="129" t="s">
        <v>61</v>
      </c>
      <c r="E116" s="129" t="s">
        <v>57</v>
      </c>
      <c r="F116" s="129" t="s">
        <v>58</v>
      </c>
      <c r="G116" s="129" t="s">
        <v>188</v>
      </c>
      <c r="H116" s="129" t="s">
        <v>189</v>
      </c>
      <c r="I116" s="129" t="s">
        <v>190</v>
      </c>
      <c r="J116" s="129" t="s">
        <v>170</v>
      </c>
      <c r="K116" s="130" t="s">
        <v>191</v>
      </c>
      <c r="L116" s="131"/>
      <c r="M116" s="63" t="s">
        <v>1</v>
      </c>
      <c r="N116" s="64" t="s">
        <v>40</v>
      </c>
      <c r="O116" s="64" t="s">
        <v>192</v>
      </c>
      <c r="P116" s="64" t="s">
        <v>193</v>
      </c>
      <c r="Q116" s="64" t="s">
        <v>194</v>
      </c>
      <c r="R116" s="64" t="s">
        <v>195</v>
      </c>
      <c r="S116" s="64" t="s">
        <v>196</v>
      </c>
      <c r="T116" s="65" t="s">
        <v>197</v>
      </c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</row>
    <row r="117" spans="1:65" s="2" customFormat="1" ht="22.9" customHeight="1">
      <c r="A117" s="33"/>
      <c r="B117" s="34"/>
      <c r="C117" s="70" t="s">
        <v>198</v>
      </c>
      <c r="D117" s="33"/>
      <c r="E117" s="33"/>
      <c r="F117" s="33"/>
      <c r="G117" s="33"/>
      <c r="H117" s="33"/>
      <c r="I117" s="33"/>
      <c r="J117" s="132">
        <f>BK117</f>
        <v>0</v>
      </c>
      <c r="K117" s="33"/>
      <c r="L117" s="34"/>
      <c r="M117" s="66"/>
      <c r="N117" s="57"/>
      <c r="O117" s="67"/>
      <c r="P117" s="133">
        <f>P118</f>
        <v>0</v>
      </c>
      <c r="Q117" s="67"/>
      <c r="R117" s="133">
        <f>R118</f>
        <v>0</v>
      </c>
      <c r="S117" s="67"/>
      <c r="T117" s="134">
        <f>T118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8" t="s">
        <v>75</v>
      </c>
      <c r="AU117" s="18" t="s">
        <v>172</v>
      </c>
      <c r="BK117" s="135">
        <f>BK118</f>
        <v>0</v>
      </c>
    </row>
    <row r="118" spans="1:65" s="12" customFormat="1" ht="25.9" customHeight="1">
      <c r="B118" s="136"/>
      <c r="D118" s="137" t="s">
        <v>75</v>
      </c>
      <c r="E118" s="138" t="s">
        <v>159</v>
      </c>
      <c r="F118" s="138" t="s">
        <v>160</v>
      </c>
      <c r="I118" s="139"/>
      <c r="J118" s="140">
        <f>BK118</f>
        <v>0</v>
      </c>
      <c r="L118" s="136"/>
      <c r="M118" s="141"/>
      <c r="N118" s="142"/>
      <c r="O118" s="142"/>
      <c r="P118" s="143">
        <f>SUM(P119:P121)</f>
        <v>0</v>
      </c>
      <c r="Q118" s="142"/>
      <c r="R118" s="143">
        <f>SUM(R119:R121)</f>
        <v>0</v>
      </c>
      <c r="S118" s="142"/>
      <c r="T118" s="144">
        <f>SUM(T119:T121)</f>
        <v>0</v>
      </c>
      <c r="AR118" s="137" t="s">
        <v>229</v>
      </c>
      <c r="AT118" s="145" t="s">
        <v>75</v>
      </c>
      <c r="AU118" s="145" t="s">
        <v>76</v>
      </c>
      <c r="AY118" s="137" t="s">
        <v>201</v>
      </c>
      <c r="BK118" s="146">
        <f>SUM(BK119:BK121)</f>
        <v>0</v>
      </c>
    </row>
    <row r="119" spans="1:65" s="2" customFormat="1" ht="16.5" customHeight="1">
      <c r="A119" s="33"/>
      <c r="B119" s="149"/>
      <c r="C119" s="150" t="s">
        <v>82</v>
      </c>
      <c r="D119" s="150" t="s">
        <v>203</v>
      </c>
      <c r="E119" s="151" t="s">
        <v>278</v>
      </c>
      <c r="F119" s="152" t="s">
        <v>276</v>
      </c>
      <c r="G119" s="153" t="s">
        <v>221</v>
      </c>
      <c r="H119" s="154">
        <v>1</v>
      </c>
      <c r="I119" s="155"/>
      <c r="J119" s="156">
        <f>ROUND(I119*H119,2)</f>
        <v>0</v>
      </c>
      <c r="K119" s="152" t="s">
        <v>1</v>
      </c>
      <c r="L119" s="34"/>
      <c r="M119" s="157" t="s">
        <v>1</v>
      </c>
      <c r="N119" s="158" t="s">
        <v>41</v>
      </c>
      <c r="O119" s="59"/>
      <c r="P119" s="159">
        <f>O119*H119</f>
        <v>0</v>
      </c>
      <c r="Q119" s="159">
        <v>0</v>
      </c>
      <c r="R119" s="159">
        <f>Q119*H119</f>
        <v>0</v>
      </c>
      <c r="S119" s="159">
        <v>0</v>
      </c>
      <c r="T119" s="160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61" t="s">
        <v>3732</v>
      </c>
      <c r="AT119" s="161" t="s">
        <v>203</v>
      </c>
      <c r="AU119" s="161" t="s">
        <v>82</v>
      </c>
      <c r="AY119" s="18" t="s">
        <v>201</v>
      </c>
      <c r="BE119" s="162">
        <f>IF(N119="základní",J119,0)</f>
        <v>0</v>
      </c>
      <c r="BF119" s="162">
        <f>IF(N119="snížená",J119,0)</f>
        <v>0</v>
      </c>
      <c r="BG119" s="162">
        <f>IF(N119="zákl. přenesená",J119,0)</f>
        <v>0</v>
      </c>
      <c r="BH119" s="162">
        <f>IF(N119="sníž. přenesená",J119,0)</f>
        <v>0</v>
      </c>
      <c r="BI119" s="162">
        <f>IF(N119="nulová",J119,0)</f>
        <v>0</v>
      </c>
      <c r="BJ119" s="18" t="s">
        <v>82</v>
      </c>
      <c r="BK119" s="162">
        <f>ROUND(I119*H119,2)</f>
        <v>0</v>
      </c>
      <c r="BL119" s="18" t="s">
        <v>3732</v>
      </c>
      <c r="BM119" s="161" t="s">
        <v>3733</v>
      </c>
    </row>
    <row r="120" spans="1:65" s="2" customFormat="1" ht="16.5" customHeight="1">
      <c r="A120" s="33"/>
      <c r="B120" s="149"/>
      <c r="C120" s="150" t="s">
        <v>84</v>
      </c>
      <c r="D120" s="150" t="s">
        <v>203</v>
      </c>
      <c r="E120" s="151" t="s">
        <v>3734</v>
      </c>
      <c r="F120" s="152" t="s">
        <v>3735</v>
      </c>
      <c r="G120" s="153" t="s">
        <v>221</v>
      </c>
      <c r="H120" s="154">
        <v>1</v>
      </c>
      <c r="I120" s="155"/>
      <c r="J120" s="156">
        <f>ROUND(I120*H120,2)</f>
        <v>0</v>
      </c>
      <c r="K120" s="152" t="s">
        <v>1</v>
      </c>
      <c r="L120" s="34"/>
      <c r="M120" s="157" t="s">
        <v>1</v>
      </c>
      <c r="N120" s="158" t="s">
        <v>41</v>
      </c>
      <c r="O120" s="59"/>
      <c r="P120" s="159">
        <f>O120*H120</f>
        <v>0</v>
      </c>
      <c r="Q120" s="159">
        <v>0</v>
      </c>
      <c r="R120" s="159">
        <f>Q120*H120</f>
        <v>0</v>
      </c>
      <c r="S120" s="159">
        <v>0</v>
      </c>
      <c r="T120" s="160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61" t="s">
        <v>3732</v>
      </c>
      <c r="AT120" s="161" t="s">
        <v>203</v>
      </c>
      <c r="AU120" s="161" t="s">
        <v>82</v>
      </c>
      <c r="AY120" s="18" t="s">
        <v>201</v>
      </c>
      <c r="BE120" s="162">
        <f>IF(N120="základní",J120,0)</f>
        <v>0</v>
      </c>
      <c r="BF120" s="162">
        <f>IF(N120="snížená",J120,0)</f>
        <v>0</v>
      </c>
      <c r="BG120" s="162">
        <f>IF(N120="zákl. přenesená",J120,0)</f>
        <v>0</v>
      </c>
      <c r="BH120" s="162">
        <f>IF(N120="sníž. přenesená",J120,0)</f>
        <v>0</v>
      </c>
      <c r="BI120" s="162">
        <f>IF(N120="nulová",J120,0)</f>
        <v>0</v>
      </c>
      <c r="BJ120" s="18" t="s">
        <v>82</v>
      </c>
      <c r="BK120" s="162">
        <f>ROUND(I120*H120,2)</f>
        <v>0</v>
      </c>
      <c r="BL120" s="18" t="s">
        <v>3732</v>
      </c>
      <c r="BM120" s="161" t="s">
        <v>3736</v>
      </c>
    </row>
    <row r="121" spans="1:65" s="2" customFormat="1" ht="16.5" customHeight="1">
      <c r="A121" s="33"/>
      <c r="B121" s="149"/>
      <c r="C121" s="150" t="s">
        <v>97</v>
      </c>
      <c r="D121" s="150" t="s">
        <v>203</v>
      </c>
      <c r="E121" s="151" t="s">
        <v>3737</v>
      </c>
      <c r="F121" s="152" t="s">
        <v>3738</v>
      </c>
      <c r="G121" s="153" t="s">
        <v>221</v>
      </c>
      <c r="H121" s="154">
        <v>1</v>
      </c>
      <c r="I121" s="155"/>
      <c r="J121" s="156">
        <f>ROUND(I121*H121,2)</f>
        <v>0</v>
      </c>
      <c r="K121" s="152" t="s">
        <v>1</v>
      </c>
      <c r="L121" s="34"/>
      <c r="M121" s="209" t="s">
        <v>1</v>
      </c>
      <c r="N121" s="210" t="s">
        <v>41</v>
      </c>
      <c r="O121" s="211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61" t="s">
        <v>3732</v>
      </c>
      <c r="AT121" s="161" t="s">
        <v>203</v>
      </c>
      <c r="AU121" s="161" t="s">
        <v>82</v>
      </c>
      <c r="AY121" s="18" t="s">
        <v>201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18" t="s">
        <v>82</v>
      </c>
      <c r="BK121" s="162">
        <f>ROUND(I121*H121,2)</f>
        <v>0</v>
      </c>
      <c r="BL121" s="18" t="s">
        <v>3732</v>
      </c>
      <c r="BM121" s="161" t="s">
        <v>3739</v>
      </c>
    </row>
    <row r="122" spans="1:65" s="2" customFormat="1" ht="6.95" customHeight="1">
      <c r="A122" s="33"/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34"/>
      <c r="M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</sheetData>
  <autoFilter ref="C116:K121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3740</v>
      </c>
      <c r="H4" s="21"/>
    </row>
    <row r="5" spans="1:8" s="1" customFormat="1" ht="12" customHeight="1">
      <c r="B5" s="21"/>
      <c r="C5" s="25" t="s">
        <v>13</v>
      </c>
      <c r="D5" s="258" t="s">
        <v>14</v>
      </c>
      <c r="E5" s="254"/>
      <c r="F5" s="254"/>
      <c r="H5" s="21"/>
    </row>
    <row r="6" spans="1:8" s="1" customFormat="1" ht="36.950000000000003" customHeight="1">
      <c r="B6" s="21"/>
      <c r="C6" s="27" t="s">
        <v>16</v>
      </c>
      <c r="D6" s="255" t="s">
        <v>17</v>
      </c>
      <c r="E6" s="254"/>
      <c r="F6" s="254"/>
      <c r="H6" s="21"/>
    </row>
    <row r="7" spans="1:8" s="1" customFormat="1" ht="16.5" customHeight="1">
      <c r="B7" s="21"/>
      <c r="C7" s="28" t="s">
        <v>22</v>
      </c>
      <c r="D7" s="56" t="str">
        <f>'Rekapitulace stavby'!AN8</f>
        <v>21. 11. 2024</v>
      </c>
      <c r="H7" s="21"/>
    </row>
    <row r="8" spans="1:8" s="2" customFormat="1" ht="10.9" customHeight="1">
      <c r="A8" s="33"/>
      <c r="B8" s="34"/>
      <c r="C8" s="33"/>
      <c r="D8" s="33"/>
      <c r="E8" s="33"/>
      <c r="F8" s="33"/>
      <c r="G8" s="33"/>
      <c r="H8" s="34"/>
    </row>
    <row r="9" spans="1:8" s="11" customFormat="1" ht="29.25" customHeight="1">
      <c r="A9" s="126"/>
      <c r="B9" s="127"/>
      <c r="C9" s="128" t="s">
        <v>57</v>
      </c>
      <c r="D9" s="129" t="s">
        <v>58</v>
      </c>
      <c r="E9" s="129" t="s">
        <v>188</v>
      </c>
      <c r="F9" s="130" t="s">
        <v>3741</v>
      </c>
      <c r="G9" s="126"/>
      <c r="H9" s="127"/>
    </row>
    <row r="10" spans="1:8" s="2" customFormat="1" ht="26.45" customHeight="1">
      <c r="A10" s="33"/>
      <c r="B10" s="34"/>
      <c r="C10" s="218" t="s">
        <v>3742</v>
      </c>
      <c r="D10" s="218" t="s">
        <v>91</v>
      </c>
      <c r="E10" s="33"/>
      <c r="F10" s="33"/>
      <c r="G10" s="33"/>
      <c r="H10" s="34"/>
    </row>
    <row r="11" spans="1:8" s="2" customFormat="1" ht="16.899999999999999" customHeight="1">
      <c r="A11" s="33"/>
      <c r="B11" s="34"/>
      <c r="C11" s="219" t="s">
        <v>306</v>
      </c>
      <c r="D11" s="220" t="s">
        <v>1</v>
      </c>
      <c r="E11" s="221" t="s">
        <v>1</v>
      </c>
      <c r="F11" s="222">
        <v>252.7</v>
      </c>
      <c r="G11" s="33"/>
      <c r="H11" s="34"/>
    </row>
    <row r="12" spans="1:8" s="2" customFormat="1" ht="16.899999999999999" customHeight="1">
      <c r="A12" s="33"/>
      <c r="B12" s="34"/>
      <c r="C12" s="223" t="s">
        <v>1</v>
      </c>
      <c r="D12" s="223" t="s">
        <v>646</v>
      </c>
      <c r="E12" s="18" t="s">
        <v>1</v>
      </c>
      <c r="F12" s="224">
        <v>0</v>
      </c>
      <c r="G12" s="33"/>
      <c r="H12" s="34"/>
    </row>
    <row r="13" spans="1:8" s="2" customFormat="1" ht="16.899999999999999" customHeight="1">
      <c r="A13" s="33"/>
      <c r="B13" s="34"/>
      <c r="C13" s="223" t="s">
        <v>1</v>
      </c>
      <c r="D13" s="223" t="s">
        <v>647</v>
      </c>
      <c r="E13" s="18" t="s">
        <v>1</v>
      </c>
      <c r="F13" s="224">
        <v>12.6</v>
      </c>
      <c r="G13" s="33"/>
      <c r="H13" s="34"/>
    </row>
    <row r="14" spans="1:8" s="2" customFormat="1" ht="16.899999999999999" customHeight="1">
      <c r="A14" s="33"/>
      <c r="B14" s="34"/>
      <c r="C14" s="223" t="s">
        <v>1</v>
      </c>
      <c r="D14" s="223" t="s">
        <v>648</v>
      </c>
      <c r="E14" s="18" t="s">
        <v>1</v>
      </c>
      <c r="F14" s="224">
        <v>122.4</v>
      </c>
      <c r="G14" s="33"/>
      <c r="H14" s="34"/>
    </row>
    <row r="15" spans="1:8" s="2" customFormat="1" ht="16.899999999999999" customHeight="1">
      <c r="A15" s="33"/>
      <c r="B15" s="34"/>
      <c r="C15" s="223" t="s">
        <v>1</v>
      </c>
      <c r="D15" s="223" t="s">
        <v>649</v>
      </c>
      <c r="E15" s="18" t="s">
        <v>1</v>
      </c>
      <c r="F15" s="224">
        <v>11.2</v>
      </c>
      <c r="G15" s="33"/>
      <c r="H15" s="34"/>
    </row>
    <row r="16" spans="1:8" s="2" customFormat="1" ht="16.899999999999999" customHeight="1">
      <c r="A16" s="33"/>
      <c r="B16" s="34"/>
      <c r="C16" s="223" t="s">
        <v>1</v>
      </c>
      <c r="D16" s="223" t="s">
        <v>650</v>
      </c>
      <c r="E16" s="18" t="s">
        <v>1</v>
      </c>
      <c r="F16" s="224">
        <v>10.199999999999999</v>
      </c>
      <c r="G16" s="33"/>
      <c r="H16" s="34"/>
    </row>
    <row r="17" spans="1:8" s="2" customFormat="1" ht="16.899999999999999" customHeight="1">
      <c r="A17" s="33"/>
      <c r="B17" s="34"/>
      <c r="C17" s="223" t="s">
        <v>1</v>
      </c>
      <c r="D17" s="223" t="s">
        <v>651</v>
      </c>
      <c r="E17" s="18" t="s">
        <v>1</v>
      </c>
      <c r="F17" s="224">
        <v>10</v>
      </c>
      <c r="G17" s="33"/>
      <c r="H17" s="34"/>
    </row>
    <row r="18" spans="1:8" s="2" customFormat="1" ht="16.899999999999999" customHeight="1">
      <c r="A18" s="33"/>
      <c r="B18" s="34"/>
      <c r="C18" s="223" t="s">
        <v>1</v>
      </c>
      <c r="D18" s="223" t="s">
        <v>652</v>
      </c>
      <c r="E18" s="18" t="s">
        <v>1</v>
      </c>
      <c r="F18" s="224">
        <v>11.2</v>
      </c>
      <c r="G18" s="33"/>
      <c r="H18" s="34"/>
    </row>
    <row r="19" spans="1:8" s="2" customFormat="1" ht="16.899999999999999" customHeight="1">
      <c r="A19" s="33"/>
      <c r="B19" s="34"/>
      <c r="C19" s="223" t="s">
        <v>1</v>
      </c>
      <c r="D19" s="223" t="s">
        <v>653</v>
      </c>
      <c r="E19" s="18" t="s">
        <v>1</v>
      </c>
      <c r="F19" s="224">
        <v>10.8</v>
      </c>
      <c r="G19" s="33"/>
      <c r="H19" s="34"/>
    </row>
    <row r="20" spans="1:8" s="2" customFormat="1" ht="16.899999999999999" customHeight="1">
      <c r="A20" s="33"/>
      <c r="B20" s="34"/>
      <c r="C20" s="223" t="s">
        <v>1</v>
      </c>
      <c r="D20" s="223" t="s">
        <v>654</v>
      </c>
      <c r="E20" s="18" t="s">
        <v>1</v>
      </c>
      <c r="F20" s="224">
        <v>32.1</v>
      </c>
      <c r="G20" s="33"/>
      <c r="H20" s="34"/>
    </row>
    <row r="21" spans="1:8" s="2" customFormat="1" ht="16.899999999999999" customHeight="1">
      <c r="A21" s="33"/>
      <c r="B21" s="34"/>
      <c r="C21" s="223" t="s">
        <v>1</v>
      </c>
      <c r="D21" s="223" t="s">
        <v>655</v>
      </c>
      <c r="E21" s="18" t="s">
        <v>1</v>
      </c>
      <c r="F21" s="224">
        <v>2.2000000000000002</v>
      </c>
      <c r="G21" s="33"/>
      <c r="H21" s="34"/>
    </row>
    <row r="22" spans="1:8" s="2" customFormat="1" ht="16.899999999999999" customHeight="1">
      <c r="A22" s="33"/>
      <c r="B22" s="34"/>
      <c r="C22" s="223" t="s">
        <v>1</v>
      </c>
      <c r="D22" s="223" t="s">
        <v>656</v>
      </c>
      <c r="E22" s="18" t="s">
        <v>1</v>
      </c>
      <c r="F22" s="224">
        <v>4</v>
      </c>
      <c r="G22" s="33"/>
      <c r="H22" s="34"/>
    </row>
    <row r="23" spans="1:8" s="2" customFormat="1" ht="16.899999999999999" customHeight="1">
      <c r="A23" s="33"/>
      <c r="B23" s="34"/>
      <c r="C23" s="223" t="s">
        <v>1</v>
      </c>
      <c r="D23" s="223" t="s">
        <v>657</v>
      </c>
      <c r="E23" s="18" t="s">
        <v>1</v>
      </c>
      <c r="F23" s="224">
        <v>26</v>
      </c>
      <c r="G23" s="33"/>
      <c r="H23" s="34"/>
    </row>
    <row r="24" spans="1:8" s="2" customFormat="1" ht="16.899999999999999" customHeight="1">
      <c r="A24" s="33"/>
      <c r="B24" s="34"/>
      <c r="C24" s="223" t="s">
        <v>306</v>
      </c>
      <c r="D24" s="223" t="s">
        <v>658</v>
      </c>
      <c r="E24" s="18" t="s">
        <v>1</v>
      </c>
      <c r="F24" s="224">
        <v>252.7</v>
      </c>
      <c r="G24" s="33"/>
      <c r="H24" s="34"/>
    </row>
    <row r="25" spans="1:8" s="2" customFormat="1" ht="16.899999999999999" customHeight="1">
      <c r="A25" s="33"/>
      <c r="B25" s="34"/>
      <c r="C25" s="225" t="s">
        <v>3743</v>
      </c>
      <c r="D25" s="33"/>
      <c r="E25" s="33"/>
      <c r="F25" s="33"/>
      <c r="G25" s="33"/>
      <c r="H25" s="34"/>
    </row>
    <row r="26" spans="1:8" s="2" customFormat="1" ht="16.899999999999999" customHeight="1">
      <c r="A26" s="33"/>
      <c r="B26" s="34"/>
      <c r="C26" s="223" t="s">
        <v>643</v>
      </c>
      <c r="D26" s="223" t="s">
        <v>644</v>
      </c>
      <c r="E26" s="18" t="s">
        <v>405</v>
      </c>
      <c r="F26" s="224">
        <v>252.7</v>
      </c>
      <c r="G26" s="33"/>
      <c r="H26" s="34"/>
    </row>
    <row r="27" spans="1:8" s="2" customFormat="1" ht="16.899999999999999" customHeight="1">
      <c r="A27" s="33"/>
      <c r="B27" s="34"/>
      <c r="C27" s="223" t="s">
        <v>660</v>
      </c>
      <c r="D27" s="223" t="s">
        <v>661</v>
      </c>
      <c r="E27" s="18" t="s">
        <v>405</v>
      </c>
      <c r="F27" s="224">
        <v>758.1</v>
      </c>
      <c r="G27" s="33"/>
      <c r="H27" s="34"/>
    </row>
    <row r="28" spans="1:8" s="2" customFormat="1" ht="16.899999999999999" customHeight="1">
      <c r="A28" s="33"/>
      <c r="B28" s="34"/>
      <c r="C28" s="223" t="s">
        <v>665</v>
      </c>
      <c r="D28" s="223" t="s">
        <v>666</v>
      </c>
      <c r="E28" s="18" t="s">
        <v>405</v>
      </c>
      <c r="F28" s="224">
        <v>252.7</v>
      </c>
      <c r="G28" s="33"/>
      <c r="H28" s="34"/>
    </row>
    <row r="29" spans="1:8" s="2" customFormat="1" ht="16.899999999999999" customHeight="1">
      <c r="A29" s="33"/>
      <c r="B29" s="34"/>
      <c r="C29" s="223" t="s">
        <v>880</v>
      </c>
      <c r="D29" s="223" t="s">
        <v>881</v>
      </c>
      <c r="E29" s="18" t="s">
        <v>405</v>
      </c>
      <c r="F29" s="224">
        <v>891.32</v>
      </c>
      <c r="G29" s="33"/>
      <c r="H29" s="34"/>
    </row>
    <row r="30" spans="1:8" s="2" customFormat="1" ht="16.899999999999999" customHeight="1">
      <c r="A30" s="33"/>
      <c r="B30" s="34"/>
      <c r="C30" s="223" t="s">
        <v>1709</v>
      </c>
      <c r="D30" s="223" t="s">
        <v>1710</v>
      </c>
      <c r="E30" s="18" t="s">
        <v>405</v>
      </c>
      <c r="F30" s="224">
        <v>252.7</v>
      </c>
      <c r="G30" s="33"/>
      <c r="H30" s="34"/>
    </row>
    <row r="31" spans="1:8" s="2" customFormat="1" ht="16.899999999999999" customHeight="1">
      <c r="A31" s="33"/>
      <c r="B31" s="34"/>
      <c r="C31" s="223" t="s">
        <v>894</v>
      </c>
      <c r="D31" s="223" t="s">
        <v>895</v>
      </c>
      <c r="E31" s="18" t="s">
        <v>405</v>
      </c>
      <c r="F31" s="224">
        <v>252.7</v>
      </c>
      <c r="G31" s="33"/>
      <c r="H31" s="34"/>
    </row>
    <row r="32" spans="1:8" s="2" customFormat="1" ht="16.899999999999999" customHeight="1">
      <c r="A32" s="33"/>
      <c r="B32" s="34"/>
      <c r="C32" s="219" t="s">
        <v>308</v>
      </c>
      <c r="D32" s="220" t="s">
        <v>1</v>
      </c>
      <c r="E32" s="221" t="s">
        <v>1</v>
      </c>
      <c r="F32" s="222">
        <v>192.3</v>
      </c>
      <c r="G32" s="33"/>
      <c r="H32" s="34"/>
    </row>
    <row r="33" spans="1:8" s="2" customFormat="1" ht="16.899999999999999" customHeight="1">
      <c r="A33" s="33"/>
      <c r="B33" s="34"/>
      <c r="C33" s="223" t="s">
        <v>1</v>
      </c>
      <c r="D33" s="223" t="s">
        <v>861</v>
      </c>
      <c r="E33" s="18" t="s">
        <v>1</v>
      </c>
      <c r="F33" s="224">
        <v>0</v>
      </c>
      <c r="G33" s="33"/>
      <c r="H33" s="34"/>
    </row>
    <row r="34" spans="1:8" s="2" customFormat="1" ht="16.899999999999999" customHeight="1">
      <c r="A34" s="33"/>
      <c r="B34" s="34"/>
      <c r="C34" s="223" t="s">
        <v>1</v>
      </c>
      <c r="D34" s="223" t="s">
        <v>862</v>
      </c>
      <c r="E34" s="18" t="s">
        <v>1</v>
      </c>
      <c r="F34" s="224">
        <v>0</v>
      </c>
      <c r="G34" s="33"/>
      <c r="H34" s="34"/>
    </row>
    <row r="35" spans="1:8" s="2" customFormat="1" ht="16.899999999999999" customHeight="1">
      <c r="A35" s="33"/>
      <c r="B35" s="34"/>
      <c r="C35" s="223" t="s">
        <v>1</v>
      </c>
      <c r="D35" s="223" t="s">
        <v>309</v>
      </c>
      <c r="E35" s="18" t="s">
        <v>1</v>
      </c>
      <c r="F35" s="224">
        <v>192.3</v>
      </c>
      <c r="G35" s="33"/>
      <c r="H35" s="34"/>
    </row>
    <row r="36" spans="1:8" s="2" customFormat="1" ht="16.899999999999999" customHeight="1">
      <c r="A36" s="33"/>
      <c r="B36" s="34"/>
      <c r="C36" s="223" t="s">
        <v>308</v>
      </c>
      <c r="D36" s="223" t="s">
        <v>658</v>
      </c>
      <c r="E36" s="18" t="s">
        <v>1</v>
      </c>
      <c r="F36" s="224">
        <v>192.3</v>
      </c>
      <c r="G36" s="33"/>
      <c r="H36" s="34"/>
    </row>
    <row r="37" spans="1:8" s="2" customFormat="1" ht="16.899999999999999" customHeight="1">
      <c r="A37" s="33"/>
      <c r="B37" s="34"/>
      <c r="C37" s="225" t="s">
        <v>3743</v>
      </c>
      <c r="D37" s="33"/>
      <c r="E37" s="33"/>
      <c r="F37" s="33"/>
      <c r="G37" s="33"/>
      <c r="H37" s="34"/>
    </row>
    <row r="38" spans="1:8" s="2" customFormat="1" ht="16.899999999999999" customHeight="1">
      <c r="A38" s="33"/>
      <c r="B38" s="34"/>
      <c r="C38" s="223" t="s">
        <v>858</v>
      </c>
      <c r="D38" s="223" t="s">
        <v>859</v>
      </c>
      <c r="E38" s="18" t="s">
        <v>405</v>
      </c>
      <c r="F38" s="224">
        <v>244.4</v>
      </c>
      <c r="G38" s="33"/>
      <c r="H38" s="34"/>
    </row>
    <row r="39" spans="1:8" s="2" customFormat="1" ht="16.899999999999999" customHeight="1">
      <c r="A39" s="33"/>
      <c r="B39" s="34"/>
      <c r="C39" s="223" t="s">
        <v>823</v>
      </c>
      <c r="D39" s="223" t="s">
        <v>824</v>
      </c>
      <c r="E39" s="18" t="s">
        <v>405</v>
      </c>
      <c r="F39" s="224">
        <v>488.8</v>
      </c>
      <c r="G39" s="33"/>
      <c r="H39" s="34"/>
    </row>
    <row r="40" spans="1:8" s="2" customFormat="1" ht="16.899999999999999" customHeight="1">
      <c r="A40" s="33"/>
      <c r="B40" s="34"/>
      <c r="C40" s="223" t="s">
        <v>837</v>
      </c>
      <c r="D40" s="223" t="s">
        <v>838</v>
      </c>
      <c r="E40" s="18" t="s">
        <v>405</v>
      </c>
      <c r="F40" s="224">
        <v>460.75900000000001</v>
      </c>
      <c r="G40" s="33"/>
      <c r="H40" s="34"/>
    </row>
    <row r="41" spans="1:8" s="2" customFormat="1" ht="16.899999999999999" customHeight="1">
      <c r="A41" s="33"/>
      <c r="B41" s="34"/>
      <c r="C41" s="223" t="s">
        <v>849</v>
      </c>
      <c r="D41" s="223" t="s">
        <v>850</v>
      </c>
      <c r="E41" s="18" t="s">
        <v>405</v>
      </c>
      <c r="F41" s="224">
        <v>244.4</v>
      </c>
      <c r="G41" s="33"/>
      <c r="H41" s="34"/>
    </row>
    <row r="42" spans="1:8" s="2" customFormat="1" ht="16.899999999999999" customHeight="1">
      <c r="A42" s="33"/>
      <c r="B42" s="34"/>
      <c r="C42" s="223" t="s">
        <v>875</v>
      </c>
      <c r="D42" s="223" t="s">
        <v>876</v>
      </c>
      <c r="E42" s="18" t="s">
        <v>206</v>
      </c>
      <c r="F42" s="224">
        <v>201.4</v>
      </c>
      <c r="G42" s="33"/>
      <c r="H42" s="34"/>
    </row>
    <row r="43" spans="1:8" s="2" customFormat="1" ht="16.899999999999999" customHeight="1">
      <c r="A43" s="33"/>
      <c r="B43" s="34"/>
      <c r="C43" s="223" t="s">
        <v>941</v>
      </c>
      <c r="D43" s="223" t="s">
        <v>942</v>
      </c>
      <c r="E43" s="18" t="s">
        <v>405</v>
      </c>
      <c r="F43" s="224">
        <v>454.9</v>
      </c>
      <c r="G43" s="33"/>
      <c r="H43" s="34"/>
    </row>
    <row r="44" spans="1:8" s="2" customFormat="1" ht="16.899999999999999" customHeight="1">
      <c r="A44" s="33"/>
      <c r="B44" s="34"/>
      <c r="C44" s="223" t="s">
        <v>946</v>
      </c>
      <c r="D44" s="223" t="s">
        <v>947</v>
      </c>
      <c r="E44" s="18" t="s">
        <v>405</v>
      </c>
      <c r="F44" s="224">
        <v>402.8</v>
      </c>
      <c r="G44" s="33"/>
      <c r="H44" s="34"/>
    </row>
    <row r="45" spans="1:8" s="2" customFormat="1" ht="16.899999999999999" customHeight="1">
      <c r="A45" s="33"/>
      <c r="B45" s="34"/>
      <c r="C45" s="223" t="s">
        <v>1435</v>
      </c>
      <c r="D45" s="223" t="s">
        <v>1436</v>
      </c>
      <c r="E45" s="18" t="s">
        <v>405</v>
      </c>
      <c r="F45" s="224">
        <v>402.8</v>
      </c>
      <c r="G45" s="33"/>
      <c r="H45" s="34"/>
    </row>
    <row r="46" spans="1:8" s="2" customFormat="1" ht="16.899999999999999" customHeight="1">
      <c r="A46" s="33"/>
      <c r="B46" s="34"/>
      <c r="C46" s="223" t="s">
        <v>1444</v>
      </c>
      <c r="D46" s="223" t="s">
        <v>1445</v>
      </c>
      <c r="E46" s="18" t="s">
        <v>405</v>
      </c>
      <c r="F46" s="224">
        <v>408.65899999999999</v>
      </c>
      <c r="G46" s="33"/>
      <c r="H46" s="34"/>
    </row>
    <row r="47" spans="1:8" s="2" customFormat="1" ht="16.899999999999999" customHeight="1">
      <c r="A47" s="33"/>
      <c r="B47" s="34"/>
      <c r="C47" s="223" t="s">
        <v>853</v>
      </c>
      <c r="D47" s="223" t="s">
        <v>854</v>
      </c>
      <c r="E47" s="18" t="s">
        <v>206</v>
      </c>
      <c r="F47" s="224">
        <v>14.664</v>
      </c>
      <c r="G47" s="33"/>
      <c r="H47" s="34"/>
    </row>
    <row r="48" spans="1:8" s="2" customFormat="1" ht="16.899999999999999" customHeight="1">
      <c r="A48" s="33"/>
      <c r="B48" s="34"/>
      <c r="C48" s="223" t="s">
        <v>830</v>
      </c>
      <c r="D48" s="223" t="s">
        <v>814</v>
      </c>
      <c r="E48" s="18" t="s">
        <v>405</v>
      </c>
      <c r="F48" s="224">
        <v>244.4</v>
      </c>
      <c r="G48" s="33"/>
      <c r="H48" s="34"/>
    </row>
    <row r="49" spans="1:8" s="2" customFormat="1" ht="16.899999999999999" customHeight="1">
      <c r="A49" s="33"/>
      <c r="B49" s="34"/>
      <c r="C49" s="223" t="s">
        <v>951</v>
      </c>
      <c r="D49" s="223" t="s">
        <v>952</v>
      </c>
      <c r="E49" s="18" t="s">
        <v>405</v>
      </c>
      <c r="F49" s="224">
        <v>402.8</v>
      </c>
      <c r="G49" s="33"/>
      <c r="H49" s="34"/>
    </row>
    <row r="50" spans="1:8" s="2" customFormat="1" ht="16.899999999999999" customHeight="1">
      <c r="A50" s="33"/>
      <c r="B50" s="34"/>
      <c r="C50" s="223" t="s">
        <v>833</v>
      </c>
      <c r="D50" s="223" t="s">
        <v>834</v>
      </c>
      <c r="E50" s="18" t="s">
        <v>405</v>
      </c>
      <c r="F50" s="224">
        <v>244.4</v>
      </c>
      <c r="G50" s="33"/>
      <c r="H50" s="34"/>
    </row>
    <row r="51" spans="1:8" s="2" customFormat="1" ht="16.899999999999999" customHeight="1">
      <c r="A51" s="33"/>
      <c r="B51" s="34"/>
      <c r="C51" s="223" t="s">
        <v>865</v>
      </c>
      <c r="D51" s="223" t="s">
        <v>866</v>
      </c>
      <c r="E51" s="18" t="s">
        <v>405</v>
      </c>
      <c r="F51" s="224">
        <v>244.4</v>
      </c>
      <c r="G51" s="33"/>
      <c r="H51" s="34"/>
    </row>
    <row r="52" spans="1:8" s="2" customFormat="1" ht="16.899999999999999" customHeight="1">
      <c r="A52" s="33"/>
      <c r="B52" s="34"/>
      <c r="C52" s="223" t="s">
        <v>843</v>
      </c>
      <c r="D52" s="223" t="s">
        <v>844</v>
      </c>
      <c r="E52" s="18" t="s">
        <v>405</v>
      </c>
      <c r="F52" s="224">
        <v>537.01499999999999</v>
      </c>
      <c r="G52" s="33"/>
      <c r="H52" s="34"/>
    </row>
    <row r="53" spans="1:8" s="2" customFormat="1" ht="16.899999999999999" customHeight="1">
      <c r="A53" s="33"/>
      <c r="B53" s="34"/>
      <c r="C53" s="219" t="s">
        <v>310</v>
      </c>
      <c r="D53" s="220" t="s">
        <v>1</v>
      </c>
      <c r="E53" s="221" t="s">
        <v>1</v>
      </c>
      <c r="F53" s="222">
        <v>52.1</v>
      </c>
      <c r="G53" s="33"/>
      <c r="H53" s="34"/>
    </row>
    <row r="54" spans="1:8" s="2" customFormat="1" ht="16.899999999999999" customHeight="1">
      <c r="A54" s="33"/>
      <c r="B54" s="34"/>
      <c r="C54" s="223" t="s">
        <v>1</v>
      </c>
      <c r="D54" s="223" t="s">
        <v>863</v>
      </c>
      <c r="E54" s="18" t="s">
        <v>1</v>
      </c>
      <c r="F54" s="224">
        <v>0</v>
      </c>
      <c r="G54" s="33"/>
      <c r="H54" s="34"/>
    </row>
    <row r="55" spans="1:8" s="2" customFormat="1" ht="16.899999999999999" customHeight="1">
      <c r="A55" s="33"/>
      <c r="B55" s="34"/>
      <c r="C55" s="223" t="s">
        <v>1</v>
      </c>
      <c r="D55" s="223" t="s">
        <v>311</v>
      </c>
      <c r="E55" s="18" t="s">
        <v>1</v>
      </c>
      <c r="F55" s="224">
        <v>52.1</v>
      </c>
      <c r="G55" s="33"/>
      <c r="H55" s="34"/>
    </row>
    <row r="56" spans="1:8" s="2" customFormat="1" ht="16.899999999999999" customHeight="1">
      <c r="A56" s="33"/>
      <c r="B56" s="34"/>
      <c r="C56" s="223" t="s">
        <v>310</v>
      </c>
      <c r="D56" s="223" t="s">
        <v>658</v>
      </c>
      <c r="E56" s="18" t="s">
        <v>1</v>
      </c>
      <c r="F56" s="224">
        <v>52.1</v>
      </c>
      <c r="G56" s="33"/>
      <c r="H56" s="34"/>
    </row>
    <row r="57" spans="1:8" s="2" customFormat="1" ht="16.899999999999999" customHeight="1">
      <c r="A57" s="33"/>
      <c r="B57" s="34"/>
      <c r="C57" s="225" t="s">
        <v>3743</v>
      </c>
      <c r="D57" s="33"/>
      <c r="E57" s="33"/>
      <c r="F57" s="33"/>
      <c r="G57" s="33"/>
      <c r="H57" s="34"/>
    </row>
    <row r="58" spans="1:8" s="2" customFormat="1" ht="16.899999999999999" customHeight="1">
      <c r="A58" s="33"/>
      <c r="B58" s="34"/>
      <c r="C58" s="223" t="s">
        <v>858</v>
      </c>
      <c r="D58" s="223" t="s">
        <v>859</v>
      </c>
      <c r="E58" s="18" t="s">
        <v>405</v>
      </c>
      <c r="F58" s="224">
        <v>244.4</v>
      </c>
      <c r="G58" s="33"/>
      <c r="H58" s="34"/>
    </row>
    <row r="59" spans="1:8" s="2" customFormat="1" ht="16.899999999999999" customHeight="1">
      <c r="A59" s="33"/>
      <c r="B59" s="34"/>
      <c r="C59" s="223" t="s">
        <v>823</v>
      </c>
      <c r="D59" s="223" t="s">
        <v>824</v>
      </c>
      <c r="E59" s="18" t="s">
        <v>405</v>
      </c>
      <c r="F59" s="224">
        <v>488.8</v>
      </c>
      <c r="G59" s="33"/>
      <c r="H59" s="34"/>
    </row>
    <row r="60" spans="1:8" s="2" customFormat="1" ht="16.899999999999999" customHeight="1">
      <c r="A60" s="33"/>
      <c r="B60" s="34"/>
      <c r="C60" s="223" t="s">
        <v>837</v>
      </c>
      <c r="D60" s="223" t="s">
        <v>838</v>
      </c>
      <c r="E60" s="18" t="s">
        <v>405</v>
      </c>
      <c r="F60" s="224">
        <v>460.75900000000001</v>
      </c>
      <c r="G60" s="33"/>
      <c r="H60" s="34"/>
    </row>
    <row r="61" spans="1:8" s="2" customFormat="1" ht="16.899999999999999" customHeight="1">
      <c r="A61" s="33"/>
      <c r="B61" s="34"/>
      <c r="C61" s="223" t="s">
        <v>849</v>
      </c>
      <c r="D61" s="223" t="s">
        <v>850</v>
      </c>
      <c r="E61" s="18" t="s">
        <v>405</v>
      </c>
      <c r="F61" s="224">
        <v>244.4</v>
      </c>
      <c r="G61" s="33"/>
      <c r="H61" s="34"/>
    </row>
    <row r="62" spans="1:8" s="2" customFormat="1" ht="16.899999999999999" customHeight="1">
      <c r="A62" s="33"/>
      <c r="B62" s="34"/>
      <c r="C62" s="223" t="s">
        <v>941</v>
      </c>
      <c r="D62" s="223" t="s">
        <v>942</v>
      </c>
      <c r="E62" s="18" t="s">
        <v>405</v>
      </c>
      <c r="F62" s="224">
        <v>454.9</v>
      </c>
      <c r="G62" s="33"/>
      <c r="H62" s="34"/>
    </row>
    <row r="63" spans="1:8" s="2" customFormat="1" ht="16.899999999999999" customHeight="1">
      <c r="A63" s="33"/>
      <c r="B63" s="34"/>
      <c r="C63" s="223" t="s">
        <v>1439</v>
      </c>
      <c r="D63" s="223" t="s">
        <v>1440</v>
      </c>
      <c r="E63" s="18" t="s">
        <v>405</v>
      </c>
      <c r="F63" s="224">
        <v>180.8</v>
      </c>
      <c r="G63" s="33"/>
      <c r="H63" s="34"/>
    </row>
    <row r="64" spans="1:8" s="2" customFormat="1" ht="16.899999999999999" customHeight="1">
      <c r="A64" s="33"/>
      <c r="B64" s="34"/>
      <c r="C64" s="223" t="s">
        <v>1577</v>
      </c>
      <c r="D64" s="223" t="s">
        <v>1578</v>
      </c>
      <c r="E64" s="18" t="s">
        <v>405</v>
      </c>
      <c r="F64" s="224">
        <v>52.1</v>
      </c>
      <c r="G64" s="33"/>
      <c r="H64" s="34"/>
    </row>
    <row r="65" spans="1:8" s="2" customFormat="1" ht="16.899999999999999" customHeight="1">
      <c r="A65" s="33"/>
      <c r="B65" s="34"/>
      <c r="C65" s="223" t="s">
        <v>853</v>
      </c>
      <c r="D65" s="223" t="s">
        <v>854</v>
      </c>
      <c r="E65" s="18" t="s">
        <v>206</v>
      </c>
      <c r="F65" s="224">
        <v>14.664</v>
      </c>
      <c r="G65" s="33"/>
      <c r="H65" s="34"/>
    </row>
    <row r="66" spans="1:8" s="2" customFormat="1" ht="16.899999999999999" customHeight="1">
      <c r="A66" s="33"/>
      <c r="B66" s="34"/>
      <c r="C66" s="223" t="s">
        <v>830</v>
      </c>
      <c r="D66" s="223" t="s">
        <v>814</v>
      </c>
      <c r="E66" s="18" t="s">
        <v>405</v>
      </c>
      <c r="F66" s="224">
        <v>244.4</v>
      </c>
      <c r="G66" s="33"/>
      <c r="H66" s="34"/>
    </row>
    <row r="67" spans="1:8" s="2" customFormat="1" ht="16.899999999999999" customHeight="1">
      <c r="A67" s="33"/>
      <c r="B67" s="34"/>
      <c r="C67" s="223" t="s">
        <v>833</v>
      </c>
      <c r="D67" s="223" t="s">
        <v>834</v>
      </c>
      <c r="E67" s="18" t="s">
        <v>405</v>
      </c>
      <c r="F67" s="224">
        <v>244.4</v>
      </c>
      <c r="G67" s="33"/>
      <c r="H67" s="34"/>
    </row>
    <row r="68" spans="1:8" s="2" customFormat="1" ht="16.899999999999999" customHeight="1">
      <c r="A68" s="33"/>
      <c r="B68" s="34"/>
      <c r="C68" s="223" t="s">
        <v>865</v>
      </c>
      <c r="D68" s="223" t="s">
        <v>866</v>
      </c>
      <c r="E68" s="18" t="s">
        <v>405</v>
      </c>
      <c r="F68" s="224">
        <v>244.4</v>
      </c>
      <c r="G68" s="33"/>
      <c r="H68" s="34"/>
    </row>
    <row r="69" spans="1:8" s="2" customFormat="1" ht="16.899999999999999" customHeight="1">
      <c r="A69" s="33"/>
      <c r="B69" s="34"/>
      <c r="C69" s="223" t="s">
        <v>843</v>
      </c>
      <c r="D69" s="223" t="s">
        <v>844</v>
      </c>
      <c r="E69" s="18" t="s">
        <v>405</v>
      </c>
      <c r="F69" s="224">
        <v>537.01499999999999</v>
      </c>
      <c r="G69" s="33"/>
      <c r="H69" s="34"/>
    </row>
    <row r="70" spans="1:8" s="2" customFormat="1" ht="16.899999999999999" customHeight="1">
      <c r="A70" s="33"/>
      <c r="B70" s="34"/>
      <c r="C70" s="219" t="s">
        <v>312</v>
      </c>
      <c r="D70" s="220" t="s">
        <v>1</v>
      </c>
      <c r="E70" s="221" t="s">
        <v>1</v>
      </c>
      <c r="F70" s="222">
        <v>5.859</v>
      </c>
      <c r="G70" s="33"/>
      <c r="H70" s="34"/>
    </row>
    <row r="71" spans="1:8" s="2" customFormat="1" ht="16.899999999999999" customHeight="1">
      <c r="A71" s="33"/>
      <c r="B71" s="34"/>
      <c r="C71" s="223" t="s">
        <v>1</v>
      </c>
      <c r="D71" s="223" t="s">
        <v>840</v>
      </c>
      <c r="E71" s="18" t="s">
        <v>1</v>
      </c>
      <c r="F71" s="224">
        <v>0</v>
      </c>
      <c r="G71" s="33"/>
      <c r="H71" s="34"/>
    </row>
    <row r="72" spans="1:8" s="2" customFormat="1" ht="16.899999999999999" customHeight="1">
      <c r="A72" s="33"/>
      <c r="B72" s="34"/>
      <c r="C72" s="223" t="s">
        <v>1</v>
      </c>
      <c r="D72" s="223" t="s">
        <v>313</v>
      </c>
      <c r="E72" s="18" t="s">
        <v>1</v>
      </c>
      <c r="F72" s="224">
        <v>5.859</v>
      </c>
      <c r="G72" s="33"/>
      <c r="H72" s="34"/>
    </row>
    <row r="73" spans="1:8" s="2" customFormat="1" ht="16.899999999999999" customHeight="1">
      <c r="A73" s="33"/>
      <c r="B73" s="34"/>
      <c r="C73" s="223" t="s">
        <v>312</v>
      </c>
      <c r="D73" s="223" t="s">
        <v>658</v>
      </c>
      <c r="E73" s="18" t="s">
        <v>1</v>
      </c>
      <c r="F73" s="224">
        <v>5.859</v>
      </c>
      <c r="G73" s="33"/>
      <c r="H73" s="34"/>
    </row>
    <row r="74" spans="1:8" s="2" customFormat="1" ht="16.899999999999999" customHeight="1">
      <c r="A74" s="33"/>
      <c r="B74" s="34"/>
      <c r="C74" s="225" t="s">
        <v>3743</v>
      </c>
      <c r="D74" s="33"/>
      <c r="E74" s="33"/>
      <c r="F74" s="33"/>
      <c r="G74" s="33"/>
      <c r="H74" s="34"/>
    </row>
    <row r="75" spans="1:8" s="2" customFormat="1" ht="16.899999999999999" customHeight="1">
      <c r="A75" s="33"/>
      <c r="B75" s="34"/>
      <c r="C75" s="223" t="s">
        <v>837</v>
      </c>
      <c r="D75" s="223" t="s">
        <v>838</v>
      </c>
      <c r="E75" s="18" t="s">
        <v>405</v>
      </c>
      <c r="F75" s="224">
        <v>460.75900000000001</v>
      </c>
      <c r="G75" s="33"/>
      <c r="H75" s="34"/>
    </row>
    <row r="76" spans="1:8" s="2" customFormat="1" ht="16.899999999999999" customHeight="1">
      <c r="A76" s="33"/>
      <c r="B76" s="34"/>
      <c r="C76" s="223" t="s">
        <v>1444</v>
      </c>
      <c r="D76" s="223" t="s">
        <v>1445</v>
      </c>
      <c r="E76" s="18" t="s">
        <v>405</v>
      </c>
      <c r="F76" s="224">
        <v>408.65899999999999</v>
      </c>
      <c r="G76" s="33"/>
      <c r="H76" s="34"/>
    </row>
    <row r="77" spans="1:8" s="2" customFormat="1" ht="16.899999999999999" customHeight="1">
      <c r="A77" s="33"/>
      <c r="B77" s="34"/>
      <c r="C77" s="223" t="s">
        <v>843</v>
      </c>
      <c r="D77" s="223" t="s">
        <v>844</v>
      </c>
      <c r="E77" s="18" t="s">
        <v>405</v>
      </c>
      <c r="F77" s="224">
        <v>537.01499999999999</v>
      </c>
      <c r="G77" s="33"/>
      <c r="H77" s="34"/>
    </row>
    <row r="78" spans="1:8" s="2" customFormat="1" ht="16.899999999999999" customHeight="1">
      <c r="A78" s="33"/>
      <c r="B78" s="34"/>
      <c r="C78" s="219" t="s">
        <v>314</v>
      </c>
      <c r="D78" s="220" t="s">
        <v>1</v>
      </c>
      <c r="E78" s="221" t="s">
        <v>1</v>
      </c>
      <c r="F78" s="222">
        <v>210.5</v>
      </c>
      <c r="G78" s="33"/>
      <c r="H78" s="34"/>
    </row>
    <row r="79" spans="1:8" s="2" customFormat="1" ht="16.899999999999999" customHeight="1">
      <c r="A79" s="33"/>
      <c r="B79" s="34"/>
      <c r="C79" s="223" t="s">
        <v>1</v>
      </c>
      <c r="D79" s="223" t="s">
        <v>841</v>
      </c>
      <c r="E79" s="18" t="s">
        <v>1</v>
      </c>
      <c r="F79" s="224">
        <v>0</v>
      </c>
      <c r="G79" s="33"/>
      <c r="H79" s="34"/>
    </row>
    <row r="80" spans="1:8" s="2" customFormat="1" ht="16.899999999999999" customHeight="1">
      <c r="A80" s="33"/>
      <c r="B80" s="34"/>
      <c r="C80" s="223" t="s">
        <v>1</v>
      </c>
      <c r="D80" s="223" t="s">
        <v>315</v>
      </c>
      <c r="E80" s="18" t="s">
        <v>1</v>
      </c>
      <c r="F80" s="224">
        <v>210.5</v>
      </c>
      <c r="G80" s="33"/>
      <c r="H80" s="34"/>
    </row>
    <row r="81" spans="1:8" s="2" customFormat="1" ht="16.899999999999999" customHeight="1">
      <c r="A81" s="33"/>
      <c r="B81" s="34"/>
      <c r="C81" s="223" t="s">
        <v>314</v>
      </c>
      <c r="D81" s="223" t="s">
        <v>658</v>
      </c>
      <c r="E81" s="18" t="s">
        <v>1</v>
      </c>
      <c r="F81" s="224">
        <v>210.5</v>
      </c>
      <c r="G81" s="33"/>
      <c r="H81" s="34"/>
    </row>
    <row r="82" spans="1:8" s="2" customFormat="1" ht="16.899999999999999" customHeight="1">
      <c r="A82" s="33"/>
      <c r="B82" s="34"/>
      <c r="C82" s="225" t="s">
        <v>3743</v>
      </c>
      <c r="D82" s="33"/>
      <c r="E82" s="33"/>
      <c r="F82" s="33"/>
      <c r="G82" s="33"/>
      <c r="H82" s="34"/>
    </row>
    <row r="83" spans="1:8" s="2" customFormat="1" ht="16.899999999999999" customHeight="1">
      <c r="A83" s="33"/>
      <c r="B83" s="34"/>
      <c r="C83" s="223" t="s">
        <v>837</v>
      </c>
      <c r="D83" s="223" t="s">
        <v>838</v>
      </c>
      <c r="E83" s="18" t="s">
        <v>405</v>
      </c>
      <c r="F83" s="224">
        <v>460.75900000000001</v>
      </c>
      <c r="G83" s="33"/>
      <c r="H83" s="34"/>
    </row>
    <row r="84" spans="1:8" s="2" customFormat="1" ht="16.899999999999999" customHeight="1">
      <c r="A84" s="33"/>
      <c r="B84" s="34"/>
      <c r="C84" s="223" t="s">
        <v>875</v>
      </c>
      <c r="D84" s="223" t="s">
        <v>876</v>
      </c>
      <c r="E84" s="18" t="s">
        <v>206</v>
      </c>
      <c r="F84" s="224">
        <v>201.4</v>
      </c>
      <c r="G84" s="33"/>
      <c r="H84" s="34"/>
    </row>
    <row r="85" spans="1:8" s="2" customFormat="1" ht="16.899999999999999" customHeight="1">
      <c r="A85" s="33"/>
      <c r="B85" s="34"/>
      <c r="C85" s="223" t="s">
        <v>941</v>
      </c>
      <c r="D85" s="223" t="s">
        <v>942</v>
      </c>
      <c r="E85" s="18" t="s">
        <v>405</v>
      </c>
      <c r="F85" s="224">
        <v>454.9</v>
      </c>
      <c r="G85" s="33"/>
      <c r="H85" s="34"/>
    </row>
    <row r="86" spans="1:8" s="2" customFormat="1" ht="16.899999999999999" customHeight="1">
      <c r="A86" s="33"/>
      <c r="B86" s="34"/>
      <c r="C86" s="223" t="s">
        <v>946</v>
      </c>
      <c r="D86" s="223" t="s">
        <v>947</v>
      </c>
      <c r="E86" s="18" t="s">
        <v>405</v>
      </c>
      <c r="F86" s="224">
        <v>402.8</v>
      </c>
      <c r="G86" s="33"/>
      <c r="H86" s="34"/>
    </row>
    <row r="87" spans="1:8" s="2" customFormat="1" ht="16.899999999999999" customHeight="1">
      <c r="A87" s="33"/>
      <c r="B87" s="34"/>
      <c r="C87" s="223" t="s">
        <v>1435</v>
      </c>
      <c r="D87" s="223" t="s">
        <v>1436</v>
      </c>
      <c r="E87" s="18" t="s">
        <v>405</v>
      </c>
      <c r="F87" s="224">
        <v>402.8</v>
      </c>
      <c r="G87" s="33"/>
      <c r="H87" s="34"/>
    </row>
    <row r="88" spans="1:8" s="2" customFormat="1" ht="16.899999999999999" customHeight="1">
      <c r="A88" s="33"/>
      <c r="B88" s="34"/>
      <c r="C88" s="223" t="s">
        <v>1444</v>
      </c>
      <c r="D88" s="223" t="s">
        <v>1445</v>
      </c>
      <c r="E88" s="18" t="s">
        <v>405</v>
      </c>
      <c r="F88" s="224">
        <v>408.65899999999999</v>
      </c>
      <c r="G88" s="33"/>
      <c r="H88" s="34"/>
    </row>
    <row r="89" spans="1:8" s="2" customFormat="1" ht="16.899999999999999" customHeight="1">
      <c r="A89" s="33"/>
      <c r="B89" s="34"/>
      <c r="C89" s="223" t="s">
        <v>951</v>
      </c>
      <c r="D89" s="223" t="s">
        <v>952</v>
      </c>
      <c r="E89" s="18" t="s">
        <v>405</v>
      </c>
      <c r="F89" s="224">
        <v>402.8</v>
      </c>
      <c r="G89" s="33"/>
      <c r="H89" s="34"/>
    </row>
    <row r="90" spans="1:8" s="2" customFormat="1" ht="16.899999999999999" customHeight="1">
      <c r="A90" s="33"/>
      <c r="B90" s="34"/>
      <c r="C90" s="223" t="s">
        <v>843</v>
      </c>
      <c r="D90" s="223" t="s">
        <v>844</v>
      </c>
      <c r="E90" s="18" t="s">
        <v>405</v>
      </c>
      <c r="F90" s="224">
        <v>537.01499999999999</v>
      </c>
      <c r="G90" s="33"/>
      <c r="H90" s="34"/>
    </row>
    <row r="91" spans="1:8" s="2" customFormat="1" ht="16.899999999999999" customHeight="1">
      <c r="A91" s="33"/>
      <c r="B91" s="34"/>
      <c r="C91" s="219" t="s">
        <v>300</v>
      </c>
      <c r="D91" s="220" t="s">
        <v>1</v>
      </c>
      <c r="E91" s="221" t="s">
        <v>1</v>
      </c>
      <c r="F91" s="222">
        <v>44.3</v>
      </c>
      <c r="G91" s="33"/>
      <c r="H91" s="34"/>
    </row>
    <row r="92" spans="1:8" s="2" customFormat="1" ht="16.899999999999999" customHeight="1">
      <c r="A92" s="33"/>
      <c r="B92" s="34"/>
      <c r="C92" s="223" t="s">
        <v>1</v>
      </c>
      <c r="D92" s="223" t="s">
        <v>1636</v>
      </c>
      <c r="E92" s="18" t="s">
        <v>1</v>
      </c>
      <c r="F92" s="224">
        <v>0</v>
      </c>
      <c r="G92" s="33"/>
      <c r="H92" s="34"/>
    </row>
    <row r="93" spans="1:8" s="2" customFormat="1" ht="16.899999999999999" customHeight="1">
      <c r="A93" s="33"/>
      <c r="B93" s="34"/>
      <c r="C93" s="223" t="s">
        <v>1</v>
      </c>
      <c r="D93" s="223" t="s">
        <v>1637</v>
      </c>
      <c r="E93" s="18" t="s">
        <v>1</v>
      </c>
      <c r="F93" s="224">
        <v>2.6</v>
      </c>
      <c r="G93" s="33"/>
      <c r="H93" s="34"/>
    </row>
    <row r="94" spans="1:8" s="2" customFormat="1" ht="16.899999999999999" customHeight="1">
      <c r="A94" s="33"/>
      <c r="B94" s="34"/>
      <c r="C94" s="223" t="s">
        <v>1</v>
      </c>
      <c r="D94" s="223" t="s">
        <v>1638</v>
      </c>
      <c r="E94" s="18" t="s">
        <v>1</v>
      </c>
      <c r="F94" s="224">
        <v>5.2</v>
      </c>
      <c r="G94" s="33"/>
      <c r="H94" s="34"/>
    </row>
    <row r="95" spans="1:8" s="2" customFormat="1" ht="16.899999999999999" customHeight="1">
      <c r="A95" s="33"/>
      <c r="B95" s="34"/>
      <c r="C95" s="223" t="s">
        <v>1</v>
      </c>
      <c r="D95" s="223" t="s">
        <v>1639</v>
      </c>
      <c r="E95" s="18" t="s">
        <v>1</v>
      </c>
      <c r="F95" s="224">
        <v>31.3</v>
      </c>
      <c r="G95" s="33"/>
      <c r="H95" s="34"/>
    </row>
    <row r="96" spans="1:8" s="2" customFormat="1" ht="16.899999999999999" customHeight="1">
      <c r="A96" s="33"/>
      <c r="B96" s="34"/>
      <c r="C96" s="223" t="s">
        <v>1</v>
      </c>
      <c r="D96" s="223" t="s">
        <v>1640</v>
      </c>
      <c r="E96" s="18" t="s">
        <v>1</v>
      </c>
      <c r="F96" s="224">
        <v>2.2999999999999998</v>
      </c>
      <c r="G96" s="33"/>
      <c r="H96" s="34"/>
    </row>
    <row r="97" spans="1:8" s="2" customFormat="1" ht="16.899999999999999" customHeight="1">
      <c r="A97" s="33"/>
      <c r="B97" s="34"/>
      <c r="C97" s="223" t="s">
        <v>1</v>
      </c>
      <c r="D97" s="223" t="s">
        <v>1641</v>
      </c>
      <c r="E97" s="18" t="s">
        <v>1</v>
      </c>
      <c r="F97" s="224">
        <v>2.9</v>
      </c>
      <c r="G97" s="33"/>
      <c r="H97" s="34"/>
    </row>
    <row r="98" spans="1:8" s="2" customFormat="1" ht="16.899999999999999" customHeight="1">
      <c r="A98" s="33"/>
      <c r="B98" s="34"/>
      <c r="C98" s="223" t="s">
        <v>300</v>
      </c>
      <c r="D98" s="223" t="s">
        <v>658</v>
      </c>
      <c r="E98" s="18" t="s">
        <v>1</v>
      </c>
      <c r="F98" s="224">
        <v>44.3</v>
      </c>
      <c r="G98" s="33"/>
      <c r="H98" s="34"/>
    </row>
    <row r="99" spans="1:8" s="2" customFormat="1" ht="16.899999999999999" customHeight="1">
      <c r="A99" s="33"/>
      <c r="B99" s="34"/>
      <c r="C99" s="225" t="s">
        <v>3743</v>
      </c>
      <c r="D99" s="33"/>
      <c r="E99" s="33"/>
      <c r="F99" s="33"/>
      <c r="G99" s="33"/>
      <c r="H99" s="34"/>
    </row>
    <row r="100" spans="1:8" s="2" customFormat="1" ht="16.899999999999999" customHeight="1">
      <c r="A100" s="33"/>
      <c r="B100" s="34"/>
      <c r="C100" s="223" t="s">
        <v>1633</v>
      </c>
      <c r="D100" s="223" t="s">
        <v>1634</v>
      </c>
      <c r="E100" s="18" t="s">
        <v>405</v>
      </c>
      <c r="F100" s="224">
        <v>44.3</v>
      </c>
      <c r="G100" s="33"/>
      <c r="H100" s="34"/>
    </row>
    <row r="101" spans="1:8" s="2" customFormat="1" ht="16.899999999999999" customHeight="1">
      <c r="A101" s="33"/>
      <c r="B101" s="34"/>
      <c r="C101" s="223" t="s">
        <v>617</v>
      </c>
      <c r="D101" s="223" t="s">
        <v>618</v>
      </c>
      <c r="E101" s="18" t="s">
        <v>206</v>
      </c>
      <c r="F101" s="224">
        <v>6.202</v>
      </c>
      <c r="G101" s="33"/>
      <c r="H101" s="34"/>
    </row>
    <row r="102" spans="1:8" s="2" customFormat="1" ht="16.899999999999999" customHeight="1">
      <c r="A102" s="33"/>
      <c r="B102" s="34"/>
      <c r="C102" s="223" t="s">
        <v>628</v>
      </c>
      <c r="D102" s="223" t="s">
        <v>629</v>
      </c>
      <c r="E102" s="18" t="s">
        <v>206</v>
      </c>
      <c r="F102" s="224">
        <v>6.202</v>
      </c>
      <c r="G102" s="33"/>
      <c r="H102" s="34"/>
    </row>
    <row r="103" spans="1:8" s="2" customFormat="1" ht="16.899999999999999" customHeight="1">
      <c r="A103" s="33"/>
      <c r="B103" s="34"/>
      <c r="C103" s="223" t="s">
        <v>636</v>
      </c>
      <c r="D103" s="223" t="s">
        <v>637</v>
      </c>
      <c r="E103" s="18" t="s">
        <v>215</v>
      </c>
      <c r="F103" s="224">
        <v>0.749</v>
      </c>
      <c r="G103" s="33"/>
      <c r="H103" s="34"/>
    </row>
    <row r="104" spans="1:8" s="2" customFormat="1" ht="16.899999999999999" customHeight="1">
      <c r="A104" s="33"/>
      <c r="B104" s="34"/>
      <c r="C104" s="219" t="s">
        <v>3744</v>
      </c>
      <c r="D104" s="220" t="s">
        <v>1</v>
      </c>
      <c r="E104" s="221" t="s">
        <v>1</v>
      </c>
      <c r="F104" s="222">
        <v>252.7</v>
      </c>
      <c r="G104" s="33"/>
      <c r="H104" s="34"/>
    </row>
    <row r="105" spans="1:8" s="2" customFormat="1" ht="16.899999999999999" customHeight="1">
      <c r="A105" s="33"/>
      <c r="B105" s="34"/>
      <c r="C105" s="223" t="s">
        <v>1</v>
      </c>
      <c r="D105" s="223" t="s">
        <v>646</v>
      </c>
      <c r="E105" s="18" t="s">
        <v>1</v>
      </c>
      <c r="F105" s="224">
        <v>0</v>
      </c>
      <c r="G105" s="33"/>
      <c r="H105" s="34"/>
    </row>
    <row r="106" spans="1:8" s="2" customFormat="1" ht="16.899999999999999" customHeight="1">
      <c r="A106" s="33"/>
      <c r="B106" s="34"/>
      <c r="C106" s="223" t="s">
        <v>1</v>
      </c>
      <c r="D106" s="223" t="s">
        <v>647</v>
      </c>
      <c r="E106" s="18" t="s">
        <v>1</v>
      </c>
      <c r="F106" s="224">
        <v>12.6</v>
      </c>
      <c r="G106" s="33"/>
      <c r="H106" s="34"/>
    </row>
    <row r="107" spans="1:8" s="2" customFormat="1" ht="16.899999999999999" customHeight="1">
      <c r="A107" s="33"/>
      <c r="B107" s="34"/>
      <c r="C107" s="223" t="s">
        <v>1</v>
      </c>
      <c r="D107" s="223" t="s">
        <v>648</v>
      </c>
      <c r="E107" s="18" t="s">
        <v>1</v>
      </c>
      <c r="F107" s="224">
        <v>122.4</v>
      </c>
      <c r="G107" s="33"/>
      <c r="H107" s="34"/>
    </row>
    <row r="108" spans="1:8" s="2" customFormat="1" ht="16.899999999999999" customHeight="1">
      <c r="A108" s="33"/>
      <c r="B108" s="34"/>
      <c r="C108" s="223" t="s">
        <v>1</v>
      </c>
      <c r="D108" s="223" t="s">
        <v>649</v>
      </c>
      <c r="E108" s="18" t="s">
        <v>1</v>
      </c>
      <c r="F108" s="224">
        <v>11.2</v>
      </c>
      <c r="G108" s="33"/>
      <c r="H108" s="34"/>
    </row>
    <row r="109" spans="1:8" s="2" customFormat="1" ht="16.899999999999999" customHeight="1">
      <c r="A109" s="33"/>
      <c r="B109" s="34"/>
      <c r="C109" s="223" t="s">
        <v>1</v>
      </c>
      <c r="D109" s="223" t="s">
        <v>650</v>
      </c>
      <c r="E109" s="18" t="s">
        <v>1</v>
      </c>
      <c r="F109" s="224">
        <v>10.199999999999999</v>
      </c>
      <c r="G109" s="33"/>
      <c r="H109" s="34"/>
    </row>
    <row r="110" spans="1:8" s="2" customFormat="1" ht="16.899999999999999" customHeight="1">
      <c r="A110" s="33"/>
      <c r="B110" s="34"/>
      <c r="C110" s="223" t="s">
        <v>1</v>
      </c>
      <c r="D110" s="223" t="s">
        <v>651</v>
      </c>
      <c r="E110" s="18" t="s">
        <v>1</v>
      </c>
      <c r="F110" s="224">
        <v>10</v>
      </c>
      <c r="G110" s="33"/>
      <c r="H110" s="34"/>
    </row>
    <row r="111" spans="1:8" s="2" customFormat="1" ht="16.899999999999999" customHeight="1">
      <c r="A111" s="33"/>
      <c r="B111" s="34"/>
      <c r="C111" s="223" t="s">
        <v>1</v>
      </c>
      <c r="D111" s="223" t="s">
        <v>652</v>
      </c>
      <c r="E111" s="18" t="s">
        <v>1</v>
      </c>
      <c r="F111" s="224">
        <v>11.2</v>
      </c>
      <c r="G111" s="33"/>
      <c r="H111" s="34"/>
    </row>
    <row r="112" spans="1:8" s="2" customFormat="1" ht="16.899999999999999" customHeight="1">
      <c r="A112" s="33"/>
      <c r="B112" s="34"/>
      <c r="C112" s="223" t="s">
        <v>1</v>
      </c>
      <c r="D112" s="223" t="s">
        <v>653</v>
      </c>
      <c r="E112" s="18" t="s">
        <v>1</v>
      </c>
      <c r="F112" s="224">
        <v>10.8</v>
      </c>
      <c r="G112" s="33"/>
      <c r="H112" s="34"/>
    </row>
    <row r="113" spans="1:8" s="2" customFormat="1" ht="16.899999999999999" customHeight="1">
      <c r="A113" s="33"/>
      <c r="B113" s="34"/>
      <c r="C113" s="223" t="s">
        <v>1</v>
      </c>
      <c r="D113" s="223" t="s">
        <v>654</v>
      </c>
      <c r="E113" s="18" t="s">
        <v>1</v>
      </c>
      <c r="F113" s="224">
        <v>32.1</v>
      </c>
      <c r="G113" s="33"/>
      <c r="H113" s="34"/>
    </row>
    <row r="114" spans="1:8" s="2" customFormat="1" ht="16.899999999999999" customHeight="1">
      <c r="A114" s="33"/>
      <c r="B114" s="34"/>
      <c r="C114" s="223" t="s">
        <v>1</v>
      </c>
      <c r="D114" s="223" t="s">
        <v>655</v>
      </c>
      <c r="E114" s="18" t="s">
        <v>1</v>
      </c>
      <c r="F114" s="224">
        <v>2.2000000000000002</v>
      </c>
      <c r="G114" s="33"/>
      <c r="H114" s="34"/>
    </row>
    <row r="115" spans="1:8" s="2" customFormat="1" ht="16.899999999999999" customHeight="1">
      <c r="A115" s="33"/>
      <c r="B115" s="34"/>
      <c r="C115" s="223" t="s">
        <v>1</v>
      </c>
      <c r="D115" s="223" t="s">
        <v>656</v>
      </c>
      <c r="E115" s="18" t="s">
        <v>1</v>
      </c>
      <c r="F115" s="224">
        <v>4</v>
      </c>
      <c r="G115" s="33"/>
      <c r="H115" s="34"/>
    </row>
    <row r="116" spans="1:8" s="2" customFormat="1" ht="16.899999999999999" customHeight="1">
      <c r="A116" s="33"/>
      <c r="B116" s="34"/>
      <c r="C116" s="223" t="s">
        <v>1</v>
      </c>
      <c r="D116" s="223" t="s">
        <v>657</v>
      </c>
      <c r="E116" s="18" t="s">
        <v>1</v>
      </c>
      <c r="F116" s="224">
        <v>26</v>
      </c>
      <c r="G116" s="33"/>
      <c r="H116" s="34"/>
    </row>
    <row r="117" spans="1:8" s="2" customFormat="1" ht="16.899999999999999" customHeight="1">
      <c r="A117" s="33"/>
      <c r="B117" s="34"/>
      <c r="C117" s="223" t="s">
        <v>3744</v>
      </c>
      <c r="D117" s="223" t="s">
        <v>658</v>
      </c>
      <c r="E117" s="18" t="s">
        <v>1</v>
      </c>
      <c r="F117" s="224">
        <v>252.7</v>
      </c>
      <c r="G117" s="33"/>
      <c r="H117" s="34"/>
    </row>
    <row r="118" spans="1:8" s="2" customFormat="1" ht="16.899999999999999" customHeight="1">
      <c r="A118" s="33"/>
      <c r="B118" s="34"/>
      <c r="C118" s="219" t="s">
        <v>302</v>
      </c>
      <c r="D118" s="220" t="s">
        <v>1</v>
      </c>
      <c r="E118" s="221" t="s">
        <v>1</v>
      </c>
      <c r="F118" s="222">
        <v>108.4</v>
      </c>
      <c r="G118" s="33"/>
      <c r="H118" s="34"/>
    </row>
    <row r="119" spans="1:8" s="2" customFormat="1" ht="16.899999999999999" customHeight="1">
      <c r="A119" s="33"/>
      <c r="B119" s="34"/>
      <c r="C119" s="223" t="s">
        <v>1</v>
      </c>
      <c r="D119" s="223" t="s">
        <v>1622</v>
      </c>
      <c r="E119" s="18" t="s">
        <v>1</v>
      </c>
      <c r="F119" s="224">
        <v>0</v>
      </c>
      <c r="G119" s="33"/>
      <c r="H119" s="34"/>
    </row>
    <row r="120" spans="1:8" s="2" customFormat="1" ht="16.899999999999999" customHeight="1">
      <c r="A120" s="33"/>
      <c r="B120" s="34"/>
      <c r="C120" s="223" t="s">
        <v>1</v>
      </c>
      <c r="D120" s="223" t="s">
        <v>1623</v>
      </c>
      <c r="E120" s="18" t="s">
        <v>1</v>
      </c>
      <c r="F120" s="224">
        <v>16.7</v>
      </c>
      <c r="G120" s="33"/>
      <c r="H120" s="34"/>
    </row>
    <row r="121" spans="1:8" s="2" customFormat="1" ht="16.899999999999999" customHeight="1">
      <c r="A121" s="33"/>
      <c r="B121" s="34"/>
      <c r="C121" s="223" t="s">
        <v>1</v>
      </c>
      <c r="D121" s="223" t="s">
        <v>1624</v>
      </c>
      <c r="E121" s="18" t="s">
        <v>1</v>
      </c>
      <c r="F121" s="224">
        <v>91.7</v>
      </c>
      <c r="G121" s="33"/>
      <c r="H121" s="34"/>
    </row>
    <row r="122" spans="1:8" s="2" customFormat="1" ht="16.899999999999999" customHeight="1">
      <c r="A122" s="33"/>
      <c r="B122" s="34"/>
      <c r="C122" s="223" t="s">
        <v>302</v>
      </c>
      <c r="D122" s="223" t="s">
        <v>658</v>
      </c>
      <c r="E122" s="18" t="s">
        <v>1</v>
      </c>
      <c r="F122" s="224">
        <v>108.4</v>
      </c>
      <c r="G122" s="33"/>
      <c r="H122" s="34"/>
    </row>
    <row r="123" spans="1:8" s="2" customFormat="1" ht="16.899999999999999" customHeight="1">
      <c r="A123" s="33"/>
      <c r="B123" s="34"/>
      <c r="C123" s="225" t="s">
        <v>3743</v>
      </c>
      <c r="D123" s="33"/>
      <c r="E123" s="33"/>
      <c r="F123" s="33"/>
      <c r="G123" s="33"/>
      <c r="H123" s="34"/>
    </row>
    <row r="124" spans="1:8" s="2" customFormat="1" ht="16.899999999999999" customHeight="1">
      <c r="A124" s="33"/>
      <c r="B124" s="34"/>
      <c r="C124" s="223" t="s">
        <v>1619</v>
      </c>
      <c r="D124" s="223" t="s">
        <v>1620</v>
      </c>
      <c r="E124" s="18" t="s">
        <v>405</v>
      </c>
      <c r="F124" s="224">
        <v>108.4</v>
      </c>
      <c r="G124" s="33"/>
      <c r="H124" s="34"/>
    </row>
    <row r="125" spans="1:8" s="2" customFormat="1" ht="16.899999999999999" customHeight="1">
      <c r="A125" s="33"/>
      <c r="B125" s="34"/>
      <c r="C125" s="223" t="s">
        <v>898</v>
      </c>
      <c r="D125" s="223" t="s">
        <v>899</v>
      </c>
      <c r="E125" s="18" t="s">
        <v>405</v>
      </c>
      <c r="F125" s="224">
        <v>128.69999999999999</v>
      </c>
      <c r="G125" s="33"/>
      <c r="H125" s="34"/>
    </row>
    <row r="126" spans="1:8" s="2" customFormat="1" ht="16.899999999999999" customHeight="1">
      <c r="A126" s="33"/>
      <c r="B126" s="34"/>
      <c r="C126" s="223" t="s">
        <v>994</v>
      </c>
      <c r="D126" s="223" t="s">
        <v>995</v>
      </c>
      <c r="E126" s="18" t="s">
        <v>405</v>
      </c>
      <c r="F126" s="224">
        <v>128.69999999999999</v>
      </c>
      <c r="G126" s="33"/>
      <c r="H126" s="34"/>
    </row>
    <row r="127" spans="1:8" s="2" customFormat="1" ht="16.899999999999999" customHeight="1">
      <c r="A127" s="33"/>
      <c r="B127" s="34"/>
      <c r="C127" s="223" t="s">
        <v>1439</v>
      </c>
      <c r="D127" s="223" t="s">
        <v>1440</v>
      </c>
      <c r="E127" s="18" t="s">
        <v>405</v>
      </c>
      <c r="F127" s="224">
        <v>180.8</v>
      </c>
      <c r="G127" s="33"/>
      <c r="H127" s="34"/>
    </row>
    <row r="128" spans="1:8" s="2" customFormat="1" ht="16.899999999999999" customHeight="1">
      <c r="A128" s="33"/>
      <c r="B128" s="34"/>
      <c r="C128" s="223" t="s">
        <v>1455</v>
      </c>
      <c r="D128" s="223" t="s">
        <v>1456</v>
      </c>
      <c r="E128" s="18" t="s">
        <v>405</v>
      </c>
      <c r="F128" s="224">
        <v>128.69999999999999</v>
      </c>
      <c r="G128" s="33"/>
      <c r="H128" s="34"/>
    </row>
    <row r="129" spans="1:8" s="2" customFormat="1" ht="16.899999999999999" customHeight="1">
      <c r="A129" s="33"/>
      <c r="B129" s="34"/>
      <c r="C129" s="223" t="s">
        <v>1567</v>
      </c>
      <c r="D129" s="223" t="s">
        <v>1568</v>
      </c>
      <c r="E129" s="18" t="s">
        <v>405</v>
      </c>
      <c r="F129" s="224">
        <v>128.69999999999999</v>
      </c>
      <c r="G129" s="33"/>
      <c r="H129" s="34"/>
    </row>
    <row r="130" spans="1:8" s="2" customFormat="1" ht="16.899999999999999" customHeight="1">
      <c r="A130" s="33"/>
      <c r="B130" s="34"/>
      <c r="C130" s="219" t="s">
        <v>304</v>
      </c>
      <c r="D130" s="220" t="s">
        <v>1</v>
      </c>
      <c r="E130" s="221" t="s">
        <v>1</v>
      </c>
      <c r="F130" s="222">
        <v>20.3</v>
      </c>
      <c r="G130" s="33"/>
      <c r="H130" s="34"/>
    </row>
    <row r="131" spans="1:8" s="2" customFormat="1" ht="16.899999999999999" customHeight="1">
      <c r="A131" s="33"/>
      <c r="B131" s="34"/>
      <c r="C131" s="223" t="s">
        <v>1</v>
      </c>
      <c r="D131" s="223" t="s">
        <v>1600</v>
      </c>
      <c r="E131" s="18" t="s">
        <v>1</v>
      </c>
      <c r="F131" s="224">
        <v>1.9</v>
      </c>
      <c r="G131" s="33"/>
      <c r="H131" s="34"/>
    </row>
    <row r="132" spans="1:8" s="2" customFormat="1" ht="16.899999999999999" customHeight="1">
      <c r="A132" s="33"/>
      <c r="B132" s="34"/>
      <c r="C132" s="223" t="s">
        <v>1</v>
      </c>
      <c r="D132" s="223" t="s">
        <v>1601</v>
      </c>
      <c r="E132" s="18" t="s">
        <v>1</v>
      </c>
      <c r="F132" s="224">
        <v>3.4</v>
      </c>
      <c r="G132" s="33"/>
      <c r="H132" s="34"/>
    </row>
    <row r="133" spans="1:8" s="2" customFormat="1" ht="16.899999999999999" customHeight="1">
      <c r="A133" s="33"/>
      <c r="B133" s="34"/>
      <c r="C133" s="223" t="s">
        <v>1</v>
      </c>
      <c r="D133" s="223" t="s">
        <v>1602</v>
      </c>
      <c r="E133" s="18" t="s">
        <v>1</v>
      </c>
      <c r="F133" s="224">
        <v>1.7</v>
      </c>
      <c r="G133" s="33"/>
      <c r="H133" s="34"/>
    </row>
    <row r="134" spans="1:8" s="2" customFormat="1" ht="16.899999999999999" customHeight="1">
      <c r="A134" s="33"/>
      <c r="B134" s="34"/>
      <c r="C134" s="223" t="s">
        <v>1</v>
      </c>
      <c r="D134" s="223" t="s">
        <v>1603</v>
      </c>
      <c r="E134" s="18" t="s">
        <v>1</v>
      </c>
      <c r="F134" s="224">
        <v>13.3</v>
      </c>
      <c r="G134" s="33"/>
      <c r="H134" s="34"/>
    </row>
    <row r="135" spans="1:8" s="2" customFormat="1" ht="16.899999999999999" customHeight="1">
      <c r="A135" s="33"/>
      <c r="B135" s="34"/>
      <c r="C135" s="223" t="s">
        <v>304</v>
      </c>
      <c r="D135" s="223" t="s">
        <v>658</v>
      </c>
      <c r="E135" s="18" t="s">
        <v>1</v>
      </c>
      <c r="F135" s="224">
        <v>20.3</v>
      </c>
      <c r="G135" s="33"/>
      <c r="H135" s="34"/>
    </row>
    <row r="136" spans="1:8" s="2" customFormat="1" ht="16.899999999999999" customHeight="1">
      <c r="A136" s="33"/>
      <c r="B136" s="34"/>
      <c r="C136" s="225" t="s">
        <v>3743</v>
      </c>
      <c r="D136" s="33"/>
      <c r="E136" s="33"/>
      <c r="F136" s="33"/>
      <c r="G136" s="33"/>
      <c r="H136" s="34"/>
    </row>
    <row r="137" spans="1:8" s="2" customFormat="1" ht="16.899999999999999" customHeight="1">
      <c r="A137" s="33"/>
      <c r="B137" s="34"/>
      <c r="C137" s="223" t="s">
        <v>1597</v>
      </c>
      <c r="D137" s="223" t="s">
        <v>1598</v>
      </c>
      <c r="E137" s="18" t="s">
        <v>405</v>
      </c>
      <c r="F137" s="224">
        <v>20.3</v>
      </c>
      <c r="G137" s="33"/>
      <c r="H137" s="34"/>
    </row>
    <row r="138" spans="1:8" s="2" customFormat="1" ht="16.899999999999999" customHeight="1">
      <c r="A138" s="33"/>
      <c r="B138" s="34"/>
      <c r="C138" s="223" t="s">
        <v>898</v>
      </c>
      <c r="D138" s="223" t="s">
        <v>899</v>
      </c>
      <c r="E138" s="18" t="s">
        <v>405</v>
      </c>
      <c r="F138" s="224">
        <v>128.69999999999999</v>
      </c>
      <c r="G138" s="33"/>
      <c r="H138" s="34"/>
    </row>
    <row r="139" spans="1:8" s="2" customFormat="1" ht="16.899999999999999" customHeight="1">
      <c r="A139" s="33"/>
      <c r="B139" s="34"/>
      <c r="C139" s="223" t="s">
        <v>994</v>
      </c>
      <c r="D139" s="223" t="s">
        <v>995</v>
      </c>
      <c r="E139" s="18" t="s">
        <v>405</v>
      </c>
      <c r="F139" s="224">
        <v>128.69999999999999</v>
      </c>
      <c r="G139" s="33"/>
      <c r="H139" s="34"/>
    </row>
    <row r="140" spans="1:8" s="2" customFormat="1" ht="16.899999999999999" customHeight="1">
      <c r="A140" s="33"/>
      <c r="B140" s="34"/>
      <c r="C140" s="223" t="s">
        <v>1439</v>
      </c>
      <c r="D140" s="223" t="s">
        <v>1440</v>
      </c>
      <c r="E140" s="18" t="s">
        <v>405</v>
      </c>
      <c r="F140" s="224">
        <v>180.8</v>
      </c>
      <c r="G140" s="33"/>
      <c r="H140" s="34"/>
    </row>
    <row r="141" spans="1:8" s="2" customFormat="1" ht="16.899999999999999" customHeight="1">
      <c r="A141" s="33"/>
      <c r="B141" s="34"/>
      <c r="C141" s="223" t="s">
        <v>1455</v>
      </c>
      <c r="D141" s="223" t="s">
        <v>1456</v>
      </c>
      <c r="E141" s="18" t="s">
        <v>405</v>
      </c>
      <c r="F141" s="224">
        <v>128.69999999999999</v>
      </c>
      <c r="G141" s="33"/>
      <c r="H141" s="34"/>
    </row>
    <row r="142" spans="1:8" s="2" customFormat="1" ht="16.899999999999999" customHeight="1">
      <c r="A142" s="33"/>
      <c r="B142" s="34"/>
      <c r="C142" s="223" t="s">
        <v>1567</v>
      </c>
      <c r="D142" s="223" t="s">
        <v>1568</v>
      </c>
      <c r="E142" s="18" t="s">
        <v>405</v>
      </c>
      <c r="F142" s="224">
        <v>128.69999999999999</v>
      </c>
      <c r="G142" s="33"/>
      <c r="H142" s="34"/>
    </row>
    <row r="143" spans="1:8" s="2" customFormat="1" ht="7.35" customHeight="1">
      <c r="A143" s="33"/>
      <c r="B143" s="48"/>
      <c r="C143" s="49"/>
      <c r="D143" s="49"/>
      <c r="E143" s="49"/>
      <c r="F143" s="49"/>
      <c r="G143" s="49"/>
      <c r="H143" s="34"/>
    </row>
    <row r="144" spans="1:8" s="2" customFormat="1" ht="11.25">
      <c r="A144" s="33"/>
      <c r="B144" s="33"/>
      <c r="C144" s="33"/>
      <c r="D144" s="33"/>
      <c r="E144" s="33"/>
      <c r="F144" s="33"/>
      <c r="G144" s="33"/>
      <c r="H144" s="33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52</vt:i4>
      </vt:variant>
    </vt:vector>
  </HeadingPairs>
  <TitlesOfParts>
    <vt:vector size="78" baseType="lpstr">
      <vt:lpstr>Rekapitulace stavby</vt:lpstr>
      <vt:lpstr>00 - Odstranění stavby</vt:lpstr>
      <vt:lpstr>01 - Architektonicko-stav...</vt:lpstr>
      <vt:lpstr>01 - Vnitřní otvory</vt:lpstr>
      <vt:lpstr>02 - Vnější otvory</vt:lpstr>
      <vt:lpstr>03 - Truhlářské prvky</vt:lpstr>
      <vt:lpstr>04 - Zámečnické prvky</vt:lpstr>
      <vt:lpstr>05 - Klempířské prvky</vt:lpstr>
      <vt:lpstr>06 - Kamenické prvky</vt:lpstr>
      <vt:lpstr>07 - Sanitární prvky</vt:lpstr>
      <vt:lpstr>01 - Zdravotní technika</vt:lpstr>
      <vt:lpstr>02 - Ústřední vytápění</vt:lpstr>
      <vt:lpstr>03.1 - Silnoproud</vt:lpstr>
      <vt:lpstr>03.2 - Slaboproud</vt:lpstr>
      <vt:lpstr>03.3 - Bleskosvod</vt:lpstr>
      <vt:lpstr>03.4 - FVE</vt:lpstr>
      <vt:lpstr>04 - Vzduchotechnika</vt:lpstr>
      <vt:lpstr>05 - Měření a regulace</vt:lpstr>
      <vt:lpstr>SO 02 - Přípojka vodovodu</vt:lpstr>
      <vt:lpstr>SO 03 a 04 - Přípojka kan...</vt:lpstr>
      <vt:lpstr>SO 05 - Přípojka elektro</vt:lpstr>
      <vt:lpstr>SO 06 - Optická přípojka</vt:lpstr>
      <vt:lpstr>SO 07 - Zpevněné plochy a...</vt:lpstr>
      <vt:lpstr>SO 08 - Krajínářské úpravy</vt:lpstr>
      <vt:lpstr>VRN - Vedlejší rozpočtové...</vt:lpstr>
      <vt:lpstr>Seznam figur</vt:lpstr>
      <vt:lpstr>'00 - Odstranění stavby'!Názvy_tisku</vt:lpstr>
      <vt:lpstr>'01 - Architektonicko-stav...'!Názvy_tisku</vt:lpstr>
      <vt:lpstr>'01 - Vnitřní otvory'!Názvy_tisku</vt:lpstr>
      <vt:lpstr>'01 - Zdravotní technika'!Názvy_tisku</vt:lpstr>
      <vt:lpstr>'02 - Ústřední vytápění'!Názvy_tisku</vt:lpstr>
      <vt:lpstr>'02 - Vnější otvory'!Názvy_tisku</vt:lpstr>
      <vt:lpstr>'03 - Truhlářské prvky'!Názvy_tisku</vt:lpstr>
      <vt:lpstr>'03.1 - Silnoproud'!Názvy_tisku</vt:lpstr>
      <vt:lpstr>'03.2 - Slaboproud'!Názvy_tisku</vt:lpstr>
      <vt:lpstr>'03.3 - Bleskosvod'!Názvy_tisku</vt:lpstr>
      <vt:lpstr>'03.4 - FVE'!Názvy_tisku</vt:lpstr>
      <vt:lpstr>'04 - Vzduchotechnika'!Názvy_tisku</vt:lpstr>
      <vt:lpstr>'04 - Zámečnické prvky'!Názvy_tisku</vt:lpstr>
      <vt:lpstr>'05 - Klempířské prvky'!Názvy_tisku</vt:lpstr>
      <vt:lpstr>'05 - Měření a regulace'!Názvy_tisku</vt:lpstr>
      <vt:lpstr>'06 - Kamenické prvky'!Názvy_tisku</vt:lpstr>
      <vt:lpstr>'07 - Sanitární prvky'!Názvy_tisku</vt:lpstr>
      <vt:lpstr>'Rekapitulace stavby'!Názvy_tisku</vt:lpstr>
      <vt:lpstr>'Seznam figur'!Názvy_tisku</vt:lpstr>
      <vt:lpstr>'SO 02 - Přípojka vodovodu'!Názvy_tisku</vt:lpstr>
      <vt:lpstr>'SO 03 a 04 - Přípojka kan...'!Názvy_tisku</vt:lpstr>
      <vt:lpstr>'SO 05 - Přípojka elektro'!Názvy_tisku</vt:lpstr>
      <vt:lpstr>'SO 06 - Optická přípojka'!Názvy_tisku</vt:lpstr>
      <vt:lpstr>'SO 07 - Zpevněné plochy a...'!Názvy_tisku</vt:lpstr>
      <vt:lpstr>'SO 08 - Krajínářské úpravy'!Názvy_tisku</vt:lpstr>
      <vt:lpstr>'VRN - Vedlejší rozpočtové...'!Názvy_tisku</vt:lpstr>
      <vt:lpstr>'00 - Odstranění stavby'!Oblast_tisku</vt:lpstr>
      <vt:lpstr>'01 - Architektonicko-stav...'!Oblast_tisku</vt:lpstr>
      <vt:lpstr>'01 - Vnitřní otvory'!Oblast_tisku</vt:lpstr>
      <vt:lpstr>'01 - Zdravotní technika'!Oblast_tisku</vt:lpstr>
      <vt:lpstr>'02 - Ústřední vytápění'!Oblast_tisku</vt:lpstr>
      <vt:lpstr>'02 - Vnější otvory'!Oblast_tisku</vt:lpstr>
      <vt:lpstr>'03 - Truhlářské prvky'!Oblast_tisku</vt:lpstr>
      <vt:lpstr>'03.1 - Silnoproud'!Oblast_tisku</vt:lpstr>
      <vt:lpstr>'03.2 - Slaboproud'!Oblast_tisku</vt:lpstr>
      <vt:lpstr>'03.3 - Bleskosvod'!Oblast_tisku</vt:lpstr>
      <vt:lpstr>'03.4 - FVE'!Oblast_tisku</vt:lpstr>
      <vt:lpstr>'04 - Vzduchotechnika'!Oblast_tisku</vt:lpstr>
      <vt:lpstr>'04 - Zámečnické prvky'!Oblast_tisku</vt:lpstr>
      <vt:lpstr>'05 - Klempířské prvky'!Oblast_tisku</vt:lpstr>
      <vt:lpstr>'05 - Měření a regulace'!Oblast_tisku</vt:lpstr>
      <vt:lpstr>'06 - Kamenické prvky'!Oblast_tisku</vt:lpstr>
      <vt:lpstr>'07 - Sanitární prvky'!Oblast_tisku</vt:lpstr>
      <vt:lpstr>'Rekapitulace stavby'!Oblast_tisku</vt:lpstr>
      <vt:lpstr>'Seznam figur'!Oblast_tisku</vt:lpstr>
      <vt:lpstr>'SO 02 - Přípojka vodovodu'!Oblast_tisku</vt:lpstr>
      <vt:lpstr>'SO 03 a 04 - Přípojka kan...'!Oblast_tisku</vt:lpstr>
      <vt:lpstr>'SO 05 - Přípojka elektro'!Oblast_tisku</vt:lpstr>
      <vt:lpstr>'SO 06 - Optická přípojka'!Oblast_tisku</vt:lpstr>
      <vt:lpstr>'SO 07 - Zpevněné plochy a...'!Oblast_tisku</vt:lpstr>
      <vt:lpstr>'SO 08 - Krajínářské úpravy'!Oblast_tisku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SMILOO\Admin</dc:creator>
  <cp:lastModifiedBy>Kolomazníková Jana</cp:lastModifiedBy>
  <dcterms:created xsi:type="dcterms:W3CDTF">2024-12-09T18:25:07Z</dcterms:created>
  <dcterms:modified xsi:type="dcterms:W3CDTF">2025-01-13T15:49:33Z</dcterms:modified>
</cp:coreProperties>
</file>