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Oprava fasády objektu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Oprava fasády objektu...'!$C$134:$K$350</definedName>
    <definedName name="_xlnm.Print_Area" localSheetId="1">'1 - Oprava fasády objektu...'!$C$4:$J$76,'1 - Oprava fasády objektu...'!$C$82:$J$116,'1 - Oprava fasády objektu...'!$C$122:$J$350</definedName>
    <definedName name="_xlnm.Print_Titles" localSheetId="1">'1 - Oprava fasády objektu...'!$134:$134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50"/>
  <c r="BH350"/>
  <c r="BG350"/>
  <c r="BF350"/>
  <c r="T350"/>
  <c r="T349"/>
  <c r="R350"/>
  <c r="R349"/>
  <c r="P350"/>
  <c r="P349"/>
  <c r="BI348"/>
  <c r="BH348"/>
  <c r="BG348"/>
  <c r="BF348"/>
  <c r="T348"/>
  <c r="T347"/>
  <c r="R348"/>
  <c r="R347"/>
  <c r="P348"/>
  <c r="P347"/>
  <c r="BI346"/>
  <c r="BH346"/>
  <c r="BG346"/>
  <c r="BF346"/>
  <c r="T346"/>
  <c r="T345"/>
  <c r="T344"/>
  <c r="R346"/>
  <c r="R345"/>
  <c r="R344"/>
  <c r="P346"/>
  <c r="P345"/>
  <c r="P344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2"/>
  <c r="BH332"/>
  <c r="BG332"/>
  <c r="BF332"/>
  <c r="T332"/>
  <c r="R332"/>
  <c r="P332"/>
  <c r="BI326"/>
  <c r="BH326"/>
  <c r="BG326"/>
  <c r="BF326"/>
  <c r="T326"/>
  <c r="R326"/>
  <c r="P326"/>
  <c r="BI322"/>
  <c r="BH322"/>
  <c r="BG322"/>
  <c r="BF322"/>
  <c r="T322"/>
  <c r="R322"/>
  <c r="P322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T258"/>
  <c r="R259"/>
  <c r="R258"/>
  <c r="P259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92"/>
  <c r="J17"/>
  <c r="J12"/>
  <c r="J89"/>
  <c r="E7"/>
  <c r="E125"/>
  <c i="1" r="L90"/>
  <c r="AM90"/>
  <c r="AM89"/>
  <c r="L89"/>
  <c r="AM87"/>
  <c r="L87"/>
  <c r="L85"/>
  <c r="L84"/>
  <c i="2" r="J339"/>
  <c r="BK322"/>
  <c r="J288"/>
  <c r="J272"/>
  <c r="J262"/>
  <c r="BK235"/>
  <c r="J222"/>
  <c r="BK195"/>
  <c r="BK178"/>
  <c r="BK157"/>
  <c r="J146"/>
  <c r="J138"/>
  <c r="BK346"/>
  <c r="BK304"/>
  <c r="BK292"/>
  <c r="BK280"/>
  <c r="BK268"/>
  <c r="J254"/>
  <c r="J249"/>
  <c r="BK229"/>
  <c r="BK182"/>
  <c r="J151"/>
  <c r="J348"/>
  <c r="BK339"/>
  <c r="J316"/>
  <c r="J304"/>
  <c r="J292"/>
  <c r="J276"/>
  <c r="BK259"/>
  <c r="J245"/>
  <c r="BK231"/>
  <c r="BK212"/>
  <c r="J187"/>
  <c r="J172"/>
  <c r="J159"/>
  <c r="J322"/>
  <c r="BK308"/>
  <c r="J296"/>
  <c r="BK272"/>
  <c r="J224"/>
  <c r="J201"/>
  <c r="BK165"/>
  <c r="J148"/>
  <c r="J350"/>
  <c r="BK316"/>
  <c r="J284"/>
  <c r="BK276"/>
  <c r="BK249"/>
  <c r="J237"/>
  <c r="BK224"/>
  <c r="J216"/>
  <c r="BK187"/>
  <c r="BK174"/>
  <c r="BK153"/>
  <c r="BK142"/>
  <c r="J341"/>
  <c r="BK306"/>
  <c r="J290"/>
  <c r="BK278"/>
  <c r="J264"/>
  <c r="BK255"/>
  <c r="BK245"/>
  <c r="BK233"/>
  <c r="BK201"/>
  <c r="BK155"/>
  <c r="BK350"/>
  <c r="BK341"/>
  <c r="BK314"/>
  <c r="BK302"/>
  <c r="BK296"/>
  <c r="BK284"/>
  <c r="J270"/>
  <c r="BK254"/>
  <c r="BK243"/>
  <c r="J229"/>
  <c r="BK210"/>
  <c r="BK176"/>
  <c r="BK167"/>
  <c r="BK146"/>
  <c r="J314"/>
  <c r="J306"/>
  <c r="BK288"/>
  <c r="BK241"/>
  <c r="J210"/>
  <c r="J170"/>
  <c r="J153"/>
  <c r="J142"/>
  <c r="J343"/>
  <c r="J308"/>
  <c r="J280"/>
  <c r="J268"/>
  <c r="J241"/>
  <c r="J231"/>
  <c r="J206"/>
  <c r="J182"/>
  <c r="J162"/>
  <c r="BK148"/>
  <c r="BK348"/>
  <c r="BK312"/>
  <c r="J302"/>
  <c r="J286"/>
  <c r="BK270"/>
  <c r="J257"/>
  <c r="BK253"/>
  <c r="J243"/>
  <c r="J226"/>
  <c r="BK170"/>
  <c r="BK138"/>
  <c r="BK343"/>
  <c r="BK332"/>
  <c r="J312"/>
  <c r="BK298"/>
  <c r="BK286"/>
  <c r="BK274"/>
  <c r="J255"/>
  <c r="J251"/>
  <c r="J233"/>
  <c r="J220"/>
  <c r="BK191"/>
  <c r="J174"/>
  <c r="BK162"/>
  <c r="J140"/>
  <c r="J300"/>
  <c r="BK294"/>
  <c r="BK264"/>
  <c r="BK216"/>
  <c r="J195"/>
  <c r="BK159"/>
  <c r="BK151"/>
  <c r="J332"/>
  <c r="BK290"/>
  <c r="J278"/>
  <c r="BK257"/>
  <c r="BK239"/>
  <c r="BK226"/>
  <c r="BK220"/>
  <c r="J191"/>
  <c r="J176"/>
  <c r="J155"/>
  <c r="BK144"/>
  <c r="BK326"/>
  <c r="BK300"/>
  <c r="J274"/>
  <c r="J259"/>
  <c r="BK251"/>
  <c r="J239"/>
  <c r="BK206"/>
  <c r="J167"/>
  <c i="1" r="AS94"/>
  <c i="2" r="J346"/>
  <c r="J326"/>
  <c r="BK310"/>
  <c r="J294"/>
  <c r="BK282"/>
  <c r="BK262"/>
  <c r="J253"/>
  <c r="J235"/>
  <c r="BK222"/>
  <c r="J178"/>
  <c r="J165"/>
  <c r="J144"/>
  <c r="J310"/>
  <c r="J298"/>
  <c r="J282"/>
  <c r="BK237"/>
  <c r="J212"/>
  <c r="BK172"/>
  <c r="J157"/>
  <c r="BK140"/>
  <c l="1" r="R137"/>
  <c r="P150"/>
  <c r="BK169"/>
  <c r="J169"/>
  <c r="J102"/>
  <c r="R169"/>
  <c r="P228"/>
  <c r="BK252"/>
  <c r="J252"/>
  <c r="J104"/>
  <c r="P252"/>
  <c r="R261"/>
  <c r="P273"/>
  <c r="BK297"/>
  <c r="J297"/>
  <c r="J109"/>
  <c r="R297"/>
  <c r="P305"/>
  <c r="P137"/>
  <c r="BK150"/>
  <c r="J150"/>
  <c r="J99"/>
  <c r="R150"/>
  <c r="BK164"/>
  <c r="J164"/>
  <c r="J101"/>
  <c r="P164"/>
  <c r="R164"/>
  <c r="P169"/>
  <c r="BK228"/>
  <c r="J228"/>
  <c r="J103"/>
  <c r="T228"/>
  <c r="R252"/>
  <c r="P261"/>
  <c r="T261"/>
  <c r="R273"/>
  <c r="P297"/>
  <c r="T297"/>
  <c r="R305"/>
  <c r="BK137"/>
  <c r="J137"/>
  <c r="J98"/>
  <c r="T137"/>
  <c r="T150"/>
  <c r="T164"/>
  <c r="T169"/>
  <c r="R228"/>
  <c r="T252"/>
  <c r="BK261"/>
  <c r="J261"/>
  <c r="J107"/>
  <c r="BK273"/>
  <c r="J273"/>
  <c r="J108"/>
  <c r="T273"/>
  <c r="BK305"/>
  <c r="J305"/>
  <c r="J110"/>
  <c r="T305"/>
  <c r="BK338"/>
  <c r="J338"/>
  <c r="J111"/>
  <c r="P338"/>
  <c r="R338"/>
  <c r="T338"/>
  <c r="BK161"/>
  <c r="J161"/>
  <c r="J100"/>
  <c r="BK258"/>
  <c r="J258"/>
  <c r="J105"/>
  <c r="BK345"/>
  <c r="J345"/>
  <c r="J113"/>
  <c r="BK347"/>
  <c r="J347"/>
  <c r="J114"/>
  <c r="BK349"/>
  <c r="J349"/>
  <c r="J115"/>
  <c r="E85"/>
  <c r="BE144"/>
  <c r="BE178"/>
  <c r="BE182"/>
  <c r="BE187"/>
  <c r="BE220"/>
  <c r="BE226"/>
  <c r="BE229"/>
  <c r="BE243"/>
  <c r="BE245"/>
  <c r="BE249"/>
  <c r="BE254"/>
  <c r="BE257"/>
  <c r="BE259"/>
  <c r="BE270"/>
  <c r="BE272"/>
  <c r="BE274"/>
  <c r="BE280"/>
  <c r="BE290"/>
  <c r="BE312"/>
  <c r="J129"/>
  <c r="F132"/>
  <c r="BE148"/>
  <c r="BE151"/>
  <c r="BE153"/>
  <c r="BE155"/>
  <c r="BE165"/>
  <c r="BE172"/>
  <c r="BE195"/>
  <c r="BE201"/>
  <c r="BE224"/>
  <c r="BE233"/>
  <c r="BE237"/>
  <c r="BE239"/>
  <c r="BE255"/>
  <c r="BE276"/>
  <c r="BE278"/>
  <c r="BE286"/>
  <c r="BE288"/>
  <c r="BE304"/>
  <c r="BE326"/>
  <c r="BE332"/>
  <c r="BE339"/>
  <c r="BE348"/>
  <c r="BE140"/>
  <c r="BE142"/>
  <c r="BE146"/>
  <c r="BE157"/>
  <c r="BE159"/>
  <c r="BE162"/>
  <c r="BE174"/>
  <c r="BE176"/>
  <c r="BE191"/>
  <c r="BE210"/>
  <c r="BE212"/>
  <c r="BE216"/>
  <c r="BE222"/>
  <c r="BE235"/>
  <c r="BE262"/>
  <c r="BE284"/>
  <c r="BE294"/>
  <c r="BE296"/>
  <c r="BE308"/>
  <c r="BE316"/>
  <c r="BE346"/>
  <c r="BE138"/>
  <c r="BE167"/>
  <c r="BE170"/>
  <c r="BE206"/>
  <c r="BE231"/>
  <c r="BE241"/>
  <c r="BE251"/>
  <c r="BE253"/>
  <c r="BE264"/>
  <c r="BE268"/>
  <c r="BE282"/>
  <c r="BE292"/>
  <c r="BE298"/>
  <c r="BE300"/>
  <c r="BE302"/>
  <c r="BE306"/>
  <c r="BE310"/>
  <c r="BE314"/>
  <c r="BE322"/>
  <c r="BE341"/>
  <c r="BE343"/>
  <c r="BE350"/>
  <c r="F37"/>
  <c i="1" r="BD95"/>
  <c r="BD94"/>
  <c r="W33"/>
  <c i="2" r="J34"/>
  <c i="1" r="AW95"/>
  <c i="2" r="F35"/>
  <c i="1" r="BB95"/>
  <c r="BB94"/>
  <c r="AX94"/>
  <c i="2" r="F36"/>
  <c i="1" r="BC95"/>
  <c r="BC94"/>
  <c r="W32"/>
  <c i="2" r="F34"/>
  <c i="1" r="BA95"/>
  <c r="BA94"/>
  <c r="AW94"/>
  <c r="AK30"/>
  <c i="2" l="1" r="P260"/>
  <c r="R260"/>
  <c r="T136"/>
  <c r="T260"/>
  <c r="P136"/>
  <c r="P135"/>
  <c i="1" r="AU95"/>
  <c i="2" r="R136"/>
  <c r="R135"/>
  <c r="BK136"/>
  <c r="J136"/>
  <c r="J97"/>
  <c r="BK260"/>
  <c r="J260"/>
  <c r="J106"/>
  <c r="BK344"/>
  <c r="J344"/>
  <c r="J112"/>
  <c i="1" r="W30"/>
  <c i="2" r="J33"/>
  <c i="1" r="AV95"/>
  <c r="AT95"/>
  <c r="AU94"/>
  <c r="AY94"/>
  <c r="W31"/>
  <c i="2" r="F33"/>
  <c i="1" r="AZ95"/>
  <c r="AZ94"/>
  <c r="W29"/>
  <c i="2" l="1" r="T135"/>
  <c r="BK135"/>
  <c r="J135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<sst xmlns="http://schemas.openxmlformats.org/spreadsheetml/2006/main">
  <si>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</si>
  <si>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</si>
  <si>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</si>
  <si>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</si>
  <si>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</si>
  <si>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{610506b6-002d-42d9-b50f-1d181aed97b5}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</si>
  <si>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</si>
  <si>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</si>
  <si>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</si>
  <si>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</si>
  <si>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</si>
  <si>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</si>
  <si>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</si>
  <si>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</si>
  <si>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20923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</si>
  <si>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</si>
  <si>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</si>
  <si>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Střední zdravotní škola Liberec</t>
  </si>
  <si>
    <t>KSO:</t>
  </si>
  <si>
    <t>CC-CZ:</t>
  </si>
  <si>
    <t>Místo:</t>
  </si>
  <si>
    <t>Kostelní 8, Liberec</t>
  </si>
  <si>
    <t>Datum:</t>
  </si>
  <si>
    <t>1. 1. 2024</t>
  </si>
  <si>
    <t>Zadavatel:</t>
  </si>
  <si>
    <t>IČ:</t>
  </si>
  <si>
    <t>00262340</t>
  </si>
  <si>
    <t>Statutární město Liberec</t>
  </si>
  <si>
    <t>DIČ:</t>
  </si>
  <si>
    <t>CZ00262340</t>
  </si>
  <si>
    <t>Uchazeč:</t>
  </si>
  <si>
    <t>Vyplň údaj</t>
  </si>
  <si>
    <t>Projektant:</t>
  </si>
  <si>
    <t>40230155</t>
  </si>
  <si>
    <t xml:space="preserve">AGORA,arch.a staveb. atelier  s.r.o. Liberec</t>
  </si>
  <si>
    <t>CZ40230155</t>
  </si>
  <si>
    <t>True</t>
  </si>
  <si>
    <t>Zpracovatel:</t>
  </si>
  <si>
    <t>61567256</t>
  </si>
  <si>
    <t>J.Malec</t>
  </si>
  <si>
    <t>CZ510219272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</si>
  <si>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</si>
  <si>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</si>
  <si>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</si>
  <si>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</si>
  <si>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</si>
  <si>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</si>
  <si>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</si>
  <si>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</si>
  <si>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</si>
  <si>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</si>
  <si>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</si>
  <si>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</si>
  <si>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</si>
  <si>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</si>
  <si>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</si>
  <si>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</si>
  <si>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</si>
  <si>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</si>
  <si>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</si>
  <si>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</si>
  <si>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</si>
  <si>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</si>
  <si>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</si>
  <si>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</si>
  <si>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</si>
  <si>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</si>
  <si>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</si>
  <si>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</si>
  <si>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</si>
  <si>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</si>
  <si>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</si>
  <si>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</si>
  <si>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</si>
  <si>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</si>
  <si>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</si>
  <si>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</si>
  <si>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</si>
  <si>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</si>
  <si>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</si>
  <si>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</si>
  <si>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</si>
  <si>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</si>
  <si>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</si>
  <si>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</si>
  <si>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</si>
  <si>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</si>
  <si>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</si>
  <si>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 fasády objektu-jihovýchodní</t>
  </si>
  <si>
    <t>STA</t>
  </si>
  <si>
    <t>{aad8764b-8296-46df-b2f1-289bcddecbeb}</t>
  </si>
  <si>
    <t>2</t>
  </si>
  <si>
    <t>KRYCÍ LIST SOUPISU PRACÍ</t>
  </si>
  <si>
    <t>Objekt:</t>
  </si>
  <si>
    <t>1 - Oprava fasády objektu-jihovýchodní</t>
  </si>
  <si>
    <t>00262978</t>
  </si>
  <si>
    <t>CZ00262978</t>
  </si>
  <si>
    <t>AGORA , arch.a staveb atelier s.r.o. Liberec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</si>
  <si>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</si>
  <si>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</si>
  <si>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</si>
  <si>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</si>
  <si>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</si>
  <si>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</si>
  <si>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</si>
  <si>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</si>
  <si>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</si>
  <si>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</si>
  <si>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</si>
  <si>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</si>
  <si>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</si>
  <si>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</si>
  <si>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</si>
  <si>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</si>
  <si>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</si>
  <si>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</si>
  <si>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</si>
  <si>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</si>
  <si>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</si>
  <si>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</si>
  <si>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</si>
  <si>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</si>
  <si>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</si>
  <si>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</si>
  <si>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</si>
  <si>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</si>
  <si>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</si>
  <si>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</si>
  <si>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</si>
  <si>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</si>
  <si>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</si>
  <si>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</si>
  <si>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</si>
  <si>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</si>
  <si>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</si>
  <si>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</si>
  <si>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</si>
  <si>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</si>
  <si>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</si>
  <si>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</si>
  <si>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113106051</t>
  </si>
  <si>
    <t>Rozebrání dlažeb při překopech vozovek z velkých kostek s ložem z kameniva plochy do 15 m2</t>
  </si>
  <si>
    <t>m2</t>
  </si>
  <si>
    <t>4</t>
  </si>
  <si>
    <t>984792841</t>
  </si>
  <si>
    <t>VV</t>
  </si>
  <si>
    <t>"13*"1,0*14,32</t>
  </si>
  <si>
    <t>132212332</t>
  </si>
  <si>
    <t>Hloubení nezapažených rýh šířky do 2000 mm v nesoudržných horninách třídy těžitelnosti I skupiny 3 ručně</t>
  </si>
  <si>
    <t>m3</t>
  </si>
  <si>
    <t>716331225</t>
  </si>
  <si>
    <t>"13*"1*0,5*14,32</t>
  </si>
  <si>
    <t>3</t>
  </si>
  <si>
    <t>162751117</t>
  </si>
  <si>
    <t>Vodorovné přemístění přes 9 000 do 10000 m výkopku/sypaniny z horniny třídy těžitelnosti I skupiny 1 až 3</t>
  </si>
  <si>
    <t>-749928860</t>
  </si>
  <si>
    <t>"13*"7,16-2,864</t>
  </si>
  <si>
    <t>171201221</t>
  </si>
  <si>
    <t>Poplatek za uložení na skládce (skládkovné) zeminy a kamení kód odpadu 17 05 04</t>
  </si>
  <si>
    <t>t</t>
  </si>
  <si>
    <t>-1279842166</t>
  </si>
  <si>
    <t>4,296*2</t>
  </si>
  <si>
    <t>5</t>
  </si>
  <si>
    <t>171251201</t>
  </si>
  <si>
    <t>Uložení sypaniny na skládky nebo meziskládky</t>
  </si>
  <si>
    <t>-1746275242</t>
  </si>
  <si>
    <t>7,16-2,864</t>
  </si>
  <si>
    <t>6</t>
  </si>
  <si>
    <t>174101101</t>
  </si>
  <si>
    <t>Zásyp jam, šachet rýh nebo kolem objektů sypaninou se zhutněním</t>
  </si>
  <si>
    <t>1501061058</t>
  </si>
  <si>
    <t>"13*"1,0*0,2*14,32</t>
  </si>
  <si>
    <t>Svislé a kompletní konstrukce</t>
  </si>
  <si>
    <t>7</t>
  </si>
  <si>
    <t>317235811</t>
  </si>
  <si>
    <t>Doplnění zdiva hlavních a kordónových říms cihlami pálenými na maltu</t>
  </si>
  <si>
    <t>-998144405</t>
  </si>
  <si>
    <t>"odhad" 2,5</t>
  </si>
  <si>
    <t>8</t>
  </si>
  <si>
    <t>319202216.1</t>
  </si>
  <si>
    <t>Dodatečná izolace zdiva tl do 1200 mm beztlakou injektáží (ref výrobek Kiesol C)</t>
  </si>
  <si>
    <t>m</t>
  </si>
  <si>
    <t>1409089016</t>
  </si>
  <si>
    <t>"vnější+vnitřní"14*2</t>
  </si>
  <si>
    <t>9</t>
  </si>
  <si>
    <t>349231811</t>
  </si>
  <si>
    <t>Přizdívka ostění s ozubem z cihel tl přes 80 do 150 mm</t>
  </si>
  <si>
    <t>1738429949</t>
  </si>
  <si>
    <t>"ostění oken"0,5*((1,11+2*2,11)*6+(1,11+2*2,11)*6+(1,11+2*1,83)*6)</t>
  </si>
  <si>
    <t>10</t>
  </si>
  <si>
    <t>349235851</t>
  </si>
  <si>
    <t>Doplnění plošných fasádních prvků vyložených do 80 mm</t>
  </si>
  <si>
    <t>-532718777</t>
  </si>
  <si>
    <t>"10% z ostatní plochy-oprava-odhad z plochy dle PD"212*0,1</t>
  </si>
  <si>
    <t>11</t>
  </si>
  <si>
    <t>388995210</t>
  </si>
  <si>
    <t>Chránička kabelů z trub HDPE v římse DN 32</t>
  </si>
  <si>
    <t>1499276622</t>
  </si>
  <si>
    <t>"O/1"2,6</t>
  </si>
  <si>
    <t>Vodorovné konstrukce</t>
  </si>
  <si>
    <t>451457778</t>
  </si>
  <si>
    <t>Podklad nebo lože pod dlažbu vodorovný nebo do sklonu 1:5 z trasové malty tl.70 mm</t>
  </si>
  <si>
    <t>212592680</t>
  </si>
  <si>
    <t>Komunikace pozemní</t>
  </si>
  <si>
    <t>13</t>
  </si>
  <si>
    <t>564752111</t>
  </si>
  <si>
    <t>Podklad z vibrovaného štěrku VŠ tl 150 mm</t>
  </si>
  <si>
    <t>1860996472</t>
  </si>
  <si>
    <t>"13*"1*14,32</t>
  </si>
  <si>
    <t>14</t>
  </si>
  <si>
    <t>591111111</t>
  </si>
  <si>
    <t>Kladení dlažby z kostek velkých z kamene do lože z kameniva těženého tl 50 mm</t>
  </si>
  <si>
    <t>1174413633</t>
  </si>
  <si>
    <t>Úpravy povrchů, podlahy a osazování výplní</t>
  </si>
  <si>
    <t>15</t>
  </si>
  <si>
    <t>612325302</t>
  </si>
  <si>
    <t>Vápenocementová štuková omítka ostění nebo nadpraží</t>
  </si>
  <si>
    <t>-734791095</t>
  </si>
  <si>
    <t>0,5*((1,11+2*2,11)*6+(1,11+2*2,11)*6+(1,11+2*1,83)*6)</t>
  </si>
  <si>
    <t>16</t>
  </si>
  <si>
    <t>622125101</t>
  </si>
  <si>
    <t>Vyplnění spár cementovou maltou vnějších stěn z cihel</t>
  </si>
  <si>
    <t>1354270792</t>
  </si>
  <si>
    <t>"chráničky -7*"2,6*0,1</t>
  </si>
  <si>
    <t>17</t>
  </si>
  <si>
    <t>622325319</t>
  </si>
  <si>
    <t>Oprava vnější vápenocementové štukové omítky složitosti 2 v rozsahu do 100%</t>
  </si>
  <si>
    <t>-1688268509</t>
  </si>
  <si>
    <t>"hlavice pilastru"0,5</t>
  </si>
  <si>
    <t>18</t>
  </si>
  <si>
    <t>622325606</t>
  </si>
  <si>
    <t>Oprava vnější vápenné štukové omítky členitosti 5 v rozsahu přes 40 do 50 %</t>
  </si>
  <si>
    <t>2128653440</t>
  </si>
  <si>
    <t>"bosáž-JV"(20,8*3)-(1,1*2,2*6)</t>
  </si>
  <si>
    <t>19</t>
  </si>
  <si>
    <t>622821013</t>
  </si>
  <si>
    <t xml:space="preserve">Vnější sanační  omítka- těsnící nesmrštivá malta +můstek</t>
  </si>
  <si>
    <t>1432939954</t>
  </si>
  <si>
    <t>"1A"8,5</t>
  </si>
  <si>
    <t>"B,E"11,2+11,1</t>
  </si>
  <si>
    <t>Součet</t>
  </si>
  <si>
    <t>20</t>
  </si>
  <si>
    <t>622821014</t>
  </si>
  <si>
    <t xml:space="preserve">Vnější sanační  omítka- mineralizační nástřik </t>
  </si>
  <si>
    <t>-1434496295</t>
  </si>
  <si>
    <t>"1B"11,2</t>
  </si>
  <si>
    <t>"E"11,1</t>
  </si>
  <si>
    <t>622821015</t>
  </si>
  <si>
    <t xml:space="preserve">Vnější sanační  omítka- kapilárně aktiv hydrofob jádrová omítka lehčená  </t>
  </si>
  <si>
    <t>-728610312</t>
  </si>
  <si>
    <t>"1C"2,6</t>
  </si>
  <si>
    <t>22</t>
  </si>
  <si>
    <t>622821016</t>
  </si>
  <si>
    <t xml:space="preserve">Vnější sanační  omítka- porézní kapilárně aktiv hydrofob jádrová omítka </t>
  </si>
  <si>
    <t>2032488166</t>
  </si>
  <si>
    <t>"1D dle PD "21,1</t>
  </si>
  <si>
    <t>"1E"11,1</t>
  </si>
  <si>
    <t>23</t>
  </si>
  <si>
    <t>622821017</t>
  </si>
  <si>
    <t xml:space="preserve">Vnější sanační  omítka-omítkový podhoz</t>
  </si>
  <si>
    <t>1497885951</t>
  </si>
  <si>
    <t>"1D"21,1</t>
  </si>
  <si>
    <t>24</t>
  </si>
  <si>
    <t>622821018</t>
  </si>
  <si>
    <t xml:space="preserve">Vnější sanační  omítka-vyrovnání nesmrštivou mnaltou  </t>
  </si>
  <si>
    <t>-699131496</t>
  </si>
  <si>
    <t>"A"8,5</t>
  </si>
  <si>
    <t>25</t>
  </si>
  <si>
    <t>623541054</t>
  </si>
  <si>
    <t>Silikátová penetrace</t>
  </si>
  <si>
    <t>-657356181</t>
  </si>
  <si>
    <t>"otlučená omítka "6</t>
  </si>
  <si>
    <t>"10% z ostatní plochy-oprava-B,C,D,E"(212+11,2+2,6+21,1+11,1)*0,1</t>
  </si>
  <si>
    <t>26</t>
  </si>
  <si>
    <t>623541055</t>
  </si>
  <si>
    <t xml:space="preserve">Omítkový "špryc" </t>
  </si>
  <si>
    <t>1096340613</t>
  </si>
  <si>
    <t>27</t>
  </si>
  <si>
    <t>623541057</t>
  </si>
  <si>
    <t xml:space="preserve">Vápenná omítka  s pucolánem </t>
  </si>
  <si>
    <t>-1784285574</t>
  </si>
  <si>
    <t>28</t>
  </si>
  <si>
    <t>623541058</t>
  </si>
  <si>
    <t xml:space="preserve">Vápenný štuk  s pucolánem </t>
  </si>
  <si>
    <t>1766108668</t>
  </si>
  <si>
    <t>"původní omítka-dle PD"212</t>
  </si>
  <si>
    <t>29</t>
  </si>
  <si>
    <t>623541060</t>
  </si>
  <si>
    <t xml:space="preserve">Ozdobné prvky fasády  ,tažené-reprofilační malta  </t>
  </si>
  <si>
    <t>1588347270</t>
  </si>
  <si>
    <t>"doplnění ozdob prvků-odhad-A"22</t>
  </si>
  <si>
    <t>30</t>
  </si>
  <si>
    <t>623541061</t>
  </si>
  <si>
    <t xml:space="preserve">Ozdobné prvky fasády  ,tažené-omítka s puncolánem rychle tuhnoucí  </t>
  </si>
  <si>
    <t>135719362</t>
  </si>
  <si>
    <t>"doplnění ozdob prvků-odhad A"22</t>
  </si>
  <si>
    <t>31</t>
  </si>
  <si>
    <t>623541062</t>
  </si>
  <si>
    <t xml:space="preserve">Ozdobné prvky fasády  ,minerální stěrka</t>
  </si>
  <si>
    <t>879050623</t>
  </si>
  <si>
    <t>32</t>
  </si>
  <si>
    <t>629991011</t>
  </si>
  <si>
    <t>Zakrytí výplní otvorů a svislých ploch fólií přilepenou lepící páskou</t>
  </si>
  <si>
    <t>-1136059088</t>
  </si>
  <si>
    <t>"dle PD"1,1*2,11*6*2+1,1*2*6</t>
  </si>
  <si>
    <t>Ostatní konstrukce a práce, bourání</t>
  </si>
  <si>
    <t>33</t>
  </si>
  <si>
    <t>941111122</t>
  </si>
  <si>
    <t>Montáž lešení řadového trubkového lehkého s podlahami zatížení do 200 kg/m2 š do 1,2 m v do 25 m</t>
  </si>
  <si>
    <t>1348739747</t>
  </si>
  <si>
    <t>"JV"(20,82+2+2)*15</t>
  </si>
  <si>
    <t>34</t>
  </si>
  <si>
    <t>941111222</t>
  </si>
  <si>
    <t>Příplatek k lešení řadovému trubkovému lehkému s podlahami š 1,2 m v 25 m za první a ZKD den použití</t>
  </si>
  <si>
    <t>-315870682</t>
  </si>
  <si>
    <t>372,3*60</t>
  </si>
  <si>
    <t>35</t>
  </si>
  <si>
    <t>941111822</t>
  </si>
  <si>
    <t>Demontáž lešení řadového trubkového lehkého s podlahami zatížení do 200 kg/m2 š do 1,2 m v do 25 m</t>
  </si>
  <si>
    <t>852167233</t>
  </si>
  <si>
    <t>372,3</t>
  </si>
  <si>
    <t>36</t>
  </si>
  <si>
    <t>949101111</t>
  </si>
  <si>
    <t>Lešení pomocné pro objekty pozemních staveb s lešeňovou podlahou v do 1,9 m zatížení do 150 kg/m2</t>
  </si>
  <si>
    <t>677301363</t>
  </si>
  <si>
    <t>"pro výměnu oken" 6*3*5</t>
  </si>
  <si>
    <t>37</t>
  </si>
  <si>
    <t>968062376</t>
  </si>
  <si>
    <t>Vybourání dřevěných rámů oken zdvojených včetně křídel pl do 4 m2</t>
  </si>
  <si>
    <t>-161121882</t>
  </si>
  <si>
    <t>1,11*2,11*6+1,11*2,11*6+1,11*1,83*6</t>
  </si>
  <si>
    <t>38</t>
  </si>
  <si>
    <t>969021148</t>
  </si>
  <si>
    <t>11*-demontáž lišt</t>
  </si>
  <si>
    <t>389892173</t>
  </si>
  <si>
    <t>"11*"4,7*0,3</t>
  </si>
  <si>
    <t>39</t>
  </si>
  <si>
    <t>969021153</t>
  </si>
  <si>
    <t>13*-demontáž výložníku VO</t>
  </si>
  <si>
    <t>kus</t>
  </si>
  <si>
    <t>-421107936</t>
  </si>
  <si>
    <t>1+1+2</t>
  </si>
  <si>
    <t>40</t>
  </si>
  <si>
    <t>974031132</t>
  </si>
  <si>
    <t>Vysekání rýh ve zdivu cihelném hl do 50 mm š do 70 mm</t>
  </si>
  <si>
    <t>-971778930</t>
  </si>
  <si>
    <t>"chráničky -7*"2,6</t>
  </si>
  <si>
    <t>41</t>
  </si>
  <si>
    <t>978019391</t>
  </si>
  <si>
    <t xml:space="preserve">Otlučení vnější vápenné nebo vápenocementové vnější omítky stupně členitosti 3 až 5  rozsahu do 100%</t>
  </si>
  <si>
    <t>-163116621</t>
  </si>
  <si>
    <t>"dle PD"6</t>
  </si>
  <si>
    <t>"A+B"22+24</t>
  </si>
  <si>
    <t>42</t>
  </si>
  <si>
    <t>978036191</t>
  </si>
  <si>
    <t>Otlučení cementových omítek vnějších ploch rozsahu do 100 %</t>
  </si>
  <si>
    <t>172426362</t>
  </si>
  <si>
    <t>"sokl-dle PD:A,B+úpoškozenáG" 22+24+6</t>
  </si>
  <si>
    <t>43</t>
  </si>
  <si>
    <t>978036900</t>
  </si>
  <si>
    <t>Úklid kolem objektu po skončení prací</t>
  </si>
  <si>
    <t>kpl</t>
  </si>
  <si>
    <t>25344074</t>
  </si>
  <si>
    <t>997</t>
  </si>
  <si>
    <t>Přesun sutě</t>
  </si>
  <si>
    <t>44</t>
  </si>
  <si>
    <t>997013153</t>
  </si>
  <si>
    <t>Vnitrostaveništní doprava suti a vybouraných hmot pro budovy v do 12 m s omezením mechanizace</t>
  </si>
  <si>
    <t>1690739961</t>
  </si>
  <si>
    <t>45</t>
  </si>
  <si>
    <t>997013501</t>
  </si>
  <si>
    <t>Odvoz suti a vybouraných hmot na skládku nebo meziskládku do 1 km se složením</t>
  </si>
  <si>
    <t>-144185370</t>
  </si>
  <si>
    <t>46</t>
  </si>
  <si>
    <t>997013509</t>
  </si>
  <si>
    <t>Příplatek k odvozu suti a vybouraných hmot na skládku ZKD 1 km přes 1 km</t>
  </si>
  <si>
    <t>-667745675</t>
  </si>
  <si>
    <t>19,99*21</t>
  </si>
  <si>
    <t>47</t>
  </si>
  <si>
    <t>997013831</t>
  </si>
  <si>
    <t>Poplatek za uložení stavebního směsného odpadu na skládce (skládkovné)</t>
  </si>
  <si>
    <t>1480366713</t>
  </si>
  <si>
    <t>998</t>
  </si>
  <si>
    <t>Přesun hmot</t>
  </si>
  <si>
    <t>48</t>
  </si>
  <si>
    <t>998011003</t>
  </si>
  <si>
    <t>Přesun hmot pro budovy zděné v do 24 m</t>
  </si>
  <si>
    <t>-1889678598</t>
  </si>
  <si>
    <t>PSV</t>
  </si>
  <si>
    <t>Práce a dodávky PSV</t>
  </si>
  <si>
    <t>711</t>
  </si>
  <si>
    <t>Izolace proti vodě, vlhkosti a plynům</t>
  </si>
  <si>
    <t>49</t>
  </si>
  <si>
    <t>711113129</t>
  </si>
  <si>
    <t xml:space="preserve">Sanační systém-hydroizolace dvoukomponentní izol hmotou </t>
  </si>
  <si>
    <t>-280828869</t>
  </si>
  <si>
    <t>"1A-dle PD"8,5</t>
  </si>
  <si>
    <t>50</t>
  </si>
  <si>
    <t>711113134</t>
  </si>
  <si>
    <t xml:space="preserve">Sanační systém-1. a 2. nátěr  hydroizoil sulfát stěrka</t>
  </si>
  <si>
    <t>-445187566</t>
  </si>
  <si>
    <t>"B"11,2</t>
  </si>
  <si>
    <t>51</t>
  </si>
  <si>
    <t>711161332</t>
  </si>
  <si>
    <t xml:space="preserve">Izolace proti zemní vlhkosti foliemi nopovými s odvodňovací funkcí s textilií </t>
  </si>
  <si>
    <t>42912565</t>
  </si>
  <si>
    <t>52</t>
  </si>
  <si>
    <t>711161382</t>
  </si>
  <si>
    <t>Izolace proti zemní vlhkosti foliemi nopovými ukončené horní provětrávací lištou</t>
  </si>
  <si>
    <t>408300705</t>
  </si>
  <si>
    <t>"O/2"21</t>
  </si>
  <si>
    <t>53</t>
  </si>
  <si>
    <t>998711203</t>
  </si>
  <si>
    <t>Přesun hmot procentní pro izolace proti vodě, vlhkosti a plynům v objektech v do 60 m</t>
  </si>
  <si>
    <t>%</t>
  </si>
  <si>
    <t>1702198301</t>
  </si>
  <si>
    <t>764</t>
  </si>
  <si>
    <t>Konstrukce klempířské</t>
  </si>
  <si>
    <t>54</t>
  </si>
  <si>
    <t>764002851</t>
  </si>
  <si>
    <t>Demontáž oplechování parapetů do suti</t>
  </si>
  <si>
    <t>-1807250743</t>
  </si>
  <si>
    <t>1,1*18</t>
  </si>
  <si>
    <t>55</t>
  </si>
  <si>
    <t>764002861</t>
  </si>
  <si>
    <t>Demontáž oplechování říms a ozdobných prvků do suti</t>
  </si>
  <si>
    <t>-330685409</t>
  </si>
  <si>
    <t>"7*"23,4*2+2,2*4+2*2</t>
  </si>
  <si>
    <t>56</t>
  </si>
  <si>
    <t>764004863</t>
  </si>
  <si>
    <t>Demontáž svodu k dalšímu použití</t>
  </si>
  <si>
    <t>-1984205341</t>
  </si>
  <si>
    <t>"9*"14,5+4,5</t>
  </si>
  <si>
    <t>57</t>
  </si>
  <si>
    <t>764216604</t>
  </si>
  <si>
    <t>Oplechování rovných parapetů mechanicky kotvené z Pz s povrchovou úpravou rš 330 mm</t>
  </si>
  <si>
    <t>-1859733126</t>
  </si>
  <si>
    <t>"K1"1,1*18</t>
  </si>
  <si>
    <t>58</t>
  </si>
  <si>
    <t>764216604.1</t>
  </si>
  <si>
    <t>Oplechování rovných parapetů mechanicky kotvené z Pz s povrchovou úpravou rš 350 mm</t>
  </si>
  <si>
    <t>979357257</t>
  </si>
  <si>
    <t>"K9"1,3*6</t>
  </si>
  <si>
    <t>59</t>
  </si>
  <si>
    <t>764218601</t>
  </si>
  <si>
    <t>Oplechování rovné římsy mechanicky kotvené z Pz s upraveným povrchem rš 120 mm</t>
  </si>
  <si>
    <t>-1403068296</t>
  </si>
  <si>
    <t>"K2"24</t>
  </si>
  <si>
    <t>60</t>
  </si>
  <si>
    <t>764218602</t>
  </si>
  <si>
    <t>Oplechování rovné římsy mechanicky kotvené z Pz s upraveným povrchem rš 180 mm</t>
  </si>
  <si>
    <t>151514203</t>
  </si>
  <si>
    <t>"K20"21</t>
  </si>
  <si>
    <t>61</t>
  </si>
  <si>
    <t>764218603</t>
  </si>
  <si>
    <t>Oplechování rovné římsy mechanicky kotvené z Pz s upraveným povrchem rš 250 mm</t>
  </si>
  <si>
    <t>1317871602</t>
  </si>
  <si>
    <t>"K3"21</t>
  </si>
  <si>
    <t>62</t>
  </si>
  <si>
    <t>764218605</t>
  </si>
  <si>
    <t>Oplechování rovné římsy mechanicky kotvené z Pz s upraveným povrchem rš 400 mm</t>
  </si>
  <si>
    <t>-427985940</t>
  </si>
  <si>
    <t>"K5,6,7,8"2,4*4+1,8*4+2,5*2+1,8*2</t>
  </si>
  <si>
    <t>63</t>
  </si>
  <si>
    <t>764508131</t>
  </si>
  <si>
    <t>Montáž kruhového svodu</t>
  </si>
  <si>
    <t>487507129</t>
  </si>
  <si>
    <t>"K17"14,5+4,5</t>
  </si>
  <si>
    <t>64</t>
  </si>
  <si>
    <t>764520101</t>
  </si>
  <si>
    <t>Opechování hlavice piastrů r.š. 400mm</t>
  </si>
  <si>
    <t>-783966159</t>
  </si>
  <si>
    <t>"K4"3,5</t>
  </si>
  <si>
    <t>65</t>
  </si>
  <si>
    <t>998764203</t>
  </si>
  <si>
    <t>Přesun hmot procentní pro konstrukce klempířské v objektech v do 24 m</t>
  </si>
  <si>
    <t>-2090829643</t>
  </si>
  <si>
    <t>766</t>
  </si>
  <si>
    <t>Konstrukce truhlářské</t>
  </si>
  <si>
    <t>66</t>
  </si>
  <si>
    <t>766602030</t>
  </si>
  <si>
    <t xml:space="preserve">Dodání a montáž oken dle specifikace na T.05,06,07,08 </t>
  </si>
  <si>
    <t>-673710252</t>
  </si>
  <si>
    <t>67</t>
  </si>
  <si>
    <t>766602040</t>
  </si>
  <si>
    <t>Demontáž vnitřních parapetů k dalšímu použití</t>
  </si>
  <si>
    <t>1192142830</t>
  </si>
  <si>
    <t>1,11*18</t>
  </si>
  <si>
    <t>68</t>
  </si>
  <si>
    <t>766694126</t>
  </si>
  <si>
    <t>Montáž parapetních desek dřevěných nebo plastových š přes 30 cm</t>
  </si>
  <si>
    <t>646827222</t>
  </si>
  <si>
    <t>69</t>
  </si>
  <si>
    <t>998766203</t>
  </si>
  <si>
    <t>Přesun hmot procentní pro kce truhlářské v objektech v přes 12 do 24 m</t>
  </si>
  <si>
    <t>2117366320</t>
  </si>
  <si>
    <t>783</t>
  </si>
  <si>
    <t>Dokončovací práce - nátěry</t>
  </si>
  <si>
    <t>70</t>
  </si>
  <si>
    <t>783301303</t>
  </si>
  <si>
    <t>Bezoplachové odrezivění zámečnických konstrukcí</t>
  </si>
  <si>
    <t>-484309627</t>
  </si>
  <si>
    <t>"ostatní kovové prvky-dvířka"0,9*0,9+0,3*0,3</t>
  </si>
  <si>
    <t>71</t>
  </si>
  <si>
    <t>783301313</t>
  </si>
  <si>
    <t>Odmaštění zámečnických konstrukcí ředidlovým odmašťovačem</t>
  </si>
  <si>
    <t>-1044794710</t>
  </si>
  <si>
    <t>72</t>
  </si>
  <si>
    <t>783314203</t>
  </si>
  <si>
    <t>Základní antikorozní jednonásobný syntetický samozákladující nátěr zámečnických konstrukcí</t>
  </si>
  <si>
    <t>239180191</t>
  </si>
  <si>
    <t>73</t>
  </si>
  <si>
    <t>783315103</t>
  </si>
  <si>
    <t xml:space="preserve">Mezinátěr jednonásobný syntetický  samozákladující zámečnických konstrukcí</t>
  </si>
  <si>
    <t>1941895171</t>
  </si>
  <si>
    <t>0,9</t>
  </si>
  <si>
    <t>74</t>
  </si>
  <si>
    <t>783317105</t>
  </si>
  <si>
    <t>Krycí jednonásobný syntetický samozákladující nátěr zámečnických konstrukcí</t>
  </si>
  <si>
    <t>-163191412</t>
  </si>
  <si>
    <t>75</t>
  </si>
  <si>
    <t>783801503</t>
  </si>
  <si>
    <t>Omytí omítek tlakovou vodou před provedením nátěru</t>
  </si>
  <si>
    <t>976582960</t>
  </si>
  <si>
    <t>"ponechaná omítka"212</t>
  </si>
  <si>
    <t>"A,B,C"22+24+8</t>
  </si>
  <si>
    <t>"ozdob prvky"2</t>
  </si>
  <si>
    <t>"nová za otlučenou"6</t>
  </si>
  <si>
    <t>76</t>
  </si>
  <si>
    <t>783801504</t>
  </si>
  <si>
    <t xml:space="preserve">Oškarbání povrchu  omítek od  nátěru</t>
  </si>
  <si>
    <t>-1381522268</t>
  </si>
  <si>
    <t>77</t>
  </si>
  <si>
    <t>783827170</t>
  </si>
  <si>
    <t xml:space="preserve">Pentrace omítek silikátová </t>
  </si>
  <si>
    <t>-587710622</t>
  </si>
  <si>
    <t>"A,B,C" 22+24+8</t>
  </si>
  <si>
    <t>78</t>
  </si>
  <si>
    <t>783827171</t>
  </si>
  <si>
    <t>Nátěr silikáto minerální barvou</t>
  </si>
  <si>
    <t>300530702</t>
  </si>
  <si>
    <t>784</t>
  </si>
  <si>
    <t>Dokončovací práce - malby a tapety</t>
  </si>
  <si>
    <t>79</t>
  </si>
  <si>
    <t>784121001</t>
  </si>
  <si>
    <t>Oškrabání malby v místnostech v do 3,80 m</t>
  </si>
  <si>
    <t>-128031333</t>
  </si>
  <si>
    <t>"odhad-kolem nových oken-odhad 15m2 okno+stěna" 6*3*15</t>
  </si>
  <si>
    <t>80</t>
  </si>
  <si>
    <t>784181001</t>
  </si>
  <si>
    <t>Jednonásobné pačokování v místnostech v do 3,80 m</t>
  </si>
  <si>
    <t>1729367334</t>
  </si>
  <si>
    <t>"odhad-kolem nových oken" 6*3*15</t>
  </si>
  <si>
    <t>81</t>
  </si>
  <si>
    <t>784221101</t>
  </si>
  <si>
    <t>Dvojnásobné bílé malby ze směsí za sucha dobře otěruvzdorných v místnostech do 3,80 m</t>
  </si>
  <si>
    <t>-1893135463</t>
  </si>
  <si>
    <t>VRN</t>
  </si>
  <si>
    <t>Vedlejší rozpočtové náklady</t>
  </si>
  <si>
    <t>VRN3</t>
  </si>
  <si>
    <t>Zařízení staveniště</t>
  </si>
  <si>
    <t>82</t>
  </si>
  <si>
    <t>030001000</t>
  </si>
  <si>
    <t>1024</t>
  </si>
  <si>
    <t>-1892174703</t>
  </si>
  <si>
    <t>VRN6</t>
  </si>
  <si>
    <t>Územní vlivy</t>
  </si>
  <si>
    <t>83</t>
  </si>
  <si>
    <t>060001000</t>
  </si>
  <si>
    <t>-1437006702</t>
  </si>
  <si>
    <t>VRN9</t>
  </si>
  <si>
    <t>Ostatní náklady</t>
  </si>
  <si>
    <t>84</t>
  </si>
  <si>
    <t>090001000</t>
  </si>
  <si>
    <t>-26658945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</si>
</sst>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40</v>
      </c>
      <c r="AO20" s="21"/>
      <c r="AP20" s="21"/>
      <c r="AQ20" s="21"/>
      <c r="AR20" s="19"/>
      <c r="BE20" s="30"/>
      <c r="BS20" s="16" t="s">
        <v>36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45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46</v>
      </c>
      <c r="E29" s="46"/>
      <c r="F29" s="31" t="s">
        <v>47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48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50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52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53</v>
      </c>
      <c r="U35" s="53"/>
      <c r="V35" s="53"/>
      <c r="W35" s="53"/>
      <c r="X35" s="55" t="s">
        <v>54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55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56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57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58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57</v>
      </c>
      <c r="AI60" s="41"/>
      <c r="AJ60" s="41"/>
      <c r="AK60" s="41"/>
      <c r="AL60" s="41"/>
      <c r="AM60" s="63" t="s">
        <v>58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60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57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58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57</v>
      </c>
      <c r="AI75" s="41"/>
      <c r="AJ75" s="41"/>
      <c r="AK75" s="41"/>
      <c r="AL75" s="41"/>
      <c r="AM75" s="63" t="s">
        <v>58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61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20923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Střední zdravotní škola Liberec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Kostelní 8, Liberec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1. 1. 2024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Liberec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 xml:space="preserve">AGORA,arch.a staveb. atelier  s.r.o. Liberec</v>
      </c>
      <c r="AN89" s="70"/>
      <c r="AO89" s="70"/>
      <c r="AP89" s="70"/>
      <c r="AQ89" s="39"/>
      <c r="AR89" s="43"/>
      <c r="AS89" s="80" t="s">
        <v>62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J.Malec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63</v>
      </c>
      <c r="D92" s="93"/>
      <c r="E92" s="93"/>
      <c r="F92" s="93"/>
      <c r="G92" s="93"/>
      <c r="H92" s="94"/>
      <c r="I92" s="95" t="s">
        <v>64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65</v>
      </c>
      <c r="AH92" s="93"/>
      <c r="AI92" s="93"/>
      <c r="AJ92" s="93"/>
      <c r="AK92" s="93"/>
      <c r="AL92" s="93"/>
      <c r="AM92" s="93"/>
      <c r="AN92" s="95" t="s">
        <v>66</v>
      </c>
      <c r="AO92" s="93"/>
      <c r="AP92" s="97"/>
      <c r="AQ92" s="98" t="s">
        <v>67</v>
      </c>
      <c r="AR92" s="43"/>
      <c r="AS92" s="99" t="s">
        <v>68</v>
      </c>
      <c r="AT92" s="100" t="s">
        <v>69</v>
      </c>
      <c r="AU92" s="100" t="s">
        <v>70</v>
      </c>
      <c r="AV92" s="100" t="s">
        <v>71</v>
      </c>
      <c r="AW92" s="100" t="s">
        <v>72</v>
      </c>
      <c r="AX92" s="100" t="s">
        <v>73</v>
      </c>
      <c r="AY92" s="100" t="s">
        <v>74</v>
      </c>
      <c r="AZ92" s="100" t="s">
        <v>75</v>
      </c>
      <c r="BA92" s="100" t="s">
        <v>76</v>
      </c>
      <c r="BB92" s="100" t="s">
        <v>77</v>
      </c>
      <c r="BC92" s="100" t="s">
        <v>78</v>
      </c>
      <c r="BD92" s="101" t="s">
        <v>79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80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81</v>
      </c>
      <c r="BT94" s="116" t="s">
        <v>82</v>
      </c>
      <c r="BU94" s="117" t="s">
        <v>83</v>
      </c>
      <c r="BV94" s="116" t="s">
        <v>84</v>
      </c>
      <c r="BW94" s="116" t="s">
        <v>5</v>
      </c>
      <c r="BX94" s="116" t="s">
        <v>85</v>
      </c>
      <c r="CL94" s="116" t="s">
        <v>1</v>
      </c>
    </row>
    <row r="95" s="7" customFormat="1" ht="16.5" customHeight="1">
      <c r="A95" s="118" t="s">
        <v>86</v>
      </c>
      <c r="B95" s="119"/>
      <c r="C95" s="120"/>
      <c r="D95" s="121" t="s">
        <v>87</v>
      </c>
      <c r="E95" s="121"/>
      <c r="F95" s="121"/>
      <c r="G95" s="121"/>
      <c r="H95" s="121"/>
      <c r="I95" s="122"/>
      <c r="J95" s="121" t="s">
        <v>88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Oprava fasády objektu...'!J30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89</v>
      </c>
      <c r="AR95" s="125"/>
      <c r="AS95" s="126">
        <v>0</v>
      </c>
      <c r="AT95" s="127">
        <f>ROUND(SUM(AV95:AW95),2)</f>
        <v>0</v>
      </c>
      <c r="AU95" s="128">
        <f>'1 - Oprava fasády objektu...'!P135</f>
        <v>0</v>
      </c>
      <c r="AV95" s="127">
        <f>'1 - Oprava fasády objektu...'!J33</f>
        <v>0</v>
      </c>
      <c r="AW95" s="127">
        <f>'1 - Oprava fasády objektu...'!J34</f>
        <v>0</v>
      </c>
      <c r="AX95" s="127">
        <f>'1 - Oprava fasády objektu...'!J35</f>
        <v>0</v>
      </c>
      <c r="AY95" s="127">
        <f>'1 - Oprava fasády objektu...'!J36</f>
        <v>0</v>
      </c>
      <c r="AZ95" s="127">
        <f>'1 - Oprava fasády objektu...'!F33</f>
        <v>0</v>
      </c>
      <c r="BA95" s="127">
        <f>'1 - Oprava fasády objektu...'!F34</f>
        <v>0</v>
      </c>
      <c r="BB95" s="127">
        <f>'1 - Oprava fasády objektu...'!F35</f>
        <v>0</v>
      </c>
      <c r="BC95" s="127">
        <f>'1 - Oprava fasády objektu...'!F36</f>
        <v>0</v>
      </c>
      <c r="BD95" s="129">
        <f>'1 - Oprava fasády objektu...'!F37</f>
        <v>0</v>
      </c>
      <c r="BE95" s="7"/>
      <c r="BT95" s="130" t="s">
        <v>87</v>
      </c>
      <c r="BV95" s="130" t="s">
        <v>84</v>
      </c>
      <c r="BW95" s="130" t="s">
        <v>90</v>
      </c>
      <c r="BX95" s="130" t="s">
        <v>5</v>
      </c>
      <c r="CL95" s="130" t="s">
        <v>1</v>
      </c>
      <c r="CM95" s="130" t="s">
        <v>91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l+dzyRueatvpU3ai5teLjGavwlL4Nln+fY/ZkceQVPhQux8xhbWpmZ6t4Flq748ZlljwAbfGOMAWSTZncY7zlA==" hashValue="MAQSzJUlqqFlsLgWsHYnW/YyfyqOeSH7vEEB4oz+Ov7RTOIS++3ZZ1kf/xCM8tbSjgMdJCXKJpB7I+ayGhqvh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Oprava fasády objekt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91</v>
      </c>
    </row>
    <row r="4" s="1" customFormat="1" ht="24.96" customHeight="1">
      <c r="B4" s="19"/>
      <c r="D4" s="133" t="s">
        <v>92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Střední zdravotní škola Liberec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93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94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1. 1. 2024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">
        <v>95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27</v>
      </c>
      <c r="F15" s="37"/>
      <c r="G15" s="37"/>
      <c r="H15" s="37"/>
      <c r="I15" s="135" t="s">
        <v>28</v>
      </c>
      <c r="J15" s="138" t="s">
        <v>96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30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32</v>
      </c>
      <c r="E20" s="37"/>
      <c r="F20" s="37"/>
      <c r="G20" s="37"/>
      <c r="H20" s="37"/>
      <c r="I20" s="135" t="s">
        <v>25</v>
      </c>
      <c r="J20" s="138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97</v>
      </c>
      <c r="F21" s="37"/>
      <c r="G21" s="37"/>
      <c r="H21" s="37"/>
      <c r="I21" s="135" t="s">
        <v>28</v>
      </c>
      <c r="J21" s="138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37</v>
      </c>
      <c r="E23" s="37"/>
      <c r="F23" s="37"/>
      <c r="G23" s="37"/>
      <c r="H23" s="37"/>
      <c r="I23" s="135" t="s">
        <v>25</v>
      </c>
      <c r="J23" s="138" t="s">
        <v>38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39</v>
      </c>
      <c r="F24" s="37"/>
      <c r="G24" s="37"/>
      <c r="H24" s="37"/>
      <c r="I24" s="135" t="s">
        <v>28</v>
      </c>
      <c r="J24" s="138" t="s">
        <v>40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41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42</v>
      </c>
      <c r="E30" s="37"/>
      <c r="F30" s="37"/>
      <c r="G30" s="37"/>
      <c r="H30" s="37"/>
      <c r="I30" s="37"/>
      <c r="J30" s="146">
        <f>ROUND(J135,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44</v>
      </c>
      <c r="G32" s="37"/>
      <c r="H32" s="37"/>
      <c r="I32" s="147" t="s">
        <v>43</v>
      </c>
      <c r="J32" s="147" t="s">
        <v>45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46</v>
      </c>
      <c r="E33" s="135" t="s">
        <v>47</v>
      </c>
      <c r="F33" s="149">
        <f>ROUND((SUM(BE135:BE350)),  2)</f>
        <v>0</v>
      </c>
      <c r="G33" s="37"/>
      <c r="H33" s="37"/>
      <c r="I33" s="150">
        <v>0.20999999999999999</v>
      </c>
      <c r="J33" s="149">
        <f>ROUND(((SUM(BE135:BE350))*I33),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48</v>
      </c>
      <c r="F34" s="149">
        <f>ROUND((SUM(BF135:BF350)),  2)</f>
        <v>0</v>
      </c>
      <c r="G34" s="37"/>
      <c r="H34" s="37"/>
      <c r="I34" s="150">
        <v>0.12</v>
      </c>
      <c r="J34" s="149">
        <f>ROUND(((SUM(BF135:BF350))*I34),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49</v>
      </c>
      <c r="F35" s="149">
        <f>ROUND((SUM(BG135:BG350)),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50</v>
      </c>
      <c r="F36" s="149">
        <f>ROUND((SUM(BH135:BH350)),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51</v>
      </c>
      <c r="F37" s="149">
        <f>ROUND((SUM(BI135:BI350)),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55</v>
      </c>
      <c r="E50" s="159"/>
      <c r="F50" s="159"/>
      <c r="G50" s="158" t="s">
        <v>56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57</v>
      </c>
      <c r="E61" s="161"/>
      <c r="F61" s="162" t="s">
        <v>58</v>
      </c>
      <c r="G61" s="160" t="s">
        <v>57</v>
      </c>
      <c r="H61" s="161"/>
      <c r="I61" s="161"/>
      <c r="J61" s="163" t="s">
        <v>58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59</v>
      </c>
      <c r="E65" s="164"/>
      <c r="F65" s="164"/>
      <c r="G65" s="158" t="s">
        <v>60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57</v>
      </c>
      <c r="E76" s="161"/>
      <c r="F76" s="162" t="s">
        <v>58</v>
      </c>
      <c r="G76" s="160" t="s">
        <v>57</v>
      </c>
      <c r="H76" s="161"/>
      <c r="I76" s="161"/>
      <c r="J76" s="163" t="s">
        <v>58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Střední zdravotní škola Liberec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93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1 - Oprava fasády objektu-jihovýchodní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Kostelní 8, Liberec</v>
      </c>
      <c r="G89" s="39"/>
      <c r="H89" s="39"/>
      <c r="I89" s="31" t="s">
        <v>22</v>
      </c>
      <c r="J89" s="78" t="str">
        <f>IF(J12="","",J12)</f>
        <v>1. 1. 2024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9"/>
      <c r="E91" s="39"/>
      <c r="F91" s="26" t="str">
        <f>E15</f>
        <v>Statutární město Liberec</v>
      </c>
      <c r="G91" s="39"/>
      <c r="H91" s="39"/>
      <c r="I91" s="31" t="s">
        <v>32</v>
      </c>
      <c r="J91" s="35" t="str">
        <f>E21</f>
        <v>AGORA , arch.a staveb atelier s.r.o. Liberec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J.Malec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99</v>
      </c>
      <c r="D94" s="171"/>
      <c r="E94" s="171"/>
      <c r="F94" s="171"/>
      <c r="G94" s="171"/>
      <c r="H94" s="171"/>
      <c r="I94" s="171"/>
      <c r="J94" s="172" t="s">
        <v>100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101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4"/>
      <c r="C97" s="175"/>
      <c r="D97" s="176" t="s">
        <v>103</v>
      </c>
      <c r="E97" s="177"/>
      <c r="F97" s="177"/>
      <c r="G97" s="177"/>
      <c r="H97" s="177"/>
      <c r="I97" s="177"/>
      <c r="J97" s="178">
        <f>J136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104</v>
      </c>
      <c r="E98" s="183"/>
      <c r="F98" s="183"/>
      <c r="G98" s="183"/>
      <c r="H98" s="183"/>
      <c r="I98" s="183"/>
      <c r="J98" s="184">
        <f>J137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105</v>
      </c>
      <c r="E99" s="183"/>
      <c r="F99" s="183"/>
      <c r="G99" s="183"/>
      <c r="H99" s="183"/>
      <c r="I99" s="183"/>
      <c r="J99" s="184">
        <f>J150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106</v>
      </c>
      <c r="E100" s="183"/>
      <c r="F100" s="183"/>
      <c r="G100" s="183"/>
      <c r="H100" s="183"/>
      <c r="I100" s="183"/>
      <c r="J100" s="184">
        <f>J161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107</v>
      </c>
      <c r="E101" s="183"/>
      <c r="F101" s="183"/>
      <c r="G101" s="183"/>
      <c r="H101" s="183"/>
      <c r="I101" s="183"/>
      <c r="J101" s="184">
        <f>J164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108</v>
      </c>
      <c r="E102" s="183"/>
      <c r="F102" s="183"/>
      <c r="G102" s="183"/>
      <c r="H102" s="183"/>
      <c r="I102" s="183"/>
      <c r="J102" s="184">
        <f>J169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109</v>
      </c>
      <c r="E103" s="183"/>
      <c r="F103" s="183"/>
      <c r="G103" s="183"/>
      <c r="H103" s="183"/>
      <c r="I103" s="183"/>
      <c r="J103" s="184">
        <f>J228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110</v>
      </c>
      <c r="E104" s="183"/>
      <c r="F104" s="183"/>
      <c r="G104" s="183"/>
      <c r="H104" s="183"/>
      <c r="I104" s="183"/>
      <c r="J104" s="184">
        <f>J252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111</v>
      </c>
      <c r="E105" s="183"/>
      <c r="F105" s="183"/>
      <c r="G105" s="183"/>
      <c r="H105" s="183"/>
      <c r="I105" s="183"/>
      <c r="J105" s="184">
        <f>J258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4"/>
      <c r="C106" s="175"/>
      <c r="D106" s="176" t="s">
        <v>112</v>
      </c>
      <c r="E106" s="177"/>
      <c r="F106" s="177"/>
      <c r="G106" s="177"/>
      <c r="H106" s="177"/>
      <c r="I106" s="177"/>
      <c r="J106" s="178">
        <f>J260</f>
        <v>0</v>
      </c>
      <c r="K106" s="175"/>
      <c r="L106" s="17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0"/>
      <c r="C107" s="181"/>
      <c r="D107" s="182" t="s">
        <v>113</v>
      </c>
      <c r="E107" s="183"/>
      <c r="F107" s="183"/>
      <c r="G107" s="183"/>
      <c r="H107" s="183"/>
      <c r="I107" s="183"/>
      <c r="J107" s="184">
        <f>J261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114</v>
      </c>
      <c r="E108" s="183"/>
      <c r="F108" s="183"/>
      <c r="G108" s="183"/>
      <c r="H108" s="183"/>
      <c r="I108" s="183"/>
      <c r="J108" s="184">
        <f>J273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81"/>
      <c r="D109" s="182" t="s">
        <v>115</v>
      </c>
      <c r="E109" s="183"/>
      <c r="F109" s="183"/>
      <c r="G109" s="183"/>
      <c r="H109" s="183"/>
      <c r="I109" s="183"/>
      <c r="J109" s="184">
        <f>J297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81"/>
      <c r="D110" s="182" t="s">
        <v>116</v>
      </c>
      <c r="E110" s="183"/>
      <c r="F110" s="183"/>
      <c r="G110" s="183"/>
      <c r="H110" s="183"/>
      <c r="I110" s="183"/>
      <c r="J110" s="184">
        <f>J305</f>
        <v>0</v>
      </c>
      <c r="K110" s="181"/>
      <c r="L110" s="18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81"/>
      <c r="D111" s="182" t="s">
        <v>117</v>
      </c>
      <c r="E111" s="183"/>
      <c r="F111" s="183"/>
      <c r="G111" s="183"/>
      <c r="H111" s="183"/>
      <c r="I111" s="183"/>
      <c r="J111" s="184">
        <f>J338</f>
        <v>0</v>
      </c>
      <c r="K111" s="181"/>
      <c r="L111" s="18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4"/>
      <c r="C112" s="175"/>
      <c r="D112" s="176" t="s">
        <v>118</v>
      </c>
      <c r="E112" s="177"/>
      <c r="F112" s="177"/>
      <c r="G112" s="177"/>
      <c r="H112" s="177"/>
      <c r="I112" s="177"/>
      <c r="J112" s="178">
        <f>J344</f>
        <v>0</v>
      </c>
      <c r="K112" s="175"/>
      <c r="L112" s="17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0"/>
      <c r="C113" s="181"/>
      <c r="D113" s="182" t="s">
        <v>119</v>
      </c>
      <c r="E113" s="183"/>
      <c r="F113" s="183"/>
      <c r="G113" s="183"/>
      <c r="H113" s="183"/>
      <c r="I113" s="183"/>
      <c r="J113" s="184">
        <f>J345</f>
        <v>0</v>
      </c>
      <c r="K113" s="181"/>
      <c r="L113" s="18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0"/>
      <c r="C114" s="181"/>
      <c r="D114" s="182" t="s">
        <v>120</v>
      </c>
      <c r="E114" s="183"/>
      <c r="F114" s="183"/>
      <c r="G114" s="183"/>
      <c r="H114" s="183"/>
      <c r="I114" s="183"/>
      <c r="J114" s="184">
        <f>J347</f>
        <v>0</v>
      </c>
      <c r="K114" s="181"/>
      <c r="L114" s="18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0"/>
      <c r="C115" s="181"/>
      <c r="D115" s="182" t="s">
        <v>121</v>
      </c>
      <c r="E115" s="183"/>
      <c r="F115" s="183"/>
      <c r="G115" s="183"/>
      <c r="H115" s="183"/>
      <c r="I115" s="183"/>
      <c r="J115" s="184">
        <f>J349</f>
        <v>0</v>
      </c>
      <c r="K115" s="181"/>
      <c r="L115" s="18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122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69" t="str">
        <f>E7</f>
        <v>Střední zdravotní škola Liberec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93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1 - Oprava fasády objektu-jihovýchodní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F12</f>
        <v>Kostelní 8, Liberec</v>
      </c>
      <c r="G129" s="39"/>
      <c r="H129" s="39"/>
      <c r="I129" s="31" t="s">
        <v>22</v>
      </c>
      <c r="J129" s="78" t="str">
        <f>IF(J12="","",J12)</f>
        <v>1. 1. 2024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40.05" customHeight="1">
      <c r="A131" s="37"/>
      <c r="B131" s="38"/>
      <c r="C131" s="31" t="s">
        <v>24</v>
      </c>
      <c r="D131" s="39"/>
      <c r="E131" s="39"/>
      <c r="F131" s="26" t="str">
        <f>E15</f>
        <v>Statutární město Liberec</v>
      </c>
      <c r="G131" s="39"/>
      <c r="H131" s="39"/>
      <c r="I131" s="31" t="s">
        <v>32</v>
      </c>
      <c r="J131" s="35" t="str">
        <f>E21</f>
        <v>AGORA , arch.a staveb atelier s.r.o. Liberec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30</v>
      </c>
      <c r="D132" s="39"/>
      <c r="E132" s="39"/>
      <c r="F132" s="26" t="str">
        <f>IF(E18="","",E18)</f>
        <v>Vyplň údaj</v>
      </c>
      <c r="G132" s="39"/>
      <c r="H132" s="39"/>
      <c r="I132" s="31" t="s">
        <v>37</v>
      </c>
      <c r="J132" s="35" t="str">
        <f>E24</f>
        <v>J.Malec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86"/>
      <c r="B134" s="187"/>
      <c r="C134" s="188" t="s">
        <v>123</v>
      </c>
      <c r="D134" s="189" t="s">
        <v>67</v>
      </c>
      <c r="E134" s="189" t="s">
        <v>63</v>
      </c>
      <c r="F134" s="189" t="s">
        <v>64</v>
      </c>
      <c r="G134" s="189" t="s">
        <v>124</v>
      </c>
      <c r="H134" s="189" t="s">
        <v>125</v>
      </c>
      <c r="I134" s="189" t="s">
        <v>126</v>
      </c>
      <c r="J134" s="190" t="s">
        <v>100</v>
      </c>
      <c r="K134" s="191" t="s">
        <v>127</v>
      </c>
      <c r="L134" s="192"/>
      <c r="M134" s="99" t="s">
        <v>1</v>
      </c>
      <c r="N134" s="100" t="s">
        <v>46</v>
      </c>
      <c r="O134" s="100" t="s">
        <v>128</v>
      </c>
      <c r="P134" s="100" t="s">
        <v>129</v>
      </c>
      <c r="Q134" s="100" t="s">
        <v>130</v>
      </c>
      <c r="R134" s="100" t="s">
        <v>131</v>
      </c>
      <c r="S134" s="100" t="s">
        <v>132</v>
      </c>
      <c r="T134" s="101" t="s">
        <v>133</v>
      </c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</row>
    <row r="135" s="2" customFormat="1" ht="22.8" customHeight="1">
      <c r="A135" s="37"/>
      <c r="B135" s="38"/>
      <c r="C135" s="106" t="s">
        <v>134</v>
      </c>
      <c r="D135" s="39"/>
      <c r="E135" s="39"/>
      <c r="F135" s="39"/>
      <c r="G135" s="39"/>
      <c r="H135" s="39"/>
      <c r="I135" s="39"/>
      <c r="J135" s="193">
        <f>BK135</f>
        <v>0</v>
      </c>
      <c r="K135" s="39"/>
      <c r="L135" s="43"/>
      <c r="M135" s="102"/>
      <c r="N135" s="194"/>
      <c r="O135" s="103"/>
      <c r="P135" s="195">
        <f>P136+P260+P344</f>
        <v>0</v>
      </c>
      <c r="Q135" s="103"/>
      <c r="R135" s="195">
        <f>R136+R260+R344</f>
        <v>33.929116539999995</v>
      </c>
      <c r="S135" s="103"/>
      <c r="T135" s="196">
        <f>T136+T260+T344</f>
        <v>14.579786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81</v>
      </c>
      <c r="AU135" s="16" t="s">
        <v>102</v>
      </c>
      <c r="BK135" s="197">
        <f>BK136+BK260+BK344</f>
        <v>0</v>
      </c>
    </row>
    <row r="136" s="12" customFormat="1" ht="25.92" customHeight="1">
      <c r="A136" s="12"/>
      <c r="B136" s="198"/>
      <c r="C136" s="199"/>
      <c r="D136" s="200" t="s">
        <v>81</v>
      </c>
      <c r="E136" s="201" t="s">
        <v>135</v>
      </c>
      <c r="F136" s="201" t="s">
        <v>136</v>
      </c>
      <c r="G136" s="199"/>
      <c r="H136" s="199"/>
      <c r="I136" s="202"/>
      <c r="J136" s="203">
        <f>BK136</f>
        <v>0</v>
      </c>
      <c r="K136" s="199"/>
      <c r="L136" s="204"/>
      <c r="M136" s="205"/>
      <c r="N136" s="206"/>
      <c r="O136" s="206"/>
      <c r="P136" s="207">
        <f>P137+P150+P161+P164+P169+P228+P252+P258</f>
        <v>0</v>
      </c>
      <c r="Q136" s="206"/>
      <c r="R136" s="207">
        <f>R137+R150+R161+R164+R169+R228+R252+R258</f>
        <v>33.039968539999997</v>
      </c>
      <c r="S136" s="206"/>
      <c r="T136" s="208">
        <f>T137+T150+T161+T164+T169+T228+T252+T258</f>
        <v>14.255252000000001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87</v>
      </c>
      <c r="AT136" s="210" t="s">
        <v>81</v>
      </c>
      <c r="AU136" s="210" t="s">
        <v>82</v>
      </c>
      <c r="AY136" s="209" t="s">
        <v>137</v>
      </c>
      <c r="BK136" s="211">
        <f>BK137+BK150+BK161+BK164+BK169+BK228+BK252+BK258</f>
        <v>0</v>
      </c>
    </row>
    <row r="137" s="12" customFormat="1" ht="22.8" customHeight="1">
      <c r="A137" s="12"/>
      <c r="B137" s="198"/>
      <c r="C137" s="199"/>
      <c r="D137" s="200" t="s">
        <v>81</v>
      </c>
      <c r="E137" s="212" t="s">
        <v>87</v>
      </c>
      <c r="F137" s="212" t="s">
        <v>138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SUM(P138:P149)</f>
        <v>0</v>
      </c>
      <c r="Q137" s="206"/>
      <c r="R137" s="207">
        <f>SUM(R138:R149)</f>
        <v>0</v>
      </c>
      <c r="S137" s="206"/>
      <c r="T137" s="208">
        <f>SUM(T138:T149)</f>
        <v>5.9714399999999994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87</v>
      </c>
      <c r="AT137" s="210" t="s">
        <v>81</v>
      </c>
      <c r="AU137" s="210" t="s">
        <v>87</v>
      </c>
      <c r="AY137" s="209" t="s">
        <v>137</v>
      </c>
      <c r="BK137" s="211">
        <f>SUM(BK138:BK149)</f>
        <v>0</v>
      </c>
    </row>
    <row r="138" s="2" customFormat="1" ht="33" customHeight="1">
      <c r="A138" s="37"/>
      <c r="B138" s="38"/>
      <c r="C138" s="214" t="s">
        <v>87</v>
      </c>
      <c r="D138" s="214" t="s">
        <v>139</v>
      </c>
      <c r="E138" s="215" t="s">
        <v>140</v>
      </c>
      <c r="F138" s="216" t="s">
        <v>141</v>
      </c>
      <c r="G138" s="217" t="s">
        <v>142</v>
      </c>
      <c r="H138" s="218">
        <v>14.32</v>
      </c>
      <c r="I138" s="219"/>
      <c r="J138" s="220">
        <f>ROUND(I138*H138,2)</f>
        <v>0</v>
      </c>
      <c r="K138" s="221"/>
      <c r="L138" s="43"/>
      <c r="M138" s="222" t="s">
        <v>1</v>
      </c>
      <c r="N138" s="223" t="s">
        <v>47</v>
      </c>
      <c r="O138" s="90"/>
      <c r="P138" s="224">
        <f>O138*H138</f>
        <v>0</v>
      </c>
      <c r="Q138" s="224">
        <v>0</v>
      </c>
      <c r="R138" s="224">
        <f>Q138*H138</f>
        <v>0</v>
      </c>
      <c r="S138" s="224">
        <v>0.41699999999999998</v>
      </c>
      <c r="T138" s="225">
        <f>S138*H138</f>
        <v>5.9714399999999994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6" t="s">
        <v>143</v>
      </c>
      <c r="AT138" s="226" t="s">
        <v>139</v>
      </c>
      <c r="AU138" s="226" t="s">
        <v>91</v>
      </c>
      <c r="AY138" s="16" t="s">
        <v>137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87</v>
      </c>
      <c r="BK138" s="227">
        <f>ROUND(I138*H138,2)</f>
        <v>0</v>
      </c>
      <c r="BL138" s="16" t="s">
        <v>143</v>
      </c>
      <c r="BM138" s="226" t="s">
        <v>144</v>
      </c>
    </row>
    <row r="139" s="13" customFormat="1">
      <c r="A139" s="13"/>
      <c r="B139" s="228"/>
      <c r="C139" s="229"/>
      <c r="D139" s="230" t="s">
        <v>145</v>
      </c>
      <c r="E139" s="231" t="s">
        <v>1</v>
      </c>
      <c r="F139" s="232" t="s">
        <v>146</v>
      </c>
      <c r="G139" s="229"/>
      <c r="H139" s="233">
        <v>14.32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145</v>
      </c>
      <c r="AU139" s="239" t="s">
        <v>91</v>
      </c>
      <c r="AV139" s="13" t="s">
        <v>91</v>
      </c>
      <c r="AW139" s="13" t="s">
        <v>36</v>
      </c>
      <c r="AX139" s="13" t="s">
        <v>87</v>
      </c>
      <c r="AY139" s="239" t="s">
        <v>137</v>
      </c>
    </row>
    <row r="140" s="2" customFormat="1" ht="37.8" customHeight="1">
      <c r="A140" s="37"/>
      <c r="B140" s="38"/>
      <c r="C140" s="214" t="s">
        <v>91</v>
      </c>
      <c r="D140" s="214" t="s">
        <v>139</v>
      </c>
      <c r="E140" s="215" t="s">
        <v>147</v>
      </c>
      <c r="F140" s="216" t="s">
        <v>148</v>
      </c>
      <c r="G140" s="217" t="s">
        <v>149</v>
      </c>
      <c r="H140" s="218">
        <v>7.1600000000000001</v>
      </c>
      <c r="I140" s="219"/>
      <c r="J140" s="220">
        <f>ROUND(I140*H140,2)</f>
        <v>0</v>
      </c>
      <c r="K140" s="221"/>
      <c r="L140" s="43"/>
      <c r="M140" s="222" t="s">
        <v>1</v>
      </c>
      <c r="N140" s="223" t="s">
        <v>47</v>
      </c>
      <c r="O140" s="90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6" t="s">
        <v>143</v>
      </c>
      <c r="AT140" s="226" t="s">
        <v>139</v>
      </c>
      <c r="AU140" s="226" t="s">
        <v>91</v>
      </c>
      <c r="AY140" s="16" t="s">
        <v>137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6" t="s">
        <v>87</v>
      </c>
      <c r="BK140" s="227">
        <f>ROUND(I140*H140,2)</f>
        <v>0</v>
      </c>
      <c r="BL140" s="16" t="s">
        <v>143</v>
      </c>
      <c r="BM140" s="226" t="s">
        <v>150</v>
      </c>
    </row>
    <row r="141" s="13" customFormat="1">
      <c r="A141" s="13"/>
      <c r="B141" s="228"/>
      <c r="C141" s="229"/>
      <c r="D141" s="230" t="s">
        <v>145</v>
      </c>
      <c r="E141" s="231" t="s">
        <v>1</v>
      </c>
      <c r="F141" s="232" t="s">
        <v>151</v>
      </c>
      <c r="G141" s="229"/>
      <c r="H141" s="233">
        <v>7.1600000000000001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145</v>
      </c>
      <c r="AU141" s="239" t="s">
        <v>91</v>
      </c>
      <c r="AV141" s="13" t="s">
        <v>91</v>
      </c>
      <c r="AW141" s="13" t="s">
        <v>36</v>
      </c>
      <c r="AX141" s="13" t="s">
        <v>87</v>
      </c>
      <c r="AY141" s="239" t="s">
        <v>137</v>
      </c>
    </row>
    <row r="142" s="2" customFormat="1" ht="37.8" customHeight="1">
      <c r="A142" s="37"/>
      <c r="B142" s="38"/>
      <c r="C142" s="214" t="s">
        <v>152</v>
      </c>
      <c r="D142" s="214" t="s">
        <v>139</v>
      </c>
      <c r="E142" s="215" t="s">
        <v>153</v>
      </c>
      <c r="F142" s="216" t="s">
        <v>154</v>
      </c>
      <c r="G142" s="217" t="s">
        <v>149</v>
      </c>
      <c r="H142" s="218">
        <v>4.2960000000000003</v>
      </c>
      <c r="I142" s="219"/>
      <c r="J142" s="220">
        <f>ROUND(I142*H142,2)</f>
        <v>0</v>
      </c>
      <c r="K142" s="221"/>
      <c r="L142" s="43"/>
      <c r="M142" s="222" t="s">
        <v>1</v>
      </c>
      <c r="N142" s="223" t="s">
        <v>47</v>
      </c>
      <c r="O142" s="90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6" t="s">
        <v>143</v>
      </c>
      <c r="AT142" s="226" t="s">
        <v>139</v>
      </c>
      <c r="AU142" s="226" t="s">
        <v>91</v>
      </c>
      <c r="AY142" s="16" t="s">
        <v>137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87</v>
      </c>
      <c r="BK142" s="227">
        <f>ROUND(I142*H142,2)</f>
        <v>0</v>
      </c>
      <c r="BL142" s="16" t="s">
        <v>143</v>
      </c>
      <c r="BM142" s="226" t="s">
        <v>155</v>
      </c>
    </row>
    <row r="143" s="13" customFormat="1">
      <c r="A143" s="13"/>
      <c r="B143" s="228"/>
      <c r="C143" s="229"/>
      <c r="D143" s="230" t="s">
        <v>145</v>
      </c>
      <c r="E143" s="231" t="s">
        <v>1</v>
      </c>
      <c r="F143" s="232" t="s">
        <v>156</v>
      </c>
      <c r="G143" s="229"/>
      <c r="H143" s="233">
        <v>4.2960000000000003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145</v>
      </c>
      <c r="AU143" s="239" t="s">
        <v>91</v>
      </c>
      <c r="AV143" s="13" t="s">
        <v>91</v>
      </c>
      <c r="AW143" s="13" t="s">
        <v>36</v>
      </c>
      <c r="AX143" s="13" t="s">
        <v>87</v>
      </c>
      <c r="AY143" s="239" t="s">
        <v>137</v>
      </c>
    </row>
    <row r="144" s="2" customFormat="1" ht="24.15" customHeight="1">
      <c r="A144" s="37"/>
      <c r="B144" s="38"/>
      <c r="C144" s="214" t="s">
        <v>143</v>
      </c>
      <c r="D144" s="214" t="s">
        <v>139</v>
      </c>
      <c r="E144" s="215" t="s">
        <v>157</v>
      </c>
      <c r="F144" s="216" t="s">
        <v>158</v>
      </c>
      <c r="G144" s="217" t="s">
        <v>159</v>
      </c>
      <c r="H144" s="218">
        <v>8.5920000000000005</v>
      </c>
      <c r="I144" s="219"/>
      <c r="J144" s="220">
        <f>ROUND(I144*H144,2)</f>
        <v>0</v>
      </c>
      <c r="K144" s="221"/>
      <c r="L144" s="43"/>
      <c r="M144" s="222" t="s">
        <v>1</v>
      </c>
      <c r="N144" s="223" t="s">
        <v>47</v>
      </c>
      <c r="O144" s="90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6" t="s">
        <v>143</v>
      </c>
      <c r="AT144" s="226" t="s">
        <v>139</v>
      </c>
      <c r="AU144" s="226" t="s">
        <v>91</v>
      </c>
      <c r="AY144" s="16" t="s">
        <v>137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6" t="s">
        <v>87</v>
      </c>
      <c r="BK144" s="227">
        <f>ROUND(I144*H144,2)</f>
        <v>0</v>
      </c>
      <c r="BL144" s="16" t="s">
        <v>143</v>
      </c>
      <c r="BM144" s="226" t="s">
        <v>160</v>
      </c>
    </row>
    <row r="145" s="13" customFormat="1">
      <c r="A145" s="13"/>
      <c r="B145" s="228"/>
      <c r="C145" s="229"/>
      <c r="D145" s="230" t="s">
        <v>145</v>
      </c>
      <c r="E145" s="231" t="s">
        <v>1</v>
      </c>
      <c r="F145" s="232" t="s">
        <v>161</v>
      </c>
      <c r="G145" s="229"/>
      <c r="H145" s="233">
        <v>8.5920000000000005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145</v>
      </c>
      <c r="AU145" s="239" t="s">
        <v>91</v>
      </c>
      <c r="AV145" s="13" t="s">
        <v>91</v>
      </c>
      <c r="AW145" s="13" t="s">
        <v>36</v>
      </c>
      <c r="AX145" s="13" t="s">
        <v>87</v>
      </c>
      <c r="AY145" s="239" t="s">
        <v>137</v>
      </c>
    </row>
    <row r="146" s="2" customFormat="1" ht="16.5" customHeight="1">
      <c r="A146" s="37"/>
      <c r="B146" s="38"/>
      <c r="C146" s="214" t="s">
        <v>162</v>
      </c>
      <c r="D146" s="214" t="s">
        <v>139</v>
      </c>
      <c r="E146" s="215" t="s">
        <v>163</v>
      </c>
      <c r="F146" s="216" t="s">
        <v>164</v>
      </c>
      <c r="G146" s="217" t="s">
        <v>149</v>
      </c>
      <c r="H146" s="218">
        <v>4.2960000000000003</v>
      </c>
      <c r="I146" s="219"/>
      <c r="J146" s="220">
        <f>ROUND(I146*H146,2)</f>
        <v>0</v>
      </c>
      <c r="K146" s="221"/>
      <c r="L146" s="43"/>
      <c r="M146" s="222" t="s">
        <v>1</v>
      </c>
      <c r="N146" s="223" t="s">
        <v>47</v>
      </c>
      <c r="O146" s="90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6" t="s">
        <v>143</v>
      </c>
      <c r="AT146" s="226" t="s">
        <v>139</v>
      </c>
      <c r="AU146" s="226" t="s">
        <v>91</v>
      </c>
      <c r="AY146" s="16" t="s">
        <v>137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87</v>
      </c>
      <c r="BK146" s="227">
        <f>ROUND(I146*H146,2)</f>
        <v>0</v>
      </c>
      <c r="BL146" s="16" t="s">
        <v>143</v>
      </c>
      <c r="BM146" s="226" t="s">
        <v>165</v>
      </c>
    </row>
    <row r="147" s="13" customFormat="1">
      <c r="A147" s="13"/>
      <c r="B147" s="228"/>
      <c r="C147" s="229"/>
      <c r="D147" s="230" t="s">
        <v>145</v>
      </c>
      <c r="E147" s="231" t="s">
        <v>1</v>
      </c>
      <c r="F147" s="232" t="s">
        <v>166</v>
      </c>
      <c r="G147" s="229"/>
      <c r="H147" s="233">
        <v>4.2960000000000003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145</v>
      </c>
      <c r="AU147" s="239" t="s">
        <v>91</v>
      </c>
      <c r="AV147" s="13" t="s">
        <v>91</v>
      </c>
      <c r="AW147" s="13" t="s">
        <v>36</v>
      </c>
      <c r="AX147" s="13" t="s">
        <v>87</v>
      </c>
      <c r="AY147" s="239" t="s">
        <v>137</v>
      </c>
    </row>
    <row r="148" s="2" customFormat="1" ht="24.15" customHeight="1">
      <c r="A148" s="37"/>
      <c r="B148" s="38"/>
      <c r="C148" s="214" t="s">
        <v>167</v>
      </c>
      <c r="D148" s="214" t="s">
        <v>139</v>
      </c>
      <c r="E148" s="215" t="s">
        <v>168</v>
      </c>
      <c r="F148" s="216" t="s">
        <v>169</v>
      </c>
      <c r="G148" s="217" t="s">
        <v>149</v>
      </c>
      <c r="H148" s="218">
        <v>2.8639999999999999</v>
      </c>
      <c r="I148" s="219"/>
      <c r="J148" s="220">
        <f>ROUND(I148*H148,2)</f>
        <v>0</v>
      </c>
      <c r="K148" s="221"/>
      <c r="L148" s="43"/>
      <c r="M148" s="222" t="s">
        <v>1</v>
      </c>
      <c r="N148" s="223" t="s">
        <v>47</v>
      </c>
      <c r="O148" s="90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6" t="s">
        <v>143</v>
      </c>
      <c r="AT148" s="226" t="s">
        <v>139</v>
      </c>
      <c r="AU148" s="226" t="s">
        <v>91</v>
      </c>
      <c r="AY148" s="16" t="s">
        <v>137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6" t="s">
        <v>87</v>
      </c>
      <c r="BK148" s="227">
        <f>ROUND(I148*H148,2)</f>
        <v>0</v>
      </c>
      <c r="BL148" s="16" t="s">
        <v>143</v>
      </c>
      <c r="BM148" s="226" t="s">
        <v>170</v>
      </c>
    </row>
    <row r="149" s="13" customFormat="1">
      <c r="A149" s="13"/>
      <c r="B149" s="228"/>
      <c r="C149" s="229"/>
      <c r="D149" s="230" t="s">
        <v>145</v>
      </c>
      <c r="E149" s="231" t="s">
        <v>1</v>
      </c>
      <c r="F149" s="232" t="s">
        <v>171</v>
      </c>
      <c r="G149" s="229"/>
      <c r="H149" s="233">
        <v>2.8639999999999999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145</v>
      </c>
      <c r="AU149" s="239" t="s">
        <v>91</v>
      </c>
      <c r="AV149" s="13" t="s">
        <v>91</v>
      </c>
      <c r="AW149" s="13" t="s">
        <v>36</v>
      </c>
      <c r="AX149" s="13" t="s">
        <v>87</v>
      </c>
      <c r="AY149" s="239" t="s">
        <v>137</v>
      </c>
    </row>
    <row r="150" s="12" customFormat="1" ht="22.8" customHeight="1">
      <c r="A150" s="12"/>
      <c r="B150" s="198"/>
      <c r="C150" s="199"/>
      <c r="D150" s="200" t="s">
        <v>81</v>
      </c>
      <c r="E150" s="212" t="s">
        <v>152</v>
      </c>
      <c r="F150" s="212" t="s">
        <v>172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SUM(P151:P160)</f>
        <v>0</v>
      </c>
      <c r="Q150" s="206"/>
      <c r="R150" s="207">
        <f>SUM(R151:R160)</f>
        <v>20.132520700000001</v>
      </c>
      <c r="S150" s="206"/>
      <c r="T150" s="208">
        <f>SUM(T151:T160)</f>
        <v>0.0011200000000000001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87</v>
      </c>
      <c r="AT150" s="210" t="s">
        <v>81</v>
      </c>
      <c r="AU150" s="210" t="s">
        <v>87</v>
      </c>
      <c r="AY150" s="209" t="s">
        <v>137</v>
      </c>
      <c r="BK150" s="211">
        <f>SUM(BK151:BK160)</f>
        <v>0</v>
      </c>
    </row>
    <row r="151" s="2" customFormat="1" ht="24.15" customHeight="1">
      <c r="A151" s="37"/>
      <c r="B151" s="38"/>
      <c r="C151" s="214" t="s">
        <v>173</v>
      </c>
      <c r="D151" s="214" t="s">
        <v>139</v>
      </c>
      <c r="E151" s="215" t="s">
        <v>174</v>
      </c>
      <c r="F151" s="216" t="s">
        <v>175</v>
      </c>
      <c r="G151" s="217" t="s">
        <v>149</v>
      </c>
      <c r="H151" s="218">
        <v>2.5</v>
      </c>
      <c r="I151" s="219"/>
      <c r="J151" s="220">
        <f>ROUND(I151*H151,2)</f>
        <v>0</v>
      </c>
      <c r="K151" s="221"/>
      <c r="L151" s="43"/>
      <c r="M151" s="222" t="s">
        <v>1</v>
      </c>
      <c r="N151" s="223" t="s">
        <v>47</v>
      </c>
      <c r="O151" s="90"/>
      <c r="P151" s="224">
        <f>O151*H151</f>
        <v>0</v>
      </c>
      <c r="Q151" s="224">
        <v>1.9085000000000001</v>
      </c>
      <c r="R151" s="224">
        <f>Q151*H151</f>
        <v>4.7712500000000002</v>
      </c>
      <c r="S151" s="224">
        <v>0</v>
      </c>
      <c r="T151" s="22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6" t="s">
        <v>143</v>
      </c>
      <c r="AT151" s="226" t="s">
        <v>139</v>
      </c>
      <c r="AU151" s="226" t="s">
        <v>91</v>
      </c>
      <c r="AY151" s="16" t="s">
        <v>137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87</v>
      </c>
      <c r="BK151" s="227">
        <f>ROUND(I151*H151,2)</f>
        <v>0</v>
      </c>
      <c r="BL151" s="16" t="s">
        <v>143</v>
      </c>
      <c r="BM151" s="226" t="s">
        <v>176</v>
      </c>
    </row>
    <row r="152" s="13" customFormat="1">
      <c r="A152" s="13"/>
      <c r="B152" s="228"/>
      <c r="C152" s="229"/>
      <c r="D152" s="230" t="s">
        <v>145</v>
      </c>
      <c r="E152" s="231" t="s">
        <v>1</v>
      </c>
      <c r="F152" s="232" t="s">
        <v>177</v>
      </c>
      <c r="G152" s="229"/>
      <c r="H152" s="233">
        <v>2.5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145</v>
      </c>
      <c r="AU152" s="239" t="s">
        <v>91</v>
      </c>
      <c r="AV152" s="13" t="s">
        <v>91</v>
      </c>
      <c r="AW152" s="13" t="s">
        <v>36</v>
      </c>
      <c r="AX152" s="13" t="s">
        <v>87</v>
      </c>
      <c r="AY152" s="239" t="s">
        <v>137</v>
      </c>
    </row>
    <row r="153" s="2" customFormat="1" ht="24.15" customHeight="1">
      <c r="A153" s="37"/>
      <c r="B153" s="38"/>
      <c r="C153" s="214" t="s">
        <v>178</v>
      </c>
      <c r="D153" s="214" t="s">
        <v>139</v>
      </c>
      <c r="E153" s="215" t="s">
        <v>179</v>
      </c>
      <c r="F153" s="216" t="s">
        <v>180</v>
      </c>
      <c r="G153" s="217" t="s">
        <v>181</v>
      </c>
      <c r="H153" s="218">
        <v>28</v>
      </c>
      <c r="I153" s="219"/>
      <c r="J153" s="220">
        <f>ROUND(I153*H153,2)</f>
        <v>0</v>
      </c>
      <c r="K153" s="221"/>
      <c r="L153" s="43"/>
      <c r="M153" s="222" t="s">
        <v>1</v>
      </c>
      <c r="N153" s="223" t="s">
        <v>47</v>
      </c>
      <c r="O153" s="90"/>
      <c r="P153" s="224">
        <f>O153*H153</f>
        <v>0</v>
      </c>
      <c r="Q153" s="224">
        <v>0.0016800000000000001</v>
      </c>
      <c r="R153" s="224">
        <f>Q153*H153</f>
        <v>0.047039999999999998</v>
      </c>
      <c r="S153" s="224">
        <v>4.0000000000000003E-05</v>
      </c>
      <c r="T153" s="225">
        <f>S153*H153</f>
        <v>0.0011200000000000001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6" t="s">
        <v>143</v>
      </c>
      <c r="AT153" s="226" t="s">
        <v>139</v>
      </c>
      <c r="AU153" s="226" t="s">
        <v>91</v>
      </c>
      <c r="AY153" s="16" t="s">
        <v>137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87</v>
      </c>
      <c r="BK153" s="227">
        <f>ROUND(I153*H153,2)</f>
        <v>0</v>
      </c>
      <c r="BL153" s="16" t="s">
        <v>143</v>
      </c>
      <c r="BM153" s="226" t="s">
        <v>182</v>
      </c>
    </row>
    <row r="154" s="13" customFormat="1">
      <c r="A154" s="13"/>
      <c r="B154" s="228"/>
      <c r="C154" s="229"/>
      <c r="D154" s="230" t="s">
        <v>145</v>
      </c>
      <c r="E154" s="231" t="s">
        <v>1</v>
      </c>
      <c r="F154" s="232" t="s">
        <v>183</v>
      </c>
      <c r="G154" s="229"/>
      <c r="H154" s="233">
        <v>28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145</v>
      </c>
      <c r="AU154" s="239" t="s">
        <v>91</v>
      </c>
      <c r="AV154" s="13" t="s">
        <v>91</v>
      </c>
      <c r="AW154" s="13" t="s">
        <v>36</v>
      </c>
      <c r="AX154" s="13" t="s">
        <v>87</v>
      </c>
      <c r="AY154" s="239" t="s">
        <v>137</v>
      </c>
    </row>
    <row r="155" s="2" customFormat="1" ht="21.75" customHeight="1">
      <c r="A155" s="37"/>
      <c r="B155" s="38"/>
      <c r="C155" s="214" t="s">
        <v>184</v>
      </c>
      <c r="D155" s="214" t="s">
        <v>139</v>
      </c>
      <c r="E155" s="215" t="s">
        <v>185</v>
      </c>
      <c r="F155" s="216" t="s">
        <v>186</v>
      </c>
      <c r="G155" s="217" t="s">
        <v>142</v>
      </c>
      <c r="H155" s="218">
        <v>46.289999999999999</v>
      </c>
      <c r="I155" s="219"/>
      <c r="J155" s="220">
        <f>ROUND(I155*H155,2)</f>
        <v>0</v>
      </c>
      <c r="K155" s="221"/>
      <c r="L155" s="43"/>
      <c r="M155" s="222" t="s">
        <v>1</v>
      </c>
      <c r="N155" s="223" t="s">
        <v>47</v>
      </c>
      <c r="O155" s="90"/>
      <c r="P155" s="224">
        <f>O155*H155</f>
        <v>0</v>
      </c>
      <c r="Q155" s="224">
        <v>0.26723000000000002</v>
      </c>
      <c r="R155" s="224">
        <f>Q155*H155</f>
        <v>12.3700767</v>
      </c>
      <c r="S155" s="224">
        <v>0</v>
      </c>
      <c r="T155" s="22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6" t="s">
        <v>143</v>
      </c>
      <c r="AT155" s="226" t="s">
        <v>139</v>
      </c>
      <c r="AU155" s="226" t="s">
        <v>91</v>
      </c>
      <c r="AY155" s="16" t="s">
        <v>137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87</v>
      </c>
      <c r="BK155" s="227">
        <f>ROUND(I155*H155,2)</f>
        <v>0</v>
      </c>
      <c r="BL155" s="16" t="s">
        <v>143</v>
      </c>
      <c r="BM155" s="226" t="s">
        <v>187</v>
      </c>
    </row>
    <row r="156" s="13" customFormat="1">
      <c r="A156" s="13"/>
      <c r="B156" s="228"/>
      <c r="C156" s="229"/>
      <c r="D156" s="230" t="s">
        <v>145</v>
      </c>
      <c r="E156" s="231" t="s">
        <v>1</v>
      </c>
      <c r="F156" s="232" t="s">
        <v>188</v>
      </c>
      <c r="G156" s="229"/>
      <c r="H156" s="233">
        <v>46.289999999999999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145</v>
      </c>
      <c r="AU156" s="239" t="s">
        <v>91</v>
      </c>
      <c r="AV156" s="13" t="s">
        <v>91</v>
      </c>
      <c r="AW156" s="13" t="s">
        <v>36</v>
      </c>
      <c r="AX156" s="13" t="s">
        <v>87</v>
      </c>
      <c r="AY156" s="239" t="s">
        <v>137</v>
      </c>
    </row>
    <row r="157" s="2" customFormat="1" ht="24.15" customHeight="1">
      <c r="A157" s="37"/>
      <c r="B157" s="38"/>
      <c r="C157" s="214" t="s">
        <v>189</v>
      </c>
      <c r="D157" s="214" t="s">
        <v>139</v>
      </c>
      <c r="E157" s="215" t="s">
        <v>190</v>
      </c>
      <c r="F157" s="216" t="s">
        <v>191</v>
      </c>
      <c r="G157" s="217" t="s">
        <v>142</v>
      </c>
      <c r="H157" s="218">
        <v>21.199999999999999</v>
      </c>
      <c r="I157" s="219"/>
      <c r="J157" s="220">
        <f>ROUND(I157*H157,2)</f>
        <v>0</v>
      </c>
      <c r="K157" s="221"/>
      <c r="L157" s="43"/>
      <c r="M157" s="222" t="s">
        <v>1</v>
      </c>
      <c r="N157" s="223" t="s">
        <v>47</v>
      </c>
      <c r="O157" s="90"/>
      <c r="P157" s="224">
        <f>O157*H157</f>
        <v>0</v>
      </c>
      <c r="Q157" s="224">
        <v>0.13882</v>
      </c>
      <c r="R157" s="224">
        <f>Q157*H157</f>
        <v>2.942984</v>
      </c>
      <c r="S157" s="224">
        <v>0</v>
      </c>
      <c r="T157" s="22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6" t="s">
        <v>143</v>
      </c>
      <c r="AT157" s="226" t="s">
        <v>139</v>
      </c>
      <c r="AU157" s="226" t="s">
        <v>91</v>
      </c>
      <c r="AY157" s="16" t="s">
        <v>137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6" t="s">
        <v>87</v>
      </c>
      <c r="BK157" s="227">
        <f>ROUND(I157*H157,2)</f>
        <v>0</v>
      </c>
      <c r="BL157" s="16" t="s">
        <v>143</v>
      </c>
      <c r="BM157" s="226" t="s">
        <v>192</v>
      </c>
    </row>
    <row r="158" s="13" customFormat="1">
      <c r="A158" s="13"/>
      <c r="B158" s="228"/>
      <c r="C158" s="229"/>
      <c r="D158" s="230" t="s">
        <v>145</v>
      </c>
      <c r="E158" s="231" t="s">
        <v>1</v>
      </c>
      <c r="F158" s="232" t="s">
        <v>193</v>
      </c>
      <c r="G158" s="229"/>
      <c r="H158" s="233">
        <v>21.199999999999999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145</v>
      </c>
      <c r="AU158" s="239" t="s">
        <v>91</v>
      </c>
      <c r="AV158" s="13" t="s">
        <v>91</v>
      </c>
      <c r="AW158" s="13" t="s">
        <v>36</v>
      </c>
      <c r="AX158" s="13" t="s">
        <v>87</v>
      </c>
      <c r="AY158" s="239" t="s">
        <v>137</v>
      </c>
    </row>
    <row r="159" s="2" customFormat="1" ht="16.5" customHeight="1">
      <c r="A159" s="37"/>
      <c r="B159" s="38"/>
      <c r="C159" s="214" t="s">
        <v>194</v>
      </c>
      <c r="D159" s="214" t="s">
        <v>139</v>
      </c>
      <c r="E159" s="215" t="s">
        <v>195</v>
      </c>
      <c r="F159" s="216" t="s">
        <v>196</v>
      </c>
      <c r="G159" s="217" t="s">
        <v>181</v>
      </c>
      <c r="H159" s="218">
        <v>2.6000000000000001</v>
      </c>
      <c r="I159" s="219"/>
      <c r="J159" s="220">
        <f>ROUND(I159*H159,2)</f>
        <v>0</v>
      </c>
      <c r="K159" s="221"/>
      <c r="L159" s="43"/>
      <c r="M159" s="222" t="s">
        <v>1</v>
      </c>
      <c r="N159" s="223" t="s">
        <v>47</v>
      </c>
      <c r="O159" s="90"/>
      <c r="P159" s="224">
        <f>O159*H159</f>
        <v>0</v>
      </c>
      <c r="Q159" s="224">
        <v>0.00044999999999999999</v>
      </c>
      <c r="R159" s="224">
        <f>Q159*H159</f>
        <v>0.00117</v>
      </c>
      <c r="S159" s="224">
        <v>0</v>
      </c>
      <c r="T159" s="22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6" t="s">
        <v>143</v>
      </c>
      <c r="AT159" s="226" t="s">
        <v>139</v>
      </c>
      <c r="AU159" s="226" t="s">
        <v>91</v>
      </c>
      <c r="AY159" s="16" t="s">
        <v>137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6" t="s">
        <v>87</v>
      </c>
      <c r="BK159" s="227">
        <f>ROUND(I159*H159,2)</f>
        <v>0</v>
      </c>
      <c r="BL159" s="16" t="s">
        <v>143</v>
      </c>
      <c r="BM159" s="226" t="s">
        <v>197</v>
      </c>
    </row>
    <row r="160" s="13" customFormat="1">
      <c r="A160" s="13"/>
      <c r="B160" s="228"/>
      <c r="C160" s="229"/>
      <c r="D160" s="230" t="s">
        <v>145</v>
      </c>
      <c r="E160" s="231" t="s">
        <v>1</v>
      </c>
      <c r="F160" s="232" t="s">
        <v>198</v>
      </c>
      <c r="G160" s="229"/>
      <c r="H160" s="233">
        <v>2.6000000000000001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145</v>
      </c>
      <c r="AU160" s="239" t="s">
        <v>91</v>
      </c>
      <c r="AV160" s="13" t="s">
        <v>91</v>
      </c>
      <c r="AW160" s="13" t="s">
        <v>36</v>
      </c>
      <c r="AX160" s="13" t="s">
        <v>87</v>
      </c>
      <c r="AY160" s="239" t="s">
        <v>137</v>
      </c>
    </row>
    <row r="161" s="12" customFormat="1" ht="22.8" customHeight="1">
      <c r="A161" s="12"/>
      <c r="B161" s="198"/>
      <c r="C161" s="199"/>
      <c r="D161" s="200" t="s">
        <v>81</v>
      </c>
      <c r="E161" s="212" t="s">
        <v>143</v>
      </c>
      <c r="F161" s="212" t="s">
        <v>199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SUM(P162:P163)</f>
        <v>0</v>
      </c>
      <c r="Q161" s="206"/>
      <c r="R161" s="207">
        <f>SUM(R162:R163)</f>
        <v>0</v>
      </c>
      <c r="S161" s="206"/>
      <c r="T161" s="208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87</v>
      </c>
      <c r="AT161" s="210" t="s">
        <v>81</v>
      </c>
      <c r="AU161" s="210" t="s">
        <v>87</v>
      </c>
      <c r="AY161" s="209" t="s">
        <v>137</v>
      </c>
      <c r="BK161" s="211">
        <f>SUM(BK162:BK163)</f>
        <v>0</v>
      </c>
    </row>
    <row r="162" s="2" customFormat="1" ht="24.15" customHeight="1">
      <c r="A162" s="37"/>
      <c r="B162" s="38"/>
      <c r="C162" s="214" t="s">
        <v>8</v>
      </c>
      <c r="D162" s="214" t="s">
        <v>139</v>
      </c>
      <c r="E162" s="215" t="s">
        <v>200</v>
      </c>
      <c r="F162" s="216" t="s">
        <v>201</v>
      </c>
      <c r="G162" s="217" t="s">
        <v>142</v>
      </c>
      <c r="H162" s="218">
        <v>14.32</v>
      </c>
      <c r="I162" s="219"/>
      <c r="J162" s="220">
        <f>ROUND(I162*H162,2)</f>
        <v>0</v>
      </c>
      <c r="K162" s="221"/>
      <c r="L162" s="43"/>
      <c r="M162" s="222" t="s">
        <v>1</v>
      </c>
      <c r="N162" s="223" t="s">
        <v>47</v>
      </c>
      <c r="O162" s="90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6" t="s">
        <v>143</v>
      </c>
      <c r="AT162" s="226" t="s">
        <v>139</v>
      </c>
      <c r="AU162" s="226" t="s">
        <v>91</v>
      </c>
      <c r="AY162" s="16" t="s">
        <v>137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6" t="s">
        <v>87</v>
      </c>
      <c r="BK162" s="227">
        <f>ROUND(I162*H162,2)</f>
        <v>0</v>
      </c>
      <c r="BL162" s="16" t="s">
        <v>143</v>
      </c>
      <c r="BM162" s="226" t="s">
        <v>202</v>
      </c>
    </row>
    <row r="163" s="13" customFormat="1">
      <c r="A163" s="13"/>
      <c r="B163" s="228"/>
      <c r="C163" s="229"/>
      <c r="D163" s="230" t="s">
        <v>145</v>
      </c>
      <c r="E163" s="231" t="s">
        <v>1</v>
      </c>
      <c r="F163" s="232" t="s">
        <v>146</v>
      </c>
      <c r="G163" s="229"/>
      <c r="H163" s="233">
        <v>14.32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145</v>
      </c>
      <c r="AU163" s="239" t="s">
        <v>91</v>
      </c>
      <c r="AV163" s="13" t="s">
        <v>91</v>
      </c>
      <c r="AW163" s="13" t="s">
        <v>36</v>
      </c>
      <c r="AX163" s="13" t="s">
        <v>87</v>
      </c>
      <c r="AY163" s="239" t="s">
        <v>137</v>
      </c>
    </row>
    <row r="164" s="12" customFormat="1" ht="22.8" customHeight="1">
      <c r="A164" s="12"/>
      <c r="B164" s="198"/>
      <c r="C164" s="199"/>
      <c r="D164" s="200" t="s">
        <v>81</v>
      </c>
      <c r="E164" s="212" t="s">
        <v>162</v>
      </c>
      <c r="F164" s="212" t="s">
        <v>203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SUM(P165:P168)</f>
        <v>0</v>
      </c>
      <c r="Q164" s="206"/>
      <c r="R164" s="207">
        <f>SUM(R165:R168)</f>
        <v>2.6305840000000003</v>
      </c>
      <c r="S164" s="206"/>
      <c r="T164" s="208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87</v>
      </c>
      <c r="AT164" s="210" t="s">
        <v>81</v>
      </c>
      <c r="AU164" s="210" t="s">
        <v>87</v>
      </c>
      <c r="AY164" s="209" t="s">
        <v>137</v>
      </c>
      <c r="BK164" s="211">
        <f>SUM(BK165:BK168)</f>
        <v>0</v>
      </c>
    </row>
    <row r="165" s="2" customFormat="1" ht="16.5" customHeight="1">
      <c r="A165" s="37"/>
      <c r="B165" s="38"/>
      <c r="C165" s="214" t="s">
        <v>204</v>
      </c>
      <c r="D165" s="214" t="s">
        <v>139</v>
      </c>
      <c r="E165" s="215" t="s">
        <v>205</v>
      </c>
      <c r="F165" s="216" t="s">
        <v>206</v>
      </c>
      <c r="G165" s="217" t="s">
        <v>142</v>
      </c>
      <c r="H165" s="218">
        <v>14.32</v>
      </c>
      <c r="I165" s="219"/>
      <c r="J165" s="220">
        <f>ROUND(I165*H165,2)</f>
        <v>0</v>
      </c>
      <c r="K165" s="221"/>
      <c r="L165" s="43"/>
      <c r="M165" s="222" t="s">
        <v>1</v>
      </c>
      <c r="N165" s="223" t="s">
        <v>47</v>
      </c>
      <c r="O165" s="90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6" t="s">
        <v>143</v>
      </c>
      <c r="AT165" s="226" t="s">
        <v>139</v>
      </c>
      <c r="AU165" s="226" t="s">
        <v>91</v>
      </c>
      <c r="AY165" s="16" t="s">
        <v>137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6" t="s">
        <v>87</v>
      </c>
      <c r="BK165" s="227">
        <f>ROUND(I165*H165,2)</f>
        <v>0</v>
      </c>
      <c r="BL165" s="16" t="s">
        <v>143</v>
      </c>
      <c r="BM165" s="226" t="s">
        <v>207</v>
      </c>
    </row>
    <row r="166" s="13" customFormat="1">
      <c r="A166" s="13"/>
      <c r="B166" s="228"/>
      <c r="C166" s="229"/>
      <c r="D166" s="230" t="s">
        <v>145</v>
      </c>
      <c r="E166" s="231" t="s">
        <v>1</v>
      </c>
      <c r="F166" s="232" t="s">
        <v>208</v>
      </c>
      <c r="G166" s="229"/>
      <c r="H166" s="233">
        <v>14.32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145</v>
      </c>
      <c r="AU166" s="239" t="s">
        <v>91</v>
      </c>
      <c r="AV166" s="13" t="s">
        <v>91</v>
      </c>
      <c r="AW166" s="13" t="s">
        <v>36</v>
      </c>
      <c r="AX166" s="13" t="s">
        <v>87</v>
      </c>
      <c r="AY166" s="239" t="s">
        <v>137</v>
      </c>
    </row>
    <row r="167" s="2" customFormat="1" ht="24.15" customHeight="1">
      <c r="A167" s="37"/>
      <c r="B167" s="38"/>
      <c r="C167" s="214" t="s">
        <v>209</v>
      </c>
      <c r="D167" s="214" t="s">
        <v>139</v>
      </c>
      <c r="E167" s="215" t="s">
        <v>210</v>
      </c>
      <c r="F167" s="216" t="s">
        <v>211</v>
      </c>
      <c r="G167" s="217" t="s">
        <v>142</v>
      </c>
      <c r="H167" s="218">
        <v>14.32</v>
      </c>
      <c r="I167" s="219"/>
      <c r="J167" s="220">
        <f>ROUND(I167*H167,2)</f>
        <v>0</v>
      </c>
      <c r="K167" s="221"/>
      <c r="L167" s="43"/>
      <c r="M167" s="222" t="s">
        <v>1</v>
      </c>
      <c r="N167" s="223" t="s">
        <v>47</v>
      </c>
      <c r="O167" s="90"/>
      <c r="P167" s="224">
        <f>O167*H167</f>
        <v>0</v>
      </c>
      <c r="Q167" s="224">
        <v>0.1837</v>
      </c>
      <c r="R167" s="224">
        <f>Q167*H167</f>
        <v>2.6305840000000003</v>
      </c>
      <c r="S167" s="224">
        <v>0</v>
      </c>
      <c r="T167" s="22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6" t="s">
        <v>143</v>
      </c>
      <c r="AT167" s="226" t="s">
        <v>139</v>
      </c>
      <c r="AU167" s="226" t="s">
        <v>91</v>
      </c>
      <c r="AY167" s="16" t="s">
        <v>137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6" t="s">
        <v>87</v>
      </c>
      <c r="BK167" s="227">
        <f>ROUND(I167*H167,2)</f>
        <v>0</v>
      </c>
      <c r="BL167" s="16" t="s">
        <v>143</v>
      </c>
      <c r="BM167" s="226" t="s">
        <v>212</v>
      </c>
    </row>
    <row r="168" s="13" customFormat="1">
      <c r="A168" s="13"/>
      <c r="B168" s="228"/>
      <c r="C168" s="229"/>
      <c r="D168" s="230" t="s">
        <v>145</v>
      </c>
      <c r="E168" s="231" t="s">
        <v>1</v>
      </c>
      <c r="F168" s="232" t="s">
        <v>146</v>
      </c>
      <c r="G168" s="229"/>
      <c r="H168" s="233">
        <v>14.32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145</v>
      </c>
      <c r="AU168" s="239" t="s">
        <v>91</v>
      </c>
      <c r="AV168" s="13" t="s">
        <v>91</v>
      </c>
      <c r="AW168" s="13" t="s">
        <v>36</v>
      </c>
      <c r="AX168" s="13" t="s">
        <v>87</v>
      </c>
      <c r="AY168" s="239" t="s">
        <v>137</v>
      </c>
    </row>
    <row r="169" s="12" customFormat="1" ht="22.8" customHeight="1">
      <c r="A169" s="12"/>
      <c r="B169" s="198"/>
      <c r="C169" s="199"/>
      <c r="D169" s="200" t="s">
        <v>81</v>
      </c>
      <c r="E169" s="212" t="s">
        <v>167</v>
      </c>
      <c r="F169" s="212" t="s">
        <v>213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SUM(P170:P227)</f>
        <v>0</v>
      </c>
      <c r="Q169" s="206"/>
      <c r="R169" s="207">
        <f>SUM(R170:R227)</f>
        <v>10.26516384</v>
      </c>
      <c r="S169" s="206"/>
      <c r="T169" s="208">
        <f>SUM(T170:T227)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87</v>
      </c>
      <c r="AT169" s="210" t="s">
        <v>81</v>
      </c>
      <c r="AU169" s="210" t="s">
        <v>87</v>
      </c>
      <c r="AY169" s="209" t="s">
        <v>137</v>
      </c>
      <c r="BK169" s="211">
        <f>SUM(BK170:BK227)</f>
        <v>0</v>
      </c>
    </row>
    <row r="170" s="2" customFormat="1" ht="24.15" customHeight="1">
      <c r="A170" s="37"/>
      <c r="B170" s="38"/>
      <c r="C170" s="214" t="s">
        <v>214</v>
      </c>
      <c r="D170" s="214" t="s">
        <v>139</v>
      </c>
      <c r="E170" s="215" t="s">
        <v>215</v>
      </c>
      <c r="F170" s="216" t="s">
        <v>216</v>
      </c>
      <c r="G170" s="217" t="s">
        <v>142</v>
      </c>
      <c r="H170" s="218">
        <v>46.289999999999999</v>
      </c>
      <c r="I170" s="219"/>
      <c r="J170" s="220">
        <f>ROUND(I170*H170,2)</f>
        <v>0</v>
      </c>
      <c r="K170" s="221"/>
      <c r="L170" s="43"/>
      <c r="M170" s="222" t="s">
        <v>1</v>
      </c>
      <c r="N170" s="223" t="s">
        <v>47</v>
      </c>
      <c r="O170" s="90"/>
      <c r="P170" s="224">
        <f>O170*H170</f>
        <v>0</v>
      </c>
      <c r="Q170" s="224">
        <v>0.033579999999999999</v>
      </c>
      <c r="R170" s="224">
        <f>Q170*H170</f>
        <v>1.5544182</v>
      </c>
      <c r="S170" s="224">
        <v>0</v>
      </c>
      <c r="T170" s="22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6" t="s">
        <v>143</v>
      </c>
      <c r="AT170" s="226" t="s">
        <v>139</v>
      </c>
      <c r="AU170" s="226" t="s">
        <v>91</v>
      </c>
      <c r="AY170" s="16" t="s">
        <v>137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87</v>
      </c>
      <c r="BK170" s="227">
        <f>ROUND(I170*H170,2)</f>
        <v>0</v>
      </c>
      <c r="BL170" s="16" t="s">
        <v>143</v>
      </c>
      <c r="BM170" s="226" t="s">
        <v>217</v>
      </c>
    </row>
    <row r="171" s="13" customFormat="1">
      <c r="A171" s="13"/>
      <c r="B171" s="228"/>
      <c r="C171" s="229"/>
      <c r="D171" s="230" t="s">
        <v>145</v>
      </c>
      <c r="E171" s="231" t="s">
        <v>1</v>
      </c>
      <c r="F171" s="232" t="s">
        <v>218</v>
      </c>
      <c r="G171" s="229"/>
      <c r="H171" s="233">
        <v>46.289999999999999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145</v>
      </c>
      <c r="AU171" s="239" t="s">
        <v>91</v>
      </c>
      <c r="AV171" s="13" t="s">
        <v>91</v>
      </c>
      <c r="AW171" s="13" t="s">
        <v>36</v>
      </c>
      <c r="AX171" s="13" t="s">
        <v>87</v>
      </c>
      <c r="AY171" s="239" t="s">
        <v>137</v>
      </c>
    </row>
    <row r="172" s="2" customFormat="1" ht="21.75" customHeight="1">
      <c r="A172" s="37"/>
      <c r="B172" s="38"/>
      <c r="C172" s="214" t="s">
        <v>219</v>
      </c>
      <c r="D172" s="214" t="s">
        <v>139</v>
      </c>
      <c r="E172" s="215" t="s">
        <v>220</v>
      </c>
      <c r="F172" s="216" t="s">
        <v>221</v>
      </c>
      <c r="G172" s="217" t="s">
        <v>142</v>
      </c>
      <c r="H172" s="218">
        <v>0.26000000000000001</v>
      </c>
      <c r="I172" s="219"/>
      <c r="J172" s="220">
        <f>ROUND(I172*H172,2)</f>
        <v>0</v>
      </c>
      <c r="K172" s="221"/>
      <c r="L172" s="43"/>
      <c r="M172" s="222" t="s">
        <v>1</v>
      </c>
      <c r="N172" s="223" t="s">
        <v>47</v>
      </c>
      <c r="O172" s="90"/>
      <c r="P172" s="224">
        <f>O172*H172</f>
        <v>0</v>
      </c>
      <c r="Q172" s="224">
        <v>0.0070400000000000003</v>
      </c>
      <c r="R172" s="224">
        <f>Q172*H172</f>
        <v>0.0018304</v>
      </c>
      <c r="S172" s="224">
        <v>0</v>
      </c>
      <c r="T172" s="22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6" t="s">
        <v>143</v>
      </c>
      <c r="AT172" s="226" t="s">
        <v>139</v>
      </c>
      <c r="AU172" s="226" t="s">
        <v>91</v>
      </c>
      <c r="AY172" s="16" t="s">
        <v>137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87</v>
      </c>
      <c r="BK172" s="227">
        <f>ROUND(I172*H172,2)</f>
        <v>0</v>
      </c>
      <c r="BL172" s="16" t="s">
        <v>143</v>
      </c>
      <c r="BM172" s="226" t="s">
        <v>222</v>
      </c>
    </row>
    <row r="173" s="13" customFormat="1">
      <c r="A173" s="13"/>
      <c r="B173" s="228"/>
      <c r="C173" s="229"/>
      <c r="D173" s="230" t="s">
        <v>145</v>
      </c>
      <c r="E173" s="231" t="s">
        <v>1</v>
      </c>
      <c r="F173" s="232" t="s">
        <v>223</v>
      </c>
      <c r="G173" s="229"/>
      <c r="H173" s="233">
        <v>0.26000000000000001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145</v>
      </c>
      <c r="AU173" s="239" t="s">
        <v>91</v>
      </c>
      <c r="AV173" s="13" t="s">
        <v>91</v>
      </c>
      <c r="AW173" s="13" t="s">
        <v>36</v>
      </c>
      <c r="AX173" s="13" t="s">
        <v>87</v>
      </c>
      <c r="AY173" s="239" t="s">
        <v>137</v>
      </c>
    </row>
    <row r="174" s="2" customFormat="1" ht="24.15" customHeight="1">
      <c r="A174" s="37"/>
      <c r="B174" s="38"/>
      <c r="C174" s="214" t="s">
        <v>224</v>
      </c>
      <c r="D174" s="214" t="s">
        <v>139</v>
      </c>
      <c r="E174" s="215" t="s">
        <v>225</v>
      </c>
      <c r="F174" s="216" t="s">
        <v>226</v>
      </c>
      <c r="G174" s="217" t="s">
        <v>142</v>
      </c>
      <c r="H174" s="218">
        <v>0.5</v>
      </c>
      <c r="I174" s="219"/>
      <c r="J174" s="220">
        <f>ROUND(I174*H174,2)</f>
        <v>0</v>
      </c>
      <c r="K174" s="221"/>
      <c r="L174" s="43"/>
      <c r="M174" s="222" t="s">
        <v>1</v>
      </c>
      <c r="N174" s="223" t="s">
        <v>47</v>
      </c>
      <c r="O174" s="90"/>
      <c r="P174" s="224">
        <f>O174*H174</f>
        <v>0</v>
      </c>
      <c r="Q174" s="224">
        <v>0.048509999999999998</v>
      </c>
      <c r="R174" s="224">
        <f>Q174*H174</f>
        <v>0.024254999999999999</v>
      </c>
      <c r="S174" s="224">
        <v>0</v>
      </c>
      <c r="T174" s="22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6" t="s">
        <v>143</v>
      </c>
      <c r="AT174" s="226" t="s">
        <v>139</v>
      </c>
      <c r="AU174" s="226" t="s">
        <v>91</v>
      </c>
      <c r="AY174" s="16" t="s">
        <v>137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87</v>
      </c>
      <c r="BK174" s="227">
        <f>ROUND(I174*H174,2)</f>
        <v>0</v>
      </c>
      <c r="BL174" s="16" t="s">
        <v>143</v>
      </c>
      <c r="BM174" s="226" t="s">
        <v>227</v>
      </c>
    </row>
    <row r="175" s="13" customFormat="1">
      <c r="A175" s="13"/>
      <c r="B175" s="228"/>
      <c r="C175" s="229"/>
      <c r="D175" s="230" t="s">
        <v>145</v>
      </c>
      <c r="E175" s="231" t="s">
        <v>1</v>
      </c>
      <c r="F175" s="232" t="s">
        <v>228</v>
      </c>
      <c r="G175" s="229"/>
      <c r="H175" s="233">
        <v>0.5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145</v>
      </c>
      <c r="AU175" s="239" t="s">
        <v>91</v>
      </c>
      <c r="AV175" s="13" t="s">
        <v>91</v>
      </c>
      <c r="AW175" s="13" t="s">
        <v>36</v>
      </c>
      <c r="AX175" s="13" t="s">
        <v>87</v>
      </c>
      <c r="AY175" s="239" t="s">
        <v>137</v>
      </c>
    </row>
    <row r="176" s="2" customFormat="1" ht="24.15" customHeight="1">
      <c r="A176" s="37"/>
      <c r="B176" s="38"/>
      <c r="C176" s="214" t="s">
        <v>229</v>
      </c>
      <c r="D176" s="214" t="s">
        <v>139</v>
      </c>
      <c r="E176" s="215" t="s">
        <v>230</v>
      </c>
      <c r="F176" s="216" t="s">
        <v>231</v>
      </c>
      <c r="G176" s="217" t="s">
        <v>142</v>
      </c>
      <c r="H176" s="218">
        <v>47.880000000000003</v>
      </c>
      <c r="I176" s="219"/>
      <c r="J176" s="220">
        <f>ROUND(I176*H176,2)</f>
        <v>0</v>
      </c>
      <c r="K176" s="221"/>
      <c r="L176" s="43"/>
      <c r="M176" s="222" t="s">
        <v>1</v>
      </c>
      <c r="N176" s="223" t="s">
        <v>47</v>
      </c>
      <c r="O176" s="90"/>
      <c r="P176" s="224">
        <f>O176*H176</f>
        <v>0</v>
      </c>
      <c r="Q176" s="224">
        <v>0.045949999999999998</v>
      </c>
      <c r="R176" s="224">
        <f>Q176*H176</f>
        <v>2.2000860000000002</v>
      </c>
      <c r="S176" s="224">
        <v>0</v>
      </c>
      <c r="T176" s="22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6" t="s">
        <v>143</v>
      </c>
      <c r="AT176" s="226" t="s">
        <v>139</v>
      </c>
      <c r="AU176" s="226" t="s">
        <v>91</v>
      </c>
      <c r="AY176" s="16" t="s">
        <v>137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87</v>
      </c>
      <c r="BK176" s="227">
        <f>ROUND(I176*H176,2)</f>
        <v>0</v>
      </c>
      <c r="BL176" s="16" t="s">
        <v>143</v>
      </c>
      <c r="BM176" s="226" t="s">
        <v>232</v>
      </c>
    </row>
    <row r="177" s="13" customFormat="1">
      <c r="A177" s="13"/>
      <c r="B177" s="228"/>
      <c r="C177" s="229"/>
      <c r="D177" s="230" t="s">
        <v>145</v>
      </c>
      <c r="E177" s="231" t="s">
        <v>1</v>
      </c>
      <c r="F177" s="232" t="s">
        <v>233</v>
      </c>
      <c r="G177" s="229"/>
      <c r="H177" s="233">
        <v>47.880000000000003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145</v>
      </c>
      <c r="AU177" s="239" t="s">
        <v>91</v>
      </c>
      <c r="AV177" s="13" t="s">
        <v>91</v>
      </c>
      <c r="AW177" s="13" t="s">
        <v>36</v>
      </c>
      <c r="AX177" s="13" t="s">
        <v>87</v>
      </c>
      <c r="AY177" s="239" t="s">
        <v>137</v>
      </c>
    </row>
    <row r="178" s="2" customFormat="1" ht="24.15" customHeight="1">
      <c r="A178" s="37"/>
      <c r="B178" s="38"/>
      <c r="C178" s="214" t="s">
        <v>234</v>
      </c>
      <c r="D178" s="214" t="s">
        <v>139</v>
      </c>
      <c r="E178" s="215" t="s">
        <v>235</v>
      </c>
      <c r="F178" s="216" t="s">
        <v>236</v>
      </c>
      <c r="G178" s="217" t="s">
        <v>142</v>
      </c>
      <c r="H178" s="218">
        <v>30.800000000000001</v>
      </c>
      <c r="I178" s="219"/>
      <c r="J178" s="220">
        <f>ROUND(I178*H178,2)</f>
        <v>0</v>
      </c>
      <c r="K178" s="221"/>
      <c r="L178" s="43"/>
      <c r="M178" s="222" t="s">
        <v>1</v>
      </c>
      <c r="N178" s="223" t="s">
        <v>47</v>
      </c>
      <c r="O178" s="90"/>
      <c r="P178" s="224">
        <f>O178*H178</f>
        <v>0</v>
      </c>
      <c r="Q178" s="224">
        <v>0.029999999999999999</v>
      </c>
      <c r="R178" s="224">
        <f>Q178*H178</f>
        <v>0.92399999999999993</v>
      </c>
      <c r="S178" s="224">
        <v>0</v>
      </c>
      <c r="T178" s="22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6" t="s">
        <v>143</v>
      </c>
      <c r="AT178" s="226" t="s">
        <v>139</v>
      </c>
      <c r="AU178" s="226" t="s">
        <v>91</v>
      </c>
      <c r="AY178" s="16" t="s">
        <v>137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6" t="s">
        <v>87</v>
      </c>
      <c r="BK178" s="227">
        <f>ROUND(I178*H178,2)</f>
        <v>0</v>
      </c>
      <c r="BL178" s="16" t="s">
        <v>143</v>
      </c>
      <c r="BM178" s="226" t="s">
        <v>237</v>
      </c>
    </row>
    <row r="179" s="13" customFormat="1">
      <c r="A179" s="13"/>
      <c r="B179" s="228"/>
      <c r="C179" s="229"/>
      <c r="D179" s="230" t="s">
        <v>145</v>
      </c>
      <c r="E179" s="231" t="s">
        <v>1</v>
      </c>
      <c r="F179" s="232" t="s">
        <v>238</v>
      </c>
      <c r="G179" s="229"/>
      <c r="H179" s="233">
        <v>8.5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145</v>
      </c>
      <c r="AU179" s="239" t="s">
        <v>91</v>
      </c>
      <c r="AV179" s="13" t="s">
        <v>91</v>
      </c>
      <c r="AW179" s="13" t="s">
        <v>36</v>
      </c>
      <c r="AX179" s="13" t="s">
        <v>82</v>
      </c>
      <c r="AY179" s="239" t="s">
        <v>137</v>
      </c>
    </row>
    <row r="180" s="13" customFormat="1">
      <c r="A180" s="13"/>
      <c r="B180" s="228"/>
      <c r="C180" s="229"/>
      <c r="D180" s="230" t="s">
        <v>145</v>
      </c>
      <c r="E180" s="231" t="s">
        <v>1</v>
      </c>
      <c r="F180" s="232" t="s">
        <v>239</v>
      </c>
      <c r="G180" s="229"/>
      <c r="H180" s="233">
        <v>22.300000000000001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145</v>
      </c>
      <c r="AU180" s="239" t="s">
        <v>91</v>
      </c>
      <c r="AV180" s="13" t="s">
        <v>91</v>
      </c>
      <c r="AW180" s="13" t="s">
        <v>36</v>
      </c>
      <c r="AX180" s="13" t="s">
        <v>82</v>
      </c>
      <c r="AY180" s="239" t="s">
        <v>137</v>
      </c>
    </row>
    <row r="181" s="14" customFormat="1">
      <c r="A181" s="14"/>
      <c r="B181" s="240"/>
      <c r="C181" s="241"/>
      <c r="D181" s="230" t="s">
        <v>145</v>
      </c>
      <c r="E181" s="242" t="s">
        <v>1</v>
      </c>
      <c r="F181" s="243" t="s">
        <v>240</v>
      </c>
      <c r="G181" s="241"/>
      <c r="H181" s="244">
        <v>30.800000000000001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145</v>
      </c>
      <c r="AU181" s="250" t="s">
        <v>91</v>
      </c>
      <c r="AV181" s="14" t="s">
        <v>143</v>
      </c>
      <c r="AW181" s="14" t="s">
        <v>36</v>
      </c>
      <c r="AX181" s="14" t="s">
        <v>87</v>
      </c>
      <c r="AY181" s="250" t="s">
        <v>137</v>
      </c>
    </row>
    <row r="182" s="2" customFormat="1" ht="16.5" customHeight="1">
      <c r="A182" s="37"/>
      <c r="B182" s="38"/>
      <c r="C182" s="214" t="s">
        <v>241</v>
      </c>
      <c r="D182" s="214" t="s">
        <v>139</v>
      </c>
      <c r="E182" s="215" t="s">
        <v>242</v>
      </c>
      <c r="F182" s="216" t="s">
        <v>243</v>
      </c>
      <c r="G182" s="217" t="s">
        <v>142</v>
      </c>
      <c r="H182" s="218">
        <v>30.800000000000001</v>
      </c>
      <c r="I182" s="219"/>
      <c r="J182" s="220">
        <f>ROUND(I182*H182,2)</f>
        <v>0</v>
      </c>
      <c r="K182" s="221"/>
      <c r="L182" s="43"/>
      <c r="M182" s="222" t="s">
        <v>1</v>
      </c>
      <c r="N182" s="223" t="s">
        <v>47</v>
      </c>
      <c r="O182" s="90"/>
      <c r="P182" s="224">
        <f>O182*H182</f>
        <v>0</v>
      </c>
      <c r="Q182" s="224">
        <v>0.029999999999999999</v>
      </c>
      <c r="R182" s="224">
        <f>Q182*H182</f>
        <v>0.92399999999999993</v>
      </c>
      <c r="S182" s="224">
        <v>0</v>
      </c>
      <c r="T182" s="22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6" t="s">
        <v>143</v>
      </c>
      <c r="AT182" s="226" t="s">
        <v>139</v>
      </c>
      <c r="AU182" s="226" t="s">
        <v>91</v>
      </c>
      <c r="AY182" s="16" t="s">
        <v>137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87</v>
      </c>
      <c r="BK182" s="227">
        <f>ROUND(I182*H182,2)</f>
        <v>0</v>
      </c>
      <c r="BL182" s="16" t="s">
        <v>143</v>
      </c>
      <c r="BM182" s="226" t="s">
        <v>244</v>
      </c>
    </row>
    <row r="183" s="13" customFormat="1">
      <c r="A183" s="13"/>
      <c r="B183" s="228"/>
      <c r="C183" s="229"/>
      <c r="D183" s="230" t="s">
        <v>145</v>
      </c>
      <c r="E183" s="231" t="s">
        <v>1</v>
      </c>
      <c r="F183" s="232" t="s">
        <v>238</v>
      </c>
      <c r="G183" s="229"/>
      <c r="H183" s="233">
        <v>8.5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145</v>
      </c>
      <c r="AU183" s="239" t="s">
        <v>91</v>
      </c>
      <c r="AV183" s="13" t="s">
        <v>91</v>
      </c>
      <c r="AW183" s="13" t="s">
        <v>36</v>
      </c>
      <c r="AX183" s="13" t="s">
        <v>82</v>
      </c>
      <c r="AY183" s="239" t="s">
        <v>137</v>
      </c>
    </row>
    <row r="184" s="13" customFormat="1">
      <c r="A184" s="13"/>
      <c r="B184" s="228"/>
      <c r="C184" s="229"/>
      <c r="D184" s="230" t="s">
        <v>145</v>
      </c>
      <c r="E184" s="231" t="s">
        <v>1</v>
      </c>
      <c r="F184" s="232" t="s">
        <v>245</v>
      </c>
      <c r="G184" s="229"/>
      <c r="H184" s="233">
        <v>11.199999999999999</v>
      </c>
      <c r="I184" s="234"/>
      <c r="J184" s="229"/>
      <c r="K184" s="229"/>
      <c r="L184" s="235"/>
      <c r="M184" s="236"/>
      <c r="N184" s="237"/>
      <c r="O184" s="237"/>
      <c r="P184" s="237"/>
      <c r="Q184" s="237"/>
      <c r="R184" s="237"/>
      <c r="S184" s="237"/>
      <c r="T184" s="23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9" t="s">
        <v>145</v>
      </c>
      <c r="AU184" s="239" t="s">
        <v>91</v>
      </c>
      <c r="AV184" s="13" t="s">
        <v>91</v>
      </c>
      <c r="AW184" s="13" t="s">
        <v>36</v>
      </c>
      <c r="AX184" s="13" t="s">
        <v>82</v>
      </c>
      <c r="AY184" s="239" t="s">
        <v>137</v>
      </c>
    </row>
    <row r="185" s="13" customFormat="1">
      <c r="A185" s="13"/>
      <c r="B185" s="228"/>
      <c r="C185" s="229"/>
      <c r="D185" s="230" t="s">
        <v>145</v>
      </c>
      <c r="E185" s="231" t="s">
        <v>1</v>
      </c>
      <c r="F185" s="232" t="s">
        <v>246</v>
      </c>
      <c r="G185" s="229"/>
      <c r="H185" s="233">
        <v>11.1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145</v>
      </c>
      <c r="AU185" s="239" t="s">
        <v>91</v>
      </c>
      <c r="AV185" s="13" t="s">
        <v>91</v>
      </c>
      <c r="AW185" s="13" t="s">
        <v>36</v>
      </c>
      <c r="AX185" s="13" t="s">
        <v>82</v>
      </c>
      <c r="AY185" s="239" t="s">
        <v>137</v>
      </c>
    </row>
    <row r="186" s="14" customFormat="1">
      <c r="A186" s="14"/>
      <c r="B186" s="240"/>
      <c r="C186" s="241"/>
      <c r="D186" s="230" t="s">
        <v>145</v>
      </c>
      <c r="E186" s="242" t="s">
        <v>1</v>
      </c>
      <c r="F186" s="243" t="s">
        <v>240</v>
      </c>
      <c r="G186" s="241"/>
      <c r="H186" s="244">
        <v>30.799999999999997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145</v>
      </c>
      <c r="AU186" s="250" t="s">
        <v>91</v>
      </c>
      <c r="AV186" s="14" t="s">
        <v>143</v>
      </c>
      <c r="AW186" s="14" t="s">
        <v>36</v>
      </c>
      <c r="AX186" s="14" t="s">
        <v>87</v>
      </c>
      <c r="AY186" s="250" t="s">
        <v>137</v>
      </c>
    </row>
    <row r="187" s="2" customFormat="1" ht="24.15" customHeight="1">
      <c r="A187" s="37"/>
      <c r="B187" s="38"/>
      <c r="C187" s="214" t="s">
        <v>7</v>
      </c>
      <c r="D187" s="214" t="s">
        <v>139</v>
      </c>
      <c r="E187" s="215" t="s">
        <v>247</v>
      </c>
      <c r="F187" s="216" t="s">
        <v>248</v>
      </c>
      <c r="G187" s="217" t="s">
        <v>142</v>
      </c>
      <c r="H187" s="218">
        <v>13.800000000000001</v>
      </c>
      <c r="I187" s="219"/>
      <c r="J187" s="220">
        <f>ROUND(I187*H187,2)</f>
        <v>0</v>
      </c>
      <c r="K187" s="221"/>
      <c r="L187" s="43"/>
      <c r="M187" s="222" t="s">
        <v>1</v>
      </c>
      <c r="N187" s="223" t="s">
        <v>47</v>
      </c>
      <c r="O187" s="90"/>
      <c r="P187" s="224">
        <f>O187*H187</f>
        <v>0</v>
      </c>
      <c r="Q187" s="224">
        <v>0.029999999999999999</v>
      </c>
      <c r="R187" s="224">
        <f>Q187*H187</f>
        <v>0.41399999999999998</v>
      </c>
      <c r="S187" s="224">
        <v>0</v>
      </c>
      <c r="T187" s="22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6" t="s">
        <v>143</v>
      </c>
      <c r="AT187" s="226" t="s">
        <v>139</v>
      </c>
      <c r="AU187" s="226" t="s">
        <v>91</v>
      </c>
      <c r="AY187" s="16" t="s">
        <v>137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87</v>
      </c>
      <c r="BK187" s="227">
        <f>ROUND(I187*H187,2)</f>
        <v>0</v>
      </c>
      <c r="BL187" s="16" t="s">
        <v>143</v>
      </c>
      <c r="BM187" s="226" t="s">
        <v>249</v>
      </c>
    </row>
    <row r="188" s="13" customFormat="1">
      <c r="A188" s="13"/>
      <c r="B188" s="228"/>
      <c r="C188" s="229"/>
      <c r="D188" s="230" t="s">
        <v>145</v>
      </c>
      <c r="E188" s="231" t="s">
        <v>1</v>
      </c>
      <c r="F188" s="232" t="s">
        <v>245</v>
      </c>
      <c r="G188" s="229"/>
      <c r="H188" s="233">
        <v>11.199999999999999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145</v>
      </c>
      <c r="AU188" s="239" t="s">
        <v>91</v>
      </c>
      <c r="AV188" s="13" t="s">
        <v>91</v>
      </c>
      <c r="AW188" s="13" t="s">
        <v>36</v>
      </c>
      <c r="AX188" s="13" t="s">
        <v>82</v>
      </c>
      <c r="AY188" s="239" t="s">
        <v>137</v>
      </c>
    </row>
    <row r="189" s="13" customFormat="1">
      <c r="A189" s="13"/>
      <c r="B189" s="228"/>
      <c r="C189" s="229"/>
      <c r="D189" s="230" t="s">
        <v>145</v>
      </c>
      <c r="E189" s="231" t="s">
        <v>1</v>
      </c>
      <c r="F189" s="232" t="s">
        <v>250</v>
      </c>
      <c r="G189" s="229"/>
      <c r="H189" s="233">
        <v>2.6000000000000001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145</v>
      </c>
      <c r="AU189" s="239" t="s">
        <v>91</v>
      </c>
      <c r="AV189" s="13" t="s">
        <v>91</v>
      </c>
      <c r="AW189" s="13" t="s">
        <v>36</v>
      </c>
      <c r="AX189" s="13" t="s">
        <v>82</v>
      </c>
      <c r="AY189" s="239" t="s">
        <v>137</v>
      </c>
    </row>
    <row r="190" s="14" customFormat="1">
      <c r="A190" s="14"/>
      <c r="B190" s="240"/>
      <c r="C190" s="241"/>
      <c r="D190" s="230" t="s">
        <v>145</v>
      </c>
      <c r="E190" s="242" t="s">
        <v>1</v>
      </c>
      <c r="F190" s="243" t="s">
        <v>240</v>
      </c>
      <c r="G190" s="241"/>
      <c r="H190" s="244">
        <v>13.799999999999999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145</v>
      </c>
      <c r="AU190" s="250" t="s">
        <v>91</v>
      </c>
      <c r="AV190" s="14" t="s">
        <v>143</v>
      </c>
      <c r="AW190" s="14" t="s">
        <v>36</v>
      </c>
      <c r="AX190" s="14" t="s">
        <v>87</v>
      </c>
      <c r="AY190" s="250" t="s">
        <v>137</v>
      </c>
    </row>
    <row r="191" s="2" customFormat="1" ht="24.15" customHeight="1">
      <c r="A191" s="37"/>
      <c r="B191" s="38"/>
      <c r="C191" s="214" t="s">
        <v>251</v>
      </c>
      <c r="D191" s="214" t="s">
        <v>139</v>
      </c>
      <c r="E191" s="215" t="s">
        <v>252</v>
      </c>
      <c r="F191" s="216" t="s">
        <v>253</v>
      </c>
      <c r="G191" s="217" t="s">
        <v>142</v>
      </c>
      <c r="H191" s="218">
        <v>32.200000000000003</v>
      </c>
      <c r="I191" s="219"/>
      <c r="J191" s="220">
        <f>ROUND(I191*H191,2)</f>
        <v>0</v>
      </c>
      <c r="K191" s="221"/>
      <c r="L191" s="43"/>
      <c r="M191" s="222" t="s">
        <v>1</v>
      </c>
      <c r="N191" s="223" t="s">
        <v>47</v>
      </c>
      <c r="O191" s="90"/>
      <c r="P191" s="224">
        <f>O191*H191</f>
        <v>0</v>
      </c>
      <c r="Q191" s="224">
        <v>0.029999999999999999</v>
      </c>
      <c r="R191" s="224">
        <f>Q191*H191</f>
        <v>0.96600000000000008</v>
      </c>
      <c r="S191" s="224">
        <v>0</v>
      </c>
      <c r="T191" s="22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6" t="s">
        <v>143</v>
      </c>
      <c r="AT191" s="226" t="s">
        <v>139</v>
      </c>
      <c r="AU191" s="226" t="s">
        <v>91</v>
      </c>
      <c r="AY191" s="16" t="s">
        <v>137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87</v>
      </c>
      <c r="BK191" s="227">
        <f>ROUND(I191*H191,2)</f>
        <v>0</v>
      </c>
      <c r="BL191" s="16" t="s">
        <v>143</v>
      </c>
      <c r="BM191" s="226" t="s">
        <v>254</v>
      </c>
    </row>
    <row r="192" s="13" customFormat="1">
      <c r="A192" s="13"/>
      <c r="B192" s="228"/>
      <c r="C192" s="229"/>
      <c r="D192" s="230" t="s">
        <v>145</v>
      </c>
      <c r="E192" s="231" t="s">
        <v>1</v>
      </c>
      <c r="F192" s="232" t="s">
        <v>255</v>
      </c>
      <c r="G192" s="229"/>
      <c r="H192" s="233">
        <v>21.100000000000001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145</v>
      </c>
      <c r="AU192" s="239" t="s">
        <v>91</v>
      </c>
      <c r="AV192" s="13" t="s">
        <v>91</v>
      </c>
      <c r="AW192" s="13" t="s">
        <v>36</v>
      </c>
      <c r="AX192" s="13" t="s">
        <v>82</v>
      </c>
      <c r="AY192" s="239" t="s">
        <v>137</v>
      </c>
    </row>
    <row r="193" s="13" customFormat="1">
      <c r="A193" s="13"/>
      <c r="B193" s="228"/>
      <c r="C193" s="229"/>
      <c r="D193" s="230" t="s">
        <v>145</v>
      </c>
      <c r="E193" s="231" t="s">
        <v>1</v>
      </c>
      <c r="F193" s="232" t="s">
        <v>256</v>
      </c>
      <c r="G193" s="229"/>
      <c r="H193" s="233">
        <v>11.1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145</v>
      </c>
      <c r="AU193" s="239" t="s">
        <v>91</v>
      </c>
      <c r="AV193" s="13" t="s">
        <v>91</v>
      </c>
      <c r="AW193" s="13" t="s">
        <v>36</v>
      </c>
      <c r="AX193" s="13" t="s">
        <v>82</v>
      </c>
      <c r="AY193" s="239" t="s">
        <v>137</v>
      </c>
    </row>
    <row r="194" s="14" customFormat="1">
      <c r="A194" s="14"/>
      <c r="B194" s="240"/>
      <c r="C194" s="241"/>
      <c r="D194" s="230" t="s">
        <v>145</v>
      </c>
      <c r="E194" s="242" t="s">
        <v>1</v>
      </c>
      <c r="F194" s="243" t="s">
        <v>240</v>
      </c>
      <c r="G194" s="241"/>
      <c r="H194" s="244">
        <v>32.200000000000003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145</v>
      </c>
      <c r="AU194" s="250" t="s">
        <v>91</v>
      </c>
      <c r="AV194" s="14" t="s">
        <v>143</v>
      </c>
      <c r="AW194" s="14" t="s">
        <v>36</v>
      </c>
      <c r="AX194" s="14" t="s">
        <v>87</v>
      </c>
      <c r="AY194" s="250" t="s">
        <v>137</v>
      </c>
    </row>
    <row r="195" s="2" customFormat="1" ht="16.5" customHeight="1">
      <c r="A195" s="37"/>
      <c r="B195" s="38"/>
      <c r="C195" s="214" t="s">
        <v>257</v>
      </c>
      <c r="D195" s="214" t="s">
        <v>139</v>
      </c>
      <c r="E195" s="215" t="s">
        <v>258</v>
      </c>
      <c r="F195" s="216" t="s">
        <v>259</v>
      </c>
      <c r="G195" s="217" t="s">
        <v>142</v>
      </c>
      <c r="H195" s="218">
        <v>46</v>
      </c>
      <c r="I195" s="219"/>
      <c r="J195" s="220">
        <f>ROUND(I195*H195,2)</f>
        <v>0</v>
      </c>
      <c r="K195" s="221"/>
      <c r="L195" s="43"/>
      <c r="M195" s="222" t="s">
        <v>1</v>
      </c>
      <c r="N195" s="223" t="s">
        <v>47</v>
      </c>
      <c r="O195" s="90"/>
      <c r="P195" s="224">
        <f>O195*H195</f>
        <v>0</v>
      </c>
      <c r="Q195" s="224">
        <v>0.029999999999999999</v>
      </c>
      <c r="R195" s="224">
        <f>Q195*H195</f>
        <v>1.3799999999999999</v>
      </c>
      <c r="S195" s="224">
        <v>0</v>
      </c>
      <c r="T195" s="22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6" t="s">
        <v>143</v>
      </c>
      <c r="AT195" s="226" t="s">
        <v>139</v>
      </c>
      <c r="AU195" s="226" t="s">
        <v>91</v>
      </c>
      <c r="AY195" s="16" t="s">
        <v>137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87</v>
      </c>
      <c r="BK195" s="227">
        <f>ROUND(I195*H195,2)</f>
        <v>0</v>
      </c>
      <c r="BL195" s="16" t="s">
        <v>143</v>
      </c>
      <c r="BM195" s="226" t="s">
        <v>260</v>
      </c>
    </row>
    <row r="196" s="13" customFormat="1">
      <c r="A196" s="13"/>
      <c r="B196" s="228"/>
      <c r="C196" s="229"/>
      <c r="D196" s="230" t="s">
        <v>145</v>
      </c>
      <c r="E196" s="231" t="s">
        <v>1</v>
      </c>
      <c r="F196" s="232" t="s">
        <v>245</v>
      </c>
      <c r="G196" s="229"/>
      <c r="H196" s="233">
        <v>11.199999999999999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145</v>
      </c>
      <c r="AU196" s="239" t="s">
        <v>91</v>
      </c>
      <c r="AV196" s="13" t="s">
        <v>91</v>
      </c>
      <c r="AW196" s="13" t="s">
        <v>36</v>
      </c>
      <c r="AX196" s="13" t="s">
        <v>82</v>
      </c>
      <c r="AY196" s="239" t="s">
        <v>137</v>
      </c>
    </row>
    <row r="197" s="13" customFormat="1">
      <c r="A197" s="13"/>
      <c r="B197" s="228"/>
      <c r="C197" s="229"/>
      <c r="D197" s="230" t="s">
        <v>145</v>
      </c>
      <c r="E197" s="231" t="s">
        <v>1</v>
      </c>
      <c r="F197" s="232" t="s">
        <v>250</v>
      </c>
      <c r="G197" s="229"/>
      <c r="H197" s="233">
        <v>2.6000000000000001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145</v>
      </c>
      <c r="AU197" s="239" t="s">
        <v>91</v>
      </c>
      <c r="AV197" s="13" t="s">
        <v>91</v>
      </c>
      <c r="AW197" s="13" t="s">
        <v>36</v>
      </c>
      <c r="AX197" s="13" t="s">
        <v>82</v>
      </c>
      <c r="AY197" s="239" t="s">
        <v>137</v>
      </c>
    </row>
    <row r="198" s="13" customFormat="1">
      <c r="A198" s="13"/>
      <c r="B198" s="228"/>
      <c r="C198" s="229"/>
      <c r="D198" s="230" t="s">
        <v>145</v>
      </c>
      <c r="E198" s="231" t="s">
        <v>1</v>
      </c>
      <c r="F198" s="232" t="s">
        <v>261</v>
      </c>
      <c r="G198" s="229"/>
      <c r="H198" s="233">
        <v>21.100000000000001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145</v>
      </c>
      <c r="AU198" s="239" t="s">
        <v>91</v>
      </c>
      <c r="AV198" s="13" t="s">
        <v>91</v>
      </c>
      <c r="AW198" s="13" t="s">
        <v>36</v>
      </c>
      <c r="AX198" s="13" t="s">
        <v>82</v>
      </c>
      <c r="AY198" s="239" t="s">
        <v>137</v>
      </c>
    </row>
    <row r="199" s="13" customFormat="1">
      <c r="A199" s="13"/>
      <c r="B199" s="228"/>
      <c r="C199" s="229"/>
      <c r="D199" s="230" t="s">
        <v>145</v>
      </c>
      <c r="E199" s="231" t="s">
        <v>1</v>
      </c>
      <c r="F199" s="232" t="s">
        <v>256</v>
      </c>
      <c r="G199" s="229"/>
      <c r="H199" s="233">
        <v>11.1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145</v>
      </c>
      <c r="AU199" s="239" t="s">
        <v>91</v>
      </c>
      <c r="AV199" s="13" t="s">
        <v>91</v>
      </c>
      <c r="AW199" s="13" t="s">
        <v>36</v>
      </c>
      <c r="AX199" s="13" t="s">
        <v>82</v>
      </c>
      <c r="AY199" s="239" t="s">
        <v>137</v>
      </c>
    </row>
    <row r="200" s="14" customFormat="1">
      <c r="A200" s="14"/>
      <c r="B200" s="240"/>
      <c r="C200" s="241"/>
      <c r="D200" s="230" t="s">
        <v>145</v>
      </c>
      <c r="E200" s="242" t="s">
        <v>1</v>
      </c>
      <c r="F200" s="243" t="s">
        <v>240</v>
      </c>
      <c r="G200" s="241"/>
      <c r="H200" s="244">
        <v>46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145</v>
      </c>
      <c r="AU200" s="250" t="s">
        <v>91</v>
      </c>
      <c r="AV200" s="14" t="s">
        <v>143</v>
      </c>
      <c r="AW200" s="14" t="s">
        <v>36</v>
      </c>
      <c r="AX200" s="14" t="s">
        <v>87</v>
      </c>
      <c r="AY200" s="250" t="s">
        <v>137</v>
      </c>
    </row>
    <row r="201" s="2" customFormat="1" ht="21.75" customHeight="1">
      <c r="A201" s="37"/>
      <c r="B201" s="38"/>
      <c r="C201" s="214" t="s">
        <v>262</v>
      </c>
      <c r="D201" s="214" t="s">
        <v>139</v>
      </c>
      <c r="E201" s="215" t="s">
        <v>263</v>
      </c>
      <c r="F201" s="216" t="s">
        <v>264</v>
      </c>
      <c r="G201" s="217" t="s">
        <v>142</v>
      </c>
      <c r="H201" s="218">
        <v>30.800000000000001</v>
      </c>
      <c r="I201" s="219"/>
      <c r="J201" s="220">
        <f>ROUND(I201*H201,2)</f>
        <v>0</v>
      </c>
      <c r="K201" s="221"/>
      <c r="L201" s="43"/>
      <c r="M201" s="222" t="s">
        <v>1</v>
      </c>
      <c r="N201" s="223" t="s">
        <v>47</v>
      </c>
      <c r="O201" s="90"/>
      <c r="P201" s="224">
        <f>O201*H201</f>
        <v>0</v>
      </c>
      <c r="Q201" s="224">
        <v>0.029999999999999999</v>
      </c>
      <c r="R201" s="224">
        <f>Q201*H201</f>
        <v>0.92399999999999993</v>
      </c>
      <c r="S201" s="224">
        <v>0</v>
      </c>
      <c r="T201" s="22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6" t="s">
        <v>143</v>
      </c>
      <c r="AT201" s="226" t="s">
        <v>139</v>
      </c>
      <c r="AU201" s="226" t="s">
        <v>91</v>
      </c>
      <c r="AY201" s="16" t="s">
        <v>137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87</v>
      </c>
      <c r="BK201" s="227">
        <f>ROUND(I201*H201,2)</f>
        <v>0</v>
      </c>
      <c r="BL201" s="16" t="s">
        <v>143</v>
      </c>
      <c r="BM201" s="226" t="s">
        <v>265</v>
      </c>
    </row>
    <row r="202" s="13" customFormat="1">
      <c r="A202" s="13"/>
      <c r="B202" s="228"/>
      <c r="C202" s="229"/>
      <c r="D202" s="230" t="s">
        <v>145</v>
      </c>
      <c r="E202" s="231" t="s">
        <v>1</v>
      </c>
      <c r="F202" s="232" t="s">
        <v>266</v>
      </c>
      <c r="G202" s="229"/>
      <c r="H202" s="233">
        <v>8.5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145</v>
      </c>
      <c r="AU202" s="239" t="s">
        <v>91</v>
      </c>
      <c r="AV202" s="13" t="s">
        <v>91</v>
      </c>
      <c r="AW202" s="13" t="s">
        <v>36</v>
      </c>
      <c r="AX202" s="13" t="s">
        <v>82</v>
      </c>
      <c r="AY202" s="239" t="s">
        <v>137</v>
      </c>
    </row>
    <row r="203" s="13" customFormat="1">
      <c r="A203" s="13"/>
      <c r="B203" s="228"/>
      <c r="C203" s="229"/>
      <c r="D203" s="230" t="s">
        <v>145</v>
      </c>
      <c r="E203" s="231" t="s">
        <v>1</v>
      </c>
      <c r="F203" s="232" t="s">
        <v>245</v>
      </c>
      <c r="G203" s="229"/>
      <c r="H203" s="233">
        <v>11.199999999999999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145</v>
      </c>
      <c r="AU203" s="239" t="s">
        <v>91</v>
      </c>
      <c r="AV203" s="13" t="s">
        <v>91</v>
      </c>
      <c r="AW203" s="13" t="s">
        <v>36</v>
      </c>
      <c r="AX203" s="13" t="s">
        <v>82</v>
      </c>
      <c r="AY203" s="239" t="s">
        <v>137</v>
      </c>
    </row>
    <row r="204" s="13" customFormat="1">
      <c r="A204" s="13"/>
      <c r="B204" s="228"/>
      <c r="C204" s="229"/>
      <c r="D204" s="230" t="s">
        <v>145</v>
      </c>
      <c r="E204" s="231" t="s">
        <v>1</v>
      </c>
      <c r="F204" s="232" t="s">
        <v>246</v>
      </c>
      <c r="G204" s="229"/>
      <c r="H204" s="233">
        <v>11.1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145</v>
      </c>
      <c r="AU204" s="239" t="s">
        <v>91</v>
      </c>
      <c r="AV204" s="13" t="s">
        <v>91</v>
      </c>
      <c r="AW204" s="13" t="s">
        <v>36</v>
      </c>
      <c r="AX204" s="13" t="s">
        <v>82</v>
      </c>
      <c r="AY204" s="239" t="s">
        <v>137</v>
      </c>
    </row>
    <row r="205" s="14" customFormat="1">
      <c r="A205" s="14"/>
      <c r="B205" s="240"/>
      <c r="C205" s="241"/>
      <c r="D205" s="230" t="s">
        <v>145</v>
      </c>
      <c r="E205" s="242" t="s">
        <v>1</v>
      </c>
      <c r="F205" s="243" t="s">
        <v>240</v>
      </c>
      <c r="G205" s="241"/>
      <c r="H205" s="244">
        <v>30.799999999999997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145</v>
      </c>
      <c r="AU205" s="250" t="s">
        <v>91</v>
      </c>
      <c r="AV205" s="14" t="s">
        <v>143</v>
      </c>
      <c r="AW205" s="14" t="s">
        <v>36</v>
      </c>
      <c r="AX205" s="14" t="s">
        <v>87</v>
      </c>
      <c r="AY205" s="250" t="s">
        <v>137</v>
      </c>
    </row>
    <row r="206" s="2" customFormat="1" ht="16.5" customHeight="1">
      <c r="A206" s="37"/>
      <c r="B206" s="38"/>
      <c r="C206" s="214" t="s">
        <v>267</v>
      </c>
      <c r="D206" s="214" t="s">
        <v>139</v>
      </c>
      <c r="E206" s="215" t="s">
        <v>268</v>
      </c>
      <c r="F206" s="216" t="s">
        <v>269</v>
      </c>
      <c r="G206" s="217" t="s">
        <v>142</v>
      </c>
      <c r="H206" s="218">
        <v>31.800000000000001</v>
      </c>
      <c r="I206" s="219"/>
      <c r="J206" s="220">
        <f>ROUND(I206*H206,2)</f>
        <v>0</v>
      </c>
      <c r="K206" s="221"/>
      <c r="L206" s="43"/>
      <c r="M206" s="222" t="s">
        <v>1</v>
      </c>
      <c r="N206" s="223" t="s">
        <v>47</v>
      </c>
      <c r="O206" s="90"/>
      <c r="P206" s="224">
        <f>O206*H206</f>
        <v>0</v>
      </c>
      <c r="Q206" s="224">
        <v>0.0026800000000000001</v>
      </c>
      <c r="R206" s="224">
        <f>Q206*H206</f>
        <v>0.085224000000000008</v>
      </c>
      <c r="S206" s="224">
        <v>0</v>
      </c>
      <c r="T206" s="22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6" t="s">
        <v>143</v>
      </c>
      <c r="AT206" s="226" t="s">
        <v>139</v>
      </c>
      <c r="AU206" s="226" t="s">
        <v>91</v>
      </c>
      <c r="AY206" s="16" t="s">
        <v>137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87</v>
      </c>
      <c r="BK206" s="227">
        <f>ROUND(I206*H206,2)</f>
        <v>0</v>
      </c>
      <c r="BL206" s="16" t="s">
        <v>143</v>
      </c>
      <c r="BM206" s="226" t="s">
        <v>270</v>
      </c>
    </row>
    <row r="207" s="13" customFormat="1">
      <c r="A207" s="13"/>
      <c r="B207" s="228"/>
      <c r="C207" s="229"/>
      <c r="D207" s="230" t="s">
        <v>145</v>
      </c>
      <c r="E207" s="231" t="s">
        <v>1</v>
      </c>
      <c r="F207" s="232" t="s">
        <v>271</v>
      </c>
      <c r="G207" s="229"/>
      <c r="H207" s="233">
        <v>6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145</v>
      </c>
      <c r="AU207" s="239" t="s">
        <v>91</v>
      </c>
      <c r="AV207" s="13" t="s">
        <v>91</v>
      </c>
      <c r="AW207" s="13" t="s">
        <v>36</v>
      </c>
      <c r="AX207" s="13" t="s">
        <v>82</v>
      </c>
      <c r="AY207" s="239" t="s">
        <v>137</v>
      </c>
    </row>
    <row r="208" s="13" customFormat="1">
      <c r="A208" s="13"/>
      <c r="B208" s="228"/>
      <c r="C208" s="229"/>
      <c r="D208" s="230" t="s">
        <v>145</v>
      </c>
      <c r="E208" s="231" t="s">
        <v>1</v>
      </c>
      <c r="F208" s="232" t="s">
        <v>272</v>
      </c>
      <c r="G208" s="229"/>
      <c r="H208" s="233">
        <v>25.800000000000001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145</v>
      </c>
      <c r="AU208" s="239" t="s">
        <v>91</v>
      </c>
      <c r="AV208" s="13" t="s">
        <v>91</v>
      </c>
      <c r="AW208" s="13" t="s">
        <v>36</v>
      </c>
      <c r="AX208" s="13" t="s">
        <v>82</v>
      </c>
      <c r="AY208" s="239" t="s">
        <v>137</v>
      </c>
    </row>
    <row r="209" s="14" customFormat="1">
      <c r="A209" s="14"/>
      <c r="B209" s="240"/>
      <c r="C209" s="241"/>
      <c r="D209" s="230" t="s">
        <v>145</v>
      </c>
      <c r="E209" s="242" t="s">
        <v>1</v>
      </c>
      <c r="F209" s="243" t="s">
        <v>240</v>
      </c>
      <c r="G209" s="241"/>
      <c r="H209" s="244">
        <v>31.800000000000001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145</v>
      </c>
      <c r="AU209" s="250" t="s">
        <v>91</v>
      </c>
      <c r="AV209" s="14" t="s">
        <v>143</v>
      </c>
      <c r="AW209" s="14" t="s">
        <v>36</v>
      </c>
      <c r="AX209" s="14" t="s">
        <v>87</v>
      </c>
      <c r="AY209" s="250" t="s">
        <v>137</v>
      </c>
    </row>
    <row r="210" s="2" customFormat="1" ht="16.5" customHeight="1">
      <c r="A210" s="37"/>
      <c r="B210" s="38"/>
      <c r="C210" s="214" t="s">
        <v>273</v>
      </c>
      <c r="D210" s="214" t="s">
        <v>139</v>
      </c>
      <c r="E210" s="215" t="s">
        <v>274</v>
      </c>
      <c r="F210" s="216" t="s">
        <v>275</v>
      </c>
      <c r="G210" s="217" t="s">
        <v>142</v>
      </c>
      <c r="H210" s="218">
        <v>6</v>
      </c>
      <c r="I210" s="219"/>
      <c r="J210" s="220">
        <f>ROUND(I210*H210,2)</f>
        <v>0</v>
      </c>
      <c r="K210" s="221"/>
      <c r="L210" s="43"/>
      <c r="M210" s="222" t="s">
        <v>1</v>
      </c>
      <c r="N210" s="223" t="s">
        <v>47</v>
      </c>
      <c r="O210" s="90"/>
      <c r="P210" s="224">
        <f>O210*H210</f>
        <v>0</v>
      </c>
      <c r="Q210" s="224">
        <v>0.0026800000000000001</v>
      </c>
      <c r="R210" s="224">
        <f>Q210*H210</f>
        <v>0.016080000000000001</v>
      </c>
      <c r="S210" s="224">
        <v>0</v>
      </c>
      <c r="T210" s="22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6" t="s">
        <v>143</v>
      </c>
      <c r="AT210" s="226" t="s">
        <v>139</v>
      </c>
      <c r="AU210" s="226" t="s">
        <v>91</v>
      </c>
      <c r="AY210" s="16" t="s">
        <v>137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87</v>
      </c>
      <c r="BK210" s="227">
        <f>ROUND(I210*H210,2)</f>
        <v>0</v>
      </c>
      <c r="BL210" s="16" t="s">
        <v>143</v>
      </c>
      <c r="BM210" s="226" t="s">
        <v>276</v>
      </c>
    </row>
    <row r="211" s="13" customFormat="1">
      <c r="A211" s="13"/>
      <c r="B211" s="228"/>
      <c r="C211" s="229"/>
      <c r="D211" s="230" t="s">
        <v>145</v>
      </c>
      <c r="E211" s="231" t="s">
        <v>1</v>
      </c>
      <c r="F211" s="232" t="s">
        <v>271</v>
      </c>
      <c r="G211" s="229"/>
      <c r="H211" s="233">
        <v>6</v>
      </c>
      <c r="I211" s="234"/>
      <c r="J211" s="229"/>
      <c r="K211" s="229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145</v>
      </c>
      <c r="AU211" s="239" t="s">
        <v>91</v>
      </c>
      <c r="AV211" s="13" t="s">
        <v>91</v>
      </c>
      <c r="AW211" s="13" t="s">
        <v>36</v>
      </c>
      <c r="AX211" s="13" t="s">
        <v>87</v>
      </c>
      <c r="AY211" s="239" t="s">
        <v>137</v>
      </c>
    </row>
    <row r="212" s="2" customFormat="1" ht="16.5" customHeight="1">
      <c r="A212" s="37"/>
      <c r="B212" s="38"/>
      <c r="C212" s="214" t="s">
        <v>277</v>
      </c>
      <c r="D212" s="214" t="s">
        <v>139</v>
      </c>
      <c r="E212" s="215" t="s">
        <v>278</v>
      </c>
      <c r="F212" s="216" t="s">
        <v>279</v>
      </c>
      <c r="G212" s="217" t="s">
        <v>142</v>
      </c>
      <c r="H212" s="218">
        <v>31.800000000000001</v>
      </c>
      <c r="I212" s="219"/>
      <c r="J212" s="220">
        <f>ROUND(I212*H212,2)</f>
        <v>0</v>
      </c>
      <c r="K212" s="221"/>
      <c r="L212" s="43"/>
      <c r="M212" s="222" t="s">
        <v>1</v>
      </c>
      <c r="N212" s="223" t="s">
        <v>47</v>
      </c>
      <c r="O212" s="90"/>
      <c r="P212" s="224">
        <f>O212*H212</f>
        <v>0</v>
      </c>
      <c r="Q212" s="224">
        <v>0.0026800000000000001</v>
      </c>
      <c r="R212" s="224">
        <f>Q212*H212</f>
        <v>0.085224000000000008</v>
      </c>
      <c r="S212" s="224">
        <v>0</v>
      </c>
      <c r="T212" s="22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6" t="s">
        <v>143</v>
      </c>
      <c r="AT212" s="226" t="s">
        <v>139</v>
      </c>
      <c r="AU212" s="226" t="s">
        <v>91</v>
      </c>
      <c r="AY212" s="16" t="s">
        <v>137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6" t="s">
        <v>87</v>
      </c>
      <c r="BK212" s="227">
        <f>ROUND(I212*H212,2)</f>
        <v>0</v>
      </c>
      <c r="BL212" s="16" t="s">
        <v>143</v>
      </c>
      <c r="BM212" s="226" t="s">
        <v>280</v>
      </c>
    </row>
    <row r="213" s="13" customFormat="1">
      <c r="A213" s="13"/>
      <c r="B213" s="228"/>
      <c r="C213" s="229"/>
      <c r="D213" s="230" t="s">
        <v>145</v>
      </c>
      <c r="E213" s="231" t="s">
        <v>1</v>
      </c>
      <c r="F213" s="232" t="s">
        <v>271</v>
      </c>
      <c r="G213" s="229"/>
      <c r="H213" s="233">
        <v>6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145</v>
      </c>
      <c r="AU213" s="239" t="s">
        <v>91</v>
      </c>
      <c r="AV213" s="13" t="s">
        <v>91</v>
      </c>
      <c r="AW213" s="13" t="s">
        <v>36</v>
      </c>
      <c r="AX213" s="13" t="s">
        <v>82</v>
      </c>
      <c r="AY213" s="239" t="s">
        <v>137</v>
      </c>
    </row>
    <row r="214" s="13" customFormat="1">
      <c r="A214" s="13"/>
      <c r="B214" s="228"/>
      <c r="C214" s="229"/>
      <c r="D214" s="230" t="s">
        <v>145</v>
      </c>
      <c r="E214" s="231" t="s">
        <v>1</v>
      </c>
      <c r="F214" s="232" t="s">
        <v>272</v>
      </c>
      <c r="G214" s="229"/>
      <c r="H214" s="233">
        <v>25.800000000000001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145</v>
      </c>
      <c r="AU214" s="239" t="s">
        <v>91</v>
      </c>
      <c r="AV214" s="13" t="s">
        <v>91</v>
      </c>
      <c r="AW214" s="13" t="s">
        <v>36</v>
      </c>
      <c r="AX214" s="13" t="s">
        <v>82</v>
      </c>
      <c r="AY214" s="239" t="s">
        <v>137</v>
      </c>
    </row>
    <row r="215" s="14" customFormat="1">
      <c r="A215" s="14"/>
      <c r="B215" s="240"/>
      <c r="C215" s="241"/>
      <c r="D215" s="230" t="s">
        <v>145</v>
      </c>
      <c r="E215" s="242" t="s">
        <v>1</v>
      </c>
      <c r="F215" s="243" t="s">
        <v>240</v>
      </c>
      <c r="G215" s="241"/>
      <c r="H215" s="244">
        <v>31.800000000000001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145</v>
      </c>
      <c r="AU215" s="250" t="s">
        <v>91</v>
      </c>
      <c r="AV215" s="14" t="s">
        <v>143</v>
      </c>
      <c r="AW215" s="14" t="s">
        <v>36</v>
      </c>
      <c r="AX215" s="14" t="s">
        <v>87</v>
      </c>
      <c r="AY215" s="250" t="s">
        <v>137</v>
      </c>
    </row>
    <row r="216" s="2" customFormat="1" ht="16.5" customHeight="1">
      <c r="A216" s="37"/>
      <c r="B216" s="38"/>
      <c r="C216" s="214" t="s">
        <v>281</v>
      </c>
      <c r="D216" s="214" t="s">
        <v>139</v>
      </c>
      <c r="E216" s="215" t="s">
        <v>282</v>
      </c>
      <c r="F216" s="216" t="s">
        <v>283</v>
      </c>
      <c r="G216" s="217" t="s">
        <v>142</v>
      </c>
      <c r="H216" s="218">
        <v>218</v>
      </c>
      <c r="I216" s="219"/>
      <c r="J216" s="220">
        <f>ROUND(I216*H216,2)</f>
        <v>0</v>
      </c>
      <c r="K216" s="221"/>
      <c r="L216" s="43"/>
      <c r="M216" s="222" t="s">
        <v>1</v>
      </c>
      <c r="N216" s="223" t="s">
        <v>47</v>
      </c>
      <c r="O216" s="90"/>
      <c r="P216" s="224">
        <f>O216*H216</f>
        <v>0</v>
      </c>
      <c r="Q216" s="224">
        <v>0.0026800000000000001</v>
      </c>
      <c r="R216" s="224">
        <f>Q216*H216</f>
        <v>0.58423999999999998</v>
      </c>
      <c r="S216" s="224">
        <v>0</v>
      </c>
      <c r="T216" s="22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6" t="s">
        <v>143</v>
      </c>
      <c r="AT216" s="226" t="s">
        <v>139</v>
      </c>
      <c r="AU216" s="226" t="s">
        <v>91</v>
      </c>
      <c r="AY216" s="16" t="s">
        <v>137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6" t="s">
        <v>87</v>
      </c>
      <c r="BK216" s="227">
        <f>ROUND(I216*H216,2)</f>
        <v>0</v>
      </c>
      <c r="BL216" s="16" t="s">
        <v>143</v>
      </c>
      <c r="BM216" s="226" t="s">
        <v>284</v>
      </c>
    </row>
    <row r="217" s="13" customFormat="1">
      <c r="A217" s="13"/>
      <c r="B217" s="228"/>
      <c r="C217" s="229"/>
      <c r="D217" s="230" t="s">
        <v>145</v>
      </c>
      <c r="E217" s="231" t="s">
        <v>1</v>
      </c>
      <c r="F217" s="232" t="s">
        <v>271</v>
      </c>
      <c r="G217" s="229"/>
      <c r="H217" s="233">
        <v>6</v>
      </c>
      <c r="I217" s="234"/>
      <c r="J217" s="229"/>
      <c r="K217" s="229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145</v>
      </c>
      <c r="AU217" s="239" t="s">
        <v>91</v>
      </c>
      <c r="AV217" s="13" t="s">
        <v>91</v>
      </c>
      <c r="AW217" s="13" t="s">
        <v>36</v>
      </c>
      <c r="AX217" s="13" t="s">
        <v>82</v>
      </c>
      <c r="AY217" s="239" t="s">
        <v>137</v>
      </c>
    </row>
    <row r="218" s="13" customFormat="1">
      <c r="A218" s="13"/>
      <c r="B218" s="228"/>
      <c r="C218" s="229"/>
      <c r="D218" s="230" t="s">
        <v>145</v>
      </c>
      <c r="E218" s="231" t="s">
        <v>1</v>
      </c>
      <c r="F218" s="232" t="s">
        <v>285</v>
      </c>
      <c r="G218" s="229"/>
      <c r="H218" s="233">
        <v>212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145</v>
      </c>
      <c r="AU218" s="239" t="s">
        <v>91</v>
      </c>
      <c r="AV218" s="13" t="s">
        <v>91</v>
      </c>
      <c r="AW218" s="13" t="s">
        <v>36</v>
      </c>
      <c r="AX218" s="13" t="s">
        <v>82</v>
      </c>
      <c r="AY218" s="239" t="s">
        <v>137</v>
      </c>
    </row>
    <row r="219" s="14" customFormat="1">
      <c r="A219" s="14"/>
      <c r="B219" s="240"/>
      <c r="C219" s="241"/>
      <c r="D219" s="230" t="s">
        <v>145</v>
      </c>
      <c r="E219" s="242" t="s">
        <v>1</v>
      </c>
      <c r="F219" s="243" t="s">
        <v>240</v>
      </c>
      <c r="G219" s="241"/>
      <c r="H219" s="244">
        <v>218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145</v>
      </c>
      <c r="AU219" s="250" t="s">
        <v>91</v>
      </c>
      <c r="AV219" s="14" t="s">
        <v>143</v>
      </c>
      <c r="AW219" s="14" t="s">
        <v>36</v>
      </c>
      <c r="AX219" s="14" t="s">
        <v>87</v>
      </c>
      <c r="AY219" s="250" t="s">
        <v>137</v>
      </c>
    </row>
    <row r="220" s="2" customFormat="1" ht="21.75" customHeight="1">
      <c r="A220" s="37"/>
      <c r="B220" s="38"/>
      <c r="C220" s="214" t="s">
        <v>286</v>
      </c>
      <c r="D220" s="214" t="s">
        <v>139</v>
      </c>
      <c r="E220" s="215" t="s">
        <v>287</v>
      </c>
      <c r="F220" s="216" t="s">
        <v>288</v>
      </c>
      <c r="G220" s="217" t="s">
        <v>142</v>
      </c>
      <c r="H220" s="218">
        <v>22</v>
      </c>
      <c r="I220" s="219"/>
      <c r="J220" s="220">
        <f>ROUND(I220*H220,2)</f>
        <v>0</v>
      </c>
      <c r="K220" s="221"/>
      <c r="L220" s="43"/>
      <c r="M220" s="222" t="s">
        <v>1</v>
      </c>
      <c r="N220" s="223" t="s">
        <v>47</v>
      </c>
      <c r="O220" s="90"/>
      <c r="P220" s="224">
        <f>O220*H220</f>
        <v>0</v>
      </c>
      <c r="Q220" s="224">
        <v>0.0026800000000000001</v>
      </c>
      <c r="R220" s="224">
        <f>Q220*H220</f>
        <v>0.058959999999999999</v>
      </c>
      <c r="S220" s="224">
        <v>0</v>
      </c>
      <c r="T220" s="22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6" t="s">
        <v>143</v>
      </c>
      <c r="AT220" s="226" t="s">
        <v>139</v>
      </c>
      <c r="AU220" s="226" t="s">
        <v>91</v>
      </c>
      <c r="AY220" s="16" t="s">
        <v>137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87</v>
      </c>
      <c r="BK220" s="227">
        <f>ROUND(I220*H220,2)</f>
        <v>0</v>
      </c>
      <c r="BL220" s="16" t="s">
        <v>143</v>
      </c>
      <c r="BM220" s="226" t="s">
        <v>289</v>
      </c>
    </row>
    <row r="221" s="13" customFormat="1">
      <c r="A221" s="13"/>
      <c r="B221" s="228"/>
      <c r="C221" s="229"/>
      <c r="D221" s="230" t="s">
        <v>145</v>
      </c>
      <c r="E221" s="231" t="s">
        <v>1</v>
      </c>
      <c r="F221" s="232" t="s">
        <v>290</v>
      </c>
      <c r="G221" s="229"/>
      <c r="H221" s="233">
        <v>22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145</v>
      </c>
      <c r="AU221" s="239" t="s">
        <v>91</v>
      </c>
      <c r="AV221" s="13" t="s">
        <v>91</v>
      </c>
      <c r="AW221" s="13" t="s">
        <v>36</v>
      </c>
      <c r="AX221" s="13" t="s">
        <v>87</v>
      </c>
      <c r="AY221" s="239" t="s">
        <v>137</v>
      </c>
    </row>
    <row r="222" s="2" customFormat="1" ht="24.15" customHeight="1">
      <c r="A222" s="37"/>
      <c r="B222" s="38"/>
      <c r="C222" s="214" t="s">
        <v>291</v>
      </c>
      <c r="D222" s="214" t="s">
        <v>139</v>
      </c>
      <c r="E222" s="215" t="s">
        <v>292</v>
      </c>
      <c r="F222" s="216" t="s">
        <v>293</v>
      </c>
      <c r="G222" s="217" t="s">
        <v>142</v>
      </c>
      <c r="H222" s="218">
        <v>22</v>
      </c>
      <c r="I222" s="219"/>
      <c r="J222" s="220">
        <f>ROUND(I222*H222,2)</f>
        <v>0</v>
      </c>
      <c r="K222" s="221"/>
      <c r="L222" s="43"/>
      <c r="M222" s="222" t="s">
        <v>1</v>
      </c>
      <c r="N222" s="223" t="s">
        <v>47</v>
      </c>
      <c r="O222" s="90"/>
      <c r="P222" s="224">
        <f>O222*H222</f>
        <v>0</v>
      </c>
      <c r="Q222" s="224">
        <v>0.0026800000000000001</v>
      </c>
      <c r="R222" s="224">
        <f>Q222*H222</f>
        <v>0.058959999999999999</v>
      </c>
      <c r="S222" s="224">
        <v>0</v>
      </c>
      <c r="T222" s="22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6" t="s">
        <v>143</v>
      </c>
      <c r="AT222" s="226" t="s">
        <v>139</v>
      </c>
      <c r="AU222" s="226" t="s">
        <v>91</v>
      </c>
      <c r="AY222" s="16" t="s">
        <v>137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6" t="s">
        <v>87</v>
      </c>
      <c r="BK222" s="227">
        <f>ROUND(I222*H222,2)</f>
        <v>0</v>
      </c>
      <c r="BL222" s="16" t="s">
        <v>143</v>
      </c>
      <c r="BM222" s="226" t="s">
        <v>294</v>
      </c>
    </row>
    <row r="223" s="13" customFormat="1">
      <c r="A223" s="13"/>
      <c r="B223" s="228"/>
      <c r="C223" s="229"/>
      <c r="D223" s="230" t="s">
        <v>145</v>
      </c>
      <c r="E223" s="231" t="s">
        <v>1</v>
      </c>
      <c r="F223" s="232" t="s">
        <v>295</v>
      </c>
      <c r="G223" s="229"/>
      <c r="H223" s="233">
        <v>22</v>
      </c>
      <c r="I223" s="234"/>
      <c r="J223" s="229"/>
      <c r="K223" s="229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145</v>
      </c>
      <c r="AU223" s="239" t="s">
        <v>91</v>
      </c>
      <c r="AV223" s="13" t="s">
        <v>91</v>
      </c>
      <c r="AW223" s="13" t="s">
        <v>36</v>
      </c>
      <c r="AX223" s="13" t="s">
        <v>87</v>
      </c>
      <c r="AY223" s="239" t="s">
        <v>137</v>
      </c>
    </row>
    <row r="224" s="2" customFormat="1" ht="16.5" customHeight="1">
      <c r="A224" s="37"/>
      <c r="B224" s="38"/>
      <c r="C224" s="214" t="s">
        <v>296</v>
      </c>
      <c r="D224" s="214" t="s">
        <v>139</v>
      </c>
      <c r="E224" s="215" t="s">
        <v>297</v>
      </c>
      <c r="F224" s="216" t="s">
        <v>298</v>
      </c>
      <c r="G224" s="217" t="s">
        <v>142</v>
      </c>
      <c r="H224" s="218">
        <v>22</v>
      </c>
      <c r="I224" s="219"/>
      <c r="J224" s="220">
        <f>ROUND(I224*H224,2)</f>
        <v>0</v>
      </c>
      <c r="K224" s="221"/>
      <c r="L224" s="43"/>
      <c r="M224" s="222" t="s">
        <v>1</v>
      </c>
      <c r="N224" s="223" t="s">
        <v>47</v>
      </c>
      <c r="O224" s="90"/>
      <c r="P224" s="224">
        <f>O224*H224</f>
        <v>0</v>
      </c>
      <c r="Q224" s="224">
        <v>0.0026800000000000001</v>
      </c>
      <c r="R224" s="224">
        <f>Q224*H224</f>
        <v>0.058959999999999999</v>
      </c>
      <c r="S224" s="224">
        <v>0</v>
      </c>
      <c r="T224" s="22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6" t="s">
        <v>143</v>
      </c>
      <c r="AT224" s="226" t="s">
        <v>139</v>
      </c>
      <c r="AU224" s="226" t="s">
        <v>91</v>
      </c>
      <c r="AY224" s="16" t="s">
        <v>137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6" t="s">
        <v>87</v>
      </c>
      <c r="BK224" s="227">
        <f>ROUND(I224*H224,2)</f>
        <v>0</v>
      </c>
      <c r="BL224" s="16" t="s">
        <v>143</v>
      </c>
      <c r="BM224" s="226" t="s">
        <v>299</v>
      </c>
    </row>
    <row r="225" s="13" customFormat="1">
      <c r="A225" s="13"/>
      <c r="B225" s="228"/>
      <c r="C225" s="229"/>
      <c r="D225" s="230" t="s">
        <v>145</v>
      </c>
      <c r="E225" s="231" t="s">
        <v>1</v>
      </c>
      <c r="F225" s="232" t="s">
        <v>290</v>
      </c>
      <c r="G225" s="229"/>
      <c r="H225" s="233">
        <v>22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145</v>
      </c>
      <c r="AU225" s="239" t="s">
        <v>91</v>
      </c>
      <c r="AV225" s="13" t="s">
        <v>91</v>
      </c>
      <c r="AW225" s="13" t="s">
        <v>36</v>
      </c>
      <c r="AX225" s="13" t="s">
        <v>87</v>
      </c>
      <c r="AY225" s="239" t="s">
        <v>137</v>
      </c>
    </row>
    <row r="226" s="2" customFormat="1" ht="24.15" customHeight="1">
      <c r="A226" s="37"/>
      <c r="B226" s="38"/>
      <c r="C226" s="214" t="s">
        <v>300</v>
      </c>
      <c r="D226" s="214" t="s">
        <v>139</v>
      </c>
      <c r="E226" s="215" t="s">
        <v>301</v>
      </c>
      <c r="F226" s="216" t="s">
        <v>302</v>
      </c>
      <c r="G226" s="217" t="s">
        <v>142</v>
      </c>
      <c r="H226" s="218">
        <v>41.052</v>
      </c>
      <c r="I226" s="219"/>
      <c r="J226" s="220">
        <f>ROUND(I226*H226,2)</f>
        <v>0</v>
      </c>
      <c r="K226" s="221"/>
      <c r="L226" s="43"/>
      <c r="M226" s="222" t="s">
        <v>1</v>
      </c>
      <c r="N226" s="223" t="s">
        <v>47</v>
      </c>
      <c r="O226" s="90"/>
      <c r="P226" s="224">
        <f>O226*H226</f>
        <v>0</v>
      </c>
      <c r="Q226" s="224">
        <v>0.00012</v>
      </c>
      <c r="R226" s="224">
        <f>Q226*H226</f>
        <v>0.0049262400000000001</v>
      </c>
      <c r="S226" s="224">
        <v>0</v>
      </c>
      <c r="T226" s="22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6" t="s">
        <v>143</v>
      </c>
      <c r="AT226" s="226" t="s">
        <v>139</v>
      </c>
      <c r="AU226" s="226" t="s">
        <v>91</v>
      </c>
      <c r="AY226" s="16" t="s">
        <v>137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87</v>
      </c>
      <c r="BK226" s="227">
        <f>ROUND(I226*H226,2)</f>
        <v>0</v>
      </c>
      <c r="BL226" s="16" t="s">
        <v>143</v>
      </c>
      <c r="BM226" s="226" t="s">
        <v>303</v>
      </c>
    </row>
    <row r="227" s="13" customFormat="1">
      <c r="A227" s="13"/>
      <c r="B227" s="228"/>
      <c r="C227" s="229"/>
      <c r="D227" s="230" t="s">
        <v>145</v>
      </c>
      <c r="E227" s="231" t="s">
        <v>1</v>
      </c>
      <c r="F227" s="232" t="s">
        <v>304</v>
      </c>
      <c r="G227" s="229"/>
      <c r="H227" s="233">
        <v>41.052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145</v>
      </c>
      <c r="AU227" s="239" t="s">
        <v>91</v>
      </c>
      <c r="AV227" s="13" t="s">
        <v>91</v>
      </c>
      <c r="AW227" s="13" t="s">
        <v>36</v>
      </c>
      <c r="AX227" s="13" t="s">
        <v>87</v>
      </c>
      <c r="AY227" s="239" t="s">
        <v>137</v>
      </c>
    </row>
    <row r="228" s="12" customFormat="1" ht="22.8" customHeight="1">
      <c r="A228" s="12"/>
      <c r="B228" s="198"/>
      <c r="C228" s="199"/>
      <c r="D228" s="200" t="s">
        <v>81</v>
      </c>
      <c r="E228" s="212" t="s">
        <v>184</v>
      </c>
      <c r="F228" s="212" t="s">
        <v>305</v>
      </c>
      <c r="G228" s="199"/>
      <c r="H228" s="199"/>
      <c r="I228" s="202"/>
      <c r="J228" s="213">
        <f>BK228</f>
        <v>0</v>
      </c>
      <c r="K228" s="199"/>
      <c r="L228" s="204"/>
      <c r="M228" s="205"/>
      <c r="N228" s="206"/>
      <c r="O228" s="206"/>
      <c r="P228" s="207">
        <f>SUM(P229:P251)</f>
        <v>0</v>
      </c>
      <c r="Q228" s="206"/>
      <c r="R228" s="207">
        <f>SUM(R229:R251)</f>
        <v>0.011699999999999999</v>
      </c>
      <c r="S228" s="206"/>
      <c r="T228" s="208">
        <f>SUM(T229:T251)</f>
        <v>8.2826920000000008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87</v>
      </c>
      <c r="AT228" s="210" t="s">
        <v>81</v>
      </c>
      <c r="AU228" s="210" t="s">
        <v>87</v>
      </c>
      <c r="AY228" s="209" t="s">
        <v>137</v>
      </c>
      <c r="BK228" s="211">
        <f>SUM(BK229:BK251)</f>
        <v>0</v>
      </c>
    </row>
    <row r="229" s="2" customFormat="1" ht="33" customHeight="1">
      <c r="A229" s="37"/>
      <c r="B229" s="38"/>
      <c r="C229" s="214" t="s">
        <v>306</v>
      </c>
      <c r="D229" s="214" t="s">
        <v>139</v>
      </c>
      <c r="E229" s="215" t="s">
        <v>307</v>
      </c>
      <c r="F229" s="216" t="s">
        <v>308</v>
      </c>
      <c r="G229" s="217" t="s">
        <v>142</v>
      </c>
      <c r="H229" s="218">
        <v>372.30000000000001</v>
      </c>
      <c r="I229" s="219"/>
      <c r="J229" s="220">
        <f>ROUND(I229*H229,2)</f>
        <v>0</v>
      </c>
      <c r="K229" s="221"/>
      <c r="L229" s="43"/>
      <c r="M229" s="222" t="s">
        <v>1</v>
      </c>
      <c r="N229" s="223" t="s">
        <v>47</v>
      </c>
      <c r="O229" s="90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6" t="s">
        <v>143</v>
      </c>
      <c r="AT229" s="226" t="s">
        <v>139</v>
      </c>
      <c r="AU229" s="226" t="s">
        <v>91</v>
      </c>
      <c r="AY229" s="16" t="s">
        <v>137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6" t="s">
        <v>87</v>
      </c>
      <c r="BK229" s="227">
        <f>ROUND(I229*H229,2)</f>
        <v>0</v>
      </c>
      <c r="BL229" s="16" t="s">
        <v>143</v>
      </c>
      <c r="BM229" s="226" t="s">
        <v>309</v>
      </c>
    </row>
    <row r="230" s="13" customFormat="1">
      <c r="A230" s="13"/>
      <c r="B230" s="228"/>
      <c r="C230" s="229"/>
      <c r="D230" s="230" t="s">
        <v>145</v>
      </c>
      <c r="E230" s="231" t="s">
        <v>1</v>
      </c>
      <c r="F230" s="232" t="s">
        <v>310</v>
      </c>
      <c r="G230" s="229"/>
      <c r="H230" s="233">
        <v>372.30000000000001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145</v>
      </c>
      <c r="AU230" s="239" t="s">
        <v>91</v>
      </c>
      <c r="AV230" s="13" t="s">
        <v>91</v>
      </c>
      <c r="AW230" s="13" t="s">
        <v>36</v>
      </c>
      <c r="AX230" s="13" t="s">
        <v>87</v>
      </c>
      <c r="AY230" s="239" t="s">
        <v>137</v>
      </c>
    </row>
    <row r="231" s="2" customFormat="1" ht="33" customHeight="1">
      <c r="A231" s="37"/>
      <c r="B231" s="38"/>
      <c r="C231" s="214" t="s">
        <v>311</v>
      </c>
      <c r="D231" s="214" t="s">
        <v>139</v>
      </c>
      <c r="E231" s="215" t="s">
        <v>312</v>
      </c>
      <c r="F231" s="216" t="s">
        <v>313</v>
      </c>
      <c r="G231" s="217" t="s">
        <v>142</v>
      </c>
      <c r="H231" s="218">
        <v>22338</v>
      </c>
      <c r="I231" s="219"/>
      <c r="J231" s="220">
        <f>ROUND(I231*H231,2)</f>
        <v>0</v>
      </c>
      <c r="K231" s="221"/>
      <c r="L231" s="43"/>
      <c r="M231" s="222" t="s">
        <v>1</v>
      </c>
      <c r="N231" s="223" t="s">
        <v>47</v>
      </c>
      <c r="O231" s="90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6" t="s">
        <v>143</v>
      </c>
      <c r="AT231" s="226" t="s">
        <v>139</v>
      </c>
      <c r="AU231" s="226" t="s">
        <v>91</v>
      </c>
      <c r="AY231" s="16" t="s">
        <v>137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87</v>
      </c>
      <c r="BK231" s="227">
        <f>ROUND(I231*H231,2)</f>
        <v>0</v>
      </c>
      <c r="BL231" s="16" t="s">
        <v>143</v>
      </c>
      <c r="BM231" s="226" t="s">
        <v>314</v>
      </c>
    </row>
    <row r="232" s="13" customFormat="1">
      <c r="A232" s="13"/>
      <c r="B232" s="228"/>
      <c r="C232" s="229"/>
      <c r="D232" s="230" t="s">
        <v>145</v>
      </c>
      <c r="E232" s="231" t="s">
        <v>1</v>
      </c>
      <c r="F232" s="232" t="s">
        <v>315</v>
      </c>
      <c r="G232" s="229"/>
      <c r="H232" s="233">
        <v>22338</v>
      </c>
      <c r="I232" s="234"/>
      <c r="J232" s="229"/>
      <c r="K232" s="229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145</v>
      </c>
      <c r="AU232" s="239" t="s">
        <v>91</v>
      </c>
      <c r="AV232" s="13" t="s">
        <v>91</v>
      </c>
      <c r="AW232" s="13" t="s">
        <v>36</v>
      </c>
      <c r="AX232" s="13" t="s">
        <v>87</v>
      </c>
      <c r="AY232" s="239" t="s">
        <v>137</v>
      </c>
    </row>
    <row r="233" s="2" customFormat="1" ht="33" customHeight="1">
      <c r="A233" s="37"/>
      <c r="B233" s="38"/>
      <c r="C233" s="214" t="s">
        <v>316</v>
      </c>
      <c r="D233" s="214" t="s">
        <v>139</v>
      </c>
      <c r="E233" s="215" t="s">
        <v>317</v>
      </c>
      <c r="F233" s="216" t="s">
        <v>318</v>
      </c>
      <c r="G233" s="217" t="s">
        <v>142</v>
      </c>
      <c r="H233" s="218">
        <v>372.30000000000001</v>
      </c>
      <c r="I233" s="219"/>
      <c r="J233" s="220">
        <f>ROUND(I233*H233,2)</f>
        <v>0</v>
      </c>
      <c r="K233" s="221"/>
      <c r="L233" s="43"/>
      <c r="M233" s="222" t="s">
        <v>1</v>
      </c>
      <c r="N233" s="223" t="s">
        <v>47</v>
      </c>
      <c r="O233" s="90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6" t="s">
        <v>143</v>
      </c>
      <c r="AT233" s="226" t="s">
        <v>139</v>
      </c>
      <c r="AU233" s="226" t="s">
        <v>91</v>
      </c>
      <c r="AY233" s="16" t="s">
        <v>137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6" t="s">
        <v>87</v>
      </c>
      <c r="BK233" s="227">
        <f>ROUND(I233*H233,2)</f>
        <v>0</v>
      </c>
      <c r="BL233" s="16" t="s">
        <v>143</v>
      </c>
      <c r="BM233" s="226" t="s">
        <v>319</v>
      </c>
    </row>
    <row r="234" s="13" customFormat="1">
      <c r="A234" s="13"/>
      <c r="B234" s="228"/>
      <c r="C234" s="229"/>
      <c r="D234" s="230" t="s">
        <v>145</v>
      </c>
      <c r="E234" s="231" t="s">
        <v>1</v>
      </c>
      <c r="F234" s="232" t="s">
        <v>320</v>
      </c>
      <c r="G234" s="229"/>
      <c r="H234" s="233">
        <v>372.30000000000001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145</v>
      </c>
      <c r="AU234" s="239" t="s">
        <v>91</v>
      </c>
      <c r="AV234" s="13" t="s">
        <v>91</v>
      </c>
      <c r="AW234" s="13" t="s">
        <v>36</v>
      </c>
      <c r="AX234" s="13" t="s">
        <v>87</v>
      </c>
      <c r="AY234" s="239" t="s">
        <v>137</v>
      </c>
    </row>
    <row r="235" s="2" customFormat="1" ht="33" customHeight="1">
      <c r="A235" s="37"/>
      <c r="B235" s="38"/>
      <c r="C235" s="214" t="s">
        <v>321</v>
      </c>
      <c r="D235" s="214" t="s">
        <v>139</v>
      </c>
      <c r="E235" s="215" t="s">
        <v>322</v>
      </c>
      <c r="F235" s="216" t="s">
        <v>323</v>
      </c>
      <c r="G235" s="217" t="s">
        <v>142</v>
      </c>
      <c r="H235" s="218">
        <v>90</v>
      </c>
      <c r="I235" s="219"/>
      <c r="J235" s="220">
        <f>ROUND(I235*H235,2)</f>
        <v>0</v>
      </c>
      <c r="K235" s="221"/>
      <c r="L235" s="43"/>
      <c r="M235" s="222" t="s">
        <v>1</v>
      </c>
      <c r="N235" s="223" t="s">
        <v>47</v>
      </c>
      <c r="O235" s="90"/>
      <c r="P235" s="224">
        <f>O235*H235</f>
        <v>0</v>
      </c>
      <c r="Q235" s="224">
        <v>0.00012999999999999999</v>
      </c>
      <c r="R235" s="224">
        <f>Q235*H235</f>
        <v>0.011699999999999999</v>
      </c>
      <c r="S235" s="224">
        <v>0</v>
      </c>
      <c r="T235" s="22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6" t="s">
        <v>143</v>
      </c>
      <c r="AT235" s="226" t="s">
        <v>139</v>
      </c>
      <c r="AU235" s="226" t="s">
        <v>91</v>
      </c>
      <c r="AY235" s="16" t="s">
        <v>137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87</v>
      </c>
      <c r="BK235" s="227">
        <f>ROUND(I235*H235,2)</f>
        <v>0</v>
      </c>
      <c r="BL235" s="16" t="s">
        <v>143</v>
      </c>
      <c r="BM235" s="226" t="s">
        <v>324</v>
      </c>
    </row>
    <row r="236" s="13" customFormat="1">
      <c r="A236" s="13"/>
      <c r="B236" s="228"/>
      <c r="C236" s="229"/>
      <c r="D236" s="230" t="s">
        <v>145</v>
      </c>
      <c r="E236" s="231" t="s">
        <v>1</v>
      </c>
      <c r="F236" s="232" t="s">
        <v>325</v>
      </c>
      <c r="G236" s="229"/>
      <c r="H236" s="233">
        <v>90</v>
      </c>
      <c r="I236" s="234"/>
      <c r="J236" s="229"/>
      <c r="K236" s="229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145</v>
      </c>
      <c r="AU236" s="239" t="s">
        <v>91</v>
      </c>
      <c r="AV236" s="13" t="s">
        <v>91</v>
      </c>
      <c r="AW236" s="13" t="s">
        <v>36</v>
      </c>
      <c r="AX236" s="13" t="s">
        <v>87</v>
      </c>
      <c r="AY236" s="239" t="s">
        <v>137</v>
      </c>
    </row>
    <row r="237" s="2" customFormat="1" ht="24.15" customHeight="1">
      <c r="A237" s="37"/>
      <c r="B237" s="38"/>
      <c r="C237" s="214" t="s">
        <v>326</v>
      </c>
      <c r="D237" s="214" t="s">
        <v>139</v>
      </c>
      <c r="E237" s="215" t="s">
        <v>327</v>
      </c>
      <c r="F237" s="216" t="s">
        <v>328</v>
      </c>
      <c r="G237" s="217" t="s">
        <v>142</v>
      </c>
      <c r="H237" s="218">
        <v>40.292999999999999</v>
      </c>
      <c r="I237" s="219"/>
      <c r="J237" s="220">
        <f>ROUND(I237*H237,2)</f>
        <v>0</v>
      </c>
      <c r="K237" s="221"/>
      <c r="L237" s="43"/>
      <c r="M237" s="222" t="s">
        <v>1</v>
      </c>
      <c r="N237" s="223" t="s">
        <v>47</v>
      </c>
      <c r="O237" s="90"/>
      <c r="P237" s="224">
        <f>O237*H237</f>
        <v>0</v>
      </c>
      <c r="Q237" s="224">
        <v>0</v>
      </c>
      <c r="R237" s="224">
        <f>Q237*H237</f>
        <v>0</v>
      </c>
      <c r="S237" s="224">
        <v>0.034000000000000002</v>
      </c>
      <c r="T237" s="225">
        <f>S237*H237</f>
        <v>1.3699620000000001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6" t="s">
        <v>143</v>
      </c>
      <c r="AT237" s="226" t="s">
        <v>139</v>
      </c>
      <c r="AU237" s="226" t="s">
        <v>91</v>
      </c>
      <c r="AY237" s="16" t="s">
        <v>137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87</v>
      </c>
      <c r="BK237" s="227">
        <f>ROUND(I237*H237,2)</f>
        <v>0</v>
      </c>
      <c r="BL237" s="16" t="s">
        <v>143</v>
      </c>
      <c r="BM237" s="226" t="s">
        <v>329</v>
      </c>
    </row>
    <row r="238" s="13" customFormat="1">
      <c r="A238" s="13"/>
      <c r="B238" s="228"/>
      <c r="C238" s="229"/>
      <c r="D238" s="230" t="s">
        <v>145</v>
      </c>
      <c r="E238" s="231" t="s">
        <v>1</v>
      </c>
      <c r="F238" s="232" t="s">
        <v>330</v>
      </c>
      <c r="G238" s="229"/>
      <c r="H238" s="233">
        <v>40.292999999999999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145</v>
      </c>
      <c r="AU238" s="239" t="s">
        <v>91</v>
      </c>
      <c r="AV238" s="13" t="s">
        <v>91</v>
      </c>
      <c r="AW238" s="13" t="s">
        <v>36</v>
      </c>
      <c r="AX238" s="13" t="s">
        <v>87</v>
      </c>
      <c r="AY238" s="239" t="s">
        <v>137</v>
      </c>
    </row>
    <row r="239" s="2" customFormat="1" ht="16.5" customHeight="1">
      <c r="A239" s="37"/>
      <c r="B239" s="38"/>
      <c r="C239" s="214" t="s">
        <v>331</v>
      </c>
      <c r="D239" s="214" t="s">
        <v>139</v>
      </c>
      <c r="E239" s="215" t="s">
        <v>332</v>
      </c>
      <c r="F239" s="216" t="s">
        <v>333</v>
      </c>
      <c r="G239" s="217" t="s">
        <v>181</v>
      </c>
      <c r="H239" s="218">
        <v>1.4099999999999999</v>
      </c>
      <c r="I239" s="219"/>
      <c r="J239" s="220">
        <f>ROUND(I239*H239,2)</f>
        <v>0</v>
      </c>
      <c r="K239" s="221"/>
      <c r="L239" s="43"/>
      <c r="M239" s="222" t="s">
        <v>1</v>
      </c>
      <c r="N239" s="223" t="s">
        <v>47</v>
      </c>
      <c r="O239" s="90"/>
      <c r="P239" s="224">
        <f>O239*H239</f>
        <v>0</v>
      </c>
      <c r="Q239" s="224">
        <v>0</v>
      </c>
      <c r="R239" s="224">
        <f>Q239*H239</f>
        <v>0</v>
      </c>
      <c r="S239" s="224">
        <v>0.092999999999999999</v>
      </c>
      <c r="T239" s="225">
        <f>S239*H239</f>
        <v>0.13113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6" t="s">
        <v>143</v>
      </c>
      <c r="AT239" s="226" t="s">
        <v>139</v>
      </c>
      <c r="AU239" s="226" t="s">
        <v>91</v>
      </c>
      <c r="AY239" s="16" t="s">
        <v>137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87</v>
      </c>
      <c r="BK239" s="227">
        <f>ROUND(I239*H239,2)</f>
        <v>0</v>
      </c>
      <c r="BL239" s="16" t="s">
        <v>143</v>
      </c>
      <c r="BM239" s="226" t="s">
        <v>334</v>
      </c>
    </row>
    <row r="240" s="13" customFormat="1">
      <c r="A240" s="13"/>
      <c r="B240" s="228"/>
      <c r="C240" s="229"/>
      <c r="D240" s="230" t="s">
        <v>145</v>
      </c>
      <c r="E240" s="231" t="s">
        <v>1</v>
      </c>
      <c r="F240" s="232" t="s">
        <v>335</v>
      </c>
      <c r="G240" s="229"/>
      <c r="H240" s="233">
        <v>1.4099999999999999</v>
      </c>
      <c r="I240" s="234"/>
      <c r="J240" s="229"/>
      <c r="K240" s="229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145</v>
      </c>
      <c r="AU240" s="239" t="s">
        <v>91</v>
      </c>
      <c r="AV240" s="13" t="s">
        <v>91</v>
      </c>
      <c r="AW240" s="13" t="s">
        <v>36</v>
      </c>
      <c r="AX240" s="13" t="s">
        <v>87</v>
      </c>
      <c r="AY240" s="239" t="s">
        <v>137</v>
      </c>
    </row>
    <row r="241" s="2" customFormat="1" ht="16.5" customHeight="1">
      <c r="A241" s="37"/>
      <c r="B241" s="38"/>
      <c r="C241" s="214" t="s">
        <v>336</v>
      </c>
      <c r="D241" s="214" t="s">
        <v>139</v>
      </c>
      <c r="E241" s="215" t="s">
        <v>337</v>
      </c>
      <c r="F241" s="216" t="s">
        <v>338</v>
      </c>
      <c r="G241" s="217" t="s">
        <v>339</v>
      </c>
      <c r="H241" s="218">
        <v>4</v>
      </c>
      <c r="I241" s="219"/>
      <c r="J241" s="220">
        <f>ROUND(I241*H241,2)</f>
        <v>0</v>
      </c>
      <c r="K241" s="221"/>
      <c r="L241" s="43"/>
      <c r="M241" s="222" t="s">
        <v>1</v>
      </c>
      <c r="N241" s="223" t="s">
        <v>47</v>
      </c>
      <c r="O241" s="90"/>
      <c r="P241" s="224">
        <f>O241*H241</f>
        <v>0</v>
      </c>
      <c r="Q241" s="224">
        <v>0</v>
      </c>
      <c r="R241" s="224">
        <f>Q241*H241</f>
        <v>0</v>
      </c>
      <c r="S241" s="224">
        <v>0.092999999999999999</v>
      </c>
      <c r="T241" s="225">
        <f>S241*H241</f>
        <v>0.372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6" t="s">
        <v>143</v>
      </c>
      <c r="AT241" s="226" t="s">
        <v>139</v>
      </c>
      <c r="AU241" s="226" t="s">
        <v>91</v>
      </c>
      <c r="AY241" s="16" t="s">
        <v>137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87</v>
      </c>
      <c r="BK241" s="227">
        <f>ROUND(I241*H241,2)</f>
        <v>0</v>
      </c>
      <c r="BL241" s="16" t="s">
        <v>143</v>
      </c>
      <c r="BM241" s="226" t="s">
        <v>340</v>
      </c>
    </row>
    <row r="242" s="13" customFormat="1">
      <c r="A242" s="13"/>
      <c r="B242" s="228"/>
      <c r="C242" s="229"/>
      <c r="D242" s="230" t="s">
        <v>145</v>
      </c>
      <c r="E242" s="231" t="s">
        <v>1</v>
      </c>
      <c r="F242" s="232" t="s">
        <v>341</v>
      </c>
      <c r="G242" s="229"/>
      <c r="H242" s="233">
        <v>4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145</v>
      </c>
      <c r="AU242" s="239" t="s">
        <v>91</v>
      </c>
      <c r="AV242" s="13" t="s">
        <v>91</v>
      </c>
      <c r="AW242" s="13" t="s">
        <v>36</v>
      </c>
      <c r="AX242" s="13" t="s">
        <v>87</v>
      </c>
      <c r="AY242" s="239" t="s">
        <v>137</v>
      </c>
    </row>
    <row r="243" s="2" customFormat="1" ht="24.15" customHeight="1">
      <c r="A243" s="37"/>
      <c r="B243" s="38"/>
      <c r="C243" s="214" t="s">
        <v>342</v>
      </c>
      <c r="D243" s="214" t="s">
        <v>139</v>
      </c>
      <c r="E243" s="215" t="s">
        <v>343</v>
      </c>
      <c r="F243" s="216" t="s">
        <v>344</v>
      </c>
      <c r="G243" s="217" t="s">
        <v>181</v>
      </c>
      <c r="H243" s="218">
        <v>2.6000000000000001</v>
      </c>
      <c r="I243" s="219"/>
      <c r="J243" s="220">
        <f>ROUND(I243*H243,2)</f>
        <v>0</v>
      </c>
      <c r="K243" s="221"/>
      <c r="L243" s="43"/>
      <c r="M243" s="222" t="s">
        <v>1</v>
      </c>
      <c r="N243" s="223" t="s">
        <v>47</v>
      </c>
      <c r="O243" s="90"/>
      <c r="P243" s="224">
        <f>O243*H243</f>
        <v>0</v>
      </c>
      <c r="Q243" s="224">
        <v>0</v>
      </c>
      <c r="R243" s="224">
        <f>Q243*H243</f>
        <v>0</v>
      </c>
      <c r="S243" s="224">
        <v>0.0060000000000000001</v>
      </c>
      <c r="T243" s="225">
        <f>S243*H243</f>
        <v>0.015600000000000001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6" t="s">
        <v>143</v>
      </c>
      <c r="AT243" s="226" t="s">
        <v>139</v>
      </c>
      <c r="AU243" s="226" t="s">
        <v>91</v>
      </c>
      <c r="AY243" s="16" t="s">
        <v>137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87</v>
      </c>
      <c r="BK243" s="227">
        <f>ROUND(I243*H243,2)</f>
        <v>0</v>
      </c>
      <c r="BL243" s="16" t="s">
        <v>143</v>
      </c>
      <c r="BM243" s="226" t="s">
        <v>345</v>
      </c>
    </row>
    <row r="244" s="13" customFormat="1">
      <c r="A244" s="13"/>
      <c r="B244" s="228"/>
      <c r="C244" s="229"/>
      <c r="D244" s="230" t="s">
        <v>145</v>
      </c>
      <c r="E244" s="231" t="s">
        <v>1</v>
      </c>
      <c r="F244" s="232" t="s">
        <v>346</v>
      </c>
      <c r="G244" s="229"/>
      <c r="H244" s="233">
        <v>2.6000000000000001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145</v>
      </c>
      <c r="AU244" s="239" t="s">
        <v>91</v>
      </c>
      <c r="AV244" s="13" t="s">
        <v>91</v>
      </c>
      <c r="AW244" s="13" t="s">
        <v>36</v>
      </c>
      <c r="AX244" s="13" t="s">
        <v>87</v>
      </c>
      <c r="AY244" s="239" t="s">
        <v>137</v>
      </c>
    </row>
    <row r="245" s="2" customFormat="1" ht="33" customHeight="1">
      <c r="A245" s="37"/>
      <c r="B245" s="38"/>
      <c r="C245" s="214" t="s">
        <v>347</v>
      </c>
      <c r="D245" s="214" t="s">
        <v>139</v>
      </c>
      <c r="E245" s="215" t="s">
        <v>348</v>
      </c>
      <c r="F245" s="216" t="s">
        <v>349</v>
      </c>
      <c r="G245" s="217" t="s">
        <v>142</v>
      </c>
      <c r="H245" s="218">
        <v>52</v>
      </c>
      <c r="I245" s="219"/>
      <c r="J245" s="220">
        <f>ROUND(I245*H245,2)</f>
        <v>0</v>
      </c>
      <c r="K245" s="221"/>
      <c r="L245" s="43"/>
      <c r="M245" s="222" t="s">
        <v>1</v>
      </c>
      <c r="N245" s="223" t="s">
        <v>47</v>
      </c>
      <c r="O245" s="90"/>
      <c r="P245" s="224">
        <f>O245*H245</f>
        <v>0</v>
      </c>
      <c r="Q245" s="224">
        <v>0</v>
      </c>
      <c r="R245" s="224">
        <f>Q245*H245</f>
        <v>0</v>
      </c>
      <c r="S245" s="224">
        <v>0.071999999999999995</v>
      </c>
      <c r="T245" s="225">
        <f>S245*H245</f>
        <v>3.7439999999999998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6" t="s">
        <v>143</v>
      </c>
      <c r="AT245" s="226" t="s">
        <v>139</v>
      </c>
      <c r="AU245" s="226" t="s">
        <v>91</v>
      </c>
      <c r="AY245" s="16" t="s">
        <v>137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6" t="s">
        <v>87</v>
      </c>
      <c r="BK245" s="227">
        <f>ROUND(I245*H245,2)</f>
        <v>0</v>
      </c>
      <c r="BL245" s="16" t="s">
        <v>143</v>
      </c>
      <c r="BM245" s="226" t="s">
        <v>350</v>
      </c>
    </row>
    <row r="246" s="13" customFormat="1">
      <c r="A246" s="13"/>
      <c r="B246" s="228"/>
      <c r="C246" s="229"/>
      <c r="D246" s="230" t="s">
        <v>145</v>
      </c>
      <c r="E246" s="231" t="s">
        <v>1</v>
      </c>
      <c r="F246" s="232" t="s">
        <v>351</v>
      </c>
      <c r="G246" s="229"/>
      <c r="H246" s="233">
        <v>6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145</v>
      </c>
      <c r="AU246" s="239" t="s">
        <v>91</v>
      </c>
      <c r="AV246" s="13" t="s">
        <v>91</v>
      </c>
      <c r="AW246" s="13" t="s">
        <v>36</v>
      </c>
      <c r="AX246" s="13" t="s">
        <v>82</v>
      </c>
      <c r="AY246" s="239" t="s">
        <v>137</v>
      </c>
    </row>
    <row r="247" s="13" customFormat="1">
      <c r="A247" s="13"/>
      <c r="B247" s="228"/>
      <c r="C247" s="229"/>
      <c r="D247" s="230" t="s">
        <v>145</v>
      </c>
      <c r="E247" s="231" t="s">
        <v>1</v>
      </c>
      <c r="F247" s="232" t="s">
        <v>352</v>
      </c>
      <c r="G247" s="229"/>
      <c r="H247" s="233">
        <v>46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145</v>
      </c>
      <c r="AU247" s="239" t="s">
        <v>91</v>
      </c>
      <c r="AV247" s="13" t="s">
        <v>91</v>
      </c>
      <c r="AW247" s="13" t="s">
        <v>36</v>
      </c>
      <c r="AX247" s="13" t="s">
        <v>82</v>
      </c>
      <c r="AY247" s="239" t="s">
        <v>137</v>
      </c>
    </row>
    <row r="248" s="14" customFormat="1">
      <c r="A248" s="14"/>
      <c r="B248" s="240"/>
      <c r="C248" s="241"/>
      <c r="D248" s="230" t="s">
        <v>145</v>
      </c>
      <c r="E248" s="242" t="s">
        <v>1</v>
      </c>
      <c r="F248" s="243" t="s">
        <v>240</v>
      </c>
      <c r="G248" s="241"/>
      <c r="H248" s="244">
        <v>52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145</v>
      </c>
      <c r="AU248" s="250" t="s">
        <v>91</v>
      </c>
      <c r="AV248" s="14" t="s">
        <v>143</v>
      </c>
      <c r="AW248" s="14" t="s">
        <v>36</v>
      </c>
      <c r="AX248" s="14" t="s">
        <v>87</v>
      </c>
      <c r="AY248" s="250" t="s">
        <v>137</v>
      </c>
    </row>
    <row r="249" s="2" customFormat="1" ht="24.15" customHeight="1">
      <c r="A249" s="37"/>
      <c r="B249" s="38"/>
      <c r="C249" s="214" t="s">
        <v>353</v>
      </c>
      <c r="D249" s="214" t="s">
        <v>139</v>
      </c>
      <c r="E249" s="215" t="s">
        <v>354</v>
      </c>
      <c r="F249" s="216" t="s">
        <v>355</v>
      </c>
      <c r="G249" s="217" t="s">
        <v>142</v>
      </c>
      <c r="H249" s="218">
        <v>52</v>
      </c>
      <c r="I249" s="219"/>
      <c r="J249" s="220">
        <f>ROUND(I249*H249,2)</f>
        <v>0</v>
      </c>
      <c r="K249" s="221"/>
      <c r="L249" s="43"/>
      <c r="M249" s="222" t="s">
        <v>1</v>
      </c>
      <c r="N249" s="223" t="s">
        <v>47</v>
      </c>
      <c r="O249" s="90"/>
      <c r="P249" s="224">
        <f>O249*H249</f>
        <v>0</v>
      </c>
      <c r="Q249" s="224">
        <v>0</v>
      </c>
      <c r="R249" s="224">
        <f>Q249*H249</f>
        <v>0</v>
      </c>
      <c r="S249" s="224">
        <v>0.050000000000000003</v>
      </c>
      <c r="T249" s="225">
        <f>S249*H249</f>
        <v>2.6000000000000001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6" t="s">
        <v>143</v>
      </c>
      <c r="AT249" s="226" t="s">
        <v>139</v>
      </c>
      <c r="AU249" s="226" t="s">
        <v>91</v>
      </c>
      <c r="AY249" s="16" t="s">
        <v>137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87</v>
      </c>
      <c r="BK249" s="227">
        <f>ROUND(I249*H249,2)</f>
        <v>0</v>
      </c>
      <c r="BL249" s="16" t="s">
        <v>143</v>
      </c>
      <c r="BM249" s="226" t="s">
        <v>356</v>
      </c>
    </row>
    <row r="250" s="13" customFormat="1">
      <c r="A250" s="13"/>
      <c r="B250" s="228"/>
      <c r="C250" s="229"/>
      <c r="D250" s="230" t="s">
        <v>145</v>
      </c>
      <c r="E250" s="231" t="s">
        <v>1</v>
      </c>
      <c r="F250" s="232" t="s">
        <v>357</v>
      </c>
      <c r="G250" s="229"/>
      <c r="H250" s="233">
        <v>52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145</v>
      </c>
      <c r="AU250" s="239" t="s">
        <v>91</v>
      </c>
      <c r="AV250" s="13" t="s">
        <v>91</v>
      </c>
      <c r="AW250" s="13" t="s">
        <v>36</v>
      </c>
      <c r="AX250" s="13" t="s">
        <v>87</v>
      </c>
      <c r="AY250" s="239" t="s">
        <v>137</v>
      </c>
    </row>
    <row r="251" s="2" customFormat="1" ht="16.5" customHeight="1">
      <c r="A251" s="37"/>
      <c r="B251" s="38"/>
      <c r="C251" s="214" t="s">
        <v>358</v>
      </c>
      <c r="D251" s="214" t="s">
        <v>139</v>
      </c>
      <c r="E251" s="215" t="s">
        <v>359</v>
      </c>
      <c r="F251" s="216" t="s">
        <v>360</v>
      </c>
      <c r="G251" s="217" t="s">
        <v>361</v>
      </c>
      <c r="H251" s="218">
        <v>1</v>
      </c>
      <c r="I251" s="219"/>
      <c r="J251" s="220">
        <f>ROUND(I251*H251,2)</f>
        <v>0</v>
      </c>
      <c r="K251" s="221"/>
      <c r="L251" s="43"/>
      <c r="M251" s="222" t="s">
        <v>1</v>
      </c>
      <c r="N251" s="223" t="s">
        <v>47</v>
      </c>
      <c r="O251" s="90"/>
      <c r="P251" s="224">
        <f>O251*H251</f>
        <v>0</v>
      </c>
      <c r="Q251" s="224">
        <v>0</v>
      </c>
      <c r="R251" s="224">
        <f>Q251*H251</f>
        <v>0</v>
      </c>
      <c r="S251" s="224">
        <v>0.050000000000000003</v>
      </c>
      <c r="T251" s="225">
        <f>S251*H251</f>
        <v>0.050000000000000003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6" t="s">
        <v>143</v>
      </c>
      <c r="AT251" s="226" t="s">
        <v>139</v>
      </c>
      <c r="AU251" s="226" t="s">
        <v>91</v>
      </c>
      <c r="AY251" s="16" t="s">
        <v>137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6" t="s">
        <v>87</v>
      </c>
      <c r="BK251" s="227">
        <f>ROUND(I251*H251,2)</f>
        <v>0</v>
      </c>
      <c r="BL251" s="16" t="s">
        <v>143</v>
      </c>
      <c r="BM251" s="226" t="s">
        <v>362</v>
      </c>
    </row>
    <row r="252" s="12" customFormat="1" ht="22.8" customHeight="1">
      <c r="A252" s="12"/>
      <c r="B252" s="198"/>
      <c r="C252" s="199"/>
      <c r="D252" s="200" t="s">
        <v>81</v>
      </c>
      <c r="E252" s="212" t="s">
        <v>363</v>
      </c>
      <c r="F252" s="212" t="s">
        <v>364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SUM(P253:P257)</f>
        <v>0</v>
      </c>
      <c r="Q252" s="206"/>
      <c r="R252" s="207">
        <f>SUM(R253:R257)</f>
        <v>0</v>
      </c>
      <c r="S252" s="206"/>
      <c r="T252" s="208">
        <f>SUM(T253:T257)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87</v>
      </c>
      <c r="AT252" s="210" t="s">
        <v>81</v>
      </c>
      <c r="AU252" s="210" t="s">
        <v>87</v>
      </c>
      <c r="AY252" s="209" t="s">
        <v>137</v>
      </c>
      <c r="BK252" s="211">
        <f>SUM(BK253:BK257)</f>
        <v>0</v>
      </c>
    </row>
    <row r="253" s="2" customFormat="1" ht="33" customHeight="1">
      <c r="A253" s="37"/>
      <c r="B253" s="38"/>
      <c r="C253" s="214" t="s">
        <v>365</v>
      </c>
      <c r="D253" s="214" t="s">
        <v>139</v>
      </c>
      <c r="E253" s="215" t="s">
        <v>366</v>
      </c>
      <c r="F253" s="216" t="s">
        <v>367</v>
      </c>
      <c r="G253" s="217" t="s">
        <v>159</v>
      </c>
      <c r="H253" s="218">
        <v>14.58</v>
      </c>
      <c r="I253" s="219"/>
      <c r="J253" s="220">
        <f>ROUND(I253*H253,2)</f>
        <v>0</v>
      </c>
      <c r="K253" s="221"/>
      <c r="L253" s="43"/>
      <c r="M253" s="222" t="s">
        <v>1</v>
      </c>
      <c r="N253" s="223" t="s">
        <v>47</v>
      </c>
      <c r="O253" s="90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6" t="s">
        <v>143</v>
      </c>
      <c r="AT253" s="226" t="s">
        <v>139</v>
      </c>
      <c r="AU253" s="226" t="s">
        <v>91</v>
      </c>
      <c r="AY253" s="16" t="s">
        <v>137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87</v>
      </c>
      <c r="BK253" s="227">
        <f>ROUND(I253*H253,2)</f>
        <v>0</v>
      </c>
      <c r="BL253" s="16" t="s">
        <v>143</v>
      </c>
      <c r="BM253" s="226" t="s">
        <v>368</v>
      </c>
    </row>
    <row r="254" s="2" customFormat="1" ht="24.15" customHeight="1">
      <c r="A254" s="37"/>
      <c r="B254" s="38"/>
      <c r="C254" s="214" t="s">
        <v>369</v>
      </c>
      <c r="D254" s="214" t="s">
        <v>139</v>
      </c>
      <c r="E254" s="215" t="s">
        <v>370</v>
      </c>
      <c r="F254" s="216" t="s">
        <v>371</v>
      </c>
      <c r="G254" s="217" t="s">
        <v>159</v>
      </c>
      <c r="H254" s="218">
        <v>14.58</v>
      </c>
      <c r="I254" s="219"/>
      <c r="J254" s="220">
        <f>ROUND(I254*H254,2)</f>
        <v>0</v>
      </c>
      <c r="K254" s="221"/>
      <c r="L254" s="43"/>
      <c r="M254" s="222" t="s">
        <v>1</v>
      </c>
      <c r="N254" s="223" t="s">
        <v>47</v>
      </c>
      <c r="O254" s="90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6" t="s">
        <v>143</v>
      </c>
      <c r="AT254" s="226" t="s">
        <v>139</v>
      </c>
      <c r="AU254" s="226" t="s">
        <v>91</v>
      </c>
      <c r="AY254" s="16" t="s">
        <v>137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6" t="s">
        <v>87</v>
      </c>
      <c r="BK254" s="227">
        <f>ROUND(I254*H254,2)</f>
        <v>0</v>
      </c>
      <c r="BL254" s="16" t="s">
        <v>143</v>
      </c>
      <c r="BM254" s="226" t="s">
        <v>372</v>
      </c>
    </row>
    <row r="255" s="2" customFormat="1" ht="24.15" customHeight="1">
      <c r="A255" s="37"/>
      <c r="B255" s="38"/>
      <c r="C255" s="214" t="s">
        <v>373</v>
      </c>
      <c r="D255" s="214" t="s">
        <v>139</v>
      </c>
      <c r="E255" s="215" t="s">
        <v>374</v>
      </c>
      <c r="F255" s="216" t="s">
        <v>375</v>
      </c>
      <c r="G255" s="217" t="s">
        <v>159</v>
      </c>
      <c r="H255" s="218">
        <v>419.79000000000002</v>
      </c>
      <c r="I255" s="219"/>
      <c r="J255" s="220">
        <f>ROUND(I255*H255,2)</f>
        <v>0</v>
      </c>
      <c r="K255" s="221"/>
      <c r="L255" s="43"/>
      <c r="M255" s="222" t="s">
        <v>1</v>
      </c>
      <c r="N255" s="223" t="s">
        <v>47</v>
      </c>
      <c r="O255" s="90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6" t="s">
        <v>143</v>
      </c>
      <c r="AT255" s="226" t="s">
        <v>139</v>
      </c>
      <c r="AU255" s="226" t="s">
        <v>91</v>
      </c>
      <c r="AY255" s="16" t="s">
        <v>137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6" t="s">
        <v>87</v>
      </c>
      <c r="BK255" s="227">
        <f>ROUND(I255*H255,2)</f>
        <v>0</v>
      </c>
      <c r="BL255" s="16" t="s">
        <v>143</v>
      </c>
      <c r="BM255" s="226" t="s">
        <v>376</v>
      </c>
    </row>
    <row r="256" s="13" customFormat="1">
      <c r="A256" s="13"/>
      <c r="B256" s="228"/>
      <c r="C256" s="229"/>
      <c r="D256" s="230" t="s">
        <v>145</v>
      </c>
      <c r="E256" s="231" t="s">
        <v>1</v>
      </c>
      <c r="F256" s="232" t="s">
        <v>377</v>
      </c>
      <c r="G256" s="229"/>
      <c r="H256" s="233">
        <v>419.79000000000002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145</v>
      </c>
      <c r="AU256" s="239" t="s">
        <v>91</v>
      </c>
      <c r="AV256" s="13" t="s">
        <v>91</v>
      </c>
      <c r="AW256" s="13" t="s">
        <v>36</v>
      </c>
      <c r="AX256" s="13" t="s">
        <v>87</v>
      </c>
      <c r="AY256" s="239" t="s">
        <v>137</v>
      </c>
    </row>
    <row r="257" s="2" customFormat="1" ht="24.15" customHeight="1">
      <c r="A257" s="37"/>
      <c r="B257" s="38"/>
      <c r="C257" s="214" t="s">
        <v>378</v>
      </c>
      <c r="D257" s="214" t="s">
        <v>139</v>
      </c>
      <c r="E257" s="215" t="s">
        <v>379</v>
      </c>
      <c r="F257" s="216" t="s">
        <v>380</v>
      </c>
      <c r="G257" s="217" t="s">
        <v>159</v>
      </c>
      <c r="H257" s="218">
        <v>14.58</v>
      </c>
      <c r="I257" s="219"/>
      <c r="J257" s="220">
        <f>ROUND(I257*H257,2)</f>
        <v>0</v>
      </c>
      <c r="K257" s="221"/>
      <c r="L257" s="43"/>
      <c r="M257" s="222" t="s">
        <v>1</v>
      </c>
      <c r="N257" s="223" t="s">
        <v>47</v>
      </c>
      <c r="O257" s="90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6" t="s">
        <v>143</v>
      </c>
      <c r="AT257" s="226" t="s">
        <v>139</v>
      </c>
      <c r="AU257" s="226" t="s">
        <v>91</v>
      </c>
      <c r="AY257" s="16" t="s">
        <v>137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6" t="s">
        <v>87</v>
      </c>
      <c r="BK257" s="227">
        <f>ROUND(I257*H257,2)</f>
        <v>0</v>
      </c>
      <c r="BL257" s="16" t="s">
        <v>143</v>
      </c>
      <c r="BM257" s="226" t="s">
        <v>381</v>
      </c>
    </row>
    <row r="258" s="12" customFormat="1" ht="22.8" customHeight="1">
      <c r="A258" s="12"/>
      <c r="B258" s="198"/>
      <c r="C258" s="199"/>
      <c r="D258" s="200" t="s">
        <v>81</v>
      </c>
      <c r="E258" s="212" t="s">
        <v>382</v>
      </c>
      <c r="F258" s="212" t="s">
        <v>383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P259</f>
        <v>0</v>
      </c>
      <c r="Q258" s="206"/>
      <c r="R258" s="207">
        <f>R259</f>
        <v>0</v>
      </c>
      <c r="S258" s="206"/>
      <c r="T258" s="208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87</v>
      </c>
      <c r="AT258" s="210" t="s">
        <v>81</v>
      </c>
      <c r="AU258" s="210" t="s">
        <v>87</v>
      </c>
      <c r="AY258" s="209" t="s">
        <v>137</v>
      </c>
      <c r="BK258" s="211">
        <f>BK259</f>
        <v>0</v>
      </c>
    </row>
    <row r="259" s="2" customFormat="1" ht="16.5" customHeight="1">
      <c r="A259" s="37"/>
      <c r="B259" s="38"/>
      <c r="C259" s="214" t="s">
        <v>384</v>
      </c>
      <c r="D259" s="214" t="s">
        <v>139</v>
      </c>
      <c r="E259" s="215" t="s">
        <v>385</v>
      </c>
      <c r="F259" s="216" t="s">
        <v>386</v>
      </c>
      <c r="G259" s="217" t="s">
        <v>159</v>
      </c>
      <c r="H259" s="218">
        <v>33.039999999999999</v>
      </c>
      <c r="I259" s="219"/>
      <c r="J259" s="220">
        <f>ROUND(I259*H259,2)</f>
        <v>0</v>
      </c>
      <c r="K259" s="221"/>
      <c r="L259" s="43"/>
      <c r="M259" s="222" t="s">
        <v>1</v>
      </c>
      <c r="N259" s="223" t="s">
        <v>47</v>
      </c>
      <c r="O259" s="90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6" t="s">
        <v>143</v>
      </c>
      <c r="AT259" s="226" t="s">
        <v>139</v>
      </c>
      <c r="AU259" s="226" t="s">
        <v>91</v>
      </c>
      <c r="AY259" s="16" t="s">
        <v>137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6" t="s">
        <v>87</v>
      </c>
      <c r="BK259" s="227">
        <f>ROUND(I259*H259,2)</f>
        <v>0</v>
      </c>
      <c r="BL259" s="16" t="s">
        <v>143</v>
      </c>
      <c r="BM259" s="226" t="s">
        <v>387</v>
      </c>
    </row>
    <row r="260" s="12" customFormat="1" ht="25.92" customHeight="1">
      <c r="A260" s="12"/>
      <c r="B260" s="198"/>
      <c r="C260" s="199"/>
      <c r="D260" s="200" t="s">
        <v>81</v>
      </c>
      <c r="E260" s="201" t="s">
        <v>388</v>
      </c>
      <c r="F260" s="201" t="s">
        <v>389</v>
      </c>
      <c r="G260" s="199"/>
      <c r="H260" s="199"/>
      <c r="I260" s="202"/>
      <c r="J260" s="203">
        <f>BK260</f>
        <v>0</v>
      </c>
      <c r="K260" s="199"/>
      <c r="L260" s="204"/>
      <c r="M260" s="205"/>
      <c r="N260" s="206"/>
      <c r="O260" s="206"/>
      <c r="P260" s="207">
        <f>P261+P273+P297+P305+P338</f>
        <v>0</v>
      </c>
      <c r="Q260" s="206"/>
      <c r="R260" s="207">
        <f>R261+R273+R297+R305+R338</f>
        <v>0.88914800000000005</v>
      </c>
      <c r="S260" s="206"/>
      <c r="T260" s="208">
        <f>T261+T273+T297+T305+T338</f>
        <v>0.32453400000000004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91</v>
      </c>
      <c r="AT260" s="210" t="s">
        <v>81</v>
      </c>
      <c r="AU260" s="210" t="s">
        <v>82</v>
      </c>
      <c r="AY260" s="209" t="s">
        <v>137</v>
      </c>
      <c r="BK260" s="211">
        <f>BK261+BK273+BK297+BK305+BK338</f>
        <v>0</v>
      </c>
    </row>
    <row r="261" s="12" customFormat="1" ht="22.8" customHeight="1">
      <c r="A261" s="12"/>
      <c r="B261" s="198"/>
      <c r="C261" s="199"/>
      <c r="D261" s="200" t="s">
        <v>81</v>
      </c>
      <c r="E261" s="212" t="s">
        <v>390</v>
      </c>
      <c r="F261" s="212" t="s">
        <v>391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SUM(P262:P272)</f>
        <v>0</v>
      </c>
      <c r="Q261" s="206"/>
      <c r="R261" s="207">
        <f>SUM(R262:R272)</f>
        <v>0.10542</v>
      </c>
      <c r="S261" s="206"/>
      <c r="T261" s="208">
        <f>SUM(T262:T272)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91</v>
      </c>
      <c r="AT261" s="210" t="s">
        <v>81</v>
      </c>
      <c r="AU261" s="210" t="s">
        <v>87</v>
      </c>
      <c r="AY261" s="209" t="s">
        <v>137</v>
      </c>
      <c r="BK261" s="211">
        <f>SUM(BK262:BK272)</f>
        <v>0</v>
      </c>
    </row>
    <row r="262" s="2" customFormat="1" ht="24.15" customHeight="1">
      <c r="A262" s="37"/>
      <c r="B262" s="38"/>
      <c r="C262" s="214" t="s">
        <v>392</v>
      </c>
      <c r="D262" s="214" t="s">
        <v>139</v>
      </c>
      <c r="E262" s="215" t="s">
        <v>393</v>
      </c>
      <c r="F262" s="216" t="s">
        <v>394</v>
      </c>
      <c r="G262" s="217" t="s">
        <v>142</v>
      </c>
      <c r="H262" s="218">
        <v>8.5</v>
      </c>
      <c r="I262" s="219"/>
      <c r="J262" s="220">
        <f>ROUND(I262*H262,2)</f>
        <v>0</v>
      </c>
      <c r="K262" s="221"/>
      <c r="L262" s="43"/>
      <c r="M262" s="222" t="s">
        <v>1</v>
      </c>
      <c r="N262" s="223" t="s">
        <v>47</v>
      </c>
      <c r="O262" s="90"/>
      <c r="P262" s="224">
        <f>O262*H262</f>
        <v>0</v>
      </c>
      <c r="Q262" s="224">
        <v>0.0030000000000000001</v>
      </c>
      <c r="R262" s="224">
        <f>Q262*H262</f>
        <v>0.025500000000000002</v>
      </c>
      <c r="S262" s="224">
        <v>0</v>
      </c>
      <c r="T262" s="22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6" t="s">
        <v>219</v>
      </c>
      <c r="AT262" s="226" t="s">
        <v>139</v>
      </c>
      <c r="AU262" s="226" t="s">
        <v>91</v>
      </c>
      <c r="AY262" s="16" t="s">
        <v>137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87</v>
      </c>
      <c r="BK262" s="227">
        <f>ROUND(I262*H262,2)</f>
        <v>0</v>
      </c>
      <c r="BL262" s="16" t="s">
        <v>219</v>
      </c>
      <c r="BM262" s="226" t="s">
        <v>395</v>
      </c>
    </row>
    <row r="263" s="13" customFormat="1">
      <c r="A263" s="13"/>
      <c r="B263" s="228"/>
      <c r="C263" s="229"/>
      <c r="D263" s="230" t="s">
        <v>145</v>
      </c>
      <c r="E263" s="231" t="s">
        <v>1</v>
      </c>
      <c r="F263" s="232" t="s">
        <v>396</v>
      </c>
      <c r="G263" s="229"/>
      <c r="H263" s="233">
        <v>8.5</v>
      </c>
      <c r="I263" s="234"/>
      <c r="J263" s="229"/>
      <c r="K263" s="229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145</v>
      </c>
      <c r="AU263" s="239" t="s">
        <v>91</v>
      </c>
      <c r="AV263" s="13" t="s">
        <v>91</v>
      </c>
      <c r="AW263" s="13" t="s">
        <v>36</v>
      </c>
      <c r="AX263" s="13" t="s">
        <v>87</v>
      </c>
      <c r="AY263" s="239" t="s">
        <v>137</v>
      </c>
    </row>
    <row r="264" s="2" customFormat="1" ht="21.75" customHeight="1">
      <c r="A264" s="37"/>
      <c r="B264" s="38"/>
      <c r="C264" s="214" t="s">
        <v>397</v>
      </c>
      <c r="D264" s="214" t="s">
        <v>139</v>
      </c>
      <c r="E264" s="215" t="s">
        <v>398</v>
      </c>
      <c r="F264" s="216" t="s">
        <v>399</v>
      </c>
      <c r="G264" s="217" t="s">
        <v>142</v>
      </c>
      <c r="H264" s="218">
        <v>22.300000000000001</v>
      </c>
      <c r="I264" s="219"/>
      <c r="J264" s="220">
        <f>ROUND(I264*H264,2)</f>
        <v>0</v>
      </c>
      <c r="K264" s="221"/>
      <c r="L264" s="43"/>
      <c r="M264" s="222" t="s">
        <v>1</v>
      </c>
      <c r="N264" s="223" t="s">
        <v>47</v>
      </c>
      <c r="O264" s="90"/>
      <c r="P264" s="224">
        <f>O264*H264</f>
        <v>0</v>
      </c>
      <c r="Q264" s="224">
        <v>0.0030000000000000001</v>
      </c>
      <c r="R264" s="224">
        <f>Q264*H264</f>
        <v>0.066900000000000001</v>
      </c>
      <c r="S264" s="224">
        <v>0</v>
      </c>
      <c r="T264" s="22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6" t="s">
        <v>219</v>
      </c>
      <c r="AT264" s="226" t="s">
        <v>139</v>
      </c>
      <c r="AU264" s="226" t="s">
        <v>91</v>
      </c>
      <c r="AY264" s="16" t="s">
        <v>137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87</v>
      </c>
      <c r="BK264" s="227">
        <f>ROUND(I264*H264,2)</f>
        <v>0</v>
      </c>
      <c r="BL264" s="16" t="s">
        <v>219</v>
      </c>
      <c r="BM264" s="226" t="s">
        <v>400</v>
      </c>
    </row>
    <row r="265" s="13" customFormat="1">
      <c r="A265" s="13"/>
      <c r="B265" s="228"/>
      <c r="C265" s="229"/>
      <c r="D265" s="230" t="s">
        <v>145</v>
      </c>
      <c r="E265" s="231" t="s">
        <v>1</v>
      </c>
      <c r="F265" s="232" t="s">
        <v>401</v>
      </c>
      <c r="G265" s="229"/>
      <c r="H265" s="233">
        <v>11.199999999999999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145</v>
      </c>
      <c r="AU265" s="239" t="s">
        <v>91</v>
      </c>
      <c r="AV265" s="13" t="s">
        <v>91</v>
      </c>
      <c r="AW265" s="13" t="s">
        <v>36</v>
      </c>
      <c r="AX265" s="13" t="s">
        <v>82</v>
      </c>
      <c r="AY265" s="239" t="s">
        <v>137</v>
      </c>
    </row>
    <row r="266" s="13" customFormat="1">
      <c r="A266" s="13"/>
      <c r="B266" s="228"/>
      <c r="C266" s="229"/>
      <c r="D266" s="230" t="s">
        <v>145</v>
      </c>
      <c r="E266" s="231" t="s">
        <v>1</v>
      </c>
      <c r="F266" s="232" t="s">
        <v>256</v>
      </c>
      <c r="G266" s="229"/>
      <c r="H266" s="233">
        <v>11.1</v>
      </c>
      <c r="I266" s="234"/>
      <c r="J266" s="229"/>
      <c r="K266" s="229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145</v>
      </c>
      <c r="AU266" s="239" t="s">
        <v>91</v>
      </c>
      <c r="AV266" s="13" t="s">
        <v>91</v>
      </c>
      <c r="AW266" s="13" t="s">
        <v>36</v>
      </c>
      <c r="AX266" s="13" t="s">
        <v>82</v>
      </c>
      <c r="AY266" s="239" t="s">
        <v>137</v>
      </c>
    </row>
    <row r="267" s="14" customFormat="1">
      <c r="A267" s="14"/>
      <c r="B267" s="240"/>
      <c r="C267" s="241"/>
      <c r="D267" s="230" t="s">
        <v>145</v>
      </c>
      <c r="E267" s="242" t="s">
        <v>1</v>
      </c>
      <c r="F267" s="243" t="s">
        <v>240</v>
      </c>
      <c r="G267" s="241"/>
      <c r="H267" s="244">
        <v>22.299999999999997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145</v>
      </c>
      <c r="AU267" s="250" t="s">
        <v>91</v>
      </c>
      <c r="AV267" s="14" t="s">
        <v>143</v>
      </c>
      <c r="AW267" s="14" t="s">
        <v>36</v>
      </c>
      <c r="AX267" s="14" t="s">
        <v>87</v>
      </c>
      <c r="AY267" s="250" t="s">
        <v>137</v>
      </c>
    </row>
    <row r="268" s="2" customFormat="1" ht="24.15" customHeight="1">
      <c r="A268" s="37"/>
      <c r="B268" s="38"/>
      <c r="C268" s="214" t="s">
        <v>402</v>
      </c>
      <c r="D268" s="214" t="s">
        <v>139</v>
      </c>
      <c r="E268" s="215" t="s">
        <v>403</v>
      </c>
      <c r="F268" s="216" t="s">
        <v>404</v>
      </c>
      <c r="G268" s="217" t="s">
        <v>142</v>
      </c>
      <c r="H268" s="218">
        <v>8.5</v>
      </c>
      <c r="I268" s="219"/>
      <c r="J268" s="220">
        <f>ROUND(I268*H268,2)</f>
        <v>0</v>
      </c>
      <c r="K268" s="221"/>
      <c r="L268" s="43"/>
      <c r="M268" s="222" t="s">
        <v>1</v>
      </c>
      <c r="N268" s="223" t="s">
        <v>47</v>
      </c>
      <c r="O268" s="90"/>
      <c r="P268" s="224">
        <f>O268*H268</f>
        <v>0</v>
      </c>
      <c r="Q268" s="224">
        <v>0.00084000000000000003</v>
      </c>
      <c r="R268" s="224">
        <f>Q268*H268</f>
        <v>0.0071400000000000005</v>
      </c>
      <c r="S268" s="224">
        <v>0</v>
      </c>
      <c r="T268" s="22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6" t="s">
        <v>219</v>
      </c>
      <c r="AT268" s="226" t="s">
        <v>139</v>
      </c>
      <c r="AU268" s="226" t="s">
        <v>91</v>
      </c>
      <c r="AY268" s="16" t="s">
        <v>137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6" t="s">
        <v>87</v>
      </c>
      <c r="BK268" s="227">
        <f>ROUND(I268*H268,2)</f>
        <v>0</v>
      </c>
      <c r="BL268" s="16" t="s">
        <v>219</v>
      </c>
      <c r="BM268" s="226" t="s">
        <v>405</v>
      </c>
    </row>
    <row r="269" s="13" customFormat="1">
      <c r="A269" s="13"/>
      <c r="B269" s="228"/>
      <c r="C269" s="229"/>
      <c r="D269" s="230" t="s">
        <v>145</v>
      </c>
      <c r="E269" s="231" t="s">
        <v>1</v>
      </c>
      <c r="F269" s="232" t="s">
        <v>238</v>
      </c>
      <c r="G269" s="229"/>
      <c r="H269" s="233">
        <v>8.5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145</v>
      </c>
      <c r="AU269" s="239" t="s">
        <v>91</v>
      </c>
      <c r="AV269" s="13" t="s">
        <v>91</v>
      </c>
      <c r="AW269" s="13" t="s">
        <v>36</v>
      </c>
      <c r="AX269" s="13" t="s">
        <v>87</v>
      </c>
      <c r="AY269" s="239" t="s">
        <v>137</v>
      </c>
    </row>
    <row r="270" s="2" customFormat="1" ht="24.15" customHeight="1">
      <c r="A270" s="37"/>
      <c r="B270" s="38"/>
      <c r="C270" s="214" t="s">
        <v>406</v>
      </c>
      <c r="D270" s="214" t="s">
        <v>139</v>
      </c>
      <c r="E270" s="215" t="s">
        <v>407</v>
      </c>
      <c r="F270" s="216" t="s">
        <v>408</v>
      </c>
      <c r="G270" s="217" t="s">
        <v>181</v>
      </c>
      <c r="H270" s="218">
        <v>21</v>
      </c>
      <c r="I270" s="219"/>
      <c r="J270" s="220">
        <f>ROUND(I270*H270,2)</f>
        <v>0</v>
      </c>
      <c r="K270" s="221"/>
      <c r="L270" s="43"/>
      <c r="M270" s="222" t="s">
        <v>1</v>
      </c>
      <c r="N270" s="223" t="s">
        <v>47</v>
      </c>
      <c r="O270" s="90"/>
      <c r="P270" s="224">
        <f>O270*H270</f>
        <v>0</v>
      </c>
      <c r="Q270" s="224">
        <v>0.00027999999999999998</v>
      </c>
      <c r="R270" s="224">
        <f>Q270*H270</f>
        <v>0.0058799999999999998</v>
      </c>
      <c r="S270" s="224">
        <v>0</v>
      </c>
      <c r="T270" s="22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6" t="s">
        <v>219</v>
      </c>
      <c r="AT270" s="226" t="s">
        <v>139</v>
      </c>
      <c r="AU270" s="226" t="s">
        <v>91</v>
      </c>
      <c r="AY270" s="16" t="s">
        <v>137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6" t="s">
        <v>87</v>
      </c>
      <c r="BK270" s="227">
        <f>ROUND(I270*H270,2)</f>
        <v>0</v>
      </c>
      <c r="BL270" s="16" t="s">
        <v>219</v>
      </c>
      <c r="BM270" s="226" t="s">
        <v>409</v>
      </c>
    </row>
    <row r="271" s="13" customFormat="1">
      <c r="A271" s="13"/>
      <c r="B271" s="228"/>
      <c r="C271" s="229"/>
      <c r="D271" s="230" t="s">
        <v>145</v>
      </c>
      <c r="E271" s="231" t="s">
        <v>1</v>
      </c>
      <c r="F271" s="232" t="s">
        <v>410</v>
      </c>
      <c r="G271" s="229"/>
      <c r="H271" s="233">
        <v>21</v>
      </c>
      <c r="I271" s="234"/>
      <c r="J271" s="229"/>
      <c r="K271" s="229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145</v>
      </c>
      <c r="AU271" s="239" t="s">
        <v>91</v>
      </c>
      <c r="AV271" s="13" t="s">
        <v>91</v>
      </c>
      <c r="AW271" s="13" t="s">
        <v>36</v>
      </c>
      <c r="AX271" s="13" t="s">
        <v>87</v>
      </c>
      <c r="AY271" s="239" t="s">
        <v>137</v>
      </c>
    </row>
    <row r="272" s="2" customFormat="1" ht="24.15" customHeight="1">
      <c r="A272" s="37"/>
      <c r="B272" s="38"/>
      <c r="C272" s="214" t="s">
        <v>411</v>
      </c>
      <c r="D272" s="214" t="s">
        <v>139</v>
      </c>
      <c r="E272" s="215" t="s">
        <v>412</v>
      </c>
      <c r="F272" s="216" t="s">
        <v>413</v>
      </c>
      <c r="G272" s="217" t="s">
        <v>414</v>
      </c>
      <c r="H272" s="251"/>
      <c r="I272" s="219"/>
      <c r="J272" s="220">
        <f>ROUND(I272*H272,2)</f>
        <v>0</v>
      </c>
      <c r="K272" s="221"/>
      <c r="L272" s="43"/>
      <c r="M272" s="222" t="s">
        <v>1</v>
      </c>
      <c r="N272" s="223" t="s">
        <v>47</v>
      </c>
      <c r="O272" s="90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6" t="s">
        <v>219</v>
      </c>
      <c r="AT272" s="226" t="s">
        <v>139</v>
      </c>
      <c r="AU272" s="226" t="s">
        <v>91</v>
      </c>
      <c r="AY272" s="16" t="s">
        <v>137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87</v>
      </c>
      <c r="BK272" s="227">
        <f>ROUND(I272*H272,2)</f>
        <v>0</v>
      </c>
      <c r="BL272" s="16" t="s">
        <v>219</v>
      </c>
      <c r="BM272" s="226" t="s">
        <v>415</v>
      </c>
    </row>
    <row r="273" s="12" customFormat="1" ht="22.8" customHeight="1">
      <c r="A273" s="12"/>
      <c r="B273" s="198"/>
      <c r="C273" s="199"/>
      <c r="D273" s="200" t="s">
        <v>81</v>
      </c>
      <c r="E273" s="212" t="s">
        <v>416</v>
      </c>
      <c r="F273" s="212" t="s">
        <v>417</v>
      </c>
      <c r="G273" s="199"/>
      <c r="H273" s="199"/>
      <c r="I273" s="202"/>
      <c r="J273" s="213">
        <f>BK273</f>
        <v>0</v>
      </c>
      <c r="K273" s="199"/>
      <c r="L273" s="204"/>
      <c r="M273" s="205"/>
      <c r="N273" s="206"/>
      <c r="O273" s="206"/>
      <c r="P273" s="207">
        <f>SUM(P274:P296)</f>
        <v>0</v>
      </c>
      <c r="Q273" s="206"/>
      <c r="R273" s="207">
        <f>SUM(R274:R296)</f>
        <v>0.36178399999999999</v>
      </c>
      <c r="S273" s="206"/>
      <c r="T273" s="208">
        <f>SUM(T274:T296)</f>
        <v>0.24083400000000005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91</v>
      </c>
      <c r="AT273" s="210" t="s">
        <v>81</v>
      </c>
      <c r="AU273" s="210" t="s">
        <v>87</v>
      </c>
      <c r="AY273" s="209" t="s">
        <v>137</v>
      </c>
      <c r="BK273" s="211">
        <f>SUM(BK274:BK296)</f>
        <v>0</v>
      </c>
    </row>
    <row r="274" s="2" customFormat="1" ht="16.5" customHeight="1">
      <c r="A274" s="37"/>
      <c r="B274" s="38"/>
      <c r="C274" s="214" t="s">
        <v>418</v>
      </c>
      <c r="D274" s="214" t="s">
        <v>139</v>
      </c>
      <c r="E274" s="215" t="s">
        <v>419</v>
      </c>
      <c r="F274" s="216" t="s">
        <v>420</v>
      </c>
      <c r="G274" s="217" t="s">
        <v>181</v>
      </c>
      <c r="H274" s="218">
        <v>19.800000000000001</v>
      </c>
      <c r="I274" s="219"/>
      <c r="J274" s="220">
        <f>ROUND(I274*H274,2)</f>
        <v>0</v>
      </c>
      <c r="K274" s="221"/>
      <c r="L274" s="43"/>
      <c r="M274" s="222" t="s">
        <v>1</v>
      </c>
      <c r="N274" s="223" t="s">
        <v>47</v>
      </c>
      <c r="O274" s="90"/>
      <c r="P274" s="224">
        <f>O274*H274</f>
        <v>0</v>
      </c>
      <c r="Q274" s="224">
        <v>0</v>
      </c>
      <c r="R274" s="224">
        <f>Q274*H274</f>
        <v>0</v>
      </c>
      <c r="S274" s="224">
        <v>0.00167</v>
      </c>
      <c r="T274" s="225">
        <f>S274*H274</f>
        <v>0.033066000000000005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6" t="s">
        <v>219</v>
      </c>
      <c r="AT274" s="226" t="s">
        <v>139</v>
      </c>
      <c r="AU274" s="226" t="s">
        <v>91</v>
      </c>
      <c r="AY274" s="16" t="s">
        <v>137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6" t="s">
        <v>87</v>
      </c>
      <c r="BK274" s="227">
        <f>ROUND(I274*H274,2)</f>
        <v>0</v>
      </c>
      <c r="BL274" s="16" t="s">
        <v>219</v>
      </c>
      <c r="BM274" s="226" t="s">
        <v>421</v>
      </c>
    </row>
    <row r="275" s="13" customFormat="1">
      <c r="A275" s="13"/>
      <c r="B275" s="228"/>
      <c r="C275" s="229"/>
      <c r="D275" s="230" t="s">
        <v>145</v>
      </c>
      <c r="E275" s="231" t="s">
        <v>1</v>
      </c>
      <c r="F275" s="232" t="s">
        <v>422</v>
      </c>
      <c r="G275" s="229"/>
      <c r="H275" s="233">
        <v>19.800000000000001</v>
      </c>
      <c r="I275" s="234"/>
      <c r="J275" s="229"/>
      <c r="K275" s="229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145</v>
      </c>
      <c r="AU275" s="239" t="s">
        <v>91</v>
      </c>
      <c r="AV275" s="13" t="s">
        <v>91</v>
      </c>
      <c r="AW275" s="13" t="s">
        <v>36</v>
      </c>
      <c r="AX275" s="13" t="s">
        <v>87</v>
      </c>
      <c r="AY275" s="239" t="s">
        <v>137</v>
      </c>
    </row>
    <row r="276" s="2" customFormat="1" ht="21.75" customHeight="1">
      <c r="A276" s="37"/>
      <c r="B276" s="38"/>
      <c r="C276" s="214" t="s">
        <v>423</v>
      </c>
      <c r="D276" s="214" t="s">
        <v>139</v>
      </c>
      <c r="E276" s="215" t="s">
        <v>424</v>
      </c>
      <c r="F276" s="216" t="s">
        <v>425</v>
      </c>
      <c r="G276" s="217" t="s">
        <v>181</v>
      </c>
      <c r="H276" s="218">
        <v>59.600000000000001</v>
      </c>
      <c r="I276" s="219"/>
      <c r="J276" s="220">
        <f>ROUND(I276*H276,2)</f>
        <v>0</v>
      </c>
      <c r="K276" s="221"/>
      <c r="L276" s="43"/>
      <c r="M276" s="222" t="s">
        <v>1</v>
      </c>
      <c r="N276" s="223" t="s">
        <v>47</v>
      </c>
      <c r="O276" s="90"/>
      <c r="P276" s="224">
        <f>O276*H276</f>
        <v>0</v>
      </c>
      <c r="Q276" s="224">
        <v>0</v>
      </c>
      <c r="R276" s="224">
        <f>Q276*H276</f>
        <v>0</v>
      </c>
      <c r="S276" s="224">
        <v>0.0022300000000000002</v>
      </c>
      <c r="T276" s="225">
        <f>S276*H276</f>
        <v>0.13290800000000003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6" t="s">
        <v>219</v>
      </c>
      <c r="AT276" s="226" t="s">
        <v>139</v>
      </c>
      <c r="AU276" s="226" t="s">
        <v>91</v>
      </c>
      <c r="AY276" s="16" t="s">
        <v>137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87</v>
      </c>
      <c r="BK276" s="227">
        <f>ROUND(I276*H276,2)</f>
        <v>0</v>
      </c>
      <c r="BL276" s="16" t="s">
        <v>219</v>
      </c>
      <c r="BM276" s="226" t="s">
        <v>426</v>
      </c>
    </row>
    <row r="277" s="13" customFormat="1">
      <c r="A277" s="13"/>
      <c r="B277" s="228"/>
      <c r="C277" s="229"/>
      <c r="D277" s="230" t="s">
        <v>145</v>
      </c>
      <c r="E277" s="231" t="s">
        <v>1</v>
      </c>
      <c r="F277" s="232" t="s">
        <v>427</v>
      </c>
      <c r="G277" s="229"/>
      <c r="H277" s="233">
        <v>59.600000000000001</v>
      </c>
      <c r="I277" s="234"/>
      <c r="J277" s="229"/>
      <c r="K277" s="229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145</v>
      </c>
      <c r="AU277" s="239" t="s">
        <v>91</v>
      </c>
      <c r="AV277" s="13" t="s">
        <v>91</v>
      </c>
      <c r="AW277" s="13" t="s">
        <v>36</v>
      </c>
      <c r="AX277" s="13" t="s">
        <v>87</v>
      </c>
      <c r="AY277" s="239" t="s">
        <v>137</v>
      </c>
    </row>
    <row r="278" s="2" customFormat="1" ht="16.5" customHeight="1">
      <c r="A278" s="37"/>
      <c r="B278" s="38"/>
      <c r="C278" s="214" t="s">
        <v>428</v>
      </c>
      <c r="D278" s="214" t="s">
        <v>139</v>
      </c>
      <c r="E278" s="215" t="s">
        <v>429</v>
      </c>
      <c r="F278" s="216" t="s">
        <v>430</v>
      </c>
      <c r="G278" s="217" t="s">
        <v>181</v>
      </c>
      <c r="H278" s="218">
        <v>19</v>
      </c>
      <c r="I278" s="219"/>
      <c r="J278" s="220">
        <f>ROUND(I278*H278,2)</f>
        <v>0</v>
      </c>
      <c r="K278" s="221"/>
      <c r="L278" s="43"/>
      <c r="M278" s="222" t="s">
        <v>1</v>
      </c>
      <c r="N278" s="223" t="s">
        <v>47</v>
      </c>
      <c r="O278" s="90"/>
      <c r="P278" s="224">
        <f>O278*H278</f>
        <v>0</v>
      </c>
      <c r="Q278" s="224">
        <v>0</v>
      </c>
      <c r="R278" s="224">
        <f>Q278*H278</f>
        <v>0</v>
      </c>
      <c r="S278" s="224">
        <v>0.0039399999999999999</v>
      </c>
      <c r="T278" s="225">
        <f>S278*H278</f>
        <v>0.074859999999999996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6" t="s">
        <v>219</v>
      </c>
      <c r="AT278" s="226" t="s">
        <v>139</v>
      </c>
      <c r="AU278" s="226" t="s">
        <v>91</v>
      </c>
      <c r="AY278" s="16" t="s">
        <v>137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87</v>
      </c>
      <c r="BK278" s="227">
        <f>ROUND(I278*H278,2)</f>
        <v>0</v>
      </c>
      <c r="BL278" s="16" t="s">
        <v>219</v>
      </c>
      <c r="BM278" s="226" t="s">
        <v>431</v>
      </c>
    </row>
    <row r="279" s="13" customFormat="1">
      <c r="A279" s="13"/>
      <c r="B279" s="228"/>
      <c r="C279" s="229"/>
      <c r="D279" s="230" t="s">
        <v>145</v>
      </c>
      <c r="E279" s="231" t="s">
        <v>1</v>
      </c>
      <c r="F279" s="232" t="s">
        <v>432</v>
      </c>
      <c r="G279" s="229"/>
      <c r="H279" s="233">
        <v>19</v>
      </c>
      <c r="I279" s="234"/>
      <c r="J279" s="229"/>
      <c r="K279" s="229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145</v>
      </c>
      <c r="AU279" s="239" t="s">
        <v>91</v>
      </c>
      <c r="AV279" s="13" t="s">
        <v>91</v>
      </c>
      <c r="AW279" s="13" t="s">
        <v>36</v>
      </c>
      <c r="AX279" s="13" t="s">
        <v>87</v>
      </c>
      <c r="AY279" s="239" t="s">
        <v>137</v>
      </c>
    </row>
    <row r="280" s="2" customFormat="1" ht="24.15" customHeight="1">
      <c r="A280" s="37"/>
      <c r="B280" s="38"/>
      <c r="C280" s="214" t="s">
        <v>433</v>
      </c>
      <c r="D280" s="214" t="s">
        <v>139</v>
      </c>
      <c r="E280" s="215" t="s">
        <v>434</v>
      </c>
      <c r="F280" s="216" t="s">
        <v>435</v>
      </c>
      <c r="G280" s="217" t="s">
        <v>181</v>
      </c>
      <c r="H280" s="218">
        <v>19.800000000000001</v>
      </c>
      <c r="I280" s="219"/>
      <c r="J280" s="220">
        <f>ROUND(I280*H280,2)</f>
        <v>0</v>
      </c>
      <c r="K280" s="221"/>
      <c r="L280" s="43"/>
      <c r="M280" s="222" t="s">
        <v>1</v>
      </c>
      <c r="N280" s="223" t="s">
        <v>47</v>
      </c>
      <c r="O280" s="90"/>
      <c r="P280" s="224">
        <f>O280*H280</f>
        <v>0</v>
      </c>
      <c r="Q280" s="224">
        <v>0.0029099999999999998</v>
      </c>
      <c r="R280" s="224">
        <f>Q280*H280</f>
        <v>0.057617999999999996</v>
      </c>
      <c r="S280" s="224">
        <v>0</v>
      </c>
      <c r="T280" s="22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6" t="s">
        <v>219</v>
      </c>
      <c r="AT280" s="226" t="s">
        <v>139</v>
      </c>
      <c r="AU280" s="226" t="s">
        <v>91</v>
      </c>
      <c r="AY280" s="16" t="s">
        <v>137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6" t="s">
        <v>87</v>
      </c>
      <c r="BK280" s="227">
        <f>ROUND(I280*H280,2)</f>
        <v>0</v>
      </c>
      <c r="BL280" s="16" t="s">
        <v>219</v>
      </c>
      <c r="BM280" s="226" t="s">
        <v>436</v>
      </c>
    </row>
    <row r="281" s="13" customFormat="1">
      <c r="A281" s="13"/>
      <c r="B281" s="228"/>
      <c r="C281" s="229"/>
      <c r="D281" s="230" t="s">
        <v>145</v>
      </c>
      <c r="E281" s="231" t="s">
        <v>1</v>
      </c>
      <c r="F281" s="232" t="s">
        <v>437</v>
      </c>
      <c r="G281" s="229"/>
      <c r="H281" s="233">
        <v>19.800000000000001</v>
      </c>
      <c r="I281" s="234"/>
      <c r="J281" s="229"/>
      <c r="K281" s="229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145</v>
      </c>
      <c r="AU281" s="239" t="s">
        <v>91</v>
      </c>
      <c r="AV281" s="13" t="s">
        <v>91</v>
      </c>
      <c r="AW281" s="13" t="s">
        <v>36</v>
      </c>
      <c r="AX281" s="13" t="s">
        <v>87</v>
      </c>
      <c r="AY281" s="239" t="s">
        <v>137</v>
      </c>
    </row>
    <row r="282" s="2" customFormat="1" ht="24.15" customHeight="1">
      <c r="A282" s="37"/>
      <c r="B282" s="38"/>
      <c r="C282" s="214" t="s">
        <v>438</v>
      </c>
      <c r="D282" s="214" t="s">
        <v>139</v>
      </c>
      <c r="E282" s="215" t="s">
        <v>439</v>
      </c>
      <c r="F282" s="216" t="s">
        <v>440</v>
      </c>
      <c r="G282" s="217" t="s">
        <v>181</v>
      </c>
      <c r="H282" s="218">
        <v>7.7999999999999998</v>
      </c>
      <c r="I282" s="219"/>
      <c r="J282" s="220">
        <f>ROUND(I282*H282,2)</f>
        <v>0</v>
      </c>
      <c r="K282" s="221"/>
      <c r="L282" s="43"/>
      <c r="M282" s="222" t="s">
        <v>1</v>
      </c>
      <c r="N282" s="223" t="s">
        <v>47</v>
      </c>
      <c r="O282" s="90"/>
      <c r="P282" s="224">
        <f>O282*H282</f>
        <v>0</v>
      </c>
      <c r="Q282" s="224">
        <v>0.0029099999999999998</v>
      </c>
      <c r="R282" s="224">
        <f>Q282*H282</f>
        <v>0.022697999999999999</v>
      </c>
      <c r="S282" s="224">
        <v>0</v>
      </c>
      <c r="T282" s="22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6" t="s">
        <v>219</v>
      </c>
      <c r="AT282" s="226" t="s">
        <v>139</v>
      </c>
      <c r="AU282" s="226" t="s">
        <v>91</v>
      </c>
      <c r="AY282" s="16" t="s">
        <v>137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6" t="s">
        <v>87</v>
      </c>
      <c r="BK282" s="227">
        <f>ROUND(I282*H282,2)</f>
        <v>0</v>
      </c>
      <c r="BL282" s="16" t="s">
        <v>219</v>
      </c>
      <c r="BM282" s="226" t="s">
        <v>441</v>
      </c>
    </row>
    <row r="283" s="13" customFormat="1">
      <c r="A283" s="13"/>
      <c r="B283" s="228"/>
      <c r="C283" s="229"/>
      <c r="D283" s="230" t="s">
        <v>145</v>
      </c>
      <c r="E283" s="231" t="s">
        <v>1</v>
      </c>
      <c r="F283" s="232" t="s">
        <v>442</v>
      </c>
      <c r="G283" s="229"/>
      <c r="H283" s="233">
        <v>7.7999999999999998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145</v>
      </c>
      <c r="AU283" s="239" t="s">
        <v>91</v>
      </c>
      <c r="AV283" s="13" t="s">
        <v>91</v>
      </c>
      <c r="AW283" s="13" t="s">
        <v>36</v>
      </c>
      <c r="AX283" s="13" t="s">
        <v>87</v>
      </c>
      <c r="AY283" s="239" t="s">
        <v>137</v>
      </c>
    </row>
    <row r="284" s="2" customFormat="1" ht="24.15" customHeight="1">
      <c r="A284" s="37"/>
      <c r="B284" s="38"/>
      <c r="C284" s="214" t="s">
        <v>443</v>
      </c>
      <c r="D284" s="214" t="s">
        <v>139</v>
      </c>
      <c r="E284" s="215" t="s">
        <v>444</v>
      </c>
      <c r="F284" s="216" t="s">
        <v>445</v>
      </c>
      <c r="G284" s="217" t="s">
        <v>181</v>
      </c>
      <c r="H284" s="218">
        <v>24</v>
      </c>
      <c r="I284" s="219"/>
      <c r="J284" s="220">
        <f>ROUND(I284*H284,2)</f>
        <v>0</v>
      </c>
      <c r="K284" s="221"/>
      <c r="L284" s="43"/>
      <c r="M284" s="222" t="s">
        <v>1</v>
      </c>
      <c r="N284" s="223" t="s">
        <v>47</v>
      </c>
      <c r="O284" s="90"/>
      <c r="P284" s="224">
        <f>O284*H284</f>
        <v>0</v>
      </c>
      <c r="Q284" s="224">
        <v>0.0029099999999999998</v>
      </c>
      <c r="R284" s="224">
        <f>Q284*H284</f>
        <v>0.069839999999999999</v>
      </c>
      <c r="S284" s="224">
        <v>0</v>
      </c>
      <c r="T284" s="22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6" t="s">
        <v>219</v>
      </c>
      <c r="AT284" s="226" t="s">
        <v>139</v>
      </c>
      <c r="AU284" s="226" t="s">
        <v>91</v>
      </c>
      <c r="AY284" s="16" t="s">
        <v>137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6" t="s">
        <v>87</v>
      </c>
      <c r="BK284" s="227">
        <f>ROUND(I284*H284,2)</f>
        <v>0</v>
      </c>
      <c r="BL284" s="16" t="s">
        <v>219</v>
      </c>
      <c r="BM284" s="226" t="s">
        <v>446</v>
      </c>
    </row>
    <row r="285" s="13" customFormat="1">
      <c r="A285" s="13"/>
      <c r="B285" s="228"/>
      <c r="C285" s="229"/>
      <c r="D285" s="230" t="s">
        <v>145</v>
      </c>
      <c r="E285" s="231" t="s">
        <v>1</v>
      </c>
      <c r="F285" s="232" t="s">
        <v>447</v>
      </c>
      <c r="G285" s="229"/>
      <c r="H285" s="233">
        <v>24</v>
      </c>
      <c r="I285" s="234"/>
      <c r="J285" s="229"/>
      <c r="K285" s="229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145</v>
      </c>
      <c r="AU285" s="239" t="s">
        <v>91</v>
      </c>
      <c r="AV285" s="13" t="s">
        <v>91</v>
      </c>
      <c r="AW285" s="13" t="s">
        <v>36</v>
      </c>
      <c r="AX285" s="13" t="s">
        <v>87</v>
      </c>
      <c r="AY285" s="239" t="s">
        <v>137</v>
      </c>
    </row>
    <row r="286" s="2" customFormat="1" ht="24.15" customHeight="1">
      <c r="A286" s="37"/>
      <c r="B286" s="38"/>
      <c r="C286" s="214" t="s">
        <v>448</v>
      </c>
      <c r="D286" s="214" t="s">
        <v>139</v>
      </c>
      <c r="E286" s="215" t="s">
        <v>449</v>
      </c>
      <c r="F286" s="216" t="s">
        <v>450</v>
      </c>
      <c r="G286" s="217" t="s">
        <v>181</v>
      </c>
      <c r="H286" s="218">
        <v>21</v>
      </c>
      <c r="I286" s="219"/>
      <c r="J286" s="220">
        <f>ROUND(I286*H286,2)</f>
        <v>0</v>
      </c>
      <c r="K286" s="221"/>
      <c r="L286" s="43"/>
      <c r="M286" s="222" t="s">
        <v>1</v>
      </c>
      <c r="N286" s="223" t="s">
        <v>47</v>
      </c>
      <c r="O286" s="90"/>
      <c r="P286" s="224">
        <f>O286*H286</f>
        <v>0</v>
      </c>
      <c r="Q286" s="224">
        <v>0.0029099999999999998</v>
      </c>
      <c r="R286" s="224">
        <f>Q286*H286</f>
        <v>0.061109999999999998</v>
      </c>
      <c r="S286" s="224">
        <v>0</v>
      </c>
      <c r="T286" s="22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6" t="s">
        <v>219</v>
      </c>
      <c r="AT286" s="226" t="s">
        <v>139</v>
      </c>
      <c r="AU286" s="226" t="s">
        <v>91</v>
      </c>
      <c r="AY286" s="16" t="s">
        <v>137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87</v>
      </c>
      <c r="BK286" s="227">
        <f>ROUND(I286*H286,2)</f>
        <v>0</v>
      </c>
      <c r="BL286" s="16" t="s">
        <v>219</v>
      </c>
      <c r="BM286" s="226" t="s">
        <v>451</v>
      </c>
    </row>
    <row r="287" s="13" customFormat="1">
      <c r="A287" s="13"/>
      <c r="B287" s="228"/>
      <c r="C287" s="229"/>
      <c r="D287" s="230" t="s">
        <v>145</v>
      </c>
      <c r="E287" s="231" t="s">
        <v>1</v>
      </c>
      <c r="F287" s="232" t="s">
        <v>452</v>
      </c>
      <c r="G287" s="229"/>
      <c r="H287" s="233">
        <v>21</v>
      </c>
      <c r="I287" s="234"/>
      <c r="J287" s="229"/>
      <c r="K287" s="229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145</v>
      </c>
      <c r="AU287" s="239" t="s">
        <v>91</v>
      </c>
      <c r="AV287" s="13" t="s">
        <v>91</v>
      </c>
      <c r="AW287" s="13" t="s">
        <v>36</v>
      </c>
      <c r="AX287" s="13" t="s">
        <v>87</v>
      </c>
      <c r="AY287" s="239" t="s">
        <v>137</v>
      </c>
    </row>
    <row r="288" s="2" customFormat="1" ht="24.15" customHeight="1">
      <c r="A288" s="37"/>
      <c r="B288" s="38"/>
      <c r="C288" s="214" t="s">
        <v>453</v>
      </c>
      <c r="D288" s="214" t="s">
        <v>139</v>
      </c>
      <c r="E288" s="215" t="s">
        <v>454</v>
      </c>
      <c r="F288" s="216" t="s">
        <v>455</v>
      </c>
      <c r="G288" s="217" t="s">
        <v>181</v>
      </c>
      <c r="H288" s="218">
        <v>21</v>
      </c>
      <c r="I288" s="219"/>
      <c r="J288" s="220">
        <f>ROUND(I288*H288,2)</f>
        <v>0</v>
      </c>
      <c r="K288" s="221"/>
      <c r="L288" s="43"/>
      <c r="M288" s="222" t="s">
        <v>1</v>
      </c>
      <c r="N288" s="223" t="s">
        <v>47</v>
      </c>
      <c r="O288" s="90"/>
      <c r="P288" s="224">
        <f>O288*H288</f>
        <v>0</v>
      </c>
      <c r="Q288" s="224">
        <v>0.0029099999999999998</v>
      </c>
      <c r="R288" s="224">
        <f>Q288*H288</f>
        <v>0.061109999999999998</v>
      </c>
      <c r="S288" s="224">
        <v>0</v>
      </c>
      <c r="T288" s="22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6" t="s">
        <v>219</v>
      </c>
      <c r="AT288" s="226" t="s">
        <v>139</v>
      </c>
      <c r="AU288" s="226" t="s">
        <v>91</v>
      </c>
      <c r="AY288" s="16" t="s">
        <v>137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6" t="s">
        <v>87</v>
      </c>
      <c r="BK288" s="227">
        <f>ROUND(I288*H288,2)</f>
        <v>0</v>
      </c>
      <c r="BL288" s="16" t="s">
        <v>219</v>
      </c>
      <c r="BM288" s="226" t="s">
        <v>456</v>
      </c>
    </row>
    <row r="289" s="13" customFormat="1">
      <c r="A289" s="13"/>
      <c r="B289" s="228"/>
      <c r="C289" s="229"/>
      <c r="D289" s="230" t="s">
        <v>145</v>
      </c>
      <c r="E289" s="231" t="s">
        <v>1</v>
      </c>
      <c r="F289" s="232" t="s">
        <v>457</v>
      </c>
      <c r="G289" s="229"/>
      <c r="H289" s="233">
        <v>21</v>
      </c>
      <c r="I289" s="234"/>
      <c r="J289" s="229"/>
      <c r="K289" s="229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145</v>
      </c>
      <c r="AU289" s="239" t="s">
        <v>91</v>
      </c>
      <c r="AV289" s="13" t="s">
        <v>91</v>
      </c>
      <c r="AW289" s="13" t="s">
        <v>36</v>
      </c>
      <c r="AX289" s="13" t="s">
        <v>87</v>
      </c>
      <c r="AY289" s="239" t="s">
        <v>137</v>
      </c>
    </row>
    <row r="290" s="2" customFormat="1" ht="24.15" customHeight="1">
      <c r="A290" s="37"/>
      <c r="B290" s="38"/>
      <c r="C290" s="214" t="s">
        <v>458</v>
      </c>
      <c r="D290" s="214" t="s">
        <v>139</v>
      </c>
      <c r="E290" s="215" t="s">
        <v>459</v>
      </c>
      <c r="F290" s="216" t="s">
        <v>460</v>
      </c>
      <c r="G290" s="217" t="s">
        <v>181</v>
      </c>
      <c r="H290" s="218">
        <v>25.399999999999999</v>
      </c>
      <c r="I290" s="219"/>
      <c r="J290" s="220">
        <f>ROUND(I290*H290,2)</f>
        <v>0</v>
      </c>
      <c r="K290" s="221"/>
      <c r="L290" s="43"/>
      <c r="M290" s="222" t="s">
        <v>1</v>
      </c>
      <c r="N290" s="223" t="s">
        <v>47</v>
      </c>
      <c r="O290" s="90"/>
      <c r="P290" s="224">
        <f>O290*H290</f>
        <v>0</v>
      </c>
      <c r="Q290" s="224">
        <v>0.0035200000000000001</v>
      </c>
      <c r="R290" s="224">
        <f>Q290*H290</f>
        <v>0.089408000000000001</v>
      </c>
      <c r="S290" s="224">
        <v>0</v>
      </c>
      <c r="T290" s="22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6" t="s">
        <v>219</v>
      </c>
      <c r="AT290" s="226" t="s">
        <v>139</v>
      </c>
      <c r="AU290" s="226" t="s">
        <v>91</v>
      </c>
      <c r="AY290" s="16" t="s">
        <v>137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87</v>
      </c>
      <c r="BK290" s="227">
        <f>ROUND(I290*H290,2)</f>
        <v>0</v>
      </c>
      <c r="BL290" s="16" t="s">
        <v>219</v>
      </c>
      <c r="BM290" s="226" t="s">
        <v>461</v>
      </c>
    </row>
    <row r="291" s="13" customFormat="1">
      <c r="A291" s="13"/>
      <c r="B291" s="228"/>
      <c r="C291" s="229"/>
      <c r="D291" s="230" t="s">
        <v>145</v>
      </c>
      <c r="E291" s="231" t="s">
        <v>1</v>
      </c>
      <c r="F291" s="232" t="s">
        <v>462</v>
      </c>
      <c r="G291" s="229"/>
      <c r="H291" s="233">
        <v>25.399999999999999</v>
      </c>
      <c r="I291" s="234"/>
      <c r="J291" s="229"/>
      <c r="K291" s="229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145</v>
      </c>
      <c r="AU291" s="239" t="s">
        <v>91</v>
      </c>
      <c r="AV291" s="13" t="s">
        <v>91</v>
      </c>
      <c r="AW291" s="13" t="s">
        <v>36</v>
      </c>
      <c r="AX291" s="13" t="s">
        <v>87</v>
      </c>
      <c r="AY291" s="239" t="s">
        <v>137</v>
      </c>
    </row>
    <row r="292" s="2" customFormat="1" ht="16.5" customHeight="1">
      <c r="A292" s="37"/>
      <c r="B292" s="38"/>
      <c r="C292" s="214" t="s">
        <v>463</v>
      </c>
      <c r="D292" s="214" t="s">
        <v>139</v>
      </c>
      <c r="E292" s="215" t="s">
        <v>464</v>
      </c>
      <c r="F292" s="216" t="s">
        <v>465</v>
      </c>
      <c r="G292" s="217" t="s">
        <v>181</v>
      </c>
      <c r="H292" s="218">
        <v>19</v>
      </c>
      <c r="I292" s="219"/>
      <c r="J292" s="220">
        <f>ROUND(I292*H292,2)</f>
        <v>0</v>
      </c>
      <c r="K292" s="221"/>
      <c r="L292" s="43"/>
      <c r="M292" s="222" t="s">
        <v>1</v>
      </c>
      <c r="N292" s="223" t="s">
        <v>47</v>
      </c>
      <c r="O292" s="90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6" t="s">
        <v>219</v>
      </c>
      <c r="AT292" s="226" t="s">
        <v>139</v>
      </c>
      <c r="AU292" s="226" t="s">
        <v>91</v>
      </c>
      <c r="AY292" s="16" t="s">
        <v>137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6" t="s">
        <v>87</v>
      </c>
      <c r="BK292" s="227">
        <f>ROUND(I292*H292,2)</f>
        <v>0</v>
      </c>
      <c r="BL292" s="16" t="s">
        <v>219</v>
      </c>
      <c r="BM292" s="226" t="s">
        <v>466</v>
      </c>
    </row>
    <row r="293" s="13" customFormat="1">
      <c r="A293" s="13"/>
      <c r="B293" s="228"/>
      <c r="C293" s="229"/>
      <c r="D293" s="230" t="s">
        <v>145</v>
      </c>
      <c r="E293" s="231" t="s">
        <v>1</v>
      </c>
      <c r="F293" s="232" t="s">
        <v>467</v>
      </c>
      <c r="G293" s="229"/>
      <c r="H293" s="233">
        <v>19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145</v>
      </c>
      <c r="AU293" s="239" t="s">
        <v>91</v>
      </c>
      <c r="AV293" s="13" t="s">
        <v>91</v>
      </c>
      <c r="AW293" s="13" t="s">
        <v>36</v>
      </c>
      <c r="AX293" s="13" t="s">
        <v>87</v>
      </c>
      <c r="AY293" s="239" t="s">
        <v>137</v>
      </c>
    </row>
    <row r="294" s="2" customFormat="1" ht="16.5" customHeight="1">
      <c r="A294" s="37"/>
      <c r="B294" s="38"/>
      <c r="C294" s="214" t="s">
        <v>468</v>
      </c>
      <c r="D294" s="214" t="s">
        <v>139</v>
      </c>
      <c r="E294" s="215" t="s">
        <v>469</v>
      </c>
      <c r="F294" s="216" t="s">
        <v>470</v>
      </c>
      <c r="G294" s="217" t="s">
        <v>181</v>
      </c>
      <c r="H294" s="218">
        <v>3.5</v>
      </c>
      <c r="I294" s="219"/>
      <c r="J294" s="220">
        <f>ROUND(I294*H294,2)</f>
        <v>0</v>
      </c>
      <c r="K294" s="221"/>
      <c r="L294" s="43"/>
      <c r="M294" s="222" t="s">
        <v>1</v>
      </c>
      <c r="N294" s="223" t="s">
        <v>47</v>
      </c>
      <c r="O294" s="90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6" t="s">
        <v>219</v>
      </c>
      <c r="AT294" s="226" t="s">
        <v>139</v>
      </c>
      <c r="AU294" s="226" t="s">
        <v>91</v>
      </c>
      <c r="AY294" s="16" t="s">
        <v>137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6" t="s">
        <v>87</v>
      </c>
      <c r="BK294" s="227">
        <f>ROUND(I294*H294,2)</f>
        <v>0</v>
      </c>
      <c r="BL294" s="16" t="s">
        <v>219</v>
      </c>
      <c r="BM294" s="226" t="s">
        <v>471</v>
      </c>
    </row>
    <row r="295" s="13" customFormat="1">
      <c r="A295" s="13"/>
      <c r="B295" s="228"/>
      <c r="C295" s="229"/>
      <c r="D295" s="230" t="s">
        <v>145</v>
      </c>
      <c r="E295" s="231" t="s">
        <v>1</v>
      </c>
      <c r="F295" s="232" t="s">
        <v>472</v>
      </c>
      <c r="G295" s="229"/>
      <c r="H295" s="233">
        <v>3.5</v>
      </c>
      <c r="I295" s="234"/>
      <c r="J295" s="229"/>
      <c r="K295" s="229"/>
      <c r="L295" s="235"/>
      <c r="M295" s="236"/>
      <c r="N295" s="237"/>
      <c r="O295" s="237"/>
      <c r="P295" s="237"/>
      <c r="Q295" s="237"/>
      <c r="R295" s="237"/>
      <c r="S295" s="237"/>
      <c r="T295" s="23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9" t="s">
        <v>145</v>
      </c>
      <c r="AU295" s="239" t="s">
        <v>91</v>
      </c>
      <c r="AV295" s="13" t="s">
        <v>91</v>
      </c>
      <c r="AW295" s="13" t="s">
        <v>36</v>
      </c>
      <c r="AX295" s="13" t="s">
        <v>87</v>
      </c>
      <c r="AY295" s="239" t="s">
        <v>137</v>
      </c>
    </row>
    <row r="296" s="2" customFormat="1" ht="24.15" customHeight="1">
      <c r="A296" s="37"/>
      <c r="B296" s="38"/>
      <c r="C296" s="214" t="s">
        <v>473</v>
      </c>
      <c r="D296" s="214" t="s">
        <v>139</v>
      </c>
      <c r="E296" s="215" t="s">
        <v>474</v>
      </c>
      <c r="F296" s="216" t="s">
        <v>475</v>
      </c>
      <c r="G296" s="217" t="s">
        <v>414</v>
      </c>
      <c r="H296" s="251"/>
      <c r="I296" s="219"/>
      <c r="J296" s="220">
        <f>ROUND(I296*H296,2)</f>
        <v>0</v>
      </c>
      <c r="K296" s="221"/>
      <c r="L296" s="43"/>
      <c r="M296" s="222" t="s">
        <v>1</v>
      </c>
      <c r="N296" s="223" t="s">
        <v>47</v>
      </c>
      <c r="O296" s="90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6" t="s">
        <v>219</v>
      </c>
      <c r="AT296" s="226" t="s">
        <v>139</v>
      </c>
      <c r="AU296" s="226" t="s">
        <v>91</v>
      </c>
      <c r="AY296" s="16" t="s">
        <v>137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6" t="s">
        <v>87</v>
      </c>
      <c r="BK296" s="227">
        <f>ROUND(I296*H296,2)</f>
        <v>0</v>
      </c>
      <c r="BL296" s="16" t="s">
        <v>219</v>
      </c>
      <c r="BM296" s="226" t="s">
        <v>476</v>
      </c>
    </row>
    <row r="297" s="12" customFormat="1" ht="22.8" customHeight="1">
      <c r="A297" s="12"/>
      <c r="B297" s="198"/>
      <c r="C297" s="199"/>
      <c r="D297" s="200" t="s">
        <v>81</v>
      </c>
      <c r="E297" s="212" t="s">
        <v>477</v>
      </c>
      <c r="F297" s="212" t="s">
        <v>478</v>
      </c>
      <c r="G297" s="199"/>
      <c r="H297" s="199"/>
      <c r="I297" s="202"/>
      <c r="J297" s="213">
        <f>BK297</f>
        <v>0</v>
      </c>
      <c r="K297" s="199"/>
      <c r="L297" s="204"/>
      <c r="M297" s="205"/>
      <c r="N297" s="206"/>
      <c r="O297" s="206"/>
      <c r="P297" s="207">
        <f>SUM(P298:P304)</f>
        <v>0</v>
      </c>
      <c r="Q297" s="206"/>
      <c r="R297" s="207">
        <f>SUM(R298:R304)</f>
        <v>0</v>
      </c>
      <c r="S297" s="206"/>
      <c r="T297" s="208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9" t="s">
        <v>91</v>
      </c>
      <c r="AT297" s="210" t="s">
        <v>81</v>
      </c>
      <c r="AU297" s="210" t="s">
        <v>87</v>
      </c>
      <c r="AY297" s="209" t="s">
        <v>137</v>
      </c>
      <c r="BK297" s="211">
        <f>SUM(BK298:BK304)</f>
        <v>0</v>
      </c>
    </row>
    <row r="298" s="2" customFormat="1" ht="24.15" customHeight="1">
      <c r="A298" s="37"/>
      <c r="B298" s="38"/>
      <c r="C298" s="214" t="s">
        <v>479</v>
      </c>
      <c r="D298" s="214" t="s">
        <v>139</v>
      </c>
      <c r="E298" s="215" t="s">
        <v>480</v>
      </c>
      <c r="F298" s="216" t="s">
        <v>481</v>
      </c>
      <c r="G298" s="217" t="s">
        <v>142</v>
      </c>
      <c r="H298" s="218">
        <v>40.292999999999999</v>
      </c>
      <c r="I298" s="219"/>
      <c r="J298" s="220">
        <f>ROUND(I298*H298,2)</f>
        <v>0</v>
      </c>
      <c r="K298" s="221"/>
      <c r="L298" s="43"/>
      <c r="M298" s="222" t="s">
        <v>1</v>
      </c>
      <c r="N298" s="223" t="s">
        <v>47</v>
      </c>
      <c r="O298" s="90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6" t="s">
        <v>219</v>
      </c>
      <c r="AT298" s="226" t="s">
        <v>139</v>
      </c>
      <c r="AU298" s="226" t="s">
        <v>91</v>
      </c>
      <c r="AY298" s="16" t="s">
        <v>137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87</v>
      </c>
      <c r="BK298" s="227">
        <f>ROUND(I298*H298,2)</f>
        <v>0</v>
      </c>
      <c r="BL298" s="16" t="s">
        <v>219</v>
      </c>
      <c r="BM298" s="226" t="s">
        <v>482</v>
      </c>
    </row>
    <row r="299" s="13" customFormat="1">
      <c r="A299" s="13"/>
      <c r="B299" s="228"/>
      <c r="C299" s="229"/>
      <c r="D299" s="230" t="s">
        <v>145</v>
      </c>
      <c r="E299" s="231" t="s">
        <v>1</v>
      </c>
      <c r="F299" s="232" t="s">
        <v>330</v>
      </c>
      <c r="G299" s="229"/>
      <c r="H299" s="233">
        <v>40.292999999999999</v>
      </c>
      <c r="I299" s="234"/>
      <c r="J299" s="229"/>
      <c r="K299" s="229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145</v>
      </c>
      <c r="AU299" s="239" t="s">
        <v>91</v>
      </c>
      <c r="AV299" s="13" t="s">
        <v>91</v>
      </c>
      <c r="AW299" s="13" t="s">
        <v>36</v>
      </c>
      <c r="AX299" s="13" t="s">
        <v>87</v>
      </c>
      <c r="AY299" s="239" t="s">
        <v>137</v>
      </c>
    </row>
    <row r="300" s="2" customFormat="1" ht="16.5" customHeight="1">
      <c r="A300" s="37"/>
      <c r="B300" s="38"/>
      <c r="C300" s="214" t="s">
        <v>483</v>
      </c>
      <c r="D300" s="214" t="s">
        <v>139</v>
      </c>
      <c r="E300" s="215" t="s">
        <v>484</v>
      </c>
      <c r="F300" s="216" t="s">
        <v>485</v>
      </c>
      <c r="G300" s="217" t="s">
        <v>181</v>
      </c>
      <c r="H300" s="218">
        <v>19.98</v>
      </c>
      <c r="I300" s="219"/>
      <c r="J300" s="220">
        <f>ROUND(I300*H300,2)</f>
        <v>0</v>
      </c>
      <c r="K300" s="221"/>
      <c r="L300" s="43"/>
      <c r="M300" s="222" t="s">
        <v>1</v>
      </c>
      <c r="N300" s="223" t="s">
        <v>47</v>
      </c>
      <c r="O300" s="90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6" t="s">
        <v>219</v>
      </c>
      <c r="AT300" s="226" t="s">
        <v>139</v>
      </c>
      <c r="AU300" s="226" t="s">
        <v>91</v>
      </c>
      <c r="AY300" s="16" t="s">
        <v>137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6" t="s">
        <v>87</v>
      </c>
      <c r="BK300" s="227">
        <f>ROUND(I300*H300,2)</f>
        <v>0</v>
      </c>
      <c r="BL300" s="16" t="s">
        <v>219</v>
      </c>
      <c r="BM300" s="226" t="s">
        <v>486</v>
      </c>
    </row>
    <row r="301" s="13" customFormat="1">
      <c r="A301" s="13"/>
      <c r="B301" s="228"/>
      <c r="C301" s="229"/>
      <c r="D301" s="230" t="s">
        <v>145</v>
      </c>
      <c r="E301" s="231" t="s">
        <v>1</v>
      </c>
      <c r="F301" s="232" t="s">
        <v>487</v>
      </c>
      <c r="G301" s="229"/>
      <c r="H301" s="233">
        <v>19.98</v>
      </c>
      <c r="I301" s="234"/>
      <c r="J301" s="229"/>
      <c r="K301" s="229"/>
      <c r="L301" s="235"/>
      <c r="M301" s="236"/>
      <c r="N301" s="237"/>
      <c r="O301" s="237"/>
      <c r="P301" s="237"/>
      <c r="Q301" s="237"/>
      <c r="R301" s="237"/>
      <c r="S301" s="237"/>
      <c r="T301" s="23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9" t="s">
        <v>145</v>
      </c>
      <c r="AU301" s="239" t="s">
        <v>91</v>
      </c>
      <c r="AV301" s="13" t="s">
        <v>91</v>
      </c>
      <c r="AW301" s="13" t="s">
        <v>36</v>
      </c>
      <c r="AX301" s="13" t="s">
        <v>87</v>
      </c>
      <c r="AY301" s="239" t="s">
        <v>137</v>
      </c>
    </row>
    <row r="302" s="2" customFormat="1" ht="24.15" customHeight="1">
      <c r="A302" s="37"/>
      <c r="B302" s="38"/>
      <c r="C302" s="214" t="s">
        <v>488</v>
      </c>
      <c r="D302" s="214" t="s">
        <v>139</v>
      </c>
      <c r="E302" s="215" t="s">
        <v>489</v>
      </c>
      <c r="F302" s="216" t="s">
        <v>490</v>
      </c>
      <c r="G302" s="217" t="s">
        <v>181</v>
      </c>
      <c r="H302" s="218">
        <v>19.98</v>
      </c>
      <c r="I302" s="219"/>
      <c r="J302" s="220">
        <f>ROUND(I302*H302,2)</f>
        <v>0</v>
      </c>
      <c r="K302" s="221"/>
      <c r="L302" s="43"/>
      <c r="M302" s="222" t="s">
        <v>1</v>
      </c>
      <c r="N302" s="223" t="s">
        <v>47</v>
      </c>
      <c r="O302" s="90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6" t="s">
        <v>219</v>
      </c>
      <c r="AT302" s="226" t="s">
        <v>139</v>
      </c>
      <c r="AU302" s="226" t="s">
        <v>91</v>
      </c>
      <c r="AY302" s="16" t="s">
        <v>137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6" t="s">
        <v>87</v>
      </c>
      <c r="BK302" s="227">
        <f>ROUND(I302*H302,2)</f>
        <v>0</v>
      </c>
      <c r="BL302" s="16" t="s">
        <v>219</v>
      </c>
      <c r="BM302" s="226" t="s">
        <v>491</v>
      </c>
    </row>
    <row r="303" s="13" customFormat="1">
      <c r="A303" s="13"/>
      <c r="B303" s="228"/>
      <c r="C303" s="229"/>
      <c r="D303" s="230" t="s">
        <v>145</v>
      </c>
      <c r="E303" s="231" t="s">
        <v>1</v>
      </c>
      <c r="F303" s="232" t="s">
        <v>487</v>
      </c>
      <c r="G303" s="229"/>
      <c r="H303" s="233">
        <v>19.98</v>
      </c>
      <c r="I303" s="234"/>
      <c r="J303" s="229"/>
      <c r="K303" s="229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145</v>
      </c>
      <c r="AU303" s="239" t="s">
        <v>91</v>
      </c>
      <c r="AV303" s="13" t="s">
        <v>91</v>
      </c>
      <c r="AW303" s="13" t="s">
        <v>36</v>
      </c>
      <c r="AX303" s="13" t="s">
        <v>87</v>
      </c>
      <c r="AY303" s="239" t="s">
        <v>137</v>
      </c>
    </row>
    <row r="304" s="2" customFormat="1" ht="24.15" customHeight="1">
      <c r="A304" s="37"/>
      <c r="B304" s="38"/>
      <c r="C304" s="214" t="s">
        <v>492</v>
      </c>
      <c r="D304" s="214" t="s">
        <v>139</v>
      </c>
      <c r="E304" s="215" t="s">
        <v>493</v>
      </c>
      <c r="F304" s="216" t="s">
        <v>494</v>
      </c>
      <c r="G304" s="217" t="s">
        <v>414</v>
      </c>
      <c r="H304" s="251"/>
      <c r="I304" s="219"/>
      <c r="J304" s="220">
        <f>ROUND(I304*H304,2)</f>
        <v>0</v>
      </c>
      <c r="K304" s="221"/>
      <c r="L304" s="43"/>
      <c r="M304" s="222" t="s">
        <v>1</v>
      </c>
      <c r="N304" s="223" t="s">
        <v>47</v>
      </c>
      <c r="O304" s="90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6" t="s">
        <v>219</v>
      </c>
      <c r="AT304" s="226" t="s">
        <v>139</v>
      </c>
      <c r="AU304" s="226" t="s">
        <v>91</v>
      </c>
      <c r="AY304" s="16" t="s">
        <v>137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6" t="s">
        <v>87</v>
      </c>
      <c r="BK304" s="227">
        <f>ROUND(I304*H304,2)</f>
        <v>0</v>
      </c>
      <c r="BL304" s="16" t="s">
        <v>219</v>
      </c>
      <c r="BM304" s="226" t="s">
        <v>495</v>
      </c>
    </row>
    <row r="305" s="12" customFormat="1" ht="22.8" customHeight="1">
      <c r="A305" s="12"/>
      <c r="B305" s="198"/>
      <c r="C305" s="199"/>
      <c r="D305" s="200" t="s">
        <v>81</v>
      </c>
      <c r="E305" s="212" t="s">
        <v>496</v>
      </c>
      <c r="F305" s="212" t="s">
        <v>497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SUM(P306:P337)</f>
        <v>0</v>
      </c>
      <c r="Q305" s="206"/>
      <c r="R305" s="207">
        <f>SUM(R306:R337)</f>
        <v>0.016944000000000001</v>
      </c>
      <c r="S305" s="206"/>
      <c r="T305" s="208">
        <f>SUM(T306:T337)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91</v>
      </c>
      <c r="AT305" s="210" t="s">
        <v>81</v>
      </c>
      <c r="AU305" s="210" t="s">
        <v>87</v>
      </c>
      <c r="AY305" s="209" t="s">
        <v>137</v>
      </c>
      <c r="BK305" s="211">
        <f>SUM(BK306:BK337)</f>
        <v>0</v>
      </c>
    </row>
    <row r="306" s="2" customFormat="1" ht="16.5" customHeight="1">
      <c r="A306" s="37"/>
      <c r="B306" s="38"/>
      <c r="C306" s="214" t="s">
        <v>498</v>
      </c>
      <c r="D306" s="214" t="s">
        <v>139</v>
      </c>
      <c r="E306" s="215" t="s">
        <v>499</v>
      </c>
      <c r="F306" s="216" t="s">
        <v>500</v>
      </c>
      <c r="G306" s="217" t="s">
        <v>142</v>
      </c>
      <c r="H306" s="218">
        <v>0.90000000000000002</v>
      </c>
      <c r="I306" s="219"/>
      <c r="J306" s="220">
        <f>ROUND(I306*H306,2)</f>
        <v>0</v>
      </c>
      <c r="K306" s="221"/>
      <c r="L306" s="43"/>
      <c r="M306" s="222" t="s">
        <v>1</v>
      </c>
      <c r="N306" s="223" t="s">
        <v>47</v>
      </c>
      <c r="O306" s="90"/>
      <c r="P306" s="224">
        <f>O306*H306</f>
        <v>0</v>
      </c>
      <c r="Q306" s="224">
        <v>6.9999999999999994E-05</v>
      </c>
      <c r="R306" s="224">
        <f>Q306*H306</f>
        <v>6.3E-05</v>
      </c>
      <c r="S306" s="224">
        <v>0</v>
      </c>
      <c r="T306" s="225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6" t="s">
        <v>219</v>
      </c>
      <c r="AT306" s="226" t="s">
        <v>139</v>
      </c>
      <c r="AU306" s="226" t="s">
        <v>91</v>
      </c>
      <c r="AY306" s="16" t="s">
        <v>137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6" t="s">
        <v>87</v>
      </c>
      <c r="BK306" s="227">
        <f>ROUND(I306*H306,2)</f>
        <v>0</v>
      </c>
      <c r="BL306" s="16" t="s">
        <v>219</v>
      </c>
      <c r="BM306" s="226" t="s">
        <v>501</v>
      </c>
    </row>
    <row r="307" s="13" customFormat="1">
      <c r="A307" s="13"/>
      <c r="B307" s="228"/>
      <c r="C307" s="229"/>
      <c r="D307" s="230" t="s">
        <v>145</v>
      </c>
      <c r="E307" s="231" t="s">
        <v>1</v>
      </c>
      <c r="F307" s="232" t="s">
        <v>502</v>
      </c>
      <c r="G307" s="229"/>
      <c r="H307" s="233">
        <v>0.90000000000000002</v>
      </c>
      <c r="I307" s="234"/>
      <c r="J307" s="229"/>
      <c r="K307" s="229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145</v>
      </c>
      <c r="AU307" s="239" t="s">
        <v>91</v>
      </c>
      <c r="AV307" s="13" t="s">
        <v>91</v>
      </c>
      <c r="AW307" s="13" t="s">
        <v>36</v>
      </c>
      <c r="AX307" s="13" t="s">
        <v>87</v>
      </c>
      <c r="AY307" s="239" t="s">
        <v>137</v>
      </c>
    </row>
    <row r="308" s="2" customFormat="1" ht="24.15" customHeight="1">
      <c r="A308" s="37"/>
      <c r="B308" s="38"/>
      <c r="C308" s="214" t="s">
        <v>503</v>
      </c>
      <c r="D308" s="214" t="s">
        <v>139</v>
      </c>
      <c r="E308" s="215" t="s">
        <v>504</v>
      </c>
      <c r="F308" s="216" t="s">
        <v>505</v>
      </c>
      <c r="G308" s="217" t="s">
        <v>142</v>
      </c>
      <c r="H308" s="218">
        <v>0.90000000000000002</v>
      </c>
      <c r="I308" s="219"/>
      <c r="J308" s="220">
        <f>ROUND(I308*H308,2)</f>
        <v>0</v>
      </c>
      <c r="K308" s="221"/>
      <c r="L308" s="43"/>
      <c r="M308" s="222" t="s">
        <v>1</v>
      </c>
      <c r="N308" s="223" t="s">
        <v>47</v>
      </c>
      <c r="O308" s="90"/>
      <c r="P308" s="224">
        <f>O308*H308</f>
        <v>0</v>
      </c>
      <c r="Q308" s="224">
        <v>6.9999999999999994E-05</v>
      </c>
      <c r="R308" s="224">
        <f>Q308*H308</f>
        <v>6.3E-05</v>
      </c>
      <c r="S308" s="224">
        <v>0</v>
      </c>
      <c r="T308" s="225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6" t="s">
        <v>219</v>
      </c>
      <c r="AT308" s="226" t="s">
        <v>139</v>
      </c>
      <c r="AU308" s="226" t="s">
        <v>91</v>
      </c>
      <c r="AY308" s="16" t="s">
        <v>137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6" t="s">
        <v>87</v>
      </c>
      <c r="BK308" s="227">
        <f>ROUND(I308*H308,2)</f>
        <v>0</v>
      </c>
      <c r="BL308" s="16" t="s">
        <v>219</v>
      </c>
      <c r="BM308" s="226" t="s">
        <v>506</v>
      </c>
    </row>
    <row r="309" s="13" customFormat="1">
      <c r="A309" s="13"/>
      <c r="B309" s="228"/>
      <c r="C309" s="229"/>
      <c r="D309" s="230" t="s">
        <v>145</v>
      </c>
      <c r="E309" s="231" t="s">
        <v>1</v>
      </c>
      <c r="F309" s="232" t="s">
        <v>502</v>
      </c>
      <c r="G309" s="229"/>
      <c r="H309" s="233">
        <v>0.90000000000000002</v>
      </c>
      <c r="I309" s="234"/>
      <c r="J309" s="229"/>
      <c r="K309" s="229"/>
      <c r="L309" s="235"/>
      <c r="M309" s="236"/>
      <c r="N309" s="237"/>
      <c r="O309" s="237"/>
      <c r="P309" s="237"/>
      <c r="Q309" s="237"/>
      <c r="R309" s="237"/>
      <c r="S309" s="237"/>
      <c r="T309" s="23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9" t="s">
        <v>145</v>
      </c>
      <c r="AU309" s="239" t="s">
        <v>91</v>
      </c>
      <c r="AV309" s="13" t="s">
        <v>91</v>
      </c>
      <c r="AW309" s="13" t="s">
        <v>36</v>
      </c>
      <c r="AX309" s="13" t="s">
        <v>87</v>
      </c>
      <c r="AY309" s="239" t="s">
        <v>137</v>
      </c>
    </row>
    <row r="310" s="2" customFormat="1" ht="24.15" customHeight="1">
      <c r="A310" s="37"/>
      <c r="B310" s="38"/>
      <c r="C310" s="214" t="s">
        <v>507</v>
      </c>
      <c r="D310" s="214" t="s">
        <v>139</v>
      </c>
      <c r="E310" s="215" t="s">
        <v>508</v>
      </c>
      <c r="F310" s="216" t="s">
        <v>509</v>
      </c>
      <c r="G310" s="217" t="s">
        <v>142</v>
      </c>
      <c r="H310" s="218">
        <v>0.90000000000000002</v>
      </c>
      <c r="I310" s="219"/>
      <c r="J310" s="220">
        <f>ROUND(I310*H310,2)</f>
        <v>0</v>
      </c>
      <c r="K310" s="221"/>
      <c r="L310" s="43"/>
      <c r="M310" s="222" t="s">
        <v>1</v>
      </c>
      <c r="N310" s="223" t="s">
        <v>47</v>
      </c>
      <c r="O310" s="90"/>
      <c r="P310" s="224">
        <f>O310*H310</f>
        <v>0</v>
      </c>
      <c r="Q310" s="224">
        <v>0.00013999999999999999</v>
      </c>
      <c r="R310" s="224">
        <f>Q310*H310</f>
        <v>0.000126</v>
      </c>
      <c r="S310" s="224">
        <v>0</v>
      </c>
      <c r="T310" s="225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6" t="s">
        <v>219</v>
      </c>
      <c r="AT310" s="226" t="s">
        <v>139</v>
      </c>
      <c r="AU310" s="226" t="s">
        <v>91</v>
      </c>
      <c r="AY310" s="16" t="s">
        <v>137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6" t="s">
        <v>87</v>
      </c>
      <c r="BK310" s="227">
        <f>ROUND(I310*H310,2)</f>
        <v>0</v>
      </c>
      <c r="BL310" s="16" t="s">
        <v>219</v>
      </c>
      <c r="BM310" s="226" t="s">
        <v>510</v>
      </c>
    </row>
    <row r="311" s="13" customFormat="1">
      <c r="A311" s="13"/>
      <c r="B311" s="228"/>
      <c r="C311" s="229"/>
      <c r="D311" s="230" t="s">
        <v>145</v>
      </c>
      <c r="E311" s="231" t="s">
        <v>1</v>
      </c>
      <c r="F311" s="232" t="s">
        <v>502</v>
      </c>
      <c r="G311" s="229"/>
      <c r="H311" s="233">
        <v>0.90000000000000002</v>
      </c>
      <c r="I311" s="234"/>
      <c r="J311" s="229"/>
      <c r="K311" s="229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145</v>
      </c>
      <c r="AU311" s="239" t="s">
        <v>91</v>
      </c>
      <c r="AV311" s="13" t="s">
        <v>91</v>
      </c>
      <c r="AW311" s="13" t="s">
        <v>36</v>
      </c>
      <c r="AX311" s="13" t="s">
        <v>87</v>
      </c>
      <c r="AY311" s="239" t="s">
        <v>137</v>
      </c>
    </row>
    <row r="312" s="2" customFormat="1" ht="24.15" customHeight="1">
      <c r="A312" s="37"/>
      <c r="B312" s="38"/>
      <c r="C312" s="214" t="s">
        <v>511</v>
      </c>
      <c r="D312" s="214" t="s">
        <v>139</v>
      </c>
      <c r="E312" s="215" t="s">
        <v>512</v>
      </c>
      <c r="F312" s="216" t="s">
        <v>513</v>
      </c>
      <c r="G312" s="217" t="s">
        <v>142</v>
      </c>
      <c r="H312" s="218">
        <v>0.90000000000000002</v>
      </c>
      <c r="I312" s="219"/>
      <c r="J312" s="220">
        <f>ROUND(I312*H312,2)</f>
        <v>0</v>
      </c>
      <c r="K312" s="221"/>
      <c r="L312" s="43"/>
      <c r="M312" s="222" t="s">
        <v>1</v>
      </c>
      <c r="N312" s="223" t="s">
        <v>47</v>
      </c>
      <c r="O312" s="90"/>
      <c r="P312" s="224">
        <f>O312*H312</f>
        <v>0</v>
      </c>
      <c r="Q312" s="224">
        <v>0.00013999999999999999</v>
      </c>
      <c r="R312" s="224">
        <f>Q312*H312</f>
        <v>0.000126</v>
      </c>
      <c r="S312" s="224">
        <v>0</v>
      </c>
      <c r="T312" s="22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6" t="s">
        <v>219</v>
      </c>
      <c r="AT312" s="226" t="s">
        <v>139</v>
      </c>
      <c r="AU312" s="226" t="s">
        <v>91</v>
      </c>
      <c r="AY312" s="16" t="s">
        <v>137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6" t="s">
        <v>87</v>
      </c>
      <c r="BK312" s="227">
        <f>ROUND(I312*H312,2)</f>
        <v>0</v>
      </c>
      <c r="BL312" s="16" t="s">
        <v>219</v>
      </c>
      <c r="BM312" s="226" t="s">
        <v>514</v>
      </c>
    </row>
    <row r="313" s="13" customFormat="1">
      <c r="A313" s="13"/>
      <c r="B313" s="228"/>
      <c r="C313" s="229"/>
      <c r="D313" s="230" t="s">
        <v>145</v>
      </c>
      <c r="E313" s="231" t="s">
        <v>1</v>
      </c>
      <c r="F313" s="232" t="s">
        <v>515</v>
      </c>
      <c r="G313" s="229"/>
      <c r="H313" s="233">
        <v>0.90000000000000002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145</v>
      </c>
      <c r="AU313" s="239" t="s">
        <v>91</v>
      </c>
      <c r="AV313" s="13" t="s">
        <v>91</v>
      </c>
      <c r="AW313" s="13" t="s">
        <v>36</v>
      </c>
      <c r="AX313" s="13" t="s">
        <v>87</v>
      </c>
      <c r="AY313" s="239" t="s">
        <v>137</v>
      </c>
    </row>
    <row r="314" s="2" customFormat="1" ht="24.15" customHeight="1">
      <c r="A314" s="37"/>
      <c r="B314" s="38"/>
      <c r="C314" s="214" t="s">
        <v>516</v>
      </c>
      <c r="D314" s="214" t="s">
        <v>139</v>
      </c>
      <c r="E314" s="215" t="s">
        <v>517</v>
      </c>
      <c r="F314" s="216" t="s">
        <v>518</v>
      </c>
      <c r="G314" s="217" t="s">
        <v>142</v>
      </c>
      <c r="H314" s="218">
        <v>0.90000000000000002</v>
      </c>
      <c r="I314" s="219"/>
      <c r="J314" s="220">
        <f>ROUND(I314*H314,2)</f>
        <v>0</v>
      </c>
      <c r="K314" s="221"/>
      <c r="L314" s="43"/>
      <c r="M314" s="222" t="s">
        <v>1</v>
      </c>
      <c r="N314" s="223" t="s">
        <v>47</v>
      </c>
      <c r="O314" s="90"/>
      <c r="P314" s="224">
        <f>O314*H314</f>
        <v>0</v>
      </c>
      <c r="Q314" s="224">
        <v>0.00013999999999999999</v>
      </c>
      <c r="R314" s="224">
        <f>Q314*H314</f>
        <v>0.000126</v>
      </c>
      <c r="S314" s="224">
        <v>0</v>
      </c>
      <c r="T314" s="225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6" t="s">
        <v>219</v>
      </c>
      <c r="AT314" s="226" t="s">
        <v>139</v>
      </c>
      <c r="AU314" s="226" t="s">
        <v>91</v>
      </c>
      <c r="AY314" s="16" t="s">
        <v>137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6" t="s">
        <v>87</v>
      </c>
      <c r="BK314" s="227">
        <f>ROUND(I314*H314,2)</f>
        <v>0</v>
      </c>
      <c r="BL314" s="16" t="s">
        <v>219</v>
      </c>
      <c r="BM314" s="226" t="s">
        <v>519</v>
      </c>
    </row>
    <row r="315" s="13" customFormat="1">
      <c r="A315" s="13"/>
      <c r="B315" s="228"/>
      <c r="C315" s="229"/>
      <c r="D315" s="230" t="s">
        <v>145</v>
      </c>
      <c r="E315" s="231" t="s">
        <v>1</v>
      </c>
      <c r="F315" s="232" t="s">
        <v>515</v>
      </c>
      <c r="G315" s="229"/>
      <c r="H315" s="233">
        <v>0.90000000000000002</v>
      </c>
      <c r="I315" s="234"/>
      <c r="J315" s="229"/>
      <c r="K315" s="229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145</v>
      </c>
      <c r="AU315" s="239" t="s">
        <v>91</v>
      </c>
      <c r="AV315" s="13" t="s">
        <v>91</v>
      </c>
      <c r="AW315" s="13" t="s">
        <v>36</v>
      </c>
      <c r="AX315" s="13" t="s">
        <v>87</v>
      </c>
      <c r="AY315" s="239" t="s">
        <v>137</v>
      </c>
    </row>
    <row r="316" s="2" customFormat="1" ht="21.75" customHeight="1">
      <c r="A316" s="37"/>
      <c r="B316" s="38"/>
      <c r="C316" s="214" t="s">
        <v>520</v>
      </c>
      <c r="D316" s="214" t="s">
        <v>139</v>
      </c>
      <c r="E316" s="215" t="s">
        <v>521</v>
      </c>
      <c r="F316" s="216" t="s">
        <v>522</v>
      </c>
      <c r="G316" s="217" t="s">
        <v>142</v>
      </c>
      <c r="H316" s="218">
        <v>274</v>
      </c>
      <c r="I316" s="219"/>
      <c r="J316" s="220">
        <f>ROUND(I316*H316,2)</f>
        <v>0</v>
      </c>
      <c r="K316" s="221"/>
      <c r="L316" s="43"/>
      <c r="M316" s="222" t="s">
        <v>1</v>
      </c>
      <c r="N316" s="223" t="s">
        <v>47</v>
      </c>
      <c r="O316" s="90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6" t="s">
        <v>219</v>
      </c>
      <c r="AT316" s="226" t="s">
        <v>139</v>
      </c>
      <c r="AU316" s="226" t="s">
        <v>91</v>
      </c>
      <c r="AY316" s="16" t="s">
        <v>137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6" t="s">
        <v>87</v>
      </c>
      <c r="BK316" s="227">
        <f>ROUND(I316*H316,2)</f>
        <v>0</v>
      </c>
      <c r="BL316" s="16" t="s">
        <v>219</v>
      </c>
      <c r="BM316" s="226" t="s">
        <v>523</v>
      </c>
    </row>
    <row r="317" s="13" customFormat="1">
      <c r="A317" s="13"/>
      <c r="B317" s="228"/>
      <c r="C317" s="229"/>
      <c r="D317" s="230" t="s">
        <v>145</v>
      </c>
      <c r="E317" s="231" t="s">
        <v>1</v>
      </c>
      <c r="F317" s="232" t="s">
        <v>524</v>
      </c>
      <c r="G317" s="229"/>
      <c r="H317" s="233">
        <v>212</v>
      </c>
      <c r="I317" s="234"/>
      <c r="J317" s="229"/>
      <c r="K317" s="229"/>
      <c r="L317" s="235"/>
      <c r="M317" s="236"/>
      <c r="N317" s="237"/>
      <c r="O317" s="237"/>
      <c r="P317" s="237"/>
      <c r="Q317" s="237"/>
      <c r="R317" s="237"/>
      <c r="S317" s="237"/>
      <c r="T317" s="23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9" t="s">
        <v>145</v>
      </c>
      <c r="AU317" s="239" t="s">
        <v>91</v>
      </c>
      <c r="AV317" s="13" t="s">
        <v>91</v>
      </c>
      <c r="AW317" s="13" t="s">
        <v>36</v>
      </c>
      <c r="AX317" s="13" t="s">
        <v>82</v>
      </c>
      <c r="AY317" s="239" t="s">
        <v>137</v>
      </c>
    </row>
    <row r="318" s="13" customFormat="1">
      <c r="A318" s="13"/>
      <c r="B318" s="228"/>
      <c r="C318" s="229"/>
      <c r="D318" s="230" t="s">
        <v>145</v>
      </c>
      <c r="E318" s="231" t="s">
        <v>1</v>
      </c>
      <c r="F318" s="232" t="s">
        <v>525</v>
      </c>
      <c r="G318" s="229"/>
      <c r="H318" s="233">
        <v>54</v>
      </c>
      <c r="I318" s="234"/>
      <c r="J318" s="229"/>
      <c r="K318" s="229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145</v>
      </c>
      <c r="AU318" s="239" t="s">
        <v>91</v>
      </c>
      <c r="AV318" s="13" t="s">
        <v>91</v>
      </c>
      <c r="AW318" s="13" t="s">
        <v>36</v>
      </c>
      <c r="AX318" s="13" t="s">
        <v>82</v>
      </c>
      <c r="AY318" s="239" t="s">
        <v>137</v>
      </c>
    </row>
    <row r="319" s="13" customFormat="1">
      <c r="A319" s="13"/>
      <c r="B319" s="228"/>
      <c r="C319" s="229"/>
      <c r="D319" s="230" t="s">
        <v>145</v>
      </c>
      <c r="E319" s="231" t="s">
        <v>1</v>
      </c>
      <c r="F319" s="232" t="s">
        <v>526</v>
      </c>
      <c r="G319" s="229"/>
      <c r="H319" s="233">
        <v>2</v>
      </c>
      <c r="I319" s="234"/>
      <c r="J319" s="229"/>
      <c r="K319" s="229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145</v>
      </c>
      <c r="AU319" s="239" t="s">
        <v>91</v>
      </c>
      <c r="AV319" s="13" t="s">
        <v>91</v>
      </c>
      <c r="AW319" s="13" t="s">
        <v>36</v>
      </c>
      <c r="AX319" s="13" t="s">
        <v>82</v>
      </c>
      <c r="AY319" s="239" t="s">
        <v>137</v>
      </c>
    </row>
    <row r="320" s="13" customFormat="1">
      <c r="A320" s="13"/>
      <c r="B320" s="228"/>
      <c r="C320" s="229"/>
      <c r="D320" s="230" t="s">
        <v>145</v>
      </c>
      <c r="E320" s="231" t="s">
        <v>1</v>
      </c>
      <c r="F320" s="232" t="s">
        <v>527</v>
      </c>
      <c r="G320" s="229"/>
      <c r="H320" s="233">
        <v>6</v>
      </c>
      <c r="I320" s="234"/>
      <c r="J320" s="229"/>
      <c r="K320" s="229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145</v>
      </c>
      <c r="AU320" s="239" t="s">
        <v>91</v>
      </c>
      <c r="AV320" s="13" t="s">
        <v>91</v>
      </c>
      <c r="AW320" s="13" t="s">
        <v>36</v>
      </c>
      <c r="AX320" s="13" t="s">
        <v>82</v>
      </c>
      <c r="AY320" s="239" t="s">
        <v>137</v>
      </c>
    </row>
    <row r="321" s="14" customFormat="1">
      <c r="A321" s="14"/>
      <c r="B321" s="240"/>
      <c r="C321" s="241"/>
      <c r="D321" s="230" t="s">
        <v>145</v>
      </c>
      <c r="E321" s="242" t="s">
        <v>1</v>
      </c>
      <c r="F321" s="243" t="s">
        <v>240</v>
      </c>
      <c r="G321" s="241"/>
      <c r="H321" s="244">
        <v>274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145</v>
      </c>
      <c r="AU321" s="250" t="s">
        <v>91</v>
      </c>
      <c r="AV321" s="14" t="s">
        <v>143</v>
      </c>
      <c r="AW321" s="14" t="s">
        <v>36</v>
      </c>
      <c r="AX321" s="14" t="s">
        <v>87</v>
      </c>
      <c r="AY321" s="250" t="s">
        <v>137</v>
      </c>
    </row>
    <row r="322" s="2" customFormat="1" ht="16.5" customHeight="1">
      <c r="A322" s="37"/>
      <c r="B322" s="38"/>
      <c r="C322" s="214" t="s">
        <v>528</v>
      </c>
      <c r="D322" s="214" t="s">
        <v>139</v>
      </c>
      <c r="E322" s="215" t="s">
        <v>529</v>
      </c>
      <c r="F322" s="216" t="s">
        <v>530</v>
      </c>
      <c r="G322" s="217" t="s">
        <v>142</v>
      </c>
      <c r="H322" s="218">
        <v>214</v>
      </c>
      <c r="I322" s="219"/>
      <c r="J322" s="220">
        <f>ROUND(I322*H322,2)</f>
        <v>0</v>
      </c>
      <c r="K322" s="221"/>
      <c r="L322" s="43"/>
      <c r="M322" s="222" t="s">
        <v>1</v>
      </c>
      <c r="N322" s="223" t="s">
        <v>47</v>
      </c>
      <c r="O322" s="90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6" t="s">
        <v>219</v>
      </c>
      <c r="AT322" s="226" t="s">
        <v>139</v>
      </c>
      <c r="AU322" s="226" t="s">
        <v>91</v>
      </c>
      <c r="AY322" s="16" t="s">
        <v>137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6" t="s">
        <v>87</v>
      </c>
      <c r="BK322" s="227">
        <f>ROUND(I322*H322,2)</f>
        <v>0</v>
      </c>
      <c r="BL322" s="16" t="s">
        <v>219</v>
      </c>
      <c r="BM322" s="226" t="s">
        <v>531</v>
      </c>
    </row>
    <row r="323" s="13" customFormat="1">
      <c r="A323" s="13"/>
      <c r="B323" s="228"/>
      <c r="C323" s="229"/>
      <c r="D323" s="230" t="s">
        <v>145</v>
      </c>
      <c r="E323" s="231" t="s">
        <v>1</v>
      </c>
      <c r="F323" s="232" t="s">
        <v>524</v>
      </c>
      <c r="G323" s="229"/>
      <c r="H323" s="233">
        <v>212</v>
      </c>
      <c r="I323" s="234"/>
      <c r="J323" s="229"/>
      <c r="K323" s="229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145</v>
      </c>
      <c r="AU323" s="239" t="s">
        <v>91</v>
      </c>
      <c r="AV323" s="13" t="s">
        <v>91</v>
      </c>
      <c r="AW323" s="13" t="s">
        <v>36</v>
      </c>
      <c r="AX323" s="13" t="s">
        <v>82</v>
      </c>
      <c r="AY323" s="239" t="s">
        <v>137</v>
      </c>
    </row>
    <row r="324" s="13" customFormat="1">
      <c r="A324" s="13"/>
      <c r="B324" s="228"/>
      <c r="C324" s="229"/>
      <c r="D324" s="230" t="s">
        <v>145</v>
      </c>
      <c r="E324" s="231" t="s">
        <v>1</v>
      </c>
      <c r="F324" s="232" t="s">
        <v>526</v>
      </c>
      <c r="G324" s="229"/>
      <c r="H324" s="233">
        <v>2</v>
      </c>
      <c r="I324" s="234"/>
      <c r="J324" s="229"/>
      <c r="K324" s="229"/>
      <c r="L324" s="235"/>
      <c r="M324" s="236"/>
      <c r="N324" s="237"/>
      <c r="O324" s="237"/>
      <c r="P324" s="237"/>
      <c r="Q324" s="237"/>
      <c r="R324" s="237"/>
      <c r="S324" s="237"/>
      <c r="T324" s="23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9" t="s">
        <v>145</v>
      </c>
      <c r="AU324" s="239" t="s">
        <v>91</v>
      </c>
      <c r="AV324" s="13" t="s">
        <v>91</v>
      </c>
      <c r="AW324" s="13" t="s">
        <v>36</v>
      </c>
      <c r="AX324" s="13" t="s">
        <v>82</v>
      </c>
      <c r="AY324" s="239" t="s">
        <v>137</v>
      </c>
    </row>
    <row r="325" s="14" customFormat="1">
      <c r="A325" s="14"/>
      <c r="B325" s="240"/>
      <c r="C325" s="241"/>
      <c r="D325" s="230" t="s">
        <v>145</v>
      </c>
      <c r="E325" s="242" t="s">
        <v>1</v>
      </c>
      <c r="F325" s="243" t="s">
        <v>240</v>
      </c>
      <c r="G325" s="241"/>
      <c r="H325" s="244">
        <v>214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145</v>
      </c>
      <c r="AU325" s="250" t="s">
        <v>91</v>
      </c>
      <c r="AV325" s="14" t="s">
        <v>143</v>
      </c>
      <c r="AW325" s="14" t="s">
        <v>36</v>
      </c>
      <c r="AX325" s="14" t="s">
        <v>87</v>
      </c>
      <c r="AY325" s="250" t="s">
        <v>137</v>
      </c>
    </row>
    <row r="326" s="2" customFormat="1" ht="16.5" customHeight="1">
      <c r="A326" s="37"/>
      <c r="B326" s="38"/>
      <c r="C326" s="214" t="s">
        <v>532</v>
      </c>
      <c r="D326" s="214" t="s">
        <v>139</v>
      </c>
      <c r="E326" s="215" t="s">
        <v>533</v>
      </c>
      <c r="F326" s="216" t="s">
        <v>534</v>
      </c>
      <c r="G326" s="217" t="s">
        <v>142</v>
      </c>
      <c r="H326" s="218">
        <v>274</v>
      </c>
      <c r="I326" s="219"/>
      <c r="J326" s="220">
        <f>ROUND(I326*H326,2)</f>
        <v>0</v>
      </c>
      <c r="K326" s="221"/>
      <c r="L326" s="43"/>
      <c r="M326" s="222" t="s">
        <v>1</v>
      </c>
      <c r="N326" s="223" t="s">
        <v>47</v>
      </c>
      <c r="O326" s="90"/>
      <c r="P326" s="224">
        <f>O326*H326</f>
        <v>0</v>
      </c>
      <c r="Q326" s="224">
        <v>3.0000000000000001E-05</v>
      </c>
      <c r="R326" s="224">
        <f>Q326*H326</f>
        <v>0.0082199999999999999</v>
      </c>
      <c r="S326" s="224">
        <v>0</v>
      </c>
      <c r="T326" s="225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6" t="s">
        <v>219</v>
      </c>
      <c r="AT326" s="226" t="s">
        <v>139</v>
      </c>
      <c r="AU326" s="226" t="s">
        <v>91</v>
      </c>
      <c r="AY326" s="16" t="s">
        <v>137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6" t="s">
        <v>87</v>
      </c>
      <c r="BK326" s="227">
        <f>ROUND(I326*H326,2)</f>
        <v>0</v>
      </c>
      <c r="BL326" s="16" t="s">
        <v>219</v>
      </c>
      <c r="BM326" s="226" t="s">
        <v>535</v>
      </c>
    </row>
    <row r="327" s="13" customFormat="1">
      <c r="A327" s="13"/>
      <c r="B327" s="228"/>
      <c r="C327" s="229"/>
      <c r="D327" s="230" t="s">
        <v>145</v>
      </c>
      <c r="E327" s="231" t="s">
        <v>1</v>
      </c>
      <c r="F327" s="232" t="s">
        <v>524</v>
      </c>
      <c r="G327" s="229"/>
      <c r="H327" s="233">
        <v>212</v>
      </c>
      <c r="I327" s="234"/>
      <c r="J327" s="229"/>
      <c r="K327" s="229"/>
      <c r="L327" s="235"/>
      <c r="M327" s="236"/>
      <c r="N327" s="237"/>
      <c r="O327" s="237"/>
      <c r="P327" s="237"/>
      <c r="Q327" s="237"/>
      <c r="R327" s="237"/>
      <c r="S327" s="237"/>
      <c r="T327" s="23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9" t="s">
        <v>145</v>
      </c>
      <c r="AU327" s="239" t="s">
        <v>91</v>
      </c>
      <c r="AV327" s="13" t="s">
        <v>91</v>
      </c>
      <c r="AW327" s="13" t="s">
        <v>36</v>
      </c>
      <c r="AX327" s="13" t="s">
        <v>82</v>
      </c>
      <c r="AY327" s="239" t="s">
        <v>137</v>
      </c>
    </row>
    <row r="328" s="13" customFormat="1">
      <c r="A328" s="13"/>
      <c r="B328" s="228"/>
      <c r="C328" s="229"/>
      <c r="D328" s="230" t="s">
        <v>145</v>
      </c>
      <c r="E328" s="231" t="s">
        <v>1</v>
      </c>
      <c r="F328" s="232" t="s">
        <v>536</v>
      </c>
      <c r="G328" s="229"/>
      <c r="H328" s="233">
        <v>54</v>
      </c>
      <c r="I328" s="234"/>
      <c r="J328" s="229"/>
      <c r="K328" s="229"/>
      <c r="L328" s="235"/>
      <c r="M328" s="236"/>
      <c r="N328" s="237"/>
      <c r="O328" s="237"/>
      <c r="P328" s="237"/>
      <c r="Q328" s="237"/>
      <c r="R328" s="237"/>
      <c r="S328" s="237"/>
      <c r="T328" s="23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9" t="s">
        <v>145</v>
      </c>
      <c r="AU328" s="239" t="s">
        <v>91</v>
      </c>
      <c r="AV328" s="13" t="s">
        <v>91</v>
      </c>
      <c r="AW328" s="13" t="s">
        <v>36</v>
      </c>
      <c r="AX328" s="13" t="s">
        <v>82</v>
      </c>
      <c r="AY328" s="239" t="s">
        <v>137</v>
      </c>
    </row>
    <row r="329" s="13" customFormat="1">
      <c r="A329" s="13"/>
      <c r="B329" s="228"/>
      <c r="C329" s="229"/>
      <c r="D329" s="230" t="s">
        <v>145</v>
      </c>
      <c r="E329" s="231" t="s">
        <v>1</v>
      </c>
      <c r="F329" s="232" t="s">
        <v>526</v>
      </c>
      <c r="G329" s="229"/>
      <c r="H329" s="233">
        <v>2</v>
      </c>
      <c r="I329" s="234"/>
      <c r="J329" s="229"/>
      <c r="K329" s="229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145</v>
      </c>
      <c r="AU329" s="239" t="s">
        <v>91</v>
      </c>
      <c r="AV329" s="13" t="s">
        <v>91</v>
      </c>
      <c r="AW329" s="13" t="s">
        <v>36</v>
      </c>
      <c r="AX329" s="13" t="s">
        <v>82</v>
      </c>
      <c r="AY329" s="239" t="s">
        <v>137</v>
      </c>
    </row>
    <row r="330" s="13" customFormat="1">
      <c r="A330" s="13"/>
      <c r="B330" s="228"/>
      <c r="C330" s="229"/>
      <c r="D330" s="230" t="s">
        <v>145</v>
      </c>
      <c r="E330" s="231" t="s">
        <v>1</v>
      </c>
      <c r="F330" s="232" t="s">
        <v>527</v>
      </c>
      <c r="G330" s="229"/>
      <c r="H330" s="233">
        <v>6</v>
      </c>
      <c r="I330" s="234"/>
      <c r="J330" s="229"/>
      <c r="K330" s="229"/>
      <c r="L330" s="235"/>
      <c r="M330" s="236"/>
      <c r="N330" s="237"/>
      <c r="O330" s="237"/>
      <c r="P330" s="237"/>
      <c r="Q330" s="237"/>
      <c r="R330" s="237"/>
      <c r="S330" s="237"/>
      <c r="T330" s="23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145</v>
      </c>
      <c r="AU330" s="239" t="s">
        <v>91</v>
      </c>
      <c r="AV330" s="13" t="s">
        <v>91</v>
      </c>
      <c r="AW330" s="13" t="s">
        <v>36</v>
      </c>
      <c r="AX330" s="13" t="s">
        <v>82</v>
      </c>
      <c r="AY330" s="239" t="s">
        <v>137</v>
      </c>
    </row>
    <row r="331" s="14" customFormat="1">
      <c r="A331" s="14"/>
      <c r="B331" s="240"/>
      <c r="C331" s="241"/>
      <c r="D331" s="230" t="s">
        <v>145</v>
      </c>
      <c r="E331" s="242" t="s">
        <v>1</v>
      </c>
      <c r="F331" s="243" t="s">
        <v>240</v>
      </c>
      <c r="G331" s="241"/>
      <c r="H331" s="244">
        <v>274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145</v>
      </c>
      <c r="AU331" s="250" t="s">
        <v>91</v>
      </c>
      <c r="AV331" s="14" t="s">
        <v>143</v>
      </c>
      <c r="AW331" s="14" t="s">
        <v>36</v>
      </c>
      <c r="AX331" s="14" t="s">
        <v>87</v>
      </c>
      <c r="AY331" s="250" t="s">
        <v>137</v>
      </c>
    </row>
    <row r="332" s="2" customFormat="1" ht="16.5" customHeight="1">
      <c r="A332" s="37"/>
      <c r="B332" s="38"/>
      <c r="C332" s="214" t="s">
        <v>537</v>
      </c>
      <c r="D332" s="214" t="s">
        <v>139</v>
      </c>
      <c r="E332" s="215" t="s">
        <v>538</v>
      </c>
      <c r="F332" s="216" t="s">
        <v>539</v>
      </c>
      <c r="G332" s="217" t="s">
        <v>142</v>
      </c>
      <c r="H332" s="218">
        <v>274</v>
      </c>
      <c r="I332" s="219"/>
      <c r="J332" s="220">
        <f>ROUND(I332*H332,2)</f>
        <v>0</v>
      </c>
      <c r="K332" s="221"/>
      <c r="L332" s="43"/>
      <c r="M332" s="222" t="s">
        <v>1</v>
      </c>
      <c r="N332" s="223" t="s">
        <v>47</v>
      </c>
      <c r="O332" s="90"/>
      <c r="P332" s="224">
        <f>O332*H332</f>
        <v>0</v>
      </c>
      <c r="Q332" s="224">
        <v>3.0000000000000001E-05</v>
      </c>
      <c r="R332" s="224">
        <f>Q332*H332</f>
        <v>0.0082199999999999999</v>
      </c>
      <c r="S332" s="224">
        <v>0</v>
      </c>
      <c r="T332" s="225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6" t="s">
        <v>219</v>
      </c>
      <c r="AT332" s="226" t="s">
        <v>139</v>
      </c>
      <c r="AU332" s="226" t="s">
        <v>91</v>
      </c>
      <c r="AY332" s="16" t="s">
        <v>137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87</v>
      </c>
      <c r="BK332" s="227">
        <f>ROUND(I332*H332,2)</f>
        <v>0</v>
      </c>
      <c r="BL332" s="16" t="s">
        <v>219</v>
      </c>
      <c r="BM332" s="226" t="s">
        <v>540</v>
      </c>
    </row>
    <row r="333" s="13" customFormat="1">
      <c r="A333" s="13"/>
      <c r="B333" s="228"/>
      <c r="C333" s="229"/>
      <c r="D333" s="230" t="s">
        <v>145</v>
      </c>
      <c r="E333" s="231" t="s">
        <v>1</v>
      </c>
      <c r="F333" s="232" t="s">
        <v>524</v>
      </c>
      <c r="G333" s="229"/>
      <c r="H333" s="233">
        <v>212</v>
      </c>
      <c r="I333" s="234"/>
      <c r="J333" s="229"/>
      <c r="K333" s="229"/>
      <c r="L333" s="235"/>
      <c r="M333" s="236"/>
      <c r="N333" s="237"/>
      <c r="O333" s="237"/>
      <c r="P333" s="237"/>
      <c r="Q333" s="237"/>
      <c r="R333" s="237"/>
      <c r="S333" s="237"/>
      <c r="T333" s="23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9" t="s">
        <v>145</v>
      </c>
      <c r="AU333" s="239" t="s">
        <v>91</v>
      </c>
      <c r="AV333" s="13" t="s">
        <v>91</v>
      </c>
      <c r="AW333" s="13" t="s">
        <v>36</v>
      </c>
      <c r="AX333" s="13" t="s">
        <v>82</v>
      </c>
      <c r="AY333" s="239" t="s">
        <v>137</v>
      </c>
    </row>
    <row r="334" s="13" customFormat="1">
      <c r="A334" s="13"/>
      <c r="B334" s="228"/>
      <c r="C334" s="229"/>
      <c r="D334" s="230" t="s">
        <v>145</v>
      </c>
      <c r="E334" s="231" t="s">
        <v>1</v>
      </c>
      <c r="F334" s="232" t="s">
        <v>536</v>
      </c>
      <c r="G334" s="229"/>
      <c r="H334" s="233">
        <v>54</v>
      </c>
      <c r="I334" s="234"/>
      <c r="J334" s="229"/>
      <c r="K334" s="229"/>
      <c r="L334" s="235"/>
      <c r="M334" s="236"/>
      <c r="N334" s="237"/>
      <c r="O334" s="237"/>
      <c r="P334" s="237"/>
      <c r="Q334" s="237"/>
      <c r="R334" s="237"/>
      <c r="S334" s="237"/>
      <c r="T334" s="23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9" t="s">
        <v>145</v>
      </c>
      <c r="AU334" s="239" t="s">
        <v>91</v>
      </c>
      <c r="AV334" s="13" t="s">
        <v>91</v>
      </c>
      <c r="AW334" s="13" t="s">
        <v>36</v>
      </c>
      <c r="AX334" s="13" t="s">
        <v>82</v>
      </c>
      <c r="AY334" s="239" t="s">
        <v>137</v>
      </c>
    </row>
    <row r="335" s="13" customFormat="1">
      <c r="A335" s="13"/>
      <c r="B335" s="228"/>
      <c r="C335" s="229"/>
      <c r="D335" s="230" t="s">
        <v>145</v>
      </c>
      <c r="E335" s="231" t="s">
        <v>1</v>
      </c>
      <c r="F335" s="232" t="s">
        <v>526</v>
      </c>
      <c r="G335" s="229"/>
      <c r="H335" s="233">
        <v>2</v>
      </c>
      <c r="I335" s="234"/>
      <c r="J335" s="229"/>
      <c r="K335" s="229"/>
      <c r="L335" s="235"/>
      <c r="M335" s="236"/>
      <c r="N335" s="237"/>
      <c r="O335" s="237"/>
      <c r="P335" s="237"/>
      <c r="Q335" s="237"/>
      <c r="R335" s="237"/>
      <c r="S335" s="237"/>
      <c r="T335" s="23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145</v>
      </c>
      <c r="AU335" s="239" t="s">
        <v>91</v>
      </c>
      <c r="AV335" s="13" t="s">
        <v>91</v>
      </c>
      <c r="AW335" s="13" t="s">
        <v>36</v>
      </c>
      <c r="AX335" s="13" t="s">
        <v>82</v>
      </c>
      <c r="AY335" s="239" t="s">
        <v>137</v>
      </c>
    </row>
    <row r="336" s="13" customFormat="1">
      <c r="A336" s="13"/>
      <c r="B336" s="228"/>
      <c r="C336" s="229"/>
      <c r="D336" s="230" t="s">
        <v>145</v>
      </c>
      <c r="E336" s="231" t="s">
        <v>1</v>
      </c>
      <c r="F336" s="232" t="s">
        <v>527</v>
      </c>
      <c r="G336" s="229"/>
      <c r="H336" s="233">
        <v>6</v>
      </c>
      <c r="I336" s="234"/>
      <c r="J336" s="229"/>
      <c r="K336" s="229"/>
      <c r="L336" s="235"/>
      <c r="M336" s="236"/>
      <c r="N336" s="237"/>
      <c r="O336" s="237"/>
      <c r="P336" s="237"/>
      <c r="Q336" s="237"/>
      <c r="R336" s="237"/>
      <c r="S336" s="237"/>
      <c r="T336" s="23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9" t="s">
        <v>145</v>
      </c>
      <c r="AU336" s="239" t="s">
        <v>91</v>
      </c>
      <c r="AV336" s="13" t="s">
        <v>91</v>
      </c>
      <c r="AW336" s="13" t="s">
        <v>36</v>
      </c>
      <c r="AX336" s="13" t="s">
        <v>82</v>
      </c>
      <c r="AY336" s="239" t="s">
        <v>137</v>
      </c>
    </row>
    <row r="337" s="14" customFormat="1">
      <c r="A337" s="14"/>
      <c r="B337" s="240"/>
      <c r="C337" s="241"/>
      <c r="D337" s="230" t="s">
        <v>145</v>
      </c>
      <c r="E337" s="242" t="s">
        <v>1</v>
      </c>
      <c r="F337" s="243" t="s">
        <v>240</v>
      </c>
      <c r="G337" s="241"/>
      <c r="H337" s="244">
        <v>274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145</v>
      </c>
      <c r="AU337" s="250" t="s">
        <v>91</v>
      </c>
      <c r="AV337" s="14" t="s">
        <v>143</v>
      </c>
      <c r="AW337" s="14" t="s">
        <v>36</v>
      </c>
      <c r="AX337" s="14" t="s">
        <v>87</v>
      </c>
      <c r="AY337" s="250" t="s">
        <v>137</v>
      </c>
    </row>
    <row r="338" s="12" customFormat="1" ht="22.8" customHeight="1">
      <c r="A338" s="12"/>
      <c r="B338" s="198"/>
      <c r="C338" s="199"/>
      <c r="D338" s="200" t="s">
        <v>81</v>
      </c>
      <c r="E338" s="212" t="s">
        <v>541</v>
      </c>
      <c r="F338" s="212" t="s">
        <v>542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SUM(P339:P343)</f>
        <v>0</v>
      </c>
      <c r="Q338" s="206"/>
      <c r="R338" s="207">
        <f>SUM(R339:R343)</f>
        <v>0.40499999999999997</v>
      </c>
      <c r="S338" s="206"/>
      <c r="T338" s="208">
        <f>SUM(T339:T343)</f>
        <v>0.083699999999999997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9" t="s">
        <v>91</v>
      </c>
      <c r="AT338" s="210" t="s">
        <v>81</v>
      </c>
      <c r="AU338" s="210" t="s">
        <v>87</v>
      </c>
      <c r="AY338" s="209" t="s">
        <v>137</v>
      </c>
      <c r="BK338" s="211">
        <f>SUM(BK339:BK343)</f>
        <v>0</v>
      </c>
    </row>
    <row r="339" s="2" customFormat="1" ht="16.5" customHeight="1">
      <c r="A339" s="37"/>
      <c r="B339" s="38"/>
      <c r="C339" s="214" t="s">
        <v>543</v>
      </c>
      <c r="D339" s="214" t="s">
        <v>139</v>
      </c>
      <c r="E339" s="215" t="s">
        <v>544</v>
      </c>
      <c r="F339" s="216" t="s">
        <v>545</v>
      </c>
      <c r="G339" s="217" t="s">
        <v>142</v>
      </c>
      <c r="H339" s="218">
        <v>270</v>
      </c>
      <c r="I339" s="219"/>
      <c r="J339" s="220">
        <f>ROUND(I339*H339,2)</f>
        <v>0</v>
      </c>
      <c r="K339" s="221"/>
      <c r="L339" s="43"/>
      <c r="M339" s="222" t="s">
        <v>1</v>
      </c>
      <c r="N339" s="223" t="s">
        <v>47</v>
      </c>
      <c r="O339" s="90"/>
      <c r="P339" s="224">
        <f>O339*H339</f>
        <v>0</v>
      </c>
      <c r="Q339" s="224">
        <v>0.001</v>
      </c>
      <c r="R339" s="224">
        <f>Q339*H339</f>
        <v>0.27000000000000002</v>
      </c>
      <c r="S339" s="224">
        <v>0.00031</v>
      </c>
      <c r="T339" s="225">
        <f>S339*H339</f>
        <v>0.083699999999999997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6" t="s">
        <v>219</v>
      </c>
      <c r="AT339" s="226" t="s">
        <v>139</v>
      </c>
      <c r="AU339" s="226" t="s">
        <v>91</v>
      </c>
      <c r="AY339" s="16" t="s">
        <v>137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6" t="s">
        <v>87</v>
      </c>
      <c r="BK339" s="227">
        <f>ROUND(I339*H339,2)</f>
        <v>0</v>
      </c>
      <c r="BL339" s="16" t="s">
        <v>219</v>
      </c>
      <c r="BM339" s="226" t="s">
        <v>546</v>
      </c>
    </row>
    <row r="340" s="13" customFormat="1">
      <c r="A340" s="13"/>
      <c r="B340" s="228"/>
      <c r="C340" s="229"/>
      <c r="D340" s="230" t="s">
        <v>145</v>
      </c>
      <c r="E340" s="231" t="s">
        <v>1</v>
      </c>
      <c r="F340" s="232" t="s">
        <v>547</v>
      </c>
      <c r="G340" s="229"/>
      <c r="H340" s="233">
        <v>270</v>
      </c>
      <c r="I340" s="234"/>
      <c r="J340" s="229"/>
      <c r="K340" s="229"/>
      <c r="L340" s="235"/>
      <c r="M340" s="236"/>
      <c r="N340" s="237"/>
      <c r="O340" s="237"/>
      <c r="P340" s="237"/>
      <c r="Q340" s="237"/>
      <c r="R340" s="237"/>
      <c r="S340" s="237"/>
      <c r="T340" s="23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9" t="s">
        <v>145</v>
      </c>
      <c r="AU340" s="239" t="s">
        <v>91</v>
      </c>
      <c r="AV340" s="13" t="s">
        <v>91</v>
      </c>
      <c r="AW340" s="13" t="s">
        <v>36</v>
      </c>
      <c r="AX340" s="13" t="s">
        <v>87</v>
      </c>
      <c r="AY340" s="239" t="s">
        <v>137</v>
      </c>
    </row>
    <row r="341" s="2" customFormat="1" ht="21.75" customHeight="1">
      <c r="A341" s="37"/>
      <c r="B341" s="38"/>
      <c r="C341" s="214" t="s">
        <v>548</v>
      </c>
      <c r="D341" s="214" t="s">
        <v>139</v>
      </c>
      <c r="E341" s="215" t="s">
        <v>549</v>
      </c>
      <c r="F341" s="216" t="s">
        <v>550</v>
      </c>
      <c r="G341" s="217" t="s">
        <v>142</v>
      </c>
      <c r="H341" s="218">
        <v>270</v>
      </c>
      <c r="I341" s="219"/>
      <c r="J341" s="220">
        <f>ROUND(I341*H341,2)</f>
        <v>0</v>
      </c>
      <c r="K341" s="221"/>
      <c r="L341" s="43"/>
      <c r="M341" s="222" t="s">
        <v>1</v>
      </c>
      <c r="N341" s="223" t="s">
        <v>47</v>
      </c>
      <c r="O341" s="90"/>
      <c r="P341" s="224">
        <f>O341*H341</f>
        <v>0</v>
      </c>
      <c r="Q341" s="224">
        <v>0.00021000000000000001</v>
      </c>
      <c r="R341" s="224">
        <f>Q341*H341</f>
        <v>0.0567</v>
      </c>
      <c r="S341" s="224">
        <v>0</v>
      </c>
      <c r="T341" s="225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6" t="s">
        <v>219</v>
      </c>
      <c r="AT341" s="226" t="s">
        <v>139</v>
      </c>
      <c r="AU341" s="226" t="s">
        <v>91</v>
      </c>
      <c r="AY341" s="16" t="s">
        <v>137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6" t="s">
        <v>87</v>
      </c>
      <c r="BK341" s="227">
        <f>ROUND(I341*H341,2)</f>
        <v>0</v>
      </c>
      <c r="BL341" s="16" t="s">
        <v>219</v>
      </c>
      <c r="BM341" s="226" t="s">
        <v>551</v>
      </c>
    </row>
    <row r="342" s="13" customFormat="1">
      <c r="A342" s="13"/>
      <c r="B342" s="228"/>
      <c r="C342" s="229"/>
      <c r="D342" s="230" t="s">
        <v>145</v>
      </c>
      <c r="E342" s="231" t="s">
        <v>1</v>
      </c>
      <c r="F342" s="232" t="s">
        <v>552</v>
      </c>
      <c r="G342" s="229"/>
      <c r="H342" s="233">
        <v>270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145</v>
      </c>
      <c r="AU342" s="239" t="s">
        <v>91</v>
      </c>
      <c r="AV342" s="13" t="s">
        <v>91</v>
      </c>
      <c r="AW342" s="13" t="s">
        <v>36</v>
      </c>
      <c r="AX342" s="13" t="s">
        <v>87</v>
      </c>
      <c r="AY342" s="239" t="s">
        <v>137</v>
      </c>
    </row>
    <row r="343" s="2" customFormat="1" ht="24.15" customHeight="1">
      <c r="A343" s="37"/>
      <c r="B343" s="38"/>
      <c r="C343" s="214" t="s">
        <v>553</v>
      </c>
      <c r="D343" s="214" t="s">
        <v>139</v>
      </c>
      <c r="E343" s="215" t="s">
        <v>554</v>
      </c>
      <c r="F343" s="216" t="s">
        <v>555</v>
      </c>
      <c r="G343" s="217" t="s">
        <v>142</v>
      </c>
      <c r="H343" s="218">
        <v>270</v>
      </c>
      <c r="I343" s="219"/>
      <c r="J343" s="220">
        <f>ROUND(I343*H343,2)</f>
        <v>0</v>
      </c>
      <c r="K343" s="221"/>
      <c r="L343" s="43"/>
      <c r="M343" s="222" t="s">
        <v>1</v>
      </c>
      <c r="N343" s="223" t="s">
        <v>47</v>
      </c>
      <c r="O343" s="90"/>
      <c r="P343" s="224">
        <f>O343*H343</f>
        <v>0</v>
      </c>
      <c r="Q343" s="224">
        <v>0.00029</v>
      </c>
      <c r="R343" s="224">
        <f>Q343*H343</f>
        <v>0.078299999999999995</v>
      </c>
      <c r="S343" s="224">
        <v>0</v>
      </c>
      <c r="T343" s="225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6" t="s">
        <v>219</v>
      </c>
      <c r="AT343" s="226" t="s">
        <v>139</v>
      </c>
      <c r="AU343" s="226" t="s">
        <v>91</v>
      </c>
      <c r="AY343" s="16" t="s">
        <v>137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6" t="s">
        <v>87</v>
      </c>
      <c r="BK343" s="227">
        <f>ROUND(I343*H343,2)</f>
        <v>0</v>
      </c>
      <c r="BL343" s="16" t="s">
        <v>219</v>
      </c>
      <c r="BM343" s="226" t="s">
        <v>556</v>
      </c>
    </row>
    <row r="344" s="12" customFormat="1" ht="25.92" customHeight="1">
      <c r="A344" s="12"/>
      <c r="B344" s="198"/>
      <c r="C344" s="199"/>
      <c r="D344" s="200" t="s">
        <v>81</v>
      </c>
      <c r="E344" s="201" t="s">
        <v>557</v>
      </c>
      <c r="F344" s="201" t="s">
        <v>558</v>
      </c>
      <c r="G344" s="199"/>
      <c r="H344" s="199"/>
      <c r="I344" s="202"/>
      <c r="J344" s="203">
        <f>BK344</f>
        <v>0</v>
      </c>
      <c r="K344" s="199"/>
      <c r="L344" s="204"/>
      <c r="M344" s="205"/>
      <c r="N344" s="206"/>
      <c r="O344" s="206"/>
      <c r="P344" s="207">
        <f>P345+P347+P349</f>
        <v>0</v>
      </c>
      <c r="Q344" s="206"/>
      <c r="R344" s="207">
        <f>R345+R347+R349</f>
        <v>0</v>
      </c>
      <c r="S344" s="206"/>
      <c r="T344" s="208">
        <f>T345+T347+T349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9" t="s">
        <v>162</v>
      </c>
      <c r="AT344" s="210" t="s">
        <v>81</v>
      </c>
      <c r="AU344" s="210" t="s">
        <v>82</v>
      </c>
      <c r="AY344" s="209" t="s">
        <v>137</v>
      </c>
      <c r="BK344" s="211">
        <f>BK345+BK347+BK349</f>
        <v>0</v>
      </c>
    </row>
    <row r="345" s="12" customFormat="1" ht="22.8" customHeight="1">
      <c r="A345" s="12"/>
      <c r="B345" s="198"/>
      <c r="C345" s="199"/>
      <c r="D345" s="200" t="s">
        <v>81</v>
      </c>
      <c r="E345" s="212" t="s">
        <v>559</v>
      </c>
      <c r="F345" s="212" t="s">
        <v>560</v>
      </c>
      <c r="G345" s="199"/>
      <c r="H345" s="199"/>
      <c r="I345" s="202"/>
      <c r="J345" s="213">
        <f>BK345</f>
        <v>0</v>
      </c>
      <c r="K345" s="199"/>
      <c r="L345" s="204"/>
      <c r="M345" s="205"/>
      <c r="N345" s="206"/>
      <c r="O345" s="206"/>
      <c r="P345" s="207">
        <f>P346</f>
        <v>0</v>
      </c>
      <c r="Q345" s="206"/>
      <c r="R345" s="207">
        <f>R346</f>
        <v>0</v>
      </c>
      <c r="S345" s="206"/>
      <c r="T345" s="208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9" t="s">
        <v>162</v>
      </c>
      <c r="AT345" s="210" t="s">
        <v>81</v>
      </c>
      <c r="AU345" s="210" t="s">
        <v>87</v>
      </c>
      <c r="AY345" s="209" t="s">
        <v>137</v>
      </c>
      <c r="BK345" s="211">
        <f>BK346</f>
        <v>0</v>
      </c>
    </row>
    <row r="346" s="2" customFormat="1" ht="16.5" customHeight="1">
      <c r="A346" s="37"/>
      <c r="B346" s="38"/>
      <c r="C346" s="214" t="s">
        <v>561</v>
      </c>
      <c r="D346" s="214" t="s">
        <v>139</v>
      </c>
      <c r="E346" s="215" t="s">
        <v>562</v>
      </c>
      <c r="F346" s="216" t="s">
        <v>560</v>
      </c>
      <c r="G346" s="217" t="s">
        <v>414</v>
      </c>
      <c r="H346" s="251"/>
      <c r="I346" s="219"/>
      <c r="J346" s="220">
        <f>ROUND(I346*H346,2)</f>
        <v>0</v>
      </c>
      <c r="K346" s="221"/>
      <c r="L346" s="43"/>
      <c r="M346" s="222" t="s">
        <v>1</v>
      </c>
      <c r="N346" s="223" t="s">
        <v>47</v>
      </c>
      <c r="O346" s="90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6" t="s">
        <v>563</v>
      </c>
      <c r="AT346" s="226" t="s">
        <v>139</v>
      </c>
      <c r="AU346" s="226" t="s">
        <v>91</v>
      </c>
      <c r="AY346" s="16" t="s">
        <v>137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6" t="s">
        <v>87</v>
      </c>
      <c r="BK346" s="227">
        <f>ROUND(I346*H346,2)</f>
        <v>0</v>
      </c>
      <c r="BL346" s="16" t="s">
        <v>563</v>
      </c>
      <c r="BM346" s="226" t="s">
        <v>564</v>
      </c>
    </row>
    <row r="347" s="12" customFormat="1" ht="22.8" customHeight="1">
      <c r="A347" s="12"/>
      <c r="B347" s="198"/>
      <c r="C347" s="199"/>
      <c r="D347" s="200" t="s">
        <v>81</v>
      </c>
      <c r="E347" s="212" t="s">
        <v>565</v>
      </c>
      <c r="F347" s="212" t="s">
        <v>566</v>
      </c>
      <c r="G347" s="199"/>
      <c r="H347" s="199"/>
      <c r="I347" s="202"/>
      <c r="J347" s="213">
        <f>BK347</f>
        <v>0</v>
      </c>
      <c r="K347" s="199"/>
      <c r="L347" s="204"/>
      <c r="M347" s="205"/>
      <c r="N347" s="206"/>
      <c r="O347" s="206"/>
      <c r="P347" s="207">
        <f>P348</f>
        <v>0</v>
      </c>
      <c r="Q347" s="206"/>
      <c r="R347" s="207">
        <f>R348</f>
        <v>0</v>
      </c>
      <c r="S347" s="206"/>
      <c r="T347" s="208">
        <f>T348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9" t="s">
        <v>162</v>
      </c>
      <c r="AT347" s="210" t="s">
        <v>81</v>
      </c>
      <c r="AU347" s="210" t="s">
        <v>87</v>
      </c>
      <c r="AY347" s="209" t="s">
        <v>137</v>
      </c>
      <c r="BK347" s="211">
        <f>BK348</f>
        <v>0</v>
      </c>
    </row>
    <row r="348" s="2" customFormat="1" ht="16.5" customHeight="1">
      <c r="A348" s="37"/>
      <c r="B348" s="38"/>
      <c r="C348" s="214" t="s">
        <v>567</v>
      </c>
      <c r="D348" s="214" t="s">
        <v>139</v>
      </c>
      <c r="E348" s="215" t="s">
        <v>568</v>
      </c>
      <c r="F348" s="216" t="s">
        <v>566</v>
      </c>
      <c r="G348" s="217" t="s">
        <v>414</v>
      </c>
      <c r="H348" s="251"/>
      <c r="I348" s="219"/>
      <c r="J348" s="220">
        <f>ROUND(I348*H348,2)</f>
        <v>0</v>
      </c>
      <c r="K348" s="221"/>
      <c r="L348" s="43"/>
      <c r="M348" s="222" t="s">
        <v>1</v>
      </c>
      <c r="N348" s="223" t="s">
        <v>47</v>
      </c>
      <c r="O348" s="90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6" t="s">
        <v>563</v>
      </c>
      <c r="AT348" s="226" t="s">
        <v>139</v>
      </c>
      <c r="AU348" s="226" t="s">
        <v>91</v>
      </c>
      <c r="AY348" s="16" t="s">
        <v>137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6" t="s">
        <v>87</v>
      </c>
      <c r="BK348" s="227">
        <f>ROUND(I348*H348,2)</f>
        <v>0</v>
      </c>
      <c r="BL348" s="16" t="s">
        <v>563</v>
      </c>
      <c r="BM348" s="226" t="s">
        <v>569</v>
      </c>
    </row>
    <row r="349" s="12" customFormat="1" ht="22.8" customHeight="1">
      <c r="A349" s="12"/>
      <c r="B349" s="198"/>
      <c r="C349" s="199"/>
      <c r="D349" s="200" t="s">
        <v>81</v>
      </c>
      <c r="E349" s="212" t="s">
        <v>570</v>
      </c>
      <c r="F349" s="212" t="s">
        <v>571</v>
      </c>
      <c r="G349" s="199"/>
      <c r="H349" s="199"/>
      <c r="I349" s="202"/>
      <c r="J349" s="213">
        <f>BK349</f>
        <v>0</v>
      </c>
      <c r="K349" s="199"/>
      <c r="L349" s="204"/>
      <c r="M349" s="205"/>
      <c r="N349" s="206"/>
      <c r="O349" s="206"/>
      <c r="P349" s="207">
        <f>P350</f>
        <v>0</v>
      </c>
      <c r="Q349" s="206"/>
      <c r="R349" s="207">
        <f>R350</f>
        <v>0</v>
      </c>
      <c r="S349" s="206"/>
      <c r="T349" s="208">
        <f>T350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9" t="s">
        <v>162</v>
      </c>
      <c r="AT349" s="210" t="s">
        <v>81</v>
      </c>
      <c r="AU349" s="210" t="s">
        <v>87</v>
      </c>
      <c r="AY349" s="209" t="s">
        <v>137</v>
      </c>
      <c r="BK349" s="211">
        <f>BK350</f>
        <v>0</v>
      </c>
    </row>
    <row r="350" s="2" customFormat="1" ht="16.5" customHeight="1">
      <c r="A350" s="37"/>
      <c r="B350" s="38"/>
      <c r="C350" s="214" t="s">
        <v>572</v>
      </c>
      <c r="D350" s="214" t="s">
        <v>139</v>
      </c>
      <c r="E350" s="215" t="s">
        <v>573</v>
      </c>
      <c r="F350" s="216" t="s">
        <v>571</v>
      </c>
      <c r="G350" s="217" t="s">
        <v>414</v>
      </c>
      <c r="H350" s="251"/>
      <c r="I350" s="219"/>
      <c r="J350" s="220">
        <f>ROUND(I350*H350,2)</f>
        <v>0</v>
      </c>
      <c r="K350" s="221"/>
      <c r="L350" s="43"/>
      <c r="M350" s="252" t="s">
        <v>1</v>
      </c>
      <c r="N350" s="253" t="s">
        <v>47</v>
      </c>
      <c r="O350" s="254"/>
      <c r="P350" s="255">
        <f>O350*H350</f>
        <v>0</v>
      </c>
      <c r="Q350" s="255">
        <v>0</v>
      </c>
      <c r="R350" s="255">
        <f>Q350*H350</f>
        <v>0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6" t="s">
        <v>563</v>
      </c>
      <c r="AT350" s="226" t="s">
        <v>139</v>
      </c>
      <c r="AU350" s="226" t="s">
        <v>91</v>
      </c>
      <c r="AY350" s="16" t="s">
        <v>137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6" t="s">
        <v>87</v>
      </c>
      <c r="BK350" s="227">
        <f>ROUND(I350*H350,2)</f>
        <v>0</v>
      </c>
      <c r="BL350" s="16" t="s">
        <v>563</v>
      </c>
      <c r="BM350" s="226" t="s">
        <v>574</v>
      </c>
    </row>
    <row r="351" s="2" customFormat="1" ht="6.96" customHeight="1">
      <c r="A351" s="37"/>
      <c r="B351" s="65"/>
      <c r="C351" s="66"/>
      <c r="D351" s="66"/>
      <c r="E351" s="66"/>
      <c r="F351" s="66"/>
      <c r="G351" s="66"/>
      <c r="H351" s="66"/>
      <c r="I351" s="66"/>
      <c r="J351" s="66"/>
      <c r="K351" s="66"/>
      <c r="L351" s="43"/>
      <c r="M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</row>
  </sheetData>
  <sheetProtection sheet="1" autoFilter="0" formatColumns="0" formatRows="0" objects="1" scenarios="1" spinCount="100000" saltValue="J6MOh/+9Qk1ub40barTd33Fy6Fmp2r6OfT3LMu07lvl5wqVQMm9MfXK4BNE95Tw7FGRJe84FQf/rpkj4DfgWCg==" hashValue="clkctduz8UVDLdGByUeTp+s5PxRN9uIHBKbhMmH/k1HlpKegb2ro7fY5HQ9uIpy9nfDu6LVcrkpcbIYJqjuC/A==" algorithmName="SHA-512" password="CC35"/>
  <autoFilter ref="C134:K350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Malec</dc:creator>
  <cp:lastModifiedBy>Jiří Malec</cp:lastModifiedBy>
  <dcterms:created xsi:type="dcterms:W3CDTF">2024-04-10T07:12:38Z</dcterms:created>
  <dcterms:modified xsi:type="dcterms:W3CDTF">2024-04-10T07:12:43Z</dcterms:modified>
</cp:coreProperties>
</file>