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selska.stepanka\AppData\Local\Microsoft\Windows\INetCache\Content.Outlook\3NVJQJJY\"/>
    </mc:Choice>
  </mc:AlternateContent>
  <bookViews>
    <workbookView xWindow="945" yWindow="0" windowWidth="27855" windowHeight="12285"/>
  </bookViews>
  <sheets>
    <sheet name="Rekapitulace stavby" sheetId="1" r:id="rId1"/>
    <sheet name="01 - Hřiště H01" sheetId="2" r:id="rId2"/>
    <sheet name="02 - Hřiště H02" sheetId="3" r:id="rId3"/>
    <sheet name="03 - Hřiště H03" sheetId="4" r:id="rId4"/>
    <sheet name="04 - Oplocení, zpevněné p..." sheetId="5" r:id="rId5"/>
    <sheet name="VRN - Vedlejší rozpočtové..." sheetId="6" r:id="rId6"/>
    <sheet name="Pokyny pro vyplnění" sheetId="7" r:id="rId7"/>
  </sheets>
  <definedNames>
    <definedName name="_xlnm._FilterDatabase" localSheetId="1" hidden="1">'01 - Hřiště H01'!$C$88:$K$345</definedName>
    <definedName name="_xlnm._FilterDatabase" localSheetId="2" hidden="1">'02 - Hřiště H02'!$C$88:$K$368</definedName>
    <definedName name="_xlnm._FilterDatabase" localSheetId="3" hidden="1">'03 - Hřiště H03'!$C$88:$K$367</definedName>
    <definedName name="_xlnm._FilterDatabase" localSheetId="4" hidden="1">'04 - Oplocení, zpevněné p...'!$C$88:$K$379</definedName>
    <definedName name="_xlnm._FilterDatabase" localSheetId="5" hidden="1">'VRN - Vedlejší rozpočtové...'!$C$85:$K$115</definedName>
    <definedName name="_xlnm.Print_Titles" localSheetId="1">'01 - Hřiště H01'!$88:$88</definedName>
    <definedName name="_xlnm.Print_Titles" localSheetId="2">'02 - Hřiště H02'!$88:$88</definedName>
    <definedName name="_xlnm.Print_Titles" localSheetId="3">'03 - Hřiště H03'!$88:$88</definedName>
    <definedName name="_xlnm.Print_Titles" localSheetId="4">'04 - Oplocení, zpevněné p...'!$88:$88</definedName>
    <definedName name="_xlnm.Print_Titles" localSheetId="0">'Rekapitulace stavby'!$52:$52</definedName>
    <definedName name="_xlnm.Print_Titles" localSheetId="5">'VRN - Vedlejší rozpočtové...'!$85:$85</definedName>
    <definedName name="_xlnm.Print_Area" localSheetId="1">'01 - Hřiště H01'!$C$4:$J$39,'01 - Hřiště H01'!$C$45:$J$70,'01 - Hřiště H01'!$C$76:$K$345</definedName>
    <definedName name="_xlnm.Print_Area" localSheetId="2">'02 - Hřiště H02'!$C$4:$J$39,'02 - Hřiště H02'!$C$45:$J$70,'02 - Hřiště H02'!$C$76:$K$368</definedName>
    <definedName name="_xlnm.Print_Area" localSheetId="3">'03 - Hřiště H03'!$C$4:$J$39,'03 - Hřiště H03'!$C$45:$J$70,'03 - Hřiště H03'!$C$76:$K$367</definedName>
    <definedName name="_xlnm.Print_Area" localSheetId="4">'04 - Oplocení, zpevněné p...'!$C$4:$J$39,'04 - Oplocení, zpevněné p...'!$C$45:$J$70,'04 - Oplocení, zpevněné p...'!$C$76:$K$379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  <definedName name="_xlnm.Print_Area" localSheetId="5">'VRN - Vedlejší rozpočtové...'!$C$4:$J$39,'VRN - Vedlejší rozpočtové...'!$C$45:$J$67,'VRN - Vedlejší rozpočtové...'!$C$73:$K$115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59" i="1" s="1"/>
  <c r="J35" i="6"/>
  <c r="AX59" i="1"/>
  <c r="BI114" i="6"/>
  <c r="BH114" i="6"/>
  <c r="BG114" i="6"/>
  <c r="BF114" i="6"/>
  <c r="T114" i="6"/>
  <c r="T113" i="6" s="1"/>
  <c r="R114" i="6"/>
  <c r="R113" i="6" s="1"/>
  <c r="P114" i="6"/>
  <c r="P113" i="6" s="1"/>
  <c r="BI111" i="6"/>
  <c r="BH111" i="6"/>
  <c r="BG111" i="6"/>
  <c r="BF111" i="6"/>
  <c r="T111" i="6"/>
  <c r="T110" i="6" s="1"/>
  <c r="R111" i="6"/>
  <c r="R110" i="6" s="1"/>
  <c r="P111" i="6"/>
  <c r="P110" i="6" s="1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6" i="6"/>
  <c r="BH96" i="6"/>
  <c r="BG96" i="6"/>
  <c r="BF96" i="6"/>
  <c r="T96" i="6"/>
  <c r="T95" i="6"/>
  <c r="R96" i="6"/>
  <c r="R95" i="6"/>
  <c r="P96" i="6"/>
  <c r="P95" i="6"/>
  <c r="BI93" i="6"/>
  <c r="BH93" i="6"/>
  <c r="BG93" i="6"/>
  <c r="BF93" i="6"/>
  <c r="T93" i="6"/>
  <c r="R93" i="6"/>
  <c r="P93" i="6"/>
  <c r="BI91" i="6"/>
  <c r="BH91" i="6"/>
  <c r="BG91" i="6"/>
  <c r="BF91" i="6"/>
  <c r="T91" i="6"/>
  <c r="R91" i="6"/>
  <c r="P91" i="6"/>
  <c r="BI89" i="6"/>
  <c r="BH89" i="6"/>
  <c r="BG89" i="6"/>
  <c r="BF89" i="6"/>
  <c r="T89" i="6"/>
  <c r="R89" i="6"/>
  <c r="P89" i="6"/>
  <c r="J83" i="6"/>
  <c r="J82" i="6"/>
  <c r="F82" i="6"/>
  <c r="F80" i="6"/>
  <c r="E78" i="6"/>
  <c r="J55" i="6"/>
  <c r="J54" i="6"/>
  <c r="F54" i="6"/>
  <c r="F52" i="6"/>
  <c r="E50" i="6"/>
  <c r="J18" i="6"/>
  <c r="E18" i="6"/>
  <c r="F83" i="6" s="1"/>
  <c r="J17" i="6"/>
  <c r="J12" i="6"/>
  <c r="J80" i="6"/>
  <c r="E7" i="6"/>
  <c r="E48" i="6" s="1"/>
  <c r="J37" i="5"/>
  <c r="J36" i="5"/>
  <c r="AY58" i="1" s="1"/>
  <c r="J35" i="5"/>
  <c r="AX58" i="1"/>
  <c r="BI372" i="5"/>
  <c r="BH372" i="5"/>
  <c r="BG372" i="5"/>
  <c r="BF372" i="5"/>
  <c r="T372" i="5"/>
  <c r="R372" i="5"/>
  <c r="P372" i="5"/>
  <c r="BI364" i="5"/>
  <c r="BH364" i="5"/>
  <c r="BG364" i="5"/>
  <c r="BF364" i="5"/>
  <c r="T364" i="5"/>
  <c r="R364" i="5"/>
  <c r="P364" i="5"/>
  <c r="BI356" i="5"/>
  <c r="BH356" i="5"/>
  <c r="BG356" i="5"/>
  <c r="BF356" i="5"/>
  <c r="T356" i="5"/>
  <c r="R356" i="5"/>
  <c r="P356" i="5"/>
  <c r="BI348" i="5"/>
  <c r="BH348" i="5"/>
  <c r="BG348" i="5"/>
  <c r="BF348" i="5"/>
  <c r="T348" i="5"/>
  <c r="R348" i="5"/>
  <c r="P348" i="5"/>
  <c r="BI340" i="5"/>
  <c r="BH340" i="5"/>
  <c r="BG340" i="5"/>
  <c r="BF340" i="5"/>
  <c r="T340" i="5"/>
  <c r="R340" i="5"/>
  <c r="P340" i="5"/>
  <c r="BI337" i="5"/>
  <c r="BH337" i="5"/>
  <c r="BG337" i="5"/>
  <c r="BF337" i="5"/>
  <c r="T337" i="5"/>
  <c r="R337" i="5"/>
  <c r="P337" i="5"/>
  <c r="BI331" i="5"/>
  <c r="BH331" i="5"/>
  <c r="BG331" i="5"/>
  <c r="BF331" i="5"/>
  <c r="T331" i="5"/>
  <c r="R331" i="5"/>
  <c r="P331" i="5"/>
  <c r="BI325" i="5"/>
  <c r="BH325" i="5"/>
  <c r="BG325" i="5"/>
  <c r="BF325" i="5"/>
  <c r="T325" i="5"/>
  <c r="R325" i="5"/>
  <c r="P325" i="5"/>
  <c r="BI319" i="5"/>
  <c r="BH319" i="5"/>
  <c r="BG319" i="5"/>
  <c r="BF319" i="5"/>
  <c r="T319" i="5"/>
  <c r="R319" i="5"/>
  <c r="P319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0" i="5"/>
  <c r="BH300" i="5"/>
  <c r="BG300" i="5"/>
  <c r="BF300" i="5"/>
  <c r="T300" i="5"/>
  <c r="R300" i="5"/>
  <c r="P300" i="5"/>
  <c r="BI296" i="5"/>
  <c r="BH296" i="5"/>
  <c r="BG296" i="5"/>
  <c r="BF296" i="5"/>
  <c r="T296" i="5"/>
  <c r="R296" i="5"/>
  <c r="P296" i="5"/>
  <c r="BI289" i="5"/>
  <c r="BH289" i="5"/>
  <c r="BG289" i="5"/>
  <c r="BF289" i="5"/>
  <c r="T289" i="5"/>
  <c r="R289" i="5"/>
  <c r="P289" i="5"/>
  <c r="BI283" i="5"/>
  <c r="BH283" i="5"/>
  <c r="BG283" i="5"/>
  <c r="BF283" i="5"/>
  <c r="T283" i="5"/>
  <c r="R283" i="5"/>
  <c r="P283" i="5"/>
  <c r="BI277" i="5"/>
  <c r="BH277" i="5"/>
  <c r="BG277" i="5"/>
  <c r="BF277" i="5"/>
  <c r="T277" i="5"/>
  <c r="R277" i="5"/>
  <c r="P277" i="5"/>
  <c r="BI271" i="5"/>
  <c r="BH271" i="5"/>
  <c r="BG271" i="5"/>
  <c r="BF271" i="5"/>
  <c r="T271" i="5"/>
  <c r="R271" i="5"/>
  <c r="P271" i="5"/>
  <c r="BI265" i="5"/>
  <c r="BH265" i="5"/>
  <c r="BG265" i="5"/>
  <c r="BF265" i="5"/>
  <c r="T265" i="5"/>
  <c r="R265" i="5"/>
  <c r="P265" i="5"/>
  <c r="BI260" i="5"/>
  <c r="BH260" i="5"/>
  <c r="BG260" i="5"/>
  <c r="BF260" i="5"/>
  <c r="T260" i="5"/>
  <c r="R260" i="5"/>
  <c r="P260" i="5"/>
  <c r="BI255" i="5"/>
  <c r="BH255" i="5"/>
  <c r="BG255" i="5"/>
  <c r="BF255" i="5"/>
  <c r="T255" i="5"/>
  <c r="R255" i="5"/>
  <c r="P255" i="5"/>
  <c r="BI250" i="5"/>
  <c r="BH250" i="5"/>
  <c r="BG250" i="5"/>
  <c r="BF250" i="5"/>
  <c r="T250" i="5"/>
  <c r="R250" i="5"/>
  <c r="P250" i="5"/>
  <c r="BI240" i="5"/>
  <c r="BH240" i="5"/>
  <c r="BG240" i="5"/>
  <c r="BF240" i="5"/>
  <c r="T240" i="5"/>
  <c r="R240" i="5"/>
  <c r="P240" i="5"/>
  <c r="BI233" i="5"/>
  <c r="BH233" i="5"/>
  <c r="BG233" i="5"/>
  <c r="BF233" i="5"/>
  <c r="T233" i="5"/>
  <c r="R233" i="5"/>
  <c r="P233" i="5"/>
  <c r="BI226" i="5"/>
  <c r="BH226" i="5"/>
  <c r="BG226" i="5"/>
  <c r="BF226" i="5"/>
  <c r="T226" i="5"/>
  <c r="R226" i="5"/>
  <c r="P226" i="5"/>
  <c r="BI221" i="5"/>
  <c r="BH221" i="5"/>
  <c r="BG221" i="5"/>
  <c r="BF221" i="5"/>
  <c r="T221" i="5"/>
  <c r="R221" i="5"/>
  <c r="P221" i="5"/>
  <c r="BI216" i="5"/>
  <c r="BH216" i="5"/>
  <c r="BG216" i="5"/>
  <c r="BF216" i="5"/>
  <c r="T216" i="5"/>
  <c r="R216" i="5"/>
  <c r="P216" i="5"/>
  <c r="BI208" i="5"/>
  <c r="BH208" i="5"/>
  <c r="BG208" i="5"/>
  <c r="BF208" i="5"/>
  <c r="T208" i="5"/>
  <c r="R208" i="5"/>
  <c r="P208" i="5"/>
  <c r="BI200" i="5"/>
  <c r="BH200" i="5"/>
  <c r="BG200" i="5"/>
  <c r="BF200" i="5"/>
  <c r="T200" i="5"/>
  <c r="R200" i="5"/>
  <c r="P200" i="5"/>
  <c r="BI194" i="5"/>
  <c r="BH194" i="5"/>
  <c r="BG194" i="5"/>
  <c r="BF194" i="5"/>
  <c r="T194" i="5"/>
  <c r="R194" i="5"/>
  <c r="P194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79" i="5"/>
  <c r="BH179" i="5"/>
  <c r="BG179" i="5"/>
  <c r="BF179" i="5"/>
  <c r="T179" i="5"/>
  <c r="R179" i="5"/>
  <c r="P179" i="5"/>
  <c r="BI174" i="5"/>
  <c r="BH174" i="5"/>
  <c r="BG174" i="5"/>
  <c r="BF174" i="5"/>
  <c r="T174" i="5"/>
  <c r="R174" i="5"/>
  <c r="P174" i="5"/>
  <c r="BI169" i="5"/>
  <c r="BH169" i="5"/>
  <c r="BG169" i="5"/>
  <c r="BF169" i="5"/>
  <c r="T169" i="5"/>
  <c r="R169" i="5"/>
  <c r="P169" i="5"/>
  <c r="BI164" i="5"/>
  <c r="BH164" i="5"/>
  <c r="BG164" i="5"/>
  <c r="BF164" i="5"/>
  <c r="T164" i="5"/>
  <c r="R164" i="5"/>
  <c r="P164" i="5"/>
  <c r="BI159" i="5"/>
  <c r="BH159" i="5"/>
  <c r="BG159" i="5"/>
  <c r="BF159" i="5"/>
  <c r="T159" i="5"/>
  <c r="R159" i="5"/>
  <c r="P159" i="5"/>
  <c r="BI154" i="5"/>
  <c r="BH154" i="5"/>
  <c r="BG154" i="5"/>
  <c r="BF154" i="5"/>
  <c r="T154" i="5"/>
  <c r="R154" i="5"/>
  <c r="P154" i="5"/>
  <c r="BI149" i="5"/>
  <c r="BH149" i="5"/>
  <c r="BG149" i="5"/>
  <c r="BF149" i="5"/>
  <c r="T149" i="5"/>
  <c r="R149" i="5"/>
  <c r="P149" i="5"/>
  <c r="BI144" i="5"/>
  <c r="BH144" i="5"/>
  <c r="BG144" i="5"/>
  <c r="BF144" i="5"/>
  <c r="T144" i="5"/>
  <c r="R144" i="5"/>
  <c r="P144" i="5"/>
  <c r="BI138" i="5"/>
  <c r="BH138" i="5"/>
  <c r="BG138" i="5"/>
  <c r="BF138" i="5"/>
  <c r="T138" i="5"/>
  <c r="R138" i="5"/>
  <c r="P138" i="5"/>
  <c r="BI132" i="5"/>
  <c r="BH132" i="5"/>
  <c r="BG132" i="5"/>
  <c r="BF132" i="5"/>
  <c r="T132" i="5"/>
  <c r="R132" i="5"/>
  <c r="P132" i="5"/>
  <c r="BI125" i="5"/>
  <c r="BH125" i="5"/>
  <c r="BG125" i="5"/>
  <c r="BF125" i="5"/>
  <c r="T125" i="5"/>
  <c r="R125" i="5"/>
  <c r="P125" i="5"/>
  <c r="BI118" i="5"/>
  <c r="BH118" i="5"/>
  <c r="BG118" i="5"/>
  <c r="BF118" i="5"/>
  <c r="T118" i="5"/>
  <c r="R118" i="5"/>
  <c r="P118" i="5"/>
  <c r="BI112" i="5"/>
  <c r="BH112" i="5"/>
  <c r="BG112" i="5"/>
  <c r="BF112" i="5"/>
  <c r="T112" i="5"/>
  <c r="R112" i="5"/>
  <c r="P112" i="5"/>
  <c r="BI106" i="5"/>
  <c r="BH106" i="5"/>
  <c r="BG106" i="5"/>
  <c r="BF106" i="5"/>
  <c r="T106" i="5"/>
  <c r="R106" i="5"/>
  <c r="P106" i="5"/>
  <c r="BI100" i="5"/>
  <c r="BH100" i="5"/>
  <c r="BG100" i="5"/>
  <c r="BF100" i="5"/>
  <c r="T100" i="5"/>
  <c r="R100" i="5"/>
  <c r="P100" i="5"/>
  <c r="BI92" i="5"/>
  <c r="BH92" i="5"/>
  <c r="BG92" i="5"/>
  <c r="BF92" i="5"/>
  <c r="T92" i="5"/>
  <c r="R92" i="5"/>
  <c r="P92" i="5"/>
  <c r="J86" i="5"/>
  <c r="J85" i="5"/>
  <c r="F85" i="5"/>
  <c r="F83" i="5"/>
  <c r="E81" i="5"/>
  <c r="J55" i="5"/>
  <c r="J54" i="5"/>
  <c r="F54" i="5"/>
  <c r="F52" i="5"/>
  <c r="E50" i="5"/>
  <c r="J18" i="5"/>
  <c r="E18" i="5"/>
  <c r="F86" i="5" s="1"/>
  <c r="J17" i="5"/>
  <c r="J12" i="5"/>
  <c r="J83" i="5" s="1"/>
  <c r="E7" i="5"/>
  <c r="E79" i="5" s="1"/>
  <c r="J37" i="4"/>
  <c r="J36" i="4"/>
  <c r="AY57" i="1"/>
  <c r="J35" i="4"/>
  <c r="AX57" i="1"/>
  <c r="BI359" i="4"/>
  <c r="BH359" i="4"/>
  <c r="BG359" i="4"/>
  <c r="BF359" i="4"/>
  <c r="T359" i="4"/>
  <c r="R359" i="4"/>
  <c r="P359" i="4"/>
  <c r="BI350" i="4"/>
  <c r="BH350" i="4"/>
  <c r="BG350" i="4"/>
  <c r="BF350" i="4"/>
  <c r="T350" i="4"/>
  <c r="R350" i="4"/>
  <c r="P350" i="4"/>
  <c r="BI342" i="4"/>
  <c r="BH342" i="4"/>
  <c r="BG342" i="4"/>
  <c r="BF342" i="4"/>
  <c r="T342" i="4"/>
  <c r="R342" i="4"/>
  <c r="P342" i="4"/>
  <c r="BI334" i="4"/>
  <c r="BH334" i="4"/>
  <c r="BG334" i="4"/>
  <c r="BF334" i="4"/>
  <c r="T334" i="4"/>
  <c r="R334" i="4"/>
  <c r="P334" i="4"/>
  <c r="BI326" i="4"/>
  <c r="BH326" i="4"/>
  <c r="BG326" i="4"/>
  <c r="BF326" i="4"/>
  <c r="T326" i="4"/>
  <c r="R326" i="4"/>
  <c r="P326" i="4"/>
  <c r="BI322" i="4"/>
  <c r="BH322" i="4"/>
  <c r="BG322" i="4"/>
  <c r="BF322" i="4"/>
  <c r="T322" i="4"/>
  <c r="R322" i="4"/>
  <c r="P322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08" i="4"/>
  <c r="BH308" i="4"/>
  <c r="BG308" i="4"/>
  <c r="BF308" i="4"/>
  <c r="T308" i="4"/>
  <c r="R308" i="4"/>
  <c r="P308" i="4"/>
  <c r="BI304" i="4"/>
  <c r="BH304" i="4"/>
  <c r="BG304" i="4"/>
  <c r="BF304" i="4"/>
  <c r="T304" i="4"/>
  <c r="R304" i="4"/>
  <c r="P304" i="4"/>
  <c r="BI299" i="4"/>
  <c r="BH299" i="4"/>
  <c r="BG299" i="4"/>
  <c r="BF299" i="4"/>
  <c r="T299" i="4"/>
  <c r="R299" i="4"/>
  <c r="P299" i="4"/>
  <c r="BI295" i="4"/>
  <c r="BH295" i="4"/>
  <c r="BG295" i="4"/>
  <c r="BF295" i="4"/>
  <c r="T295" i="4"/>
  <c r="R295" i="4"/>
  <c r="P295" i="4"/>
  <c r="BI289" i="4"/>
  <c r="BH289" i="4"/>
  <c r="BG289" i="4"/>
  <c r="BF289" i="4"/>
  <c r="T289" i="4"/>
  <c r="R289" i="4"/>
  <c r="P289" i="4"/>
  <c r="BI284" i="4"/>
  <c r="BH284" i="4"/>
  <c r="BG284" i="4"/>
  <c r="BF284" i="4"/>
  <c r="T284" i="4"/>
  <c r="R284" i="4"/>
  <c r="P284" i="4"/>
  <c r="BI280" i="4"/>
  <c r="BH280" i="4"/>
  <c r="BG280" i="4"/>
  <c r="BF280" i="4"/>
  <c r="T280" i="4"/>
  <c r="R280" i="4"/>
  <c r="P280" i="4"/>
  <c r="BI275" i="4"/>
  <c r="BH275" i="4"/>
  <c r="BG275" i="4"/>
  <c r="BF275" i="4"/>
  <c r="T275" i="4"/>
  <c r="R275" i="4"/>
  <c r="P275" i="4"/>
  <c r="BI270" i="4"/>
  <c r="BH270" i="4"/>
  <c r="BG270" i="4"/>
  <c r="BF270" i="4"/>
  <c r="T270" i="4"/>
  <c r="R270" i="4"/>
  <c r="P270" i="4"/>
  <c r="BI267" i="4"/>
  <c r="BH267" i="4"/>
  <c r="BG267" i="4"/>
  <c r="BF267" i="4"/>
  <c r="T267" i="4"/>
  <c r="R267" i="4"/>
  <c r="P267" i="4"/>
  <c r="BI262" i="4"/>
  <c r="BH262" i="4"/>
  <c r="BG262" i="4"/>
  <c r="BF262" i="4"/>
  <c r="T262" i="4"/>
  <c r="R262" i="4"/>
  <c r="P262" i="4"/>
  <c r="BI257" i="4"/>
  <c r="BH257" i="4"/>
  <c r="BG257" i="4"/>
  <c r="BF257" i="4"/>
  <c r="T257" i="4"/>
  <c r="R257" i="4"/>
  <c r="P257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3" i="4"/>
  <c r="BH233" i="4"/>
  <c r="BG233" i="4"/>
  <c r="BF233" i="4"/>
  <c r="T233" i="4"/>
  <c r="R233" i="4"/>
  <c r="P233" i="4"/>
  <c r="BI228" i="4"/>
  <c r="BH228" i="4"/>
  <c r="BG228" i="4"/>
  <c r="BF228" i="4"/>
  <c r="T228" i="4"/>
  <c r="R228" i="4"/>
  <c r="P228" i="4"/>
  <c r="BI222" i="4"/>
  <c r="BH222" i="4"/>
  <c r="BG222" i="4"/>
  <c r="BF222" i="4"/>
  <c r="T222" i="4"/>
  <c r="R222" i="4"/>
  <c r="P222" i="4"/>
  <c r="BI216" i="4"/>
  <c r="BH216" i="4"/>
  <c r="BG216" i="4"/>
  <c r="BF216" i="4"/>
  <c r="T216" i="4"/>
  <c r="R216" i="4"/>
  <c r="P216" i="4"/>
  <c r="BI210" i="4"/>
  <c r="BH210" i="4"/>
  <c r="BG210" i="4"/>
  <c r="BF210" i="4"/>
  <c r="T210" i="4"/>
  <c r="R210" i="4"/>
  <c r="P210" i="4"/>
  <c r="BI204" i="4"/>
  <c r="BH204" i="4"/>
  <c r="BG204" i="4"/>
  <c r="BF204" i="4"/>
  <c r="T204" i="4"/>
  <c r="R204" i="4"/>
  <c r="P204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76" i="4"/>
  <c r="BH176" i="4"/>
  <c r="BG176" i="4"/>
  <c r="BF176" i="4"/>
  <c r="T176" i="4"/>
  <c r="R176" i="4"/>
  <c r="P176" i="4"/>
  <c r="BI170" i="4"/>
  <c r="BH170" i="4"/>
  <c r="BG170" i="4"/>
  <c r="BF170" i="4"/>
  <c r="T170" i="4"/>
  <c r="R170" i="4"/>
  <c r="P170" i="4"/>
  <c r="BI164" i="4"/>
  <c r="BH164" i="4"/>
  <c r="BG164" i="4"/>
  <c r="BF164" i="4"/>
  <c r="T164" i="4"/>
  <c r="R164" i="4"/>
  <c r="P164" i="4"/>
  <c r="BI154" i="4"/>
  <c r="BH154" i="4"/>
  <c r="BG154" i="4"/>
  <c r="BF154" i="4"/>
  <c r="T154" i="4"/>
  <c r="R154" i="4"/>
  <c r="P154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R143" i="4"/>
  <c r="P143" i="4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R133" i="4"/>
  <c r="P133" i="4"/>
  <c r="BI128" i="4"/>
  <c r="BH128" i="4"/>
  <c r="BG128" i="4"/>
  <c r="BF128" i="4"/>
  <c r="T128" i="4"/>
  <c r="R128" i="4"/>
  <c r="P128" i="4"/>
  <c r="BI122" i="4"/>
  <c r="BH122" i="4"/>
  <c r="BG122" i="4"/>
  <c r="BF122" i="4"/>
  <c r="T122" i="4"/>
  <c r="R122" i="4"/>
  <c r="P122" i="4"/>
  <c r="BI116" i="4"/>
  <c r="BH116" i="4"/>
  <c r="BG116" i="4"/>
  <c r="BF116" i="4"/>
  <c r="T116" i="4"/>
  <c r="R116" i="4"/>
  <c r="P116" i="4"/>
  <c r="BI110" i="4"/>
  <c r="BH110" i="4"/>
  <c r="BG110" i="4"/>
  <c r="BF110" i="4"/>
  <c r="T110" i="4"/>
  <c r="R110" i="4"/>
  <c r="P110" i="4"/>
  <c r="BI103" i="4"/>
  <c r="BH103" i="4"/>
  <c r="BG103" i="4"/>
  <c r="BF103" i="4"/>
  <c r="T103" i="4"/>
  <c r="R103" i="4"/>
  <c r="P103" i="4"/>
  <c r="BI97" i="4"/>
  <c r="BH97" i="4"/>
  <c r="BG97" i="4"/>
  <c r="BF97" i="4"/>
  <c r="T97" i="4"/>
  <c r="R97" i="4"/>
  <c r="P97" i="4"/>
  <c r="BI92" i="4"/>
  <c r="BH92" i="4"/>
  <c r="BG92" i="4"/>
  <c r="BF92" i="4"/>
  <c r="T92" i="4"/>
  <c r="R92" i="4"/>
  <c r="P92" i="4"/>
  <c r="J86" i="4"/>
  <c r="J85" i="4"/>
  <c r="F85" i="4"/>
  <c r="F83" i="4"/>
  <c r="E81" i="4"/>
  <c r="J55" i="4"/>
  <c r="J54" i="4"/>
  <c r="F54" i="4"/>
  <c r="F52" i="4"/>
  <c r="E50" i="4"/>
  <c r="J18" i="4"/>
  <c r="E18" i="4"/>
  <c r="F86" i="4" s="1"/>
  <c r="J17" i="4"/>
  <c r="J12" i="4"/>
  <c r="J83" i="4"/>
  <c r="E7" i="4"/>
  <c r="E48" i="4" s="1"/>
  <c r="J37" i="3"/>
  <c r="J36" i="3"/>
  <c r="AY56" i="1" s="1"/>
  <c r="J35" i="3"/>
  <c r="AX56" i="1"/>
  <c r="BI363" i="3"/>
  <c r="BH363" i="3"/>
  <c r="BG363" i="3"/>
  <c r="BF363" i="3"/>
  <c r="T363" i="3"/>
  <c r="R363" i="3"/>
  <c r="P363" i="3"/>
  <c r="BI357" i="3"/>
  <c r="BH357" i="3"/>
  <c r="BG357" i="3"/>
  <c r="BF357" i="3"/>
  <c r="T357" i="3"/>
  <c r="R357" i="3"/>
  <c r="P357" i="3"/>
  <c r="BI352" i="3"/>
  <c r="BH352" i="3"/>
  <c r="BG352" i="3"/>
  <c r="BF352" i="3"/>
  <c r="T352" i="3"/>
  <c r="R352" i="3"/>
  <c r="P352" i="3"/>
  <c r="BI347" i="3"/>
  <c r="BH347" i="3"/>
  <c r="BG347" i="3"/>
  <c r="BF347" i="3"/>
  <c r="T347" i="3"/>
  <c r="R347" i="3"/>
  <c r="P347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5" i="3"/>
  <c r="BH315" i="3"/>
  <c r="BG315" i="3"/>
  <c r="BF315" i="3"/>
  <c r="T315" i="3"/>
  <c r="R315" i="3"/>
  <c r="P315" i="3"/>
  <c r="BI311" i="3"/>
  <c r="BH311" i="3"/>
  <c r="BG311" i="3"/>
  <c r="BF311" i="3"/>
  <c r="T311" i="3"/>
  <c r="R311" i="3"/>
  <c r="P311" i="3"/>
  <c r="BI305" i="3"/>
  <c r="BH305" i="3"/>
  <c r="BG305" i="3"/>
  <c r="BF305" i="3"/>
  <c r="T305" i="3"/>
  <c r="R305" i="3"/>
  <c r="P305" i="3"/>
  <c r="BI300" i="3"/>
  <c r="BH300" i="3"/>
  <c r="BG300" i="3"/>
  <c r="BF300" i="3"/>
  <c r="T300" i="3"/>
  <c r="R300" i="3"/>
  <c r="P300" i="3"/>
  <c r="BI296" i="3"/>
  <c r="BH296" i="3"/>
  <c r="BG296" i="3"/>
  <c r="BF296" i="3"/>
  <c r="T296" i="3"/>
  <c r="R296" i="3"/>
  <c r="P296" i="3"/>
  <c r="BI291" i="3"/>
  <c r="BH291" i="3"/>
  <c r="BG291" i="3"/>
  <c r="BF291" i="3"/>
  <c r="T291" i="3"/>
  <c r="R291" i="3"/>
  <c r="P291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78" i="3"/>
  <c r="BH278" i="3"/>
  <c r="BG278" i="3"/>
  <c r="BF278" i="3"/>
  <c r="T278" i="3"/>
  <c r="R278" i="3"/>
  <c r="P278" i="3"/>
  <c r="BI273" i="3"/>
  <c r="BH273" i="3"/>
  <c r="BG273" i="3"/>
  <c r="BF273" i="3"/>
  <c r="T273" i="3"/>
  <c r="R273" i="3"/>
  <c r="P273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48" i="3"/>
  <c r="BH248" i="3"/>
  <c r="BG248" i="3"/>
  <c r="BF248" i="3"/>
  <c r="T248" i="3"/>
  <c r="R248" i="3"/>
  <c r="P248" i="3"/>
  <c r="BI242" i="3"/>
  <c r="BH242" i="3"/>
  <c r="BG242" i="3"/>
  <c r="BF242" i="3"/>
  <c r="T242" i="3"/>
  <c r="R242" i="3"/>
  <c r="P242" i="3"/>
  <c r="BI237" i="3"/>
  <c r="BH237" i="3"/>
  <c r="BG237" i="3"/>
  <c r="BF237" i="3"/>
  <c r="T237" i="3"/>
  <c r="R237" i="3"/>
  <c r="P237" i="3"/>
  <c r="BI231" i="3"/>
  <c r="BH231" i="3"/>
  <c r="BG231" i="3"/>
  <c r="BF231" i="3"/>
  <c r="T231" i="3"/>
  <c r="R231" i="3"/>
  <c r="P231" i="3"/>
  <c r="BI225" i="3"/>
  <c r="BH225" i="3"/>
  <c r="BG225" i="3"/>
  <c r="BF225" i="3"/>
  <c r="T225" i="3"/>
  <c r="R225" i="3"/>
  <c r="P225" i="3"/>
  <c r="BI219" i="3"/>
  <c r="BH219" i="3"/>
  <c r="BG219" i="3"/>
  <c r="BF219" i="3"/>
  <c r="T219" i="3"/>
  <c r="R219" i="3"/>
  <c r="P219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76" i="3"/>
  <c r="BH176" i="3"/>
  <c r="BG176" i="3"/>
  <c r="BF176" i="3"/>
  <c r="T176" i="3"/>
  <c r="R176" i="3"/>
  <c r="P176" i="3"/>
  <c r="BI170" i="3"/>
  <c r="BH170" i="3"/>
  <c r="BG170" i="3"/>
  <c r="BF170" i="3"/>
  <c r="T170" i="3"/>
  <c r="R170" i="3"/>
  <c r="P170" i="3"/>
  <c r="BI164" i="3"/>
  <c r="BH164" i="3"/>
  <c r="BG164" i="3"/>
  <c r="BF164" i="3"/>
  <c r="T164" i="3"/>
  <c r="R164" i="3"/>
  <c r="P164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2" i="3"/>
  <c r="BH122" i="3"/>
  <c r="BG122" i="3"/>
  <c r="BF122" i="3"/>
  <c r="T122" i="3"/>
  <c r="R122" i="3"/>
  <c r="P122" i="3"/>
  <c r="BI116" i="3"/>
  <c r="BH116" i="3"/>
  <c r="BG116" i="3"/>
  <c r="BF116" i="3"/>
  <c r="T116" i="3"/>
  <c r="R116" i="3"/>
  <c r="P116" i="3"/>
  <c r="BI110" i="3"/>
  <c r="BH110" i="3"/>
  <c r="BG110" i="3"/>
  <c r="BF110" i="3"/>
  <c r="T110" i="3"/>
  <c r="R110" i="3"/>
  <c r="P110" i="3"/>
  <c r="BI103" i="3"/>
  <c r="BH103" i="3"/>
  <c r="BG103" i="3"/>
  <c r="BF103" i="3"/>
  <c r="T103" i="3"/>
  <c r="R103" i="3"/>
  <c r="P103" i="3"/>
  <c r="BI97" i="3"/>
  <c r="BH97" i="3"/>
  <c r="BG97" i="3"/>
  <c r="BF97" i="3"/>
  <c r="T97" i="3"/>
  <c r="R97" i="3"/>
  <c r="P97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55" i="3"/>
  <c r="J17" i="3"/>
  <c r="J12" i="3"/>
  <c r="J52" i="3" s="1"/>
  <c r="E7" i="3"/>
  <c r="E79" i="3" s="1"/>
  <c r="J37" i="2"/>
  <c r="J36" i="2"/>
  <c r="AY55" i="1"/>
  <c r="J35" i="2"/>
  <c r="AX55" i="1"/>
  <c r="BI340" i="2"/>
  <c r="BH340" i="2"/>
  <c r="BG340" i="2"/>
  <c r="BF340" i="2"/>
  <c r="T340" i="2"/>
  <c r="R340" i="2"/>
  <c r="P340" i="2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4" i="2"/>
  <c r="BH324" i="2"/>
  <c r="BG324" i="2"/>
  <c r="BF324" i="2"/>
  <c r="T324" i="2"/>
  <c r="R324" i="2"/>
  <c r="P324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2" i="2"/>
  <c r="BH222" i="2"/>
  <c r="BG222" i="2"/>
  <c r="BF222" i="2"/>
  <c r="T222" i="2"/>
  <c r="R222" i="2"/>
  <c r="P222" i="2"/>
  <c r="BI216" i="2"/>
  <c r="BH216" i="2"/>
  <c r="BG216" i="2"/>
  <c r="BF216" i="2"/>
  <c r="T216" i="2"/>
  <c r="R216" i="2"/>
  <c r="P216" i="2"/>
  <c r="BI210" i="2"/>
  <c r="BH210" i="2"/>
  <c r="BG210" i="2"/>
  <c r="BF210" i="2"/>
  <c r="T210" i="2"/>
  <c r="R210" i="2"/>
  <c r="P210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6" i="2"/>
  <c r="BH176" i="2"/>
  <c r="BG176" i="2"/>
  <c r="BF176" i="2"/>
  <c r="T176" i="2"/>
  <c r="R176" i="2"/>
  <c r="P176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2" i="2"/>
  <c r="BH122" i="2"/>
  <c r="BG122" i="2"/>
  <c r="BF122" i="2"/>
  <c r="T122" i="2"/>
  <c r="R122" i="2"/>
  <c r="P122" i="2"/>
  <c r="BI116" i="2"/>
  <c r="BH116" i="2"/>
  <c r="BG116" i="2"/>
  <c r="BF116" i="2"/>
  <c r="T116" i="2"/>
  <c r="R116" i="2"/>
  <c r="P116" i="2"/>
  <c r="BI110" i="2"/>
  <c r="BH110" i="2"/>
  <c r="BG110" i="2"/>
  <c r="BF110" i="2"/>
  <c r="F34" i="2" s="1"/>
  <c r="T110" i="2"/>
  <c r="R110" i="2"/>
  <c r="P110" i="2"/>
  <c r="BI103" i="2"/>
  <c r="BH103" i="2"/>
  <c r="BG103" i="2"/>
  <c r="BF103" i="2"/>
  <c r="T103" i="2"/>
  <c r="R103" i="2"/>
  <c r="P103" i="2"/>
  <c r="BI97" i="2"/>
  <c r="BH97" i="2"/>
  <c r="BG97" i="2"/>
  <c r="BF97" i="2"/>
  <c r="T97" i="2"/>
  <c r="R97" i="2"/>
  <c r="P97" i="2"/>
  <c r="BI92" i="2"/>
  <c r="BH92" i="2"/>
  <c r="BG92" i="2"/>
  <c r="F35" i="2" s="1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86" i="2" s="1"/>
  <c r="J17" i="2"/>
  <c r="J12" i="2"/>
  <c r="J83" i="2"/>
  <c r="E7" i="2"/>
  <c r="E79" i="2" s="1"/>
  <c r="L50" i="1"/>
  <c r="AM50" i="1"/>
  <c r="AM49" i="1"/>
  <c r="L49" i="1"/>
  <c r="AM47" i="1"/>
  <c r="L47" i="1"/>
  <c r="L45" i="1"/>
  <c r="L44" i="1"/>
  <c r="BK319" i="2"/>
  <c r="BK199" i="2"/>
  <c r="J363" i="3"/>
  <c r="BK308" i="4"/>
  <c r="BK277" i="5"/>
  <c r="J106" i="6"/>
  <c r="J297" i="2"/>
  <c r="J216" i="2"/>
  <c r="J143" i="2"/>
  <c r="F36" i="2"/>
  <c r="J313" i="5"/>
  <c r="BK89" i="6"/>
  <c r="BK277" i="2"/>
  <c r="J196" i="2"/>
  <c r="BK320" i="4"/>
  <c r="BK262" i="4"/>
  <c r="J295" i="4"/>
  <c r="BK174" i="5"/>
  <c r="BK132" i="5"/>
  <c r="BK99" i="6"/>
  <c r="J241" i="2"/>
  <c r="J170" i="2"/>
  <c r="J154" i="3"/>
  <c r="J128" i="3"/>
  <c r="BK219" i="3"/>
  <c r="J289" i="4"/>
  <c r="J267" i="4"/>
  <c r="J320" i="4"/>
  <c r="J221" i="5"/>
  <c r="BK108" i="6"/>
  <c r="J273" i="2"/>
  <c r="J97" i="2"/>
  <c r="J312" i="4"/>
  <c r="J248" i="4"/>
  <c r="BK149" i="4"/>
  <c r="J92" i="4"/>
  <c r="J159" i="5"/>
  <c r="J340" i="5"/>
  <c r="J334" i="2"/>
  <c r="J350" i="4"/>
  <c r="J334" i="4"/>
  <c r="BK194" i="5"/>
  <c r="BK337" i="5"/>
  <c r="J340" i="2"/>
  <c r="J250" i="2"/>
  <c r="J176" i="2"/>
  <c r="BK196" i="3"/>
  <c r="BK311" i="3"/>
  <c r="J103" i="3"/>
  <c r="BK204" i="3"/>
  <c r="BK149" i="3"/>
  <c r="J122" i="4"/>
  <c r="BK200" i="5"/>
  <c r="BK310" i="5"/>
  <c r="J89" i="6"/>
  <c r="BK222" i="2"/>
  <c r="BK192" i="3"/>
  <c r="BK222" i="4"/>
  <c r="BK334" i="4"/>
  <c r="J170" i="4"/>
  <c r="J118" i="5"/>
  <c r="BK169" i="5"/>
  <c r="J268" i="2"/>
  <c r="J164" i="2"/>
  <c r="J196" i="3"/>
  <c r="BK184" i="5"/>
  <c r="J240" i="5"/>
  <c r="BK305" i="2"/>
  <c r="J260" i="2"/>
  <c r="J154" i="2"/>
  <c r="J283" i="3"/>
  <c r="J359" i="4"/>
  <c r="J317" i="4"/>
  <c r="J149" i="4"/>
  <c r="BK196" i="4"/>
  <c r="BK255" i="5"/>
  <c r="BK265" i="5"/>
  <c r="BK340" i="5"/>
  <c r="J104" i="6"/>
  <c r="BK330" i="3"/>
  <c r="BK320" i="3"/>
  <c r="BK116" i="3"/>
  <c r="J315" i="3"/>
  <c r="J204" i="3"/>
  <c r="J264" i="3"/>
  <c r="BK264" i="3"/>
  <c r="BK251" i="4"/>
  <c r="BK359" i="4"/>
  <c r="BK245" i="4"/>
  <c r="BK296" i="5"/>
  <c r="BK240" i="5"/>
  <c r="BK188" i="5"/>
  <c r="BK292" i="2"/>
  <c r="BK154" i="2"/>
  <c r="J258" i="3"/>
  <c r="BK97" i="4"/>
  <c r="BK216" i="4"/>
  <c r="J226" i="5"/>
  <c r="BK271" i="5"/>
  <c r="BK307" i="5"/>
  <c r="J114" i="6"/>
  <c r="J222" i="2"/>
  <c r="J122" i="2"/>
  <c r="J305" i="3"/>
  <c r="J154" i="4"/>
  <c r="J270" i="4"/>
  <c r="BK176" i="4"/>
  <c r="J289" i="5"/>
  <c r="J93" i="6"/>
  <c r="BK170" i="2"/>
  <c r="J261" i="3"/>
  <c r="J311" i="3"/>
  <c r="J333" i="3"/>
  <c r="J213" i="3"/>
  <c r="J320" i="3"/>
  <c r="J176" i="3"/>
  <c r="J199" i="4"/>
  <c r="BK342" i="4"/>
  <c r="BK204" i="4"/>
  <c r="J372" i="5"/>
  <c r="BK216" i="5"/>
  <c r="BK310" i="2"/>
  <c r="BK204" i="2"/>
  <c r="BK199" i="3"/>
  <c r="BK326" i="4"/>
  <c r="BK295" i="4"/>
  <c r="BK305" i="5"/>
  <c r="J99" i="6"/>
  <c r="J310" i="2"/>
  <c r="BK210" i="2"/>
  <c r="J209" i="3"/>
  <c r="J179" i="5"/>
  <c r="BK138" i="5"/>
  <c r="BK313" i="2"/>
  <c r="BK250" i="2"/>
  <c r="J183" i="2"/>
  <c r="J170" i="3"/>
  <c r="BK122" i="4"/>
  <c r="J245" i="4"/>
  <c r="BK317" i="4"/>
  <c r="J300" i="5"/>
  <c r="BK125" i="5"/>
  <c r="BK226" i="5"/>
  <c r="BK340" i="2"/>
  <c r="BK242" i="3"/>
  <c r="BK255" i="3"/>
  <c r="J291" i="3"/>
  <c r="J110" i="3"/>
  <c r="J296" i="3"/>
  <c r="J143" i="3"/>
  <c r="BK231" i="3"/>
  <c r="BK257" i="4"/>
  <c r="J103" i="4"/>
  <c r="J233" i="5"/>
  <c r="BK289" i="5"/>
  <c r="BK300" i="5"/>
  <c r="BK297" i="2"/>
  <c r="BK233" i="2"/>
  <c r="J110" i="2"/>
  <c r="J138" i="3"/>
  <c r="J322" i="4"/>
  <c r="J314" i="4"/>
  <c r="J315" i="5"/>
  <c r="BK112" i="5"/>
  <c r="J283" i="5"/>
  <c r="BK334" i="2"/>
  <c r="BK196" i="2"/>
  <c r="J103" i="2"/>
  <c r="BK110" i="3"/>
  <c r="J284" i="4"/>
  <c r="J110" i="4"/>
  <c r="J299" i="4"/>
  <c r="J216" i="5"/>
  <c r="BK329" i="2"/>
  <c r="J138" i="2"/>
  <c r="J336" i="3"/>
  <c r="BK333" i="3"/>
  <c r="BK352" i="3"/>
  <c r="BK336" i="3"/>
  <c r="J183" i="3"/>
  <c r="BK213" i="3"/>
  <c r="BK248" i="4"/>
  <c r="J116" i="4"/>
  <c r="J194" i="5"/>
  <c r="BK331" i="5"/>
  <c r="J301" i="2"/>
  <c r="BK138" i="2"/>
  <c r="BK273" i="3"/>
  <c r="BK275" i="4"/>
  <c r="J176" i="4"/>
  <c r="BK283" i="5"/>
  <c r="BK372" i="5"/>
  <c r="BK114" i="6"/>
  <c r="J255" i="2"/>
  <c r="BK183" i="2"/>
  <c r="J133" i="3"/>
  <c r="BK319" i="5"/>
  <c r="BK307" i="2"/>
  <c r="BK263" i="2"/>
  <c r="J199" i="2"/>
  <c r="J273" i="3"/>
  <c r="BK314" i="4"/>
  <c r="J280" i="4"/>
  <c r="BK164" i="4"/>
  <c r="BK179" i="5"/>
  <c r="J138" i="5"/>
  <c r="J154" i="5"/>
  <c r="BK363" i="3"/>
  <c r="J149" i="3"/>
  <c r="BK170" i="3"/>
  <c r="BK328" i="3"/>
  <c r="BK338" i="3"/>
  <c r="BK209" i="3"/>
  <c r="J255" i="3"/>
  <c r="J342" i="4"/>
  <c r="BK154" i="4"/>
  <c r="J242" i="4"/>
  <c r="BK356" i="5"/>
  <c r="BK233" i="5"/>
  <c r="BK93" i="6"/>
  <c r="BK268" i="2"/>
  <c r="J149" i="2"/>
  <c r="BK267" i="3"/>
  <c r="BK210" i="4"/>
  <c r="BK138" i="4"/>
  <c r="BK192" i="4"/>
  <c r="BK92" i="5"/>
  <c r="J174" i="5"/>
  <c r="J91" i="6"/>
  <c r="J277" i="2"/>
  <c r="BK176" i="2"/>
  <c r="BK92" i="3"/>
  <c r="J199" i="3"/>
  <c r="J204" i="4"/>
  <c r="BK103" i="4"/>
  <c r="BK348" i="5"/>
  <c r="J325" i="5"/>
  <c r="J324" i="2"/>
  <c r="BK122" i="2"/>
  <c r="BK143" i="3"/>
  <c r="BK97" i="3"/>
  <c r="J242" i="3"/>
  <c r="J278" i="3"/>
  <c r="BK296" i="3"/>
  <c r="BK350" i="4"/>
  <c r="BK110" i="4"/>
  <c r="J337" i="5"/>
  <c r="BK282" i="2"/>
  <c r="BK164" i="3"/>
  <c r="J116" i="3"/>
  <c r="BK183" i="4"/>
  <c r="J326" i="4"/>
  <c r="BK228" i="4"/>
  <c r="J277" i="5"/>
  <c r="BK221" i="5"/>
  <c r="BK315" i="5"/>
  <c r="J108" i="6"/>
  <c r="BK301" i="2"/>
  <c r="J228" i="2"/>
  <c r="BK110" i="2"/>
  <c r="BK92" i="4"/>
  <c r="J125" i="5"/>
  <c r="J348" i="5"/>
  <c r="J319" i="2"/>
  <c r="BK273" i="2"/>
  <c r="J210" i="2"/>
  <c r="J116" i="2"/>
  <c r="BK300" i="3"/>
  <c r="BK280" i="4"/>
  <c r="BK304" i="4"/>
  <c r="BK313" i="5"/>
  <c r="BK325" i="5"/>
  <c r="J310" i="5"/>
  <c r="BK324" i="2"/>
  <c r="J92" i="3"/>
  <c r="J347" i="3"/>
  <c r="BK225" i="3"/>
  <c r="J330" i="3"/>
  <c r="J187" i="3"/>
  <c r="J231" i="3"/>
  <c r="J308" i="4"/>
  <c r="J210" i="4"/>
  <c r="J307" i="5"/>
  <c r="BK118" i="5"/>
  <c r="BK106" i="6"/>
  <c r="J288" i="2"/>
  <c r="J204" i="2"/>
  <c r="J164" i="3"/>
  <c r="BK122" i="3"/>
  <c r="BK187" i="4"/>
  <c r="BK312" i="4"/>
  <c r="J250" i="5"/>
  <c r="BK164" i="5"/>
  <c r="BK250" i="5"/>
  <c r="BK315" i="2"/>
  <c r="J187" i="2"/>
  <c r="J92" i="2"/>
  <c r="J267" i="3"/>
  <c r="BK299" i="4"/>
  <c r="J222" i="4"/>
  <c r="BK149" i="5"/>
  <c r="J96" i="6"/>
  <c r="BK103" i="2"/>
  <c r="BK357" i="3"/>
  <c r="BK128" i="3"/>
  <c r="J286" i="3"/>
  <c r="J328" i="3"/>
  <c r="J248" i="3"/>
  <c r="BK322" i="4"/>
  <c r="BK242" i="4"/>
  <c r="J255" i="5"/>
  <c r="BK159" i="5"/>
  <c r="J307" i="2"/>
  <c r="BK164" i="2"/>
  <c r="J300" i="3"/>
  <c r="BK170" i="4"/>
  <c r="J144" i="5"/>
  <c r="J296" i="5"/>
  <c r="J265" i="5"/>
  <c r="BK244" i="2"/>
  <c r="BK133" i="2"/>
  <c r="J275" i="4"/>
  <c r="BK364" i="5"/>
  <c r="J101" i="6"/>
  <c r="BK288" i="2"/>
  <c r="J233" i="2"/>
  <c r="BK128" i="2"/>
  <c r="J219" i="3"/>
  <c r="BK270" i="4"/>
  <c r="BK116" i="4"/>
  <c r="BK284" i="4"/>
  <c r="J364" i="5"/>
  <c r="BK208" i="5"/>
  <c r="J164" i="5"/>
  <c r="J352" i="3"/>
  <c r="BK342" i="3"/>
  <c r="BK138" i="3"/>
  <c r="BK278" i="3"/>
  <c r="BK347" i="3"/>
  <c r="BK248" i="3"/>
  <c r="BK305" i="3"/>
  <c r="J216" i="4"/>
  <c r="J257" i="4"/>
  <c r="BK143" i="4"/>
  <c r="J149" i="5"/>
  <c r="J92" i="5"/>
  <c r="J305" i="2"/>
  <c r="BK216" i="2"/>
  <c r="J128" i="2"/>
  <c r="BK103" i="3"/>
  <c r="BK233" i="4"/>
  <c r="J97" i="4"/>
  <c r="J183" i="4"/>
  <c r="J188" i="5"/>
  <c r="J305" i="5"/>
  <c r="BK100" i="5"/>
  <c r="BK260" i="2"/>
  <c r="BK143" i="2"/>
  <c r="J237" i="3"/>
  <c r="J304" i="4"/>
  <c r="J196" i="4"/>
  <c r="J262" i="4"/>
  <c r="BK144" i="5"/>
  <c r="BK149" i="2"/>
  <c r="AS54" i="1"/>
  <c r="J192" i="3"/>
  <c r="BK261" i="3"/>
  <c r="BK283" i="3"/>
  <c r="BK289" i="4"/>
  <c r="J192" i="4"/>
  <c r="J356" i="5"/>
  <c r="J100" i="5"/>
  <c r="J111" i="6"/>
  <c r="BK241" i="2"/>
  <c r="F37" i="2"/>
  <c r="J292" i="2"/>
  <c r="BK192" i="2"/>
  <c r="J251" i="4"/>
  <c r="BK154" i="5"/>
  <c r="J329" i="2"/>
  <c r="J282" i="2"/>
  <c r="J244" i="2"/>
  <c r="J192" i="2"/>
  <c r="BK97" i="2"/>
  <c r="BK237" i="3"/>
  <c r="J187" i="4"/>
  <c r="J233" i="4"/>
  <c r="J138" i="4"/>
  <c r="J208" i="5"/>
  <c r="J184" i="5"/>
  <c r="J319" i="5"/>
  <c r="BK96" i="6"/>
  <c r="J338" i="3"/>
  <c r="BK286" i="3"/>
  <c r="J357" i="3"/>
  <c r="BK176" i="3"/>
  <c r="J324" i="3"/>
  <c r="BK154" i="3"/>
  <c r="J122" i="3"/>
  <c r="J128" i="4"/>
  <c r="J143" i="4"/>
  <c r="BK128" i="4"/>
  <c r="J169" i="5"/>
  <c r="J200" i="5"/>
  <c r="J313" i="2"/>
  <c r="BK255" i="2"/>
  <c r="BK187" i="2"/>
  <c r="BK92" i="2"/>
  <c r="BK133" i="3"/>
  <c r="BK267" i="4"/>
  <c r="J164" i="4"/>
  <c r="J106" i="5"/>
  <c r="BK106" i="5"/>
  <c r="J112" i="5"/>
  <c r="BK91" i="6"/>
  <c r="BK228" i="2"/>
  <c r="J133" i="2"/>
  <c r="BK183" i="3"/>
  <c r="J97" i="3"/>
  <c r="BK199" i="4"/>
  <c r="BK133" i="4"/>
  <c r="J271" i="5"/>
  <c r="BK104" i="6"/>
  <c r="J315" i="2"/>
  <c r="BK187" i="3"/>
  <c r="BK258" i="3"/>
  <c r="BK324" i="3"/>
  <c r="J342" i="3"/>
  <c r="BK315" i="3"/>
  <c r="BK291" i="3"/>
  <c r="J133" i="4"/>
  <c r="J228" i="4"/>
  <c r="J132" i="5"/>
  <c r="BK111" i="6"/>
  <c r="J263" i="2"/>
  <c r="BK116" i="2"/>
  <c r="J225" i="3"/>
  <c r="J260" i="5"/>
  <c r="J331" i="5"/>
  <c r="BK260" i="5"/>
  <c r="BK101" i="6"/>
  <c r="J34" i="2" l="1"/>
  <c r="BK91" i="2"/>
  <c r="J91" i="2" s="1"/>
  <c r="J61" i="2" s="1"/>
  <c r="BK182" i="2"/>
  <c r="J182" i="2"/>
  <c r="J63" i="2" s="1"/>
  <c r="T209" i="2"/>
  <c r="T287" i="2"/>
  <c r="T312" i="2"/>
  <c r="BK182" i="3"/>
  <c r="J182" i="3"/>
  <c r="J63" i="3" s="1"/>
  <c r="R218" i="3"/>
  <c r="BK341" i="3"/>
  <c r="J341" i="3"/>
  <c r="J69" i="3" s="1"/>
  <c r="R163" i="4"/>
  <c r="R209" i="4"/>
  <c r="BK325" i="4"/>
  <c r="J325" i="4" s="1"/>
  <c r="J69" i="4" s="1"/>
  <c r="P215" i="5"/>
  <c r="P312" i="5"/>
  <c r="BK339" i="5"/>
  <c r="J339" i="5"/>
  <c r="J69" i="5"/>
  <c r="T91" i="2"/>
  <c r="R182" i="2"/>
  <c r="T240" i="2"/>
  <c r="BK318" i="2"/>
  <c r="J318" i="2"/>
  <c r="J69" i="2" s="1"/>
  <c r="R91" i="3"/>
  <c r="P182" i="3"/>
  <c r="BK254" i="3"/>
  <c r="J254" i="3" s="1"/>
  <c r="J65" i="3" s="1"/>
  <c r="T310" i="3"/>
  <c r="R335" i="3"/>
  <c r="P163" i="4"/>
  <c r="BK209" i="4"/>
  <c r="J209" i="4"/>
  <c r="J64" i="4"/>
  <c r="T209" i="4"/>
  <c r="P294" i="4"/>
  <c r="BK319" i="4"/>
  <c r="J319" i="4"/>
  <c r="J67" i="4" s="1"/>
  <c r="T319" i="4"/>
  <c r="P91" i="5"/>
  <c r="T143" i="5"/>
  <c r="R187" i="5"/>
  <c r="T295" i="5"/>
  <c r="R318" i="5"/>
  <c r="T182" i="2"/>
  <c r="P240" i="2"/>
  <c r="P318" i="2"/>
  <c r="P317" i="2"/>
  <c r="BK163" i="3"/>
  <c r="J163" i="3" s="1"/>
  <c r="J62" i="3" s="1"/>
  <c r="T182" i="3"/>
  <c r="T218" i="3"/>
  <c r="P310" i="3"/>
  <c r="R341" i="3"/>
  <c r="R340" i="3"/>
  <c r="P91" i="4"/>
  <c r="R182" i="4"/>
  <c r="T241" i="4"/>
  <c r="T325" i="4"/>
  <c r="T324" i="4"/>
  <c r="BK91" i="5"/>
  <c r="R143" i="5"/>
  <c r="P187" i="5"/>
  <c r="R295" i="5"/>
  <c r="P318" i="5"/>
  <c r="BK88" i="6"/>
  <c r="BK163" i="2"/>
  <c r="J163" i="2"/>
  <c r="J62" i="2" s="1"/>
  <c r="T163" i="2"/>
  <c r="P209" i="2"/>
  <c r="BK287" i="2"/>
  <c r="J287" i="2" s="1"/>
  <c r="J66" i="2" s="1"/>
  <c r="R318" i="2"/>
  <c r="R317" i="2"/>
  <c r="P91" i="3"/>
  <c r="R163" i="3"/>
  <c r="BK218" i="3"/>
  <c r="J218" i="3"/>
  <c r="J64" i="3" s="1"/>
  <c r="R254" i="3"/>
  <c r="T341" i="3"/>
  <c r="T340" i="3"/>
  <c r="T91" i="4"/>
  <c r="P182" i="4"/>
  <c r="BK241" i="4"/>
  <c r="J241" i="4"/>
  <c r="J65" i="4" s="1"/>
  <c r="R325" i="4"/>
  <c r="R324" i="4" s="1"/>
  <c r="R91" i="5"/>
  <c r="BK215" i="5"/>
  <c r="J215" i="5"/>
  <c r="J64" i="5" s="1"/>
  <c r="P295" i="5"/>
  <c r="R312" i="5"/>
  <c r="P339" i="5"/>
  <c r="R98" i="6"/>
  <c r="T103" i="6"/>
  <c r="P163" i="2"/>
  <c r="BK209" i="2"/>
  <c r="J209" i="2" s="1"/>
  <c r="J64" i="2" s="1"/>
  <c r="R240" i="2"/>
  <c r="T318" i="2"/>
  <c r="T317" i="2" s="1"/>
  <c r="T254" i="3"/>
  <c r="BK335" i="3"/>
  <c r="J335" i="3"/>
  <c r="J67" i="3" s="1"/>
  <c r="T335" i="3"/>
  <c r="R91" i="4"/>
  <c r="T182" i="4"/>
  <c r="R241" i="4"/>
  <c r="T294" i="4"/>
  <c r="P319" i="4"/>
  <c r="T91" i="5"/>
  <c r="T215" i="5"/>
  <c r="BK318" i="5"/>
  <c r="J318" i="5" s="1"/>
  <c r="J68" i="5" s="1"/>
  <c r="T318" i="5"/>
  <c r="T88" i="6"/>
  <c r="P98" i="6"/>
  <c r="P103" i="6"/>
  <c r="P91" i="2"/>
  <c r="P182" i="2"/>
  <c r="R209" i="2"/>
  <c r="P287" i="2"/>
  <c r="BK312" i="2"/>
  <c r="J312" i="2"/>
  <c r="J67" i="2" s="1"/>
  <c r="R312" i="2"/>
  <c r="T91" i="3"/>
  <c r="T90" i="3"/>
  <c r="T89" i="3" s="1"/>
  <c r="T163" i="3"/>
  <c r="P254" i="3"/>
  <c r="R310" i="3"/>
  <c r="P335" i="3"/>
  <c r="BK91" i="4"/>
  <c r="J91" i="4"/>
  <c r="J61" i="4"/>
  <c r="BK182" i="4"/>
  <c r="J182" i="4"/>
  <c r="J63" i="4"/>
  <c r="P241" i="4"/>
  <c r="R294" i="4"/>
  <c r="R319" i="4"/>
  <c r="P143" i="5"/>
  <c r="R215" i="5"/>
  <c r="BK312" i="5"/>
  <c r="J312" i="5"/>
  <c r="J66" i="5"/>
  <c r="T339" i="5"/>
  <c r="P88" i="6"/>
  <c r="P87" i="6"/>
  <c r="P86" i="6"/>
  <c r="AU59" i="1"/>
  <c r="BK98" i="6"/>
  <c r="J98" i="6"/>
  <c r="J63" i="6"/>
  <c r="T98" i="6"/>
  <c r="R103" i="6"/>
  <c r="R91" i="2"/>
  <c r="R163" i="2"/>
  <c r="BK240" i="2"/>
  <c r="J240" i="2" s="1"/>
  <c r="J65" i="2" s="1"/>
  <c r="R287" i="2"/>
  <c r="P312" i="2"/>
  <c r="BK91" i="3"/>
  <c r="J91" i="3"/>
  <c r="J61" i="3" s="1"/>
  <c r="P163" i="3"/>
  <c r="R182" i="3"/>
  <c r="P218" i="3"/>
  <c r="BK310" i="3"/>
  <c r="J310" i="3"/>
  <c r="J66" i="3" s="1"/>
  <c r="P341" i="3"/>
  <c r="P340" i="3" s="1"/>
  <c r="BK163" i="4"/>
  <c r="J163" i="4" s="1"/>
  <c r="J62" i="4" s="1"/>
  <c r="T163" i="4"/>
  <c r="P209" i="4"/>
  <c r="BK294" i="4"/>
  <c r="J294" i="4"/>
  <c r="J66" i="4" s="1"/>
  <c r="P325" i="4"/>
  <c r="P324" i="4" s="1"/>
  <c r="BK143" i="5"/>
  <c r="J143" i="5" s="1"/>
  <c r="J62" i="5" s="1"/>
  <c r="BK187" i="5"/>
  <c r="J187" i="5"/>
  <c r="J63" i="5" s="1"/>
  <c r="T187" i="5"/>
  <c r="BK295" i="5"/>
  <c r="J295" i="5"/>
  <c r="J65" i="5" s="1"/>
  <c r="T312" i="5"/>
  <c r="R339" i="5"/>
  <c r="R88" i="6"/>
  <c r="R87" i="6" s="1"/>
  <c r="R86" i="6" s="1"/>
  <c r="BK103" i="6"/>
  <c r="J103" i="6"/>
  <c r="J64" i="6" s="1"/>
  <c r="BK95" i="6"/>
  <c r="J95" i="6" s="1"/>
  <c r="J62" i="6" s="1"/>
  <c r="BK110" i="6"/>
  <c r="J110" i="6"/>
  <c r="J65" i="6" s="1"/>
  <c r="BK113" i="6"/>
  <c r="J113" i="6" s="1"/>
  <c r="J66" i="6" s="1"/>
  <c r="BE93" i="6"/>
  <c r="F55" i="6"/>
  <c r="BE114" i="6"/>
  <c r="BE99" i="6"/>
  <c r="BE108" i="6"/>
  <c r="E76" i="6"/>
  <c r="BE104" i="6"/>
  <c r="J91" i="5"/>
  <c r="J61" i="5"/>
  <c r="J52" i="6"/>
  <c r="BE91" i="6"/>
  <c r="BE101" i="6"/>
  <c r="BE89" i="6"/>
  <c r="BE96" i="6"/>
  <c r="BE106" i="6"/>
  <c r="BE111" i="6"/>
  <c r="BK324" i="4"/>
  <c r="J324" i="4" s="1"/>
  <c r="J68" i="4" s="1"/>
  <c r="F55" i="5"/>
  <c r="BE118" i="5"/>
  <c r="BE125" i="5"/>
  <c r="BE200" i="5"/>
  <c r="BE277" i="5"/>
  <c r="BE305" i="5"/>
  <c r="BE132" i="5"/>
  <c r="BE164" i="5"/>
  <c r="BE226" i="5"/>
  <c r="BE289" i="5"/>
  <c r="BE337" i="5"/>
  <c r="BE106" i="5"/>
  <c r="BE174" i="5"/>
  <c r="BE208" i="5"/>
  <c r="BE340" i="5"/>
  <c r="BE112" i="5"/>
  <c r="BE260" i="5"/>
  <c r="BE265" i="5"/>
  <c r="BE331" i="5"/>
  <c r="BE348" i="5"/>
  <c r="BE356" i="5"/>
  <c r="BE364" i="5"/>
  <c r="E48" i="5"/>
  <c r="BE154" i="5"/>
  <c r="BE184" i="5"/>
  <c r="BE188" i="5"/>
  <c r="BE194" i="5"/>
  <c r="BE240" i="5"/>
  <c r="BE250" i="5"/>
  <c r="BE255" i="5"/>
  <c r="BE296" i="5"/>
  <c r="BE319" i="5"/>
  <c r="J52" i="5"/>
  <c r="BE100" i="5"/>
  <c r="BE138" i="5"/>
  <c r="BE221" i="5"/>
  <c r="BE233" i="5"/>
  <c r="BE300" i="5"/>
  <c r="BE307" i="5"/>
  <c r="BE159" i="5"/>
  <c r="BE271" i="5"/>
  <c r="BE283" i="5"/>
  <c r="BE313" i="5"/>
  <c r="BE315" i="5"/>
  <c r="BE325" i="5"/>
  <c r="BE92" i="5"/>
  <c r="BE144" i="5"/>
  <c r="BE149" i="5"/>
  <c r="BE169" i="5"/>
  <c r="BE179" i="5"/>
  <c r="BE216" i="5"/>
  <c r="BE310" i="5"/>
  <c r="BE372" i="5"/>
  <c r="BK340" i="3"/>
  <c r="J340" i="3"/>
  <c r="J68" i="3" s="1"/>
  <c r="BE92" i="4"/>
  <c r="BE97" i="4"/>
  <c r="BE304" i="4"/>
  <c r="BE322" i="4"/>
  <c r="BE326" i="4"/>
  <c r="J52" i="4"/>
  <c r="BE103" i="4"/>
  <c r="BE110" i="4"/>
  <c r="BE187" i="4"/>
  <c r="BE204" i="4"/>
  <c r="BE210" i="4"/>
  <c r="BE222" i="4"/>
  <c r="BE251" i="4"/>
  <c r="BE267" i="4"/>
  <c r="BE270" i="4"/>
  <c r="BE275" i="4"/>
  <c r="BE280" i="4"/>
  <c r="BE342" i="4"/>
  <c r="BK90" i="3"/>
  <c r="J90" i="3" s="1"/>
  <c r="J60" i="3" s="1"/>
  <c r="E79" i="4"/>
  <c r="BE122" i="4"/>
  <c r="BE128" i="4"/>
  <c r="BE143" i="4"/>
  <c r="BE196" i="4"/>
  <c r="BE199" i="4"/>
  <c r="BE257" i="4"/>
  <c r="BE295" i="4"/>
  <c r="BE299" i="4"/>
  <c r="BE183" i="4"/>
  <c r="BE228" i="4"/>
  <c r="BE233" i="4"/>
  <c r="BE284" i="4"/>
  <c r="BE289" i="4"/>
  <c r="BE312" i="4"/>
  <c r="BE334" i="4"/>
  <c r="BE350" i="4"/>
  <c r="F55" i="4"/>
  <c r="BE133" i="4"/>
  <c r="BE170" i="4"/>
  <c r="BE176" i="4"/>
  <c r="BE216" i="4"/>
  <c r="BE242" i="4"/>
  <c r="BE245" i="4"/>
  <c r="BE262" i="4"/>
  <c r="BE320" i="4"/>
  <c r="BE138" i="4"/>
  <c r="BE149" i="4"/>
  <c r="BE154" i="4"/>
  <c r="BE164" i="4"/>
  <c r="BE192" i="4"/>
  <c r="BE116" i="4"/>
  <c r="BE248" i="4"/>
  <c r="BE308" i="4"/>
  <c r="BE314" i="4"/>
  <c r="BE317" i="4"/>
  <c r="BE359" i="4"/>
  <c r="J83" i="3"/>
  <c r="BE154" i="3"/>
  <c r="BE183" i="3"/>
  <c r="BE187" i="3"/>
  <c r="BE204" i="3"/>
  <c r="BE258" i="3"/>
  <c r="BE320" i="3"/>
  <c r="BE328" i="3"/>
  <c r="BE342" i="3"/>
  <c r="E48" i="3"/>
  <c r="F86" i="3"/>
  <c r="BE110" i="3"/>
  <c r="BE143" i="3"/>
  <c r="BE176" i="3"/>
  <c r="BE267" i="3"/>
  <c r="BE291" i="3"/>
  <c r="BE324" i="3"/>
  <c r="BE92" i="3"/>
  <c r="BE225" i="3"/>
  <c r="BE286" i="3"/>
  <c r="BE336" i="3"/>
  <c r="BE103" i="3"/>
  <c r="BE116" i="3"/>
  <c r="BE128" i="3"/>
  <c r="BE149" i="3"/>
  <c r="BE248" i="3"/>
  <c r="BE278" i="3"/>
  <c r="BE296" i="3"/>
  <c r="BE300" i="3"/>
  <c r="BE333" i="3"/>
  <c r="BE138" i="3"/>
  <c r="BE196" i="3"/>
  <c r="BE283" i="3"/>
  <c r="BE363" i="3"/>
  <c r="BE164" i="3"/>
  <c r="BE170" i="3"/>
  <c r="BE209" i="3"/>
  <c r="BE255" i="3"/>
  <c r="BE261" i="3"/>
  <c r="BE338" i="3"/>
  <c r="BE213" i="3"/>
  <c r="BE219" i="3"/>
  <c r="BE237" i="3"/>
  <c r="BE242" i="3"/>
  <c r="BE264" i="3"/>
  <c r="BE273" i="3"/>
  <c r="BE330" i="3"/>
  <c r="BE352" i="3"/>
  <c r="BK317" i="2"/>
  <c r="J317" i="2" s="1"/>
  <c r="J68" i="2" s="1"/>
  <c r="BE97" i="3"/>
  <c r="BE122" i="3"/>
  <c r="BE133" i="3"/>
  <c r="BE192" i="3"/>
  <c r="BE199" i="3"/>
  <c r="BE231" i="3"/>
  <c r="BE305" i="3"/>
  <c r="BE311" i="3"/>
  <c r="BE315" i="3"/>
  <c r="BE347" i="3"/>
  <c r="BE357" i="3"/>
  <c r="BC55" i="1"/>
  <c r="BB55" i="1"/>
  <c r="BA55" i="1"/>
  <c r="AW55" i="1"/>
  <c r="E48" i="2"/>
  <c r="J52" i="2"/>
  <c r="F55" i="2"/>
  <c r="BE92" i="2"/>
  <c r="BE97" i="2"/>
  <c r="BE103" i="2"/>
  <c r="BE110" i="2"/>
  <c r="BE116" i="2"/>
  <c r="BE122" i="2"/>
  <c r="BE128" i="2"/>
  <c r="BE133" i="2"/>
  <c r="BE138" i="2"/>
  <c r="BE143" i="2"/>
  <c r="BE149" i="2"/>
  <c r="BE154" i="2"/>
  <c r="BE164" i="2"/>
  <c r="BE170" i="2"/>
  <c r="BE176" i="2"/>
  <c r="BE183" i="2"/>
  <c r="BE187" i="2"/>
  <c r="BE192" i="2"/>
  <c r="BE196" i="2"/>
  <c r="BE199" i="2"/>
  <c r="BE204" i="2"/>
  <c r="BE210" i="2"/>
  <c r="BE216" i="2"/>
  <c r="BE222" i="2"/>
  <c r="BE228" i="2"/>
  <c r="BE233" i="2"/>
  <c r="BE241" i="2"/>
  <c r="BE244" i="2"/>
  <c r="BE250" i="2"/>
  <c r="BE255" i="2"/>
  <c r="BE260" i="2"/>
  <c r="BE263" i="2"/>
  <c r="BE268" i="2"/>
  <c r="BE273" i="2"/>
  <c r="BE277" i="2"/>
  <c r="BE282" i="2"/>
  <c r="BE288" i="2"/>
  <c r="BE292" i="2"/>
  <c r="BE297" i="2"/>
  <c r="BE301" i="2"/>
  <c r="BE305" i="2"/>
  <c r="BE307" i="2"/>
  <c r="BE310" i="2"/>
  <c r="BE313" i="2"/>
  <c r="BE315" i="2"/>
  <c r="BE319" i="2"/>
  <c r="BE324" i="2"/>
  <c r="BE329" i="2"/>
  <c r="BE334" i="2"/>
  <c r="BE340" i="2"/>
  <c r="BD55" i="1"/>
  <c r="J34" i="4"/>
  <c r="AW57" i="1" s="1"/>
  <c r="F36" i="3"/>
  <c r="BC56" i="1" s="1"/>
  <c r="F34" i="5"/>
  <c r="BA58" i="1" s="1"/>
  <c r="F34" i="3"/>
  <c r="BA56" i="1" s="1"/>
  <c r="F37" i="6"/>
  <c r="BD59" i="1" s="1"/>
  <c r="F34" i="4"/>
  <c r="BA57" i="1" s="1"/>
  <c r="F35" i="5"/>
  <c r="BB58" i="1" s="1"/>
  <c r="F37" i="4"/>
  <c r="BD57" i="1" s="1"/>
  <c r="F35" i="4"/>
  <c r="BB57" i="1" s="1"/>
  <c r="J34" i="5"/>
  <c r="AW58" i="1" s="1"/>
  <c r="F37" i="5"/>
  <c r="BD58" i="1" s="1"/>
  <c r="F37" i="3"/>
  <c r="BD56" i="1" s="1"/>
  <c r="F36" i="5"/>
  <c r="BC58" i="1" s="1"/>
  <c r="J34" i="3"/>
  <c r="AW56" i="1" s="1"/>
  <c r="F36" i="4"/>
  <c r="BC57" i="1" s="1"/>
  <c r="J34" i="6"/>
  <c r="AW59" i="1" s="1"/>
  <c r="F34" i="6"/>
  <c r="BA59" i="1" s="1"/>
  <c r="F36" i="6"/>
  <c r="BC59" i="1" s="1"/>
  <c r="F35" i="6"/>
  <c r="BB59" i="1" s="1"/>
  <c r="F35" i="3"/>
  <c r="BB56" i="1" s="1"/>
  <c r="BK317" i="5" l="1"/>
  <c r="J317" i="5" s="1"/>
  <c r="J67" i="5" s="1"/>
  <c r="BK90" i="4"/>
  <c r="J90" i="4" s="1"/>
  <c r="J60" i="4" s="1"/>
  <c r="P90" i="3"/>
  <c r="P89" i="3"/>
  <c r="AU56" i="1" s="1"/>
  <c r="BK90" i="5"/>
  <c r="J90" i="5" s="1"/>
  <c r="J60" i="5" s="1"/>
  <c r="P90" i="5"/>
  <c r="P90" i="2"/>
  <c r="P89" i="2" s="1"/>
  <c r="AU55" i="1" s="1"/>
  <c r="R90" i="4"/>
  <c r="R89" i="4"/>
  <c r="R90" i="2"/>
  <c r="R89" i="2"/>
  <c r="T87" i="6"/>
  <c r="T86" i="6"/>
  <c r="P317" i="5"/>
  <c r="T90" i="2"/>
  <c r="T89" i="2" s="1"/>
  <c r="T90" i="5"/>
  <c r="R90" i="5"/>
  <c r="P90" i="4"/>
  <c r="P89" i="4" s="1"/>
  <c r="AU57" i="1" s="1"/>
  <c r="T90" i="4"/>
  <c r="T89" i="4"/>
  <c r="BK87" i="6"/>
  <c r="J87" i="6"/>
  <c r="J60" i="6"/>
  <c r="R317" i="5"/>
  <c r="R90" i="3"/>
  <c r="R89" i="3"/>
  <c r="T317" i="5"/>
  <c r="J88" i="6"/>
  <c r="J61" i="6" s="1"/>
  <c r="BK90" i="2"/>
  <c r="J90" i="2" s="1"/>
  <c r="J60" i="2" s="1"/>
  <c r="BK89" i="4"/>
  <c r="J89" i="4"/>
  <c r="J59" i="4" s="1"/>
  <c r="BK89" i="3"/>
  <c r="J89" i="3" s="1"/>
  <c r="J59" i="3" s="1"/>
  <c r="BK89" i="2"/>
  <c r="J89" i="2"/>
  <c r="J59" i="2" s="1"/>
  <c r="F33" i="2"/>
  <c r="AZ55" i="1" s="1"/>
  <c r="J33" i="3"/>
  <c r="AV56" i="1" s="1"/>
  <c r="AT56" i="1" s="1"/>
  <c r="BB54" i="1"/>
  <c r="W31" i="1"/>
  <c r="J33" i="6"/>
  <c r="AV59" i="1"/>
  <c r="AT59" i="1" s="1"/>
  <c r="J33" i="5"/>
  <c r="AV58" i="1" s="1"/>
  <c r="AT58" i="1" s="1"/>
  <c r="J33" i="2"/>
  <c r="AV55" i="1"/>
  <c r="AT55" i="1" s="1"/>
  <c r="BA54" i="1"/>
  <c r="W30" i="1"/>
  <c r="F33" i="3"/>
  <c r="AZ56" i="1" s="1"/>
  <c r="F33" i="5"/>
  <c r="AZ58" i="1" s="1"/>
  <c r="F33" i="6"/>
  <c r="AZ59" i="1" s="1"/>
  <c r="BC54" i="1"/>
  <c r="W32" i="1"/>
  <c r="F33" i="4"/>
  <c r="AZ57" i="1" s="1"/>
  <c r="BD54" i="1"/>
  <c r="W33" i="1"/>
  <c r="J33" i="4"/>
  <c r="AV57" i="1" s="1"/>
  <c r="AT57" i="1" s="1"/>
  <c r="R89" i="5" l="1"/>
  <c r="P89" i="5"/>
  <c r="AU58" i="1"/>
  <c r="T89" i="5"/>
  <c r="BK89" i="5"/>
  <c r="J89" i="5"/>
  <c r="J59" i="5"/>
  <c r="BK86" i="6"/>
  <c r="J86" i="6" s="1"/>
  <c r="J30" i="6" s="1"/>
  <c r="AG59" i="1" s="1"/>
  <c r="J30" i="2"/>
  <c r="AG55" i="1" s="1"/>
  <c r="AX54" i="1"/>
  <c r="AY54" i="1"/>
  <c r="AZ54" i="1"/>
  <c r="W29" i="1" s="1"/>
  <c r="AU54" i="1"/>
  <c r="AW54" i="1"/>
  <c r="AK30" i="1"/>
  <c r="J30" i="4"/>
  <c r="AG57" i="1"/>
  <c r="AN57" i="1"/>
  <c r="J30" i="3"/>
  <c r="AG56" i="1" s="1"/>
  <c r="AN56" i="1" s="1"/>
  <c r="J39" i="6" l="1"/>
  <c r="J59" i="6"/>
  <c r="J39" i="4"/>
  <c r="J39" i="3"/>
  <c r="J39" i="2"/>
  <c r="AN55" i="1"/>
  <c r="AN59" i="1"/>
  <c r="J30" i="5"/>
  <c r="AG58" i="1" s="1"/>
  <c r="AN58" i="1" s="1"/>
  <c r="AV54" i="1"/>
  <c r="AK29" i="1"/>
  <c r="J39" i="5" l="1"/>
  <c r="AG54" i="1"/>
  <c r="AK26" i="1"/>
  <c r="AK35" i="1"/>
  <c r="AT54" i="1"/>
  <c r="AN54" i="1"/>
</calcChain>
</file>

<file path=xl/sharedStrings.xml><?xml version="1.0" encoding="utf-8"?>
<sst xmlns="http://schemas.openxmlformats.org/spreadsheetml/2006/main" count="11802" uniqueCount="1131">
  <si>
    <t>Export Komplet</t>
  </si>
  <si>
    <t>VZ</t>
  </si>
  <si>
    <t>2.0</t>
  </si>
  <si>
    <t>ZAMOK</t>
  </si>
  <si>
    <t>False</t>
  </si>
  <si>
    <t>{457d7ddc-cee7-4421-ac9d-d2d61015b90f}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</si>
  <si>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</si>
  <si>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</si>
  <si>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</si>
  <si>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</si>
  <si>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</si>
  <si>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</si>
  <si>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</si>
  <si>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</si>
  <si>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0275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</si>
  <si>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</si>
  <si>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</si>
  <si>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Liberec, Dobiášova - renovace a obnova venkovních sportovišť</t>
  </si>
  <si>
    <t>KSO:</t>
  </si>
  <si>
    <t/>
  </si>
  <si>
    <t>CC-CZ:</t>
  </si>
  <si>
    <t>Místo:</t>
  </si>
  <si>
    <t>Liberec - Rochlice u Liberce</t>
  </si>
  <si>
    <t>Datum:</t>
  </si>
  <si>
    <t>12. 8. 2024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</si>
  <si>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</si>
  <si>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</si>
  <si>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</si>
  <si>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</si>
  <si>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</si>
  <si>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</si>
  <si>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</si>
  <si>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</si>
  <si>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</si>
  <si>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06103065</t>
  </si>
  <si>
    <t>Michael Štěpán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</si>
  <si>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</si>
  <si>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</si>
  <si>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</si>
  <si>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</si>
  <si>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</si>
  <si>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</si>
  <si>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</si>
  <si>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</si>
  <si>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</si>
  <si>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</si>
  <si>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</si>
  <si>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</si>
  <si>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</si>
  <si>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</si>
  <si>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</si>
  <si>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</si>
  <si>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</si>
  <si>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</si>
  <si>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</si>
  <si>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</si>
  <si>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</si>
  <si>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</si>
  <si>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</si>
  <si>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</si>
  <si>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</si>
  <si>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</si>
  <si>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</si>
  <si>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</si>
  <si>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</si>
  <si>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</si>
  <si>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</si>
  <si>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</si>
  <si>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</si>
  <si>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</si>
  <si>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</si>
  <si>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</si>
  <si>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</si>
  <si>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</si>
  <si>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</si>
  <si>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</si>
  <si>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</si>
  <si>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</si>
  <si>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</si>
  <si>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</si>
  <si>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Hřiště H01</t>
  </si>
  <si>
    <t>STA</t>
  </si>
  <si>
    <t>1</t>
  </si>
  <si>
    <t>{d57e365e-e3c8-4738-bd1c-665feef0c847}</t>
  </si>
  <si>
    <t>2</t>
  </si>
  <si>
    <t>02</t>
  </si>
  <si>
    <t>Hřiště H02</t>
  </si>
  <si>
    <t>{cef2890c-b453-46ed-9189-483297ba4dc4}</t>
  </si>
  <si>
    <t>03</t>
  </si>
  <si>
    <t>Hřiště H03</t>
  </si>
  <si>
    <t>{0162cc2b-f626-4ed2-8c89-7b9285b678c0}</t>
  </si>
  <si>
    <t>04</t>
  </si>
  <si>
    <t>Oplocení, zpevněné plochy a schodiště</t>
  </si>
  <si>
    <t>{4dd2ec1c-0862-4d3d-931f-1187a5ece00d}</t>
  </si>
  <si>
    <t>VRN</t>
  </si>
  <si>
    <t>Vedlejší rozpočtové náklady</t>
  </si>
  <si>
    <t>{5f030525-f404-4e60-984b-8560b2b803e9}</t>
  </si>
  <si>
    <t>KRYCÍ LIST SOUPISU PRACÍ</t>
  </si>
  <si>
    <t>Objekt:</t>
  </si>
  <si>
    <t>01 - Hřiště H01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</si>
  <si>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</si>
  <si>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</si>
  <si>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</si>
  <si>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</si>
  <si>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</si>
  <si>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</si>
  <si>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</si>
  <si>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</si>
  <si>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</si>
  <si>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</si>
  <si>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</si>
  <si>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</si>
  <si>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</si>
  <si>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</si>
  <si>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</si>
  <si>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</si>
  <si>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</si>
  <si>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</si>
  <si>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</si>
  <si>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</si>
  <si>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</si>
  <si>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</si>
  <si>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</si>
  <si>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</si>
  <si>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</si>
  <si>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</si>
  <si>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</si>
  <si>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</si>
  <si>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</si>
  <si>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</si>
  <si>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</si>
  <si>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</si>
  <si>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113102211R</t>
  </si>
  <si>
    <t>Odstranění stávajících povrchů z multisportovního hřiště, tl. do 20 mm - tartan a koberec</t>
  </si>
  <si>
    <t>m2</t>
  </si>
  <si>
    <t>4</t>
  </si>
  <si>
    <t>675121830</t>
  </si>
  <si>
    <t>VV</t>
  </si>
  <si>
    <t>hřiště H01</t>
  </si>
  <si>
    <t>50*25,3</t>
  </si>
  <si>
    <t>Součet</t>
  </si>
  <si>
    <t>1265*1,02 'Přepočtené koeficientem množství</t>
  </si>
  <si>
    <t>113107224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</si>
  <si>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</si>
  <si>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CS ÚRS 2024 02</t>
  </si>
  <si>
    <t>498510721</t>
  </si>
  <si>
    <t>Online PSC</t>
  </si>
  <si>
    <t>https://podminky.urs.cz/item/CS_URS_2024_02/113107224</t>
  </si>
  <si>
    <t>3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</si>
  <si>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</si>
  <si>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</si>
  <si>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940709526</t>
  </si>
  <si>
    <t>https://podminky.urs.cz/item/CS_URS_2024_02/113107241</t>
  </si>
  <si>
    <t>V případě že se nevyskytuje, položku nečerpat</t>
  </si>
  <si>
    <t>113204111</t>
  </si>
  <si>
    <t>Vytrhání obrub s vybouráním lože, s přemístěním hmot na skládku na vzdálenost do 3 m nebo s naložením na dopravní prostředek záhonových</t>
  </si>
  <si>
    <t>m</t>
  </si>
  <si>
    <t>-381085674</t>
  </si>
  <si>
    <t>https://podminky.urs.cz/item/CS_URS_2024_02/113204111</t>
  </si>
  <si>
    <t>25,3*2+50</t>
  </si>
  <si>
    <t>100,6*1,02 'Přepočtené koeficientem množství</t>
  </si>
  <si>
    <t>5</t>
  </si>
  <si>
    <t>131151343</t>
  </si>
  <si>
    <t>Vrtání jamek strojně průměru přes 200 do 300 mm</t>
  </si>
  <si>
    <t>-1311495992</t>
  </si>
  <si>
    <t>https://podminky.urs.cz/item/CS_URS_2024_02/131151343</t>
  </si>
  <si>
    <t>oplocení</t>
  </si>
  <si>
    <t>0,8*(9*2+20*2)</t>
  </si>
  <si>
    <t>46,4*1,1 'Přepočtené koeficientem množství</t>
  </si>
  <si>
    <t>6</t>
  </si>
  <si>
    <t>131213702</t>
  </si>
  <si>
    <t>Hloubení nezapažených jam ručně s urovnáním dna do předepsaného profilu a spádu v hornině třídy těžitelnosti I skupiny 3 nesoudržných</t>
  </si>
  <si>
    <t>m3</t>
  </si>
  <si>
    <t>1487960386</t>
  </si>
  <si>
    <t>https://podminky.urs.cz/item/CS_URS_2024_02/131213702</t>
  </si>
  <si>
    <t>patky brány</t>
  </si>
  <si>
    <t>0,7*(0,5*0,5)*8</t>
  </si>
  <si>
    <t>1,4*1,1 'Přepočtené koeficientem množství</t>
  </si>
  <si>
    <t>7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</si>
  <si>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</si>
  <si>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</si>
  <si>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784487786</t>
  </si>
  <si>
    <t>https://podminky.urs.cz/item/CS_URS_2024_02/162251101</t>
  </si>
  <si>
    <t>patky</t>
  </si>
  <si>
    <t>1,54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</si>
  <si>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</si>
  <si>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</si>
  <si>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</si>
  <si>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1843607412</t>
  </si>
  <si>
    <t>https://podminky.urs.cz/item/CS_URS_2024_02/162751117</t>
  </si>
  <si>
    <t>9</t>
  </si>
  <si>
    <t>167151101</t>
  </si>
  <si>
    <t>Nakládání, skládání a překládání neulehlého výkopku nebo sypaniny strojně nakládání, množství do 100 m3, z horniny třídy těžitelnosti I, skupiny 1 až 3</t>
  </si>
  <si>
    <t>-2137772795</t>
  </si>
  <si>
    <t>https://podminky.urs.cz/item/CS_URS_2024_02/167151101</t>
  </si>
  <si>
    <t>10</t>
  </si>
  <si>
    <t>171201231</t>
  </si>
  <si>
    <t>Poplatek za uložení stavebního odpadu na recyklační skládce (skládkovné) zeminy a kamení zatříděného do Katalogu odpadů pod kódem 17 05 04</t>
  </si>
  <si>
    <t>t</t>
  </si>
  <si>
    <t>1391653785</t>
  </si>
  <si>
    <t>https://podminky.urs.cz/item/CS_URS_2024_02/171201231</t>
  </si>
  <si>
    <t>1,54*1,7 'Přepočtené koeficientem množství</t>
  </si>
  <si>
    <t>11</t>
  </si>
  <si>
    <t>171251201</t>
  </si>
  <si>
    <t>Uložení sypaniny na skládky nebo meziskládky bez hutnění s upravením uložené sypaniny do předepsaného tvaru</t>
  </si>
  <si>
    <t>930814842</t>
  </si>
  <si>
    <t>https://podminky.urs.cz/item/CS_URS_2024_02/171251201</t>
  </si>
  <si>
    <t>174111101</t>
  </si>
  <si>
    <t>Zásyp sypaninou z jakékoliv horniny ručně s uložením výkopku ve vrstvách se zhutněním jam, šachet, rýh nebo kolem objektů v těchto vykopávkách</t>
  </si>
  <si>
    <t>-105761366</t>
  </si>
  <si>
    <t>https://podminky.urs.cz/item/CS_URS_2024_02/174111101</t>
  </si>
  <si>
    <t>stávající jamky</t>
  </si>
  <si>
    <t>0,8*(PI*0,15*0,15)*(7*2+16*2)</t>
  </si>
  <si>
    <t>nové jamky</t>
  </si>
  <si>
    <t>0,2*(PI*0,15*0,15)*(9*2+20*2)</t>
  </si>
  <si>
    <t>3,421*1,1 'Přepočtené koeficientem množství</t>
  </si>
  <si>
    <t>Zakládání</t>
  </si>
  <si>
    <t>13</t>
  </si>
  <si>
    <t>275313611</t>
  </si>
  <si>
    <t>Základy z betonu prostého patky a bloky z betonu kamenem neprokládaného tř. C 16/20</t>
  </si>
  <si>
    <t>-1984062183</t>
  </si>
  <si>
    <t>https://podminky.urs.cz/item/CS_URS_2024_02/275313611</t>
  </si>
  <si>
    <t>1,4*1,05 'Přepočtené koeficientem množství</t>
  </si>
  <si>
    <t>14</t>
  </si>
  <si>
    <t>275351121</t>
  </si>
  <si>
    <t>Bednění základů patek zřízení</t>
  </si>
  <si>
    <t>-459587596</t>
  </si>
  <si>
    <t>https://podminky.urs.cz/item/CS_URS_2024_02/275351121</t>
  </si>
  <si>
    <t>0,4*(0,5*4)*8</t>
  </si>
  <si>
    <t>6,4*1,05 'Přepočtené koeficientem množství</t>
  </si>
  <si>
    <t>15</t>
  </si>
  <si>
    <t>275351122</t>
  </si>
  <si>
    <t>Bednění základů patek odstranění</t>
  </si>
  <si>
    <t>1869532134</t>
  </si>
  <si>
    <t>https://podminky.urs.cz/item/CS_URS_2024_02/275351122</t>
  </si>
  <si>
    <t>Svislé a kompletní konstrukce</t>
  </si>
  <si>
    <t>16</t>
  </si>
  <si>
    <t>338171123R</t>
  </si>
  <si>
    <t>Osazování sloupků a vzpěr plotových ocelových v přes 3 m se zabetonováním</t>
  </si>
  <si>
    <t>kus</t>
  </si>
  <si>
    <t>-2114472125</t>
  </si>
  <si>
    <t>(9*2+20*2)</t>
  </si>
  <si>
    <t>17</t>
  </si>
  <si>
    <t>M</t>
  </si>
  <si>
    <t>14011040</t>
  </si>
  <si>
    <t>trubka ocelová bezešvá hladká jakost 11 353 70x3,2mm</t>
  </si>
  <si>
    <t>2056194792</t>
  </si>
  <si>
    <t>3,7*(2*2+4*2)</t>
  </si>
  <si>
    <t>44,4*1,05 'Přepočtené koeficientem množství</t>
  </si>
  <si>
    <t>18</t>
  </si>
  <si>
    <t>348101210</t>
  </si>
  <si>
    <t>Osazení vrat nebo vrátek k oplocení na sloupky ocelové, plochy jednotlivě do 2 m2</t>
  </si>
  <si>
    <t>-231436351</t>
  </si>
  <si>
    <t>https://podminky.urs.cz/item/CS_URS_2024_02/348101210</t>
  </si>
  <si>
    <t>19</t>
  </si>
  <si>
    <t>55342334R</t>
  </si>
  <si>
    <t>branka plotová jednokřídlá Pz s PVC vrstvou 900x2000mm</t>
  </si>
  <si>
    <t>-1262437697</t>
  </si>
  <si>
    <t>20</t>
  </si>
  <si>
    <t>348171143</t>
  </si>
  <si>
    <t>Montáž oplocení z dílců kovových panelových svařovaných, na ocelové profilované sloupky, výšky přes 1,0 do 1,5 m</t>
  </si>
  <si>
    <t>146202333</t>
  </si>
  <si>
    <t>https://podminky.urs.cz/item/CS_URS_2024_02/348171143</t>
  </si>
  <si>
    <t>50*2*2+25,3*2*2</t>
  </si>
  <si>
    <t>55342427R</t>
  </si>
  <si>
    <t>plotový panel svařovaný v 1,5m š do 2,5m průměru drátu 4mm oka 75x200mm s horizontálním prolisem povrchová úprava PZ PVC</t>
  </si>
  <si>
    <t>-2018865</t>
  </si>
  <si>
    <t>(50*2*2+25,3*2*2)/2,5</t>
  </si>
  <si>
    <t>120,48*1,05 'Přepočtené koeficientem množství</t>
  </si>
  <si>
    <t>Komunikace pozemní</t>
  </si>
  <si>
    <t>22</t>
  </si>
  <si>
    <t>564211111</t>
  </si>
  <si>
    <t>Podklad nebo podsyp ze štěrkopísku ŠP s rozprostřením, vlhčením a zhutněním plochy přes 100 m2, po zhutnění tl. 50 mm</t>
  </si>
  <si>
    <t>462429933</t>
  </si>
  <si>
    <t>https://podminky.urs.cz/item/CS_URS_2024_02/564211111</t>
  </si>
  <si>
    <t>23</t>
  </si>
  <si>
    <t>564730111</t>
  </si>
  <si>
    <t>Podklad nebo kryt z kameniva hrubého drceného vel. 16-32 mm s rozprostřením a zhutněním plochy přes 100 m2, po zhutnění tl. 100 mm</t>
  </si>
  <si>
    <t>246565110</t>
  </si>
  <si>
    <t>https://podminky.urs.cz/item/CS_URS_2024_02/564730111</t>
  </si>
  <si>
    <t>24</t>
  </si>
  <si>
    <t>564761111</t>
  </si>
  <si>
    <t>Podklad nebo kryt z kameniva hrubého drceného vel. 32-63 mm s rozprostřením a zhutněním plochy přes 100 m2, po zhutnění tl. 200 mm</t>
  </si>
  <si>
    <t>418995947</t>
  </si>
  <si>
    <t>https://podminky.urs.cz/item/CS_URS_2024_02/564761111</t>
  </si>
  <si>
    <t>25</t>
  </si>
  <si>
    <t>579231321R</t>
  </si>
  <si>
    <t>Venkovní lité pryžové povrchy na předem upravený terén jednovrstvé tloušťky 10 mm včetně stabilizační vrstvy tloušťky 35 mm, prováděné strojně plochy přes 300 m2 jedna barva červená, zelená</t>
  </si>
  <si>
    <t>-1141790900</t>
  </si>
  <si>
    <t>26</t>
  </si>
  <si>
    <t>579291111</t>
  </si>
  <si>
    <t>Venkovní lité pryžové povrchy - vodorovné značení (lajnování) dvousložkovým elastickým lakem</t>
  </si>
  <si>
    <t>-2133017780</t>
  </si>
  <si>
    <t>https://podminky.urs.cz/item/CS_URS_2024_02/579291111</t>
  </si>
  <si>
    <t>40*2+20*3+9,5*4+3*4+11,2*4</t>
  </si>
  <si>
    <t>18*2+9*5+18*2</t>
  </si>
  <si>
    <t>351,8*1,02 'Přepočtené koeficientem množství</t>
  </si>
  <si>
    <t>Ostatní konstrukce a práce, bourání</t>
  </si>
  <si>
    <t>27</t>
  </si>
  <si>
    <t>916232000R</t>
  </si>
  <si>
    <t>Dodávka a montáž branky PZ pro malou kopanou, vč. sítě a kotvení brány do patek</t>
  </si>
  <si>
    <t>-973787652</t>
  </si>
  <si>
    <t>28</t>
  </si>
  <si>
    <t>916232111</t>
  </si>
  <si>
    <t>Doplňující konstrukce krytů venkovních ploch pro tělovýchovu obruba z obrubníků do betonového lože, výšky 250 mm</t>
  </si>
  <si>
    <t>-1000647706</t>
  </si>
  <si>
    <t>https://podminky.urs.cz/item/CS_URS_2024_02/916232111</t>
  </si>
  <si>
    <t>29</t>
  </si>
  <si>
    <t>935113111</t>
  </si>
  <si>
    <t>Osazení odvodňovacího žlabu s krycím roštem polymerbetonového šířky do 200 mm</t>
  </si>
  <si>
    <t>-1709462928</t>
  </si>
  <si>
    <t>https://podminky.urs.cz/item/CS_URS_2024_02/935113111</t>
  </si>
  <si>
    <t>50</t>
  </si>
  <si>
    <t>30</t>
  </si>
  <si>
    <t>59227006</t>
  </si>
  <si>
    <t>žlab odvodňovací z polymerbetonu se spádem dna 0,5% 130x155/160mm</t>
  </si>
  <si>
    <t>-697182803</t>
  </si>
  <si>
    <t>50*1,02 'Přepočtené koeficientem množství</t>
  </si>
  <si>
    <t>31</t>
  </si>
  <si>
    <t>59227027</t>
  </si>
  <si>
    <t>čelo plné na začátek a konec odvodňovacího žlabu polymerbeton š 100mm</t>
  </si>
  <si>
    <t>-2134498391</t>
  </si>
  <si>
    <t>32</t>
  </si>
  <si>
    <t>59227013</t>
  </si>
  <si>
    <t>rošt mřížkový B125 Pz oka 30/20 pro žlab š 100mm</t>
  </si>
  <si>
    <t>1265161142</t>
  </si>
  <si>
    <t>33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</si>
  <si>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</si>
  <si>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</si>
  <si>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-213226995</t>
  </si>
  <si>
    <t>https://podminky.urs.cz/item/CS_URS_2024_02/966008221</t>
  </si>
  <si>
    <t>34</t>
  </si>
  <si>
    <t>966071711R</t>
  </si>
  <si>
    <t>Bourání plotových sloupků a vzpěr ocelových trubkových nebo profilovaných výšky do 3,7 m zabetonovaných</t>
  </si>
  <si>
    <t>-1576960113</t>
  </si>
  <si>
    <t>(7*2+16*2)</t>
  </si>
  <si>
    <t>35</t>
  </si>
  <si>
    <t>966071821</t>
  </si>
  <si>
    <t>Rozebrání oplocení z pletiva drátěného se čtvercovými oky, výšky do 1,6 m</t>
  </si>
  <si>
    <t>116199827</t>
  </si>
  <si>
    <t>https://podminky.urs.cz/item/CS_URS_2024_02/966071821</t>
  </si>
  <si>
    <t>36</t>
  </si>
  <si>
    <t>966073810</t>
  </si>
  <si>
    <t>Rozebrání vrat a vrátek k oplocení plochy jednotlivě do 2 m2</t>
  </si>
  <si>
    <t>-63327464</t>
  </si>
  <si>
    <t>https://podminky.urs.cz/item/CS_URS_2024_02/966073810</t>
  </si>
  <si>
    <t>hřiště</t>
  </si>
  <si>
    <t>997</t>
  </si>
  <si>
    <t>Přesun sutě</t>
  </si>
  <si>
    <t>37</t>
  </si>
  <si>
    <t>997013601</t>
  </si>
  <si>
    <t>Poplatek za uložení stavebního odpadu na skládce (skládkovné) z prostého betonu zatříděného do Katalogu odpadů pod kódem 17 01 01</t>
  </si>
  <si>
    <t>-1230912487</t>
  </si>
  <si>
    <t>https://podminky.urs.cz/item/CS_URS_2024_02/997013601</t>
  </si>
  <si>
    <t>4,104</t>
  </si>
  <si>
    <t>38</t>
  </si>
  <si>
    <t>997013631</t>
  </si>
  <si>
    <t>Poplatek za uložení stavebního odpadu na skládce (skládkovné) směsného stavebního a demoličního zatříděného do Katalogu odpadů pod kódem 17 09 04</t>
  </si>
  <si>
    <t>-1647459959</t>
  </si>
  <si>
    <t>https://podminky.urs.cz/item/CS_URS_2024_02/997013631</t>
  </si>
  <si>
    <t>971,015</t>
  </si>
  <si>
    <t>-(4,104+748,374+126,449)</t>
  </si>
  <si>
    <t>39</t>
  </si>
  <si>
    <t>997013645</t>
  </si>
  <si>
    <t>Poplatek za uložení stavebního odpadu na skládce (skládkovné) asfaltového bez obsahu dehtu zatříděného do Katalogu odpadů pod kódem 17 03 02</t>
  </si>
  <si>
    <t>282141655</t>
  </si>
  <si>
    <t>https://podminky.urs.cz/item/CS_URS_2024_02/997013645</t>
  </si>
  <si>
    <t>126,449</t>
  </si>
  <si>
    <t>40</t>
  </si>
  <si>
    <t>997013655</t>
  </si>
  <si>
    <t>Poplatek za uložení stavebního odpadu na skládce (skládkovné) zeminy a kamení zatříděného do Katalogu odpadů pod kódem 17 05 04</t>
  </si>
  <si>
    <t>194049481</t>
  </si>
  <si>
    <t>https://podminky.urs.cz/item/CS_URS_2024_02/997013655</t>
  </si>
  <si>
    <t>748,374</t>
  </si>
  <si>
    <t>41</t>
  </si>
  <si>
    <t>997231111</t>
  </si>
  <si>
    <t>Vodorovná doprava suti a vybouraných hmot s vyložením a hrubým urovnáním na vzdálenost do 1 km</t>
  </si>
  <si>
    <t>1018645072</t>
  </si>
  <si>
    <t>https://podminky.urs.cz/item/CS_URS_2024_02/997231111</t>
  </si>
  <si>
    <t>42</t>
  </si>
  <si>
    <t>997231119</t>
  </si>
  <si>
    <t>Vodorovná doprava suti a vybouraných hmot s vyložením a hrubým urovnáním na vzdálenost Příplatek k cenám za každý další započatý 1 km</t>
  </si>
  <si>
    <t>-1441089476</t>
  </si>
  <si>
    <t>https://podminky.urs.cz/item/CS_URS_2024_02/997231119</t>
  </si>
  <si>
    <t>971,015*9 'Přepočtené koeficientem množství</t>
  </si>
  <si>
    <t>43</t>
  </si>
  <si>
    <t>997231511</t>
  </si>
  <si>
    <t>Vodorovná doprava suti a vybouraných hmot s vyložením a hrubým urovnáním nakládání nebo překládání na dopravní prostředek při vodorovné dopravě suti a vybouraných hmot</t>
  </si>
  <si>
    <t>1544211217</t>
  </si>
  <si>
    <t>https://podminky.urs.cz/item/CS_URS_2024_02/997231511</t>
  </si>
  <si>
    <t>998</t>
  </si>
  <si>
    <t>Přesun hmot</t>
  </si>
  <si>
    <t>44</t>
  </si>
  <si>
    <t>998222012</t>
  </si>
  <si>
    <t>Přesun hmot pro tělovýchovné plochy dopravní vzdálenost do 200 m</t>
  </si>
  <si>
    <t>-145751054</t>
  </si>
  <si>
    <t>https://podminky.urs.cz/item/CS_URS_2024_02/998222012</t>
  </si>
  <si>
    <t>45</t>
  </si>
  <si>
    <t>998222199</t>
  </si>
  <si>
    <t>Přesun hmot pro tělovýchovné plochy Příplatek k ceně za zvětšený přesun přes vymezenou dopravní vzdálenost za každých dalších započatých 1000 m</t>
  </si>
  <si>
    <t>330892790</t>
  </si>
  <si>
    <t>https://podminky.urs.cz/item/CS_URS_2024_02/998222199</t>
  </si>
  <si>
    <t>PSV</t>
  </si>
  <si>
    <t>Práce a dodávky PSV</t>
  </si>
  <si>
    <t>783</t>
  </si>
  <si>
    <t>Dokončovací práce - nátěry</t>
  </si>
  <si>
    <t>46</t>
  </si>
  <si>
    <t>783301303</t>
  </si>
  <si>
    <t>Příprava podkladu zámečnických konstrukcí před provedením nátěru odrezivění odrezovačem bezoplachovým</t>
  </si>
  <si>
    <t>-1692404656</t>
  </si>
  <si>
    <t>https://podminky.urs.cz/item/CS_URS_2024_02/783301303</t>
  </si>
  <si>
    <t>plotové sloupy hřišť</t>
  </si>
  <si>
    <t>2*PI*0,035*(7*2+16*2)*3,7</t>
  </si>
  <si>
    <t>47</t>
  </si>
  <si>
    <t>783301311</t>
  </si>
  <si>
    <t>Příprava podkladu zámečnických konstrukcí před provedením nátěru odmaštění odmašťovačem vodou ředitelným</t>
  </si>
  <si>
    <t>235398413</t>
  </si>
  <si>
    <t>https://podminky.urs.cz/item/CS_URS_2024_02/783301311</t>
  </si>
  <si>
    <t>2*PI*0,035*(9*2+20*2)*3,7</t>
  </si>
  <si>
    <t>48</t>
  </si>
  <si>
    <t>783306801</t>
  </si>
  <si>
    <t>Odstranění nátěrů ze zámečnických konstrukcí obroušením</t>
  </si>
  <si>
    <t>2067796951</t>
  </si>
  <si>
    <t>https://podminky.urs.cz/item/CS_URS_2024_02/783306801</t>
  </si>
  <si>
    <t>49</t>
  </si>
  <si>
    <t>783314101</t>
  </si>
  <si>
    <t>Základní nátěr zámečnických konstrukcí jednonásobný syntetický</t>
  </si>
  <si>
    <t>-1665356689</t>
  </si>
  <si>
    <t>https://podminky.urs.cz/item/CS_URS_2024_02/783314101</t>
  </si>
  <si>
    <t>47,193*1,1 'Přepočtené koeficientem množství</t>
  </si>
  <si>
    <t>783317101</t>
  </si>
  <si>
    <t>Krycí nátěr (email) zámečnických konstrukcí jednonásobný syntetický standardní</t>
  </si>
  <si>
    <t>-525526888</t>
  </si>
  <si>
    <t>https://podminky.urs.cz/item/CS_URS_2024_02/783317101</t>
  </si>
  <si>
    <t>2*PI*0,035*(9*2+20*2)*3,7*2</t>
  </si>
  <si>
    <t>94,386*1,1 'Přepočtené koeficientem množství</t>
  </si>
  <si>
    <t>02 - Hřiště H02</t>
  </si>
  <si>
    <t>-961458704</t>
  </si>
  <si>
    <t>hřiště H02</t>
  </si>
  <si>
    <t>54,3*36,2</t>
  </si>
  <si>
    <t>1965,66*1,02 'Přepočtené koeficientem množství</t>
  </si>
  <si>
    <t>113107224.1</t>
  </si>
  <si>
    <t>-1281971248</t>
  </si>
  <si>
    <t>https://podminky.urs.cz/item/CS_URS_2024_02/113107224.1</t>
  </si>
  <si>
    <t>113107241.1</t>
  </si>
  <si>
    <t>1998491008</t>
  </si>
  <si>
    <t>https://podminky.urs.cz/item/CS_URS_2024_02/113107241.1</t>
  </si>
  <si>
    <t>113204111.1</t>
  </si>
  <si>
    <t>714770672</t>
  </si>
  <si>
    <t>https://podminky.urs.cz/item/CS_URS_2024_02/113204111.1</t>
  </si>
  <si>
    <t>36,2*2+54,3</t>
  </si>
  <si>
    <t>126,7*1,02 'Přepočtené koeficientem množství</t>
  </si>
  <si>
    <t>1127024514</t>
  </si>
  <si>
    <t>0,8*(15*2+22*2+3)</t>
  </si>
  <si>
    <t>61,6*1,1 'Přepočtené koeficientem množství</t>
  </si>
  <si>
    <t>-1481910380</t>
  </si>
  <si>
    <t>patky brány a tenis</t>
  </si>
  <si>
    <t>0,7*(0,5*0,5)*(8+6)</t>
  </si>
  <si>
    <t>2,45*1,1 'Přepočtené koeficientem množství</t>
  </si>
  <si>
    <t>1868883592</t>
  </si>
  <si>
    <t>2,695</t>
  </si>
  <si>
    <t>-1771324344</t>
  </si>
  <si>
    <t>-1566079117</t>
  </si>
  <si>
    <t>-1101982470</t>
  </si>
  <si>
    <t>2,695*1,7 'Přepočtené koeficientem množství</t>
  </si>
  <si>
    <t>-1448693492</t>
  </si>
  <si>
    <t>1005989238</t>
  </si>
  <si>
    <t>0,8*(PI*0,15*0,15)*(12*2+19*2)</t>
  </si>
  <si>
    <t>0,2*(PI*0,15*0,15)*(15*2+22*2+3)</t>
  </si>
  <si>
    <t>4,595*1,1 'Přepočtené koeficientem množství</t>
  </si>
  <si>
    <t>-427391085</t>
  </si>
  <si>
    <t>2,45*1,05 'Přepočtené koeficientem množství</t>
  </si>
  <si>
    <t>-1479945114</t>
  </si>
  <si>
    <t>0,4*(0,5*4)*(8+6)</t>
  </si>
  <si>
    <t>11,2*1,05 'Přepočtené koeficientem množství</t>
  </si>
  <si>
    <t>-1264376926</t>
  </si>
  <si>
    <t>-1250411457</t>
  </si>
  <si>
    <t>(15*2+22*2+3)</t>
  </si>
  <si>
    <t>-275340130</t>
  </si>
  <si>
    <t>3,7*(3*2+3*2+3)</t>
  </si>
  <si>
    <t>55,5*1,05 'Přepočtené koeficientem množství</t>
  </si>
  <si>
    <t>-1273843294</t>
  </si>
  <si>
    <t>1691098824</t>
  </si>
  <si>
    <t>942521493</t>
  </si>
  <si>
    <t>54,3*2*2+36,2*2*2</t>
  </si>
  <si>
    <t>-1091602719</t>
  </si>
  <si>
    <t>(54,3*2*2+36,2*2*2)/2,5</t>
  </si>
  <si>
    <t>144,8*1,05 'Přepočtené koeficientem množství</t>
  </si>
  <si>
    <t>348401240R</t>
  </si>
  <si>
    <t>Montáž ochranné sítě z PP v 3,0 m, oko 45x45 mm</t>
  </si>
  <si>
    <t>-1117689506</t>
  </si>
  <si>
    <t>54,3*2+36,2*2</t>
  </si>
  <si>
    <t>31324700R</t>
  </si>
  <si>
    <t>ochranná síť vysokopevnostní PP oko 45x45mm, tl. 3 mm, výška 3m</t>
  </si>
  <si>
    <t>-1473639230</t>
  </si>
  <si>
    <t>3*(54,3*2+36,2*2)</t>
  </si>
  <si>
    <t>543*1,05 'Přepočtené koeficientem množství</t>
  </si>
  <si>
    <t>-1169680922</t>
  </si>
  <si>
    <t>1391608638</t>
  </si>
  <si>
    <t>803680593</t>
  </si>
  <si>
    <t>589141121R</t>
  </si>
  <si>
    <t>Umělý trávník pro multisport z vláken výška vlasu do 18 mm zásyp písek</t>
  </si>
  <si>
    <t>-722261873</t>
  </si>
  <si>
    <t>589211111</t>
  </si>
  <si>
    <t>Umělý trávník pro sportovní povrchy fotbalová hřiště elastická podložka ze směsi PU pojiva a gumového SBR granulátu tl. 35 mm</t>
  </si>
  <si>
    <t>139928079</t>
  </si>
  <si>
    <t>https://podminky.urs.cz/item/CS_URS_2024_02/589211111</t>
  </si>
  <si>
    <t>589811111</t>
  </si>
  <si>
    <t>Umělý trávník pro sportovní povrchy vodorovné značení (lajnování) hřišť pro tenis a multisport šířky 5 cm</t>
  </si>
  <si>
    <t>-1928465272</t>
  </si>
  <si>
    <t>https://podminky.urs.cz/item/CS_URS_2024_02/589811111</t>
  </si>
  <si>
    <t>40*2+20*3+9,5*4+3*4+11,2*4+18*2</t>
  </si>
  <si>
    <t>24*4+11*3+8,25*2+6,5*2</t>
  </si>
  <si>
    <t>-1982525925</t>
  </si>
  <si>
    <t>916233000R</t>
  </si>
  <si>
    <t>Dodávka a montáž tenisové sítě PES tl. 2,5 mm s lemem černá, vč. dodávky sloupků</t>
  </si>
  <si>
    <t>-1189209555</t>
  </si>
  <si>
    <t>916234000R</t>
  </si>
  <si>
    <t>Dodávka a montáž branky PZ pro pozemní hokej/florbal, vč. sítě a kotvení brány do patek</t>
  </si>
  <si>
    <t>213475089</t>
  </si>
  <si>
    <t>916235000R</t>
  </si>
  <si>
    <t>Dodávka a montáž mantinelů pro pozemní hokej/florbal</t>
  </si>
  <si>
    <t>1815229676</t>
  </si>
  <si>
    <t>1646130699</t>
  </si>
  <si>
    <t>1833133380</t>
  </si>
  <si>
    <t>54,3</t>
  </si>
  <si>
    <t>-1608153321</t>
  </si>
  <si>
    <t>54,3*1,02 'Přepočtené koeficientem množství</t>
  </si>
  <si>
    <t>1973029615</t>
  </si>
  <si>
    <t>-1285957672</t>
  </si>
  <si>
    <t>2044846150</t>
  </si>
  <si>
    <t>-2070208110</t>
  </si>
  <si>
    <t>(12*2+19*2)</t>
  </si>
  <si>
    <t>1276401383</t>
  </si>
  <si>
    <t>471857550</t>
  </si>
  <si>
    <t>1856176423</t>
  </si>
  <si>
    <t>5,169</t>
  </si>
  <si>
    <t>286861033</t>
  </si>
  <si>
    <t>1485,275</t>
  </si>
  <si>
    <t>-(5,169+1162,884+196,487)</t>
  </si>
  <si>
    <t>1179816197</t>
  </si>
  <si>
    <t>196,487</t>
  </si>
  <si>
    <t>-1028703692</t>
  </si>
  <si>
    <t>1162,884</t>
  </si>
  <si>
    <t>-786700786</t>
  </si>
  <si>
    <t>1338653263</t>
  </si>
  <si>
    <t>1485,275*9 'Přepočtené koeficientem množství</t>
  </si>
  <si>
    <t>-639617806</t>
  </si>
  <si>
    <t>-404159873</t>
  </si>
  <si>
    <t>51</t>
  </si>
  <si>
    <t>-76164673</t>
  </si>
  <si>
    <t>52</t>
  </si>
  <si>
    <t>319392263</t>
  </si>
  <si>
    <t>2*PI*0,035*(12*2+19*2)*3,7</t>
  </si>
  <si>
    <t>53</t>
  </si>
  <si>
    <t>1418410044</t>
  </si>
  <si>
    <t>2*PI*0,035*(15*2+22*2+3)*3,7</t>
  </si>
  <si>
    <t>54</t>
  </si>
  <si>
    <t>1617364466</t>
  </si>
  <si>
    <t>55</t>
  </si>
  <si>
    <t>-970815854</t>
  </si>
  <si>
    <t>62,653*1,1 'Přepočtené koeficientem množství</t>
  </si>
  <si>
    <t>56</t>
  </si>
  <si>
    <t>2023822380</t>
  </si>
  <si>
    <t>2*PI*0,035*(15*2+22*2+3)*3,7*2</t>
  </si>
  <si>
    <t>125,306*1,1 'Přepočtené koeficientem množství</t>
  </si>
  <si>
    <t>03 - Hřiště H03</t>
  </si>
  <si>
    <t>554161706</t>
  </si>
  <si>
    <t>hřiště H03</t>
  </si>
  <si>
    <t>56,2*26,2</t>
  </si>
  <si>
    <t>1472,44*1,02 'Přepočtené koeficientem množství</t>
  </si>
  <si>
    <t>-871582639</t>
  </si>
  <si>
    <t>-938449356</t>
  </si>
  <si>
    <t>69059331</t>
  </si>
  <si>
    <t>26,2*2+56,2</t>
  </si>
  <si>
    <t>108,6*1,02 'Přepočtené koeficientem množství</t>
  </si>
  <si>
    <t>-1122177943</t>
  </si>
  <si>
    <t>0,8*(12*2+25*2)</t>
  </si>
  <si>
    <t>59,2*1,1 'Přepočtené koeficientem množství</t>
  </si>
  <si>
    <t>190057748</t>
  </si>
  <si>
    <t>-2123522453</t>
  </si>
  <si>
    <t>1255864130</t>
  </si>
  <si>
    <t>769390408</t>
  </si>
  <si>
    <t>1215532333</t>
  </si>
  <si>
    <t>2092725956</t>
  </si>
  <si>
    <t>-608526116</t>
  </si>
  <si>
    <t>0,8*(PI*0,15*0,15)*(10*2+23*2)</t>
  </si>
  <si>
    <t>0,2*(PI*0,15*0,15)*(12*2+25*2)</t>
  </si>
  <si>
    <t>4,778*1,1 'Přepočtené koeficientem množství</t>
  </si>
  <si>
    <t>1574907664</t>
  </si>
  <si>
    <t>patky brány a sítě</t>
  </si>
  <si>
    <t>-1942544839</t>
  </si>
  <si>
    <t>219831584</t>
  </si>
  <si>
    <t>-1435919626</t>
  </si>
  <si>
    <t>(12*2+25*2)</t>
  </si>
  <si>
    <t>-1382308606</t>
  </si>
  <si>
    <t>3,7*(2*2+2*2)</t>
  </si>
  <si>
    <t>29,6*1,05 'Přepočtené koeficientem množství</t>
  </si>
  <si>
    <t>-1237796310</t>
  </si>
  <si>
    <t>-1283428935</t>
  </si>
  <si>
    <t>-972508628</t>
  </si>
  <si>
    <t>56,2*2*2+26,2*2*2</t>
  </si>
  <si>
    <t>1536972684</t>
  </si>
  <si>
    <t>(56,2*2*2+26,2*2*2)/2,5</t>
  </si>
  <si>
    <t>131,84*1,05 'Přepočtené koeficientem množství</t>
  </si>
  <si>
    <t>1761750956</t>
  </si>
  <si>
    <t>721893139</t>
  </si>
  <si>
    <t>740862810</t>
  </si>
  <si>
    <t>1864926932</t>
  </si>
  <si>
    <t>1538406091</t>
  </si>
  <si>
    <t>24*2+14*3+19,2*2+2*4+6,1*4+9,4*2+2,8*2+13</t>
  </si>
  <si>
    <t>550*1,02 'Přepočtené koeficientem množství</t>
  </si>
  <si>
    <t>-325156433</t>
  </si>
  <si>
    <t>916236000R</t>
  </si>
  <si>
    <t>Dodávka a montáž volejbalové sítě PES tl. 2,5 mm s lemem černá, vč. dodávky sloupků</t>
  </si>
  <si>
    <t>-941992847</t>
  </si>
  <si>
    <t>916237000R</t>
  </si>
  <si>
    <t>Dodávka a montáž basketbalové desky, voděodolná překližka - exteriér, vč. koše a síťky</t>
  </si>
  <si>
    <t>-1568848968</t>
  </si>
  <si>
    <t>332030246</t>
  </si>
  <si>
    <t>-248357111</t>
  </si>
  <si>
    <t>56,2</t>
  </si>
  <si>
    <t>-1465995081</t>
  </si>
  <si>
    <t>56,2*1,02 'Přepočtené koeficientem množství</t>
  </si>
  <si>
    <t>-1516169618</t>
  </si>
  <si>
    <t>-263608134</t>
  </si>
  <si>
    <t>-1813894556</t>
  </si>
  <si>
    <t>1247235419</t>
  </si>
  <si>
    <t>(10*2+23*2)</t>
  </si>
  <si>
    <t>1157244793</t>
  </si>
  <si>
    <t>1968803934</t>
  </si>
  <si>
    <t>860193452</t>
  </si>
  <si>
    <t>4,431</t>
  </si>
  <si>
    <t>997540035</t>
  </si>
  <si>
    <t>1130,851</t>
  </si>
  <si>
    <t>-(4,431+871,096+147,185)</t>
  </si>
  <si>
    <t>-587391404</t>
  </si>
  <si>
    <t>147,185</t>
  </si>
  <si>
    <t>1785925057</t>
  </si>
  <si>
    <t>871,096</t>
  </si>
  <si>
    <t>-101799608</t>
  </si>
  <si>
    <t>-1402544847</t>
  </si>
  <si>
    <t>1130,851*9 'Přepočtené koeficientem množství</t>
  </si>
  <si>
    <t>1894411182</t>
  </si>
  <si>
    <t>244621632</t>
  </si>
  <si>
    <t>-1048460010</t>
  </si>
  <si>
    <t>-1895111751</t>
  </si>
  <si>
    <t>2*PI*0,035*(10*2+23*2)*3,7</t>
  </si>
  <si>
    <t>basketbalová konstrukce</t>
  </si>
  <si>
    <t>2*PI*0,025*(5*3+2,5*4+2*2)*4</t>
  </si>
  <si>
    <t>2*PI*0,015*(0,75*29)*4</t>
  </si>
  <si>
    <t>-1720063410</t>
  </si>
  <si>
    <t>2*PI*0,035*(12*2+25*2)*3,7</t>
  </si>
  <si>
    <t>1036590104</t>
  </si>
  <si>
    <t>-954636144</t>
  </si>
  <si>
    <t>2*PI*0,035*(12*2+23*2)*3,7</t>
  </si>
  <si>
    <t>83,378*1,1 'Přepočtené koeficientem množství</t>
  </si>
  <si>
    <t>-431604078</t>
  </si>
  <si>
    <t>2*PI*0,035*(12*2+23*2)*3,7*2</t>
  </si>
  <si>
    <t>140,335*1,1 'Přepočtené koeficientem množství</t>
  </si>
  <si>
    <t>04 - Oplocení, zpevněné plochy a schodiště</t>
  </si>
  <si>
    <t xml:space="preserve">    772 - Podlahy z kamene</t>
  </si>
  <si>
    <t>112251211</t>
  </si>
  <si>
    <t>Odstranění pařezu odfrézováním nebo odvrtáním hloubky do 200 mm v rovině nebo na svahu do 1:5</t>
  </si>
  <si>
    <t>-1603196643</t>
  </si>
  <si>
    <t>https://podminky.urs.cz/item/CS_URS_2024_02/112251211</t>
  </si>
  <si>
    <t>pařezy do pr. 25cm</t>
  </si>
  <si>
    <t>(0,2*0,2)*8</t>
  </si>
  <si>
    <t>(0,3*0,3)*10</t>
  </si>
  <si>
    <t>(0,4*0,4)*8</t>
  </si>
  <si>
    <t>2,5*1,1 'Přepočtené koeficientem množství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</si>
  <si>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</si>
  <si>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</si>
  <si>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-1464645132</t>
  </si>
  <si>
    <t>https://podminky.urs.cz/item/CS_URS_2024_02/113106123</t>
  </si>
  <si>
    <t>oprava a doplnění u stávajících zpev. ploch cca 30%</t>
  </si>
  <si>
    <t>190*0,3</t>
  </si>
  <si>
    <t>57*1,02 'Přepočtené koeficientem množství</t>
  </si>
  <si>
    <t>-355339626</t>
  </si>
  <si>
    <t>(5+5+29+2,5+2+27,5+29,5+18,25+33,25+22,25+23,5+21,5)*0,3</t>
  </si>
  <si>
    <t>65,775*1,02 'Přepočtené koeficientem množství</t>
  </si>
  <si>
    <t>121151103</t>
  </si>
  <si>
    <t>Sejmutí ornice strojně při souvislé ploše do 100 m2, tl. vrstvy do 200 mm</t>
  </si>
  <si>
    <t>-2006336259</t>
  </si>
  <si>
    <t>https://podminky.urs.cz/item/CS_URS_2024_02/121151103</t>
  </si>
  <si>
    <t>nový chodník</t>
  </si>
  <si>
    <t>60</t>
  </si>
  <si>
    <t>60*1,02 'Přepočtené koeficientem množství</t>
  </si>
  <si>
    <t>131212532</t>
  </si>
  <si>
    <t>Hloubení jamek ručně objemu do 0,5 m3 s odhozením výkopku do 3 m nebo naložením na dopravní prostředek v hornině třídy těžitelnosti I skupiny 3 nesoudržných</t>
  </si>
  <si>
    <t>-417786910</t>
  </si>
  <si>
    <t>https://podminky.urs.cz/item/CS_URS_2024_02/131212532</t>
  </si>
  <si>
    <t>začištění stávajících jamek</t>
  </si>
  <si>
    <t>0,2*(PI*0,15*0,15)*((165+12,5)/2,5)</t>
  </si>
  <si>
    <t>1,004*1,1 'Přepočtené koeficientem množství</t>
  </si>
  <si>
    <t>-1339564351</t>
  </si>
  <si>
    <t>181351103</t>
  </si>
  <si>
    <t>Rozprostření a urovnání ornice v rovině nebo ve svahu sklonu do 1:5 strojně při souvislé ploše přes 100 do 500 m2, tl. vrstvy do 200 mm</t>
  </si>
  <si>
    <t>1572784965</t>
  </si>
  <si>
    <t>https://podminky.urs.cz/item/CS_URS_2024_02/181351103</t>
  </si>
  <si>
    <t>966051111</t>
  </si>
  <si>
    <t>Bourání palisád betonových osazených v řadě</t>
  </si>
  <si>
    <t>74845486</t>
  </si>
  <si>
    <t>https://podminky.urs.cz/item/CS_URS_2024_02/966051111</t>
  </si>
  <si>
    <t>schodiště - bouráno cca 30%</t>
  </si>
  <si>
    <t>(66*0,4*0,11)*0,3</t>
  </si>
  <si>
    <t>338171123</t>
  </si>
  <si>
    <t>Montáž sloupků a vzpěr plotových ocelových trubkových nebo profilovaných výšky přes 2 do 2,6 m se zabetonováním do 0,08 m3 do připravených jamek</t>
  </si>
  <si>
    <t>234692731</t>
  </si>
  <si>
    <t>https://podminky.urs.cz/item/CS_URS_2024_02/338171123</t>
  </si>
  <si>
    <t>72+70/6*2</t>
  </si>
  <si>
    <t>55342254</t>
  </si>
  <si>
    <t>sloupek plotový průběžný Pz a komaxitový 2250/38x1,5mm</t>
  </si>
  <si>
    <t>-1999529459</t>
  </si>
  <si>
    <t>72/6*5</t>
  </si>
  <si>
    <t>60*1,1 'Přepočtené koeficientem množství</t>
  </si>
  <si>
    <t>55342262</t>
  </si>
  <si>
    <t>sloupek plotový koncový Pz a komaxitový 2350/48x1,5mm</t>
  </si>
  <si>
    <t>1532154676</t>
  </si>
  <si>
    <t>72/6</t>
  </si>
  <si>
    <t>12*1,1 'Přepočtené koeficientem množství</t>
  </si>
  <si>
    <t>55342270</t>
  </si>
  <si>
    <t>vzpěra plotová 38x1,5mm včetně krytky s uchem 1500mm</t>
  </si>
  <si>
    <t>514975214</t>
  </si>
  <si>
    <t>72/6*2</t>
  </si>
  <si>
    <t>24*1,1 'Přepočtené koeficientem množství</t>
  </si>
  <si>
    <t>1299457448</t>
  </si>
  <si>
    <t>doběhová plocha sprint</t>
  </si>
  <si>
    <t>12,5</t>
  </si>
  <si>
    <t>-399382942</t>
  </si>
  <si>
    <t>12,5/2,5</t>
  </si>
  <si>
    <t>5*1,05 'Přepočtené koeficientem množství</t>
  </si>
  <si>
    <t>348401120</t>
  </si>
  <si>
    <t>Montáž oplocení z pletiva strojového s napínacími dráty do 1,6 m</t>
  </si>
  <si>
    <t>1527078250</t>
  </si>
  <si>
    <t>https://podminky.urs.cz/item/CS_URS_2024_02/348401120</t>
  </si>
  <si>
    <t>oplocení areálu</t>
  </si>
  <si>
    <t>165</t>
  </si>
  <si>
    <t>31327505</t>
  </si>
  <si>
    <t>pletivo drátěné plastifikované se čtvercovými oky 50/2,7 mm v 1600mm</t>
  </si>
  <si>
    <t>-919418813</t>
  </si>
  <si>
    <t>165*1,1 'Přepočtené koeficientem množství</t>
  </si>
  <si>
    <t>15619210</t>
  </si>
  <si>
    <t>krytka plastová D 38/48mm</t>
  </si>
  <si>
    <t>115203206</t>
  </si>
  <si>
    <t>75</t>
  </si>
  <si>
    <t>564730011</t>
  </si>
  <si>
    <t>Podklad nebo kryt z kameniva hrubého drceného vel. 8-16 mm s rozprostřením a zhutněním plochy přes 100 m2, po zhutnění tl. 100 mm</t>
  </si>
  <si>
    <t>-1970269925</t>
  </si>
  <si>
    <t>https://podminky.urs.cz/item/CS_URS_2024_02/564730011</t>
  </si>
  <si>
    <t>44*1,1 'Přepočtené koeficientem množství</t>
  </si>
  <si>
    <t>564861111</t>
  </si>
  <si>
    <t>Podklad ze štěrkodrti ŠD s rozprostřením a zhutněním plochy přes 100 m2, po zhutnění tl. 200 mm</t>
  </si>
  <si>
    <t>-1950561614</t>
  </si>
  <si>
    <t>https://podminky.urs.cz/item/CS_URS_2024_02/564861111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</si>
  <si>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</si>
  <si>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</si>
  <si>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-143673641</t>
  </si>
  <si>
    <t>https://podminky.urs.cz/item/CS_URS_2024_02/596211111</t>
  </si>
  <si>
    <t>101*1,05 'Přepočtené koeficientem množství</t>
  </si>
  <si>
    <t>59245015</t>
  </si>
  <si>
    <t>dlažba zámková betonová tvaru I 200x165mm tl 60mm přírodní</t>
  </si>
  <si>
    <t>1879898729</t>
  </si>
  <si>
    <t>oprava a doplnění u stávajících zpev. ploch cca 30% - z toho 25% nové</t>
  </si>
  <si>
    <t>190*0,3*0,25</t>
  </si>
  <si>
    <t>58,25*1,1 'Přepočtené koeficientem množství</t>
  </si>
  <si>
    <t>339921131</t>
  </si>
  <si>
    <t>Osazování palisád betonových v řadě se zabetonováním výšky palisády do 500 mm</t>
  </si>
  <si>
    <t>-145228905</t>
  </si>
  <si>
    <t>https://podminky.urs.cz/item/CS_URS_2024_02/339921131</t>
  </si>
  <si>
    <t>schodiště - nové cca 30%</t>
  </si>
  <si>
    <t>66*0,30</t>
  </si>
  <si>
    <t>59228407</t>
  </si>
  <si>
    <t>palisáda tyčová hranatá betonová 110x110mm v 400mm přírodní</t>
  </si>
  <si>
    <t>124859492</t>
  </si>
  <si>
    <t>19,8/0,11</t>
  </si>
  <si>
    <t>180*1,05 'Přepočtené koeficientem množství</t>
  </si>
  <si>
    <t>916331112</t>
  </si>
  <si>
    <t>Osazení zahradního obrubníku betonového s ložem tl. od 50 do 100 mm z betonu prostého tř. C 12/15 s boční opěrou z betonu prostého tř. C 12/15</t>
  </si>
  <si>
    <t>365244833</t>
  </si>
  <si>
    <t>https://podminky.urs.cz/item/CS_URS_2024_02/916331112</t>
  </si>
  <si>
    <t>59217001</t>
  </si>
  <si>
    <t>obrubník zahradní betonový 1000x50x250mm</t>
  </si>
  <si>
    <t>-1306112403</t>
  </si>
  <si>
    <t>120,775*1,1 'Přepočtené koeficientem množství</t>
  </si>
  <si>
    <t>938908421</t>
  </si>
  <si>
    <t>Čištění vozovek vodním paprskem pod tlakem 2500 barů (např. Peel Jet) živičného, betonového nebo dlážděného</t>
  </si>
  <si>
    <t>-1934566682</t>
  </si>
  <si>
    <t>https://podminky.urs.cz/item/CS_URS_2024_02/938908421</t>
  </si>
  <si>
    <t>zpevněné plochy</t>
  </si>
  <si>
    <t>190</t>
  </si>
  <si>
    <t>schodiště</t>
  </si>
  <si>
    <t>21+23*(0,15*2,4)+(0,3*3*11)*2</t>
  </si>
  <si>
    <t>12+23*(0,15*1,7)</t>
  </si>
  <si>
    <t>11+21*(0,15*1,7)</t>
  </si>
  <si>
    <t>273,3*1,1 'Přepočtené koeficientem množství</t>
  </si>
  <si>
    <t>966071711</t>
  </si>
  <si>
    <t>Bourání plotových sloupků a vzpěr ocelových trubkových nebo profilovaných výšky do 2,50 m zabetonovaných</t>
  </si>
  <si>
    <t>445589683</t>
  </si>
  <si>
    <t>https://podminky.urs.cz/item/CS_URS_2024_02/966071711</t>
  </si>
  <si>
    <t>72</t>
  </si>
  <si>
    <t>1978762070</t>
  </si>
  <si>
    <t>966072811</t>
  </si>
  <si>
    <t>Rozebrání oplocení z dílců rámových na ocelové sloupky, výšky přes 1 do 2 m</t>
  </si>
  <si>
    <t>-315124750</t>
  </si>
  <si>
    <t>https://podminky.urs.cz/item/CS_URS_2024_02/966072811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</si>
  <si>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</si>
  <si>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</t>
  </si>
  <si>
    <t>-832245017</t>
  </si>
  <si>
    <t>https://podminky.urs.cz/item/CS_URS_2024_02/979051121</t>
  </si>
  <si>
    <t>oprava a doplnění u stávajících zpev. ploch cca 30% - z toho 75% stávající</t>
  </si>
  <si>
    <t>190*0,3*0,75</t>
  </si>
  <si>
    <t>42,75*1,02 'Přepočtené koeficientem množství</t>
  </si>
  <si>
    <t>985131111</t>
  </si>
  <si>
    <t>Očištění ploch stěn, rubu kleneb a podlah tlakovou vodou</t>
  </si>
  <si>
    <t>561867235</t>
  </si>
  <si>
    <t>https://podminky.urs.cz/item/CS_URS_2024_02/985131111</t>
  </si>
  <si>
    <t>schodiště - zábradelní zídka</t>
  </si>
  <si>
    <t>(0,3+0,4*3*11)*2</t>
  </si>
  <si>
    <t>27*1,05 'Přepočtené koeficientem množství</t>
  </si>
  <si>
    <t>985131311</t>
  </si>
  <si>
    <t>Očištění ploch stěn, rubu kleneb a podlah ruční dočištění ocelovými kartáči</t>
  </si>
  <si>
    <t>131214552</t>
  </si>
  <si>
    <t>https://podminky.urs.cz/item/CS_URS_2024_02/985131311</t>
  </si>
  <si>
    <t>985311111</t>
  </si>
  <si>
    <t>Reprofilace betonu sanačními maltami na cementové bázi ručně stěn, tloušťky do 10 mm</t>
  </si>
  <si>
    <t>-1976234206</t>
  </si>
  <si>
    <t>https://podminky.urs.cz/item/CS_URS_2024_02/985311111</t>
  </si>
  <si>
    <t>985323111</t>
  </si>
  <si>
    <t>Spojovací můstek reprofilovaného betonu na cementové bázi, tloušťky 1 mm</t>
  </si>
  <si>
    <t>829107728</t>
  </si>
  <si>
    <t>https://podminky.urs.cz/item/CS_URS_2024_02/985323111</t>
  </si>
  <si>
    <t>-549491822</t>
  </si>
  <si>
    <t>15,116*0,75+2,684+2,265</t>
  </si>
  <si>
    <t>-991216283</t>
  </si>
  <si>
    <t>38,123</t>
  </si>
  <si>
    <t>-(16,286)</t>
  </si>
  <si>
    <t>1592777943</t>
  </si>
  <si>
    <t>-346366724</t>
  </si>
  <si>
    <t>38,123*9 'Přepočtené koeficientem množství</t>
  </si>
  <si>
    <t>-622354289</t>
  </si>
  <si>
    <t>-1490099838</t>
  </si>
  <si>
    <t>-241563727</t>
  </si>
  <si>
    <t>772</t>
  </si>
  <si>
    <t>Podlahy z kamene</t>
  </si>
  <si>
    <t>772231303</t>
  </si>
  <si>
    <t>Montáž obkladu schodišťových stupňů deskami z tvrdých kamenů kladených do malty s přímou nebo zakřivenou výstupní čárou deskami stupnicovými pravoúhlými nebo kosoúhlými, tl. přes 30 do 50 mm</t>
  </si>
  <si>
    <t>317069580</t>
  </si>
  <si>
    <t>https://podminky.urs.cz/item/CS_URS_2024_02/772231303</t>
  </si>
  <si>
    <t xml:space="preserve">stávající schodiště </t>
  </si>
  <si>
    <t>23*(2,4)</t>
  </si>
  <si>
    <t>55,2*1,05 'Přepočtené koeficientem množství</t>
  </si>
  <si>
    <t>772232811</t>
  </si>
  <si>
    <t>Demontáž obkladů schodišťových stupňů z kamenných desek k dalšímu použití stupnic z tvrdých kamenů kladených do malty</t>
  </si>
  <si>
    <t>1304420665</t>
  </si>
  <si>
    <t>https://podminky.urs.cz/item/CS_URS_2024_02/772232811</t>
  </si>
  <si>
    <t>23*(0,3*2,4)</t>
  </si>
  <si>
    <t>16,56*1,05 'Přepočtené koeficientem množství</t>
  </si>
  <si>
    <t>772991441</t>
  </si>
  <si>
    <t>Očištění vybouraných kamenných dlažeb k dalšímu použití od malty</t>
  </si>
  <si>
    <t>135859657</t>
  </si>
  <si>
    <t>https://podminky.urs.cz/item/CS_URS_2024_02/772991441</t>
  </si>
  <si>
    <t>998772121</t>
  </si>
  <si>
    <t>Přesun hmot pro kamenné dlažby, obklady schodišťových stupňů a soklů stanovený z hmotnosti přesunovaného materiálu vodorovná dopravní vzdálenost do 50 m ruční (bez užití mechanizace) v objektech výšky do 6 m</t>
  </si>
  <si>
    <t>1698920600</t>
  </si>
  <si>
    <t>https://podminky.urs.cz/item/CS_URS_2024_02/998772121</t>
  </si>
  <si>
    <t>-1953559488</t>
  </si>
  <si>
    <t>zábradlí</t>
  </si>
  <si>
    <t>0,16*7,5+4*0,16*1,1</t>
  </si>
  <si>
    <t>0,16*8,5+5*0,16*1,1</t>
  </si>
  <si>
    <t>0,16*7,5+6*0,16*1,1</t>
  </si>
  <si>
    <t>6,4*1,1 'Přepočtené koeficientem množství</t>
  </si>
  <si>
    <t>-1508321342</t>
  </si>
  <si>
    <t>1992653165</t>
  </si>
  <si>
    <t>825825309</t>
  </si>
  <si>
    <t>-809229064</t>
  </si>
  <si>
    <t>(0,16*7,5+4*0,16*1,1)*2</t>
  </si>
  <si>
    <t>(0,16*8,5+5*0,16*1,1)*2</t>
  </si>
  <si>
    <t>(0,16*7,5+6*0,16*1,1)*2</t>
  </si>
  <si>
    <t>12,8*1,1 'Přepočtené koeficientem množství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</si>
  <si>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</si>
  <si>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</si>
  <si>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</si>
  <si>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</si>
  <si>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</si>
  <si>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</si>
  <si>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</si>
  <si>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>VRN1</t>
  </si>
  <si>
    <t>Průzkumné, geodetické a projektové práce</t>
  </si>
  <si>
    <t>011002000</t>
  </si>
  <si>
    <t>Průzkumné práce</t>
  </si>
  <si>
    <t>kpl</t>
  </si>
  <si>
    <t>1024</t>
  </si>
  <si>
    <t>-1450637501</t>
  </si>
  <si>
    <t>https://podminky.urs.cz/item/CS_URS_2024_02/011002000</t>
  </si>
  <si>
    <t>012002000</t>
  </si>
  <si>
    <t>Zeměměřičské práce</t>
  </si>
  <si>
    <t>-1512028566</t>
  </si>
  <si>
    <t>https://podminky.urs.cz/item/CS_URS_2024_02/012002000</t>
  </si>
  <si>
    <t>013254000</t>
  </si>
  <si>
    <t>Dokumentace skutečného provedení stavby</t>
  </si>
  <si>
    <t>1967380982</t>
  </si>
  <si>
    <t>https://podminky.urs.cz/item/CS_URS_2024_02/013254000</t>
  </si>
  <si>
    <t>VRN2</t>
  </si>
  <si>
    <t>Příprava staveniště</t>
  </si>
  <si>
    <t>020001000</t>
  </si>
  <si>
    <t>619365254</t>
  </si>
  <si>
    <t>https://podminky.urs.cz/item/CS_URS_2024_02/020001000</t>
  </si>
  <si>
    <t>VRN3</t>
  </si>
  <si>
    <t>Zařízení staveniště</t>
  </si>
  <si>
    <t>030001000</t>
  </si>
  <si>
    <t>-777995</t>
  </si>
  <si>
    <t>https://podminky.urs.cz/item/CS_URS_2024_02/030001000</t>
  </si>
  <si>
    <t>034002000</t>
  </si>
  <si>
    <t>Zabezpečení staveniště</t>
  </si>
  <si>
    <t>-1174770058</t>
  </si>
  <si>
    <t>https://podminky.urs.cz/item/CS_URS_2024_02/034002000</t>
  </si>
  <si>
    <t>VRN4</t>
  </si>
  <si>
    <t>Inženýrská činnost</t>
  </si>
  <si>
    <t>040001000</t>
  </si>
  <si>
    <t>1092653368</t>
  </si>
  <si>
    <t>https://podminky.urs.cz/item/CS_URS_2024_02/040001000</t>
  </si>
  <si>
    <t>043002000</t>
  </si>
  <si>
    <t>Zkoušky a ostatní měření</t>
  </si>
  <si>
    <t>1015255557</t>
  </si>
  <si>
    <t>https://podminky.urs.cz/item/CS_URS_2024_02/043002000</t>
  </si>
  <si>
    <t>045002000</t>
  </si>
  <si>
    <t>Kompletační a koordinační činnost</t>
  </si>
  <si>
    <t>861532971</t>
  </si>
  <si>
    <t>https://podminky.urs.cz/item/CS_URS_2024_02/045002000</t>
  </si>
  <si>
    <t>VRN5</t>
  </si>
  <si>
    <t>Finanční náklady</t>
  </si>
  <si>
    <t>052002000</t>
  </si>
  <si>
    <t>Finanční rezerva na nepředpokládané práce (zakryté kce) - každý uchazeč ocení částkou 500.000,-Kč (Rezervu lze čerpat na základě investorem předem odsouhlasených prací)</t>
  </si>
  <si>
    <t>2001293037</t>
  </si>
  <si>
    <t>https://podminky.urs.cz/item/CS_URS_2024_02/052002000</t>
  </si>
  <si>
    <t>VRN6</t>
  </si>
  <si>
    <t>Územní vlivy</t>
  </si>
  <si>
    <t>062002000</t>
  </si>
  <si>
    <t>Ztížené dopravní podmínky</t>
  </si>
  <si>
    <t>%</t>
  </si>
  <si>
    <t>1856658634</t>
  </si>
  <si>
    <t>https://podminky.urs.cz/item/CS_URS_2024_02/062002000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</si>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</sst>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7151101" TargetMode="External"/><Relationship Id="rId13" Type="http://schemas.openxmlformats.org/officeDocument/2006/relationships/hyperlink" Target="https://podminky.urs.cz/item/CS_URS_2024_02/275351121" TargetMode="External"/><Relationship Id="rId18" Type="http://schemas.openxmlformats.org/officeDocument/2006/relationships/hyperlink" Target="https://podminky.urs.cz/item/CS_URS_2024_02/564730111" TargetMode="External"/><Relationship Id="rId26" Type="http://schemas.openxmlformats.org/officeDocument/2006/relationships/hyperlink" Target="https://podminky.urs.cz/item/CS_URS_2024_02/997013601" TargetMode="External"/><Relationship Id="rId39" Type="http://schemas.openxmlformats.org/officeDocument/2006/relationships/hyperlink" Target="https://podminky.urs.cz/item/CS_URS_2024_02/783317101" TargetMode="External"/><Relationship Id="rId3" Type="http://schemas.openxmlformats.org/officeDocument/2006/relationships/hyperlink" Target="https://podminky.urs.cz/item/CS_URS_2024_02/113204111" TargetMode="External"/><Relationship Id="rId21" Type="http://schemas.openxmlformats.org/officeDocument/2006/relationships/hyperlink" Target="https://podminky.urs.cz/item/CS_URS_2024_02/916232111" TargetMode="External"/><Relationship Id="rId34" Type="http://schemas.openxmlformats.org/officeDocument/2006/relationships/hyperlink" Target="https://podminky.urs.cz/item/CS_URS_2024_02/998222199" TargetMode="External"/><Relationship Id="rId7" Type="http://schemas.openxmlformats.org/officeDocument/2006/relationships/hyperlink" Target="https://podminky.urs.cz/item/CS_URS_2024_02/162751117" TargetMode="External"/><Relationship Id="rId12" Type="http://schemas.openxmlformats.org/officeDocument/2006/relationships/hyperlink" Target="https://podminky.urs.cz/item/CS_URS_2024_02/275313611" TargetMode="External"/><Relationship Id="rId17" Type="http://schemas.openxmlformats.org/officeDocument/2006/relationships/hyperlink" Target="https://podminky.urs.cz/item/CS_URS_2024_02/564211111" TargetMode="External"/><Relationship Id="rId25" Type="http://schemas.openxmlformats.org/officeDocument/2006/relationships/hyperlink" Target="https://podminky.urs.cz/item/CS_URS_2024_02/966073810" TargetMode="External"/><Relationship Id="rId33" Type="http://schemas.openxmlformats.org/officeDocument/2006/relationships/hyperlink" Target="https://podminky.urs.cz/item/CS_URS_2024_02/998222012" TargetMode="External"/><Relationship Id="rId38" Type="http://schemas.openxmlformats.org/officeDocument/2006/relationships/hyperlink" Target="https://podminky.urs.cz/item/CS_URS_2024_02/783314101" TargetMode="External"/><Relationship Id="rId2" Type="http://schemas.openxmlformats.org/officeDocument/2006/relationships/hyperlink" Target="https://podminky.urs.cz/item/CS_URS_2024_02/113107241" TargetMode="External"/><Relationship Id="rId16" Type="http://schemas.openxmlformats.org/officeDocument/2006/relationships/hyperlink" Target="https://podminky.urs.cz/item/CS_URS_2024_02/348171143" TargetMode="External"/><Relationship Id="rId20" Type="http://schemas.openxmlformats.org/officeDocument/2006/relationships/hyperlink" Target="https://podminky.urs.cz/item/CS_URS_2024_02/579291111" TargetMode="External"/><Relationship Id="rId29" Type="http://schemas.openxmlformats.org/officeDocument/2006/relationships/hyperlink" Target="https://podminky.urs.cz/item/CS_URS_2024_02/997013655" TargetMode="External"/><Relationship Id="rId1" Type="http://schemas.openxmlformats.org/officeDocument/2006/relationships/hyperlink" Target="https://podminky.urs.cz/item/CS_URS_2024_02/113107224" TargetMode="External"/><Relationship Id="rId6" Type="http://schemas.openxmlformats.org/officeDocument/2006/relationships/hyperlink" Target="https://podminky.urs.cz/item/CS_URS_2024_02/162251101" TargetMode="External"/><Relationship Id="rId11" Type="http://schemas.openxmlformats.org/officeDocument/2006/relationships/hyperlink" Target="https://podminky.urs.cz/item/CS_URS_2024_02/174111101" TargetMode="External"/><Relationship Id="rId24" Type="http://schemas.openxmlformats.org/officeDocument/2006/relationships/hyperlink" Target="https://podminky.urs.cz/item/CS_URS_2024_02/966071821" TargetMode="External"/><Relationship Id="rId32" Type="http://schemas.openxmlformats.org/officeDocument/2006/relationships/hyperlink" Target="https://podminky.urs.cz/item/CS_URS_2024_02/997231511" TargetMode="External"/><Relationship Id="rId37" Type="http://schemas.openxmlformats.org/officeDocument/2006/relationships/hyperlink" Target="https://podminky.urs.cz/item/CS_URS_2024_02/783306801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podminky.urs.cz/item/CS_URS_2024_02/131213702" TargetMode="External"/><Relationship Id="rId15" Type="http://schemas.openxmlformats.org/officeDocument/2006/relationships/hyperlink" Target="https://podminky.urs.cz/item/CS_URS_2024_02/348101210" TargetMode="External"/><Relationship Id="rId23" Type="http://schemas.openxmlformats.org/officeDocument/2006/relationships/hyperlink" Target="https://podminky.urs.cz/item/CS_URS_2024_02/966008221" TargetMode="External"/><Relationship Id="rId28" Type="http://schemas.openxmlformats.org/officeDocument/2006/relationships/hyperlink" Target="https://podminky.urs.cz/item/CS_URS_2024_02/997013645" TargetMode="External"/><Relationship Id="rId36" Type="http://schemas.openxmlformats.org/officeDocument/2006/relationships/hyperlink" Target="https://podminky.urs.cz/item/CS_URS_2024_02/783301311" TargetMode="External"/><Relationship Id="rId10" Type="http://schemas.openxmlformats.org/officeDocument/2006/relationships/hyperlink" Target="https://podminky.urs.cz/item/CS_URS_2024_02/171251201" TargetMode="External"/><Relationship Id="rId19" Type="http://schemas.openxmlformats.org/officeDocument/2006/relationships/hyperlink" Target="https://podminky.urs.cz/item/CS_URS_2024_02/564761111" TargetMode="External"/><Relationship Id="rId31" Type="http://schemas.openxmlformats.org/officeDocument/2006/relationships/hyperlink" Target="https://podminky.urs.cz/item/CS_URS_2024_02/997231119" TargetMode="External"/><Relationship Id="rId4" Type="http://schemas.openxmlformats.org/officeDocument/2006/relationships/hyperlink" Target="https://podminky.urs.cz/item/CS_URS_2024_02/131151343" TargetMode="External"/><Relationship Id="rId9" Type="http://schemas.openxmlformats.org/officeDocument/2006/relationships/hyperlink" Target="https://podminky.urs.cz/item/CS_URS_2024_02/171201231" TargetMode="External"/><Relationship Id="rId14" Type="http://schemas.openxmlformats.org/officeDocument/2006/relationships/hyperlink" Target="https://podminky.urs.cz/item/CS_URS_2024_02/275351122" TargetMode="External"/><Relationship Id="rId22" Type="http://schemas.openxmlformats.org/officeDocument/2006/relationships/hyperlink" Target="https://podminky.urs.cz/item/CS_URS_2024_02/935113111" TargetMode="External"/><Relationship Id="rId27" Type="http://schemas.openxmlformats.org/officeDocument/2006/relationships/hyperlink" Target="https://podminky.urs.cz/item/CS_URS_2024_02/997013631" TargetMode="External"/><Relationship Id="rId30" Type="http://schemas.openxmlformats.org/officeDocument/2006/relationships/hyperlink" Target="https://podminky.urs.cz/item/CS_URS_2024_02/997231111" TargetMode="External"/><Relationship Id="rId35" Type="http://schemas.openxmlformats.org/officeDocument/2006/relationships/hyperlink" Target="https://podminky.urs.cz/item/CS_URS_2024_02/78330130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7151101" TargetMode="External"/><Relationship Id="rId13" Type="http://schemas.openxmlformats.org/officeDocument/2006/relationships/hyperlink" Target="https://podminky.urs.cz/item/CS_URS_2024_02/275351121" TargetMode="External"/><Relationship Id="rId18" Type="http://schemas.openxmlformats.org/officeDocument/2006/relationships/hyperlink" Target="https://podminky.urs.cz/item/CS_URS_2024_02/564730111" TargetMode="External"/><Relationship Id="rId26" Type="http://schemas.openxmlformats.org/officeDocument/2006/relationships/hyperlink" Target="https://podminky.urs.cz/item/CS_URS_2024_02/966073810" TargetMode="External"/><Relationship Id="rId39" Type="http://schemas.openxmlformats.org/officeDocument/2006/relationships/hyperlink" Target="https://podminky.urs.cz/item/CS_URS_2024_02/783314101" TargetMode="External"/><Relationship Id="rId3" Type="http://schemas.openxmlformats.org/officeDocument/2006/relationships/hyperlink" Target="https://podminky.urs.cz/item/CS_URS_2024_02/113204111.1" TargetMode="External"/><Relationship Id="rId21" Type="http://schemas.openxmlformats.org/officeDocument/2006/relationships/hyperlink" Target="https://podminky.urs.cz/item/CS_URS_2024_02/589811111" TargetMode="External"/><Relationship Id="rId34" Type="http://schemas.openxmlformats.org/officeDocument/2006/relationships/hyperlink" Target="https://podminky.urs.cz/item/CS_URS_2024_02/998222012" TargetMode="External"/><Relationship Id="rId7" Type="http://schemas.openxmlformats.org/officeDocument/2006/relationships/hyperlink" Target="https://podminky.urs.cz/item/CS_URS_2024_02/162751117" TargetMode="External"/><Relationship Id="rId12" Type="http://schemas.openxmlformats.org/officeDocument/2006/relationships/hyperlink" Target="https://podminky.urs.cz/item/CS_URS_2024_02/275313611" TargetMode="External"/><Relationship Id="rId17" Type="http://schemas.openxmlformats.org/officeDocument/2006/relationships/hyperlink" Target="https://podminky.urs.cz/item/CS_URS_2024_02/564211111" TargetMode="External"/><Relationship Id="rId25" Type="http://schemas.openxmlformats.org/officeDocument/2006/relationships/hyperlink" Target="https://podminky.urs.cz/item/CS_URS_2024_02/966071821" TargetMode="External"/><Relationship Id="rId33" Type="http://schemas.openxmlformats.org/officeDocument/2006/relationships/hyperlink" Target="https://podminky.urs.cz/item/CS_URS_2024_02/997231511" TargetMode="External"/><Relationship Id="rId38" Type="http://schemas.openxmlformats.org/officeDocument/2006/relationships/hyperlink" Target="https://podminky.urs.cz/item/CS_URS_2024_02/783306801" TargetMode="External"/><Relationship Id="rId2" Type="http://schemas.openxmlformats.org/officeDocument/2006/relationships/hyperlink" Target="https://podminky.urs.cz/item/CS_URS_2024_02/113107241.1" TargetMode="External"/><Relationship Id="rId16" Type="http://schemas.openxmlformats.org/officeDocument/2006/relationships/hyperlink" Target="https://podminky.urs.cz/item/CS_URS_2024_02/348171143" TargetMode="External"/><Relationship Id="rId20" Type="http://schemas.openxmlformats.org/officeDocument/2006/relationships/hyperlink" Target="https://podminky.urs.cz/item/CS_URS_2024_02/589211111" TargetMode="External"/><Relationship Id="rId29" Type="http://schemas.openxmlformats.org/officeDocument/2006/relationships/hyperlink" Target="https://podminky.urs.cz/item/CS_URS_2024_02/997013645" TargetMode="External"/><Relationship Id="rId41" Type="http://schemas.openxmlformats.org/officeDocument/2006/relationships/drawing" Target="../drawings/drawing3.xml"/><Relationship Id="rId1" Type="http://schemas.openxmlformats.org/officeDocument/2006/relationships/hyperlink" Target="https://podminky.urs.cz/item/CS_URS_2024_02/113107224.1" TargetMode="External"/><Relationship Id="rId6" Type="http://schemas.openxmlformats.org/officeDocument/2006/relationships/hyperlink" Target="https://podminky.urs.cz/item/CS_URS_2024_02/162251101" TargetMode="External"/><Relationship Id="rId11" Type="http://schemas.openxmlformats.org/officeDocument/2006/relationships/hyperlink" Target="https://podminky.urs.cz/item/CS_URS_2024_02/174111101" TargetMode="External"/><Relationship Id="rId24" Type="http://schemas.openxmlformats.org/officeDocument/2006/relationships/hyperlink" Target="https://podminky.urs.cz/item/CS_URS_2024_02/966008221" TargetMode="External"/><Relationship Id="rId32" Type="http://schemas.openxmlformats.org/officeDocument/2006/relationships/hyperlink" Target="https://podminky.urs.cz/item/CS_URS_2024_02/997231119" TargetMode="External"/><Relationship Id="rId37" Type="http://schemas.openxmlformats.org/officeDocument/2006/relationships/hyperlink" Target="https://podminky.urs.cz/item/CS_URS_2024_02/783301311" TargetMode="External"/><Relationship Id="rId40" Type="http://schemas.openxmlformats.org/officeDocument/2006/relationships/hyperlink" Target="https://podminky.urs.cz/item/CS_URS_2024_02/783317101" TargetMode="External"/><Relationship Id="rId5" Type="http://schemas.openxmlformats.org/officeDocument/2006/relationships/hyperlink" Target="https://podminky.urs.cz/item/CS_URS_2024_02/131213702" TargetMode="External"/><Relationship Id="rId15" Type="http://schemas.openxmlformats.org/officeDocument/2006/relationships/hyperlink" Target="https://podminky.urs.cz/item/CS_URS_2024_02/348101210" TargetMode="External"/><Relationship Id="rId23" Type="http://schemas.openxmlformats.org/officeDocument/2006/relationships/hyperlink" Target="https://podminky.urs.cz/item/CS_URS_2024_02/935113111" TargetMode="External"/><Relationship Id="rId28" Type="http://schemas.openxmlformats.org/officeDocument/2006/relationships/hyperlink" Target="https://podminky.urs.cz/item/CS_URS_2024_02/997013631" TargetMode="External"/><Relationship Id="rId36" Type="http://schemas.openxmlformats.org/officeDocument/2006/relationships/hyperlink" Target="https://podminky.urs.cz/item/CS_URS_2024_02/783301303" TargetMode="External"/><Relationship Id="rId10" Type="http://schemas.openxmlformats.org/officeDocument/2006/relationships/hyperlink" Target="https://podminky.urs.cz/item/CS_URS_2024_02/171251201" TargetMode="External"/><Relationship Id="rId19" Type="http://schemas.openxmlformats.org/officeDocument/2006/relationships/hyperlink" Target="https://podminky.urs.cz/item/CS_URS_2024_02/564761111" TargetMode="External"/><Relationship Id="rId31" Type="http://schemas.openxmlformats.org/officeDocument/2006/relationships/hyperlink" Target="https://podminky.urs.cz/item/CS_URS_2024_02/997231111" TargetMode="External"/><Relationship Id="rId4" Type="http://schemas.openxmlformats.org/officeDocument/2006/relationships/hyperlink" Target="https://podminky.urs.cz/item/CS_URS_2024_02/131151343" TargetMode="External"/><Relationship Id="rId9" Type="http://schemas.openxmlformats.org/officeDocument/2006/relationships/hyperlink" Target="https://podminky.urs.cz/item/CS_URS_2024_02/171201231" TargetMode="External"/><Relationship Id="rId14" Type="http://schemas.openxmlformats.org/officeDocument/2006/relationships/hyperlink" Target="https://podminky.urs.cz/item/CS_URS_2024_02/275351122" TargetMode="External"/><Relationship Id="rId22" Type="http://schemas.openxmlformats.org/officeDocument/2006/relationships/hyperlink" Target="https://podminky.urs.cz/item/CS_URS_2024_02/916232111" TargetMode="External"/><Relationship Id="rId27" Type="http://schemas.openxmlformats.org/officeDocument/2006/relationships/hyperlink" Target="https://podminky.urs.cz/item/CS_URS_2024_02/997013601" TargetMode="External"/><Relationship Id="rId30" Type="http://schemas.openxmlformats.org/officeDocument/2006/relationships/hyperlink" Target="https://podminky.urs.cz/item/CS_URS_2024_02/997013655" TargetMode="External"/><Relationship Id="rId35" Type="http://schemas.openxmlformats.org/officeDocument/2006/relationships/hyperlink" Target="https://podminky.urs.cz/item/CS_URS_2024_02/99822219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7151101" TargetMode="External"/><Relationship Id="rId13" Type="http://schemas.openxmlformats.org/officeDocument/2006/relationships/hyperlink" Target="https://podminky.urs.cz/item/CS_URS_2024_02/275351121" TargetMode="External"/><Relationship Id="rId18" Type="http://schemas.openxmlformats.org/officeDocument/2006/relationships/hyperlink" Target="https://podminky.urs.cz/item/CS_URS_2024_02/564730111" TargetMode="External"/><Relationship Id="rId26" Type="http://schemas.openxmlformats.org/officeDocument/2006/relationships/hyperlink" Target="https://podminky.urs.cz/item/CS_URS_2024_02/997013601" TargetMode="External"/><Relationship Id="rId39" Type="http://schemas.openxmlformats.org/officeDocument/2006/relationships/hyperlink" Target="https://podminky.urs.cz/item/CS_URS_2024_02/783317101" TargetMode="External"/><Relationship Id="rId3" Type="http://schemas.openxmlformats.org/officeDocument/2006/relationships/hyperlink" Target="https://podminky.urs.cz/item/CS_URS_2024_02/113204111" TargetMode="External"/><Relationship Id="rId21" Type="http://schemas.openxmlformats.org/officeDocument/2006/relationships/hyperlink" Target="https://podminky.urs.cz/item/CS_URS_2024_02/916232111" TargetMode="External"/><Relationship Id="rId34" Type="http://schemas.openxmlformats.org/officeDocument/2006/relationships/hyperlink" Target="https://podminky.urs.cz/item/CS_URS_2024_02/998222199" TargetMode="External"/><Relationship Id="rId7" Type="http://schemas.openxmlformats.org/officeDocument/2006/relationships/hyperlink" Target="https://podminky.urs.cz/item/CS_URS_2024_02/162751117" TargetMode="External"/><Relationship Id="rId12" Type="http://schemas.openxmlformats.org/officeDocument/2006/relationships/hyperlink" Target="https://podminky.urs.cz/item/CS_URS_2024_02/275313611" TargetMode="External"/><Relationship Id="rId17" Type="http://schemas.openxmlformats.org/officeDocument/2006/relationships/hyperlink" Target="https://podminky.urs.cz/item/CS_URS_2024_02/564211111" TargetMode="External"/><Relationship Id="rId25" Type="http://schemas.openxmlformats.org/officeDocument/2006/relationships/hyperlink" Target="https://podminky.urs.cz/item/CS_URS_2024_02/966073810" TargetMode="External"/><Relationship Id="rId33" Type="http://schemas.openxmlformats.org/officeDocument/2006/relationships/hyperlink" Target="https://podminky.urs.cz/item/CS_URS_2024_02/998222012" TargetMode="External"/><Relationship Id="rId38" Type="http://schemas.openxmlformats.org/officeDocument/2006/relationships/hyperlink" Target="https://podminky.urs.cz/item/CS_URS_2024_02/783314101" TargetMode="External"/><Relationship Id="rId2" Type="http://schemas.openxmlformats.org/officeDocument/2006/relationships/hyperlink" Target="https://podminky.urs.cz/item/CS_URS_2024_02/113107241" TargetMode="External"/><Relationship Id="rId16" Type="http://schemas.openxmlformats.org/officeDocument/2006/relationships/hyperlink" Target="https://podminky.urs.cz/item/CS_URS_2024_02/348171143" TargetMode="External"/><Relationship Id="rId20" Type="http://schemas.openxmlformats.org/officeDocument/2006/relationships/hyperlink" Target="https://podminky.urs.cz/item/CS_URS_2024_02/579291111" TargetMode="External"/><Relationship Id="rId29" Type="http://schemas.openxmlformats.org/officeDocument/2006/relationships/hyperlink" Target="https://podminky.urs.cz/item/CS_URS_2024_02/997013655" TargetMode="External"/><Relationship Id="rId1" Type="http://schemas.openxmlformats.org/officeDocument/2006/relationships/hyperlink" Target="https://podminky.urs.cz/item/CS_URS_2024_02/113107224" TargetMode="External"/><Relationship Id="rId6" Type="http://schemas.openxmlformats.org/officeDocument/2006/relationships/hyperlink" Target="https://podminky.urs.cz/item/CS_URS_2024_02/162251101" TargetMode="External"/><Relationship Id="rId11" Type="http://schemas.openxmlformats.org/officeDocument/2006/relationships/hyperlink" Target="https://podminky.urs.cz/item/CS_URS_2024_02/174111101" TargetMode="External"/><Relationship Id="rId24" Type="http://schemas.openxmlformats.org/officeDocument/2006/relationships/hyperlink" Target="https://podminky.urs.cz/item/CS_URS_2024_02/966071821" TargetMode="External"/><Relationship Id="rId32" Type="http://schemas.openxmlformats.org/officeDocument/2006/relationships/hyperlink" Target="https://podminky.urs.cz/item/CS_URS_2024_02/997231511" TargetMode="External"/><Relationship Id="rId37" Type="http://schemas.openxmlformats.org/officeDocument/2006/relationships/hyperlink" Target="https://podminky.urs.cz/item/CS_URS_2024_02/783306801" TargetMode="External"/><Relationship Id="rId40" Type="http://schemas.openxmlformats.org/officeDocument/2006/relationships/drawing" Target="../drawings/drawing4.xml"/><Relationship Id="rId5" Type="http://schemas.openxmlformats.org/officeDocument/2006/relationships/hyperlink" Target="https://podminky.urs.cz/item/CS_URS_2024_02/131213702" TargetMode="External"/><Relationship Id="rId15" Type="http://schemas.openxmlformats.org/officeDocument/2006/relationships/hyperlink" Target="https://podminky.urs.cz/item/CS_URS_2024_02/348101210" TargetMode="External"/><Relationship Id="rId23" Type="http://schemas.openxmlformats.org/officeDocument/2006/relationships/hyperlink" Target="https://podminky.urs.cz/item/CS_URS_2024_02/966008221" TargetMode="External"/><Relationship Id="rId28" Type="http://schemas.openxmlformats.org/officeDocument/2006/relationships/hyperlink" Target="https://podminky.urs.cz/item/CS_URS_2024_02/997013645" TargetMode="External"/><Relationship Id="rId36" Type="http://schemas.openxmlformats.org/officeDocument/2006/relationships/hyperlink" Target="https://podminky.urs.cz/item/CS_URS_2024_02/783301311" TargetMode="External"/><Relationship Id="rId10" Type="http://schemas.openxmlformats.org/officeDocument/2006/relationships/hyperlink" Target="https://podminky.urs.cz/item/CS_URS_2024_02/171251201" TargetMode="External"/><Relationship Id="rId19" Type="http://schemas.openxmlformats.org/officeDocument/2006/relationships/hyperlink" Target="https://podminky.urs.cz/item/CS_URS_2024_02/564761111" TargetMode="External"/><Relationship Id="rId31" Type="http://schemas.openxmlformats.org/officeDocument/2006/relationships/hyperlink" Target="https://podminky.urs.cz/item/CS_URS_2024_02/997231119" TargetMode="External"/><Relationship Id="rId4" Type="http://schemas.openxmlformats.org/officeDocument/2006/relationships/hyperlink" Target="https://podminky.urs.cz/item/CS_URS_2024_02/131151343" TargetMode="External"/><Relationship Id="rId9" Type="http://schemas.openxmlformats.org/officeDocument/2006/relationships/hyperlink" Target="https://podminky.urs.cz/item/CS_URS_2024_02/171201231" TargetMode="External"/><Relationship Id="rId14" Type="http://schemas.openxmlformats.org/officeDocument/2006/relationships/hyperlink" Target="https://podminky.urs.cz/item/CS_URS_2024_02/275351122" TargetMode="External"/><Relationship Id="rId22" Type="http://schemas.openxmlformats.org/officeDocument/2006/relationships/hyperlink" Target="https://podminky.urs.cz/item/CS_URS_2024_02/935113111" TargetMode="External"/><Relationship Id="rId27" Type="http://schemas.openxmlformats.org/officeDocument/2006/relationships/hyperlink" Target="https://podminky.urs.cz/item/CS_URS_2024_02/997013631" TargetMode="External"/><Relationship Id="rId30" Type="http://schemas.openxmlformats.org/officeDocument/2006/relationships/hyperlink" Target="https://podminky.urs.cz/item/CS_URS_2024_02/997231111" TargetMode="External"/><Relationship Id="rId35" Type="http://schemas.openxmlformats.org/officeDocument/2006/relationships/hyperlink" Target="https://podminky.urs.cz/item/CS_URS_2024_02/78330130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66051111" TargetMode="External"/><Relationship Id="rId13" Type="http://schemas.openxmlformats.org/officeDocument/2006/relationships/hyperlink" Target="https://podminky.urs.cz/item/CS_URS_2024_02/564861111" TargetMode="External"/><Relationship Id="rId18" Type="http://schemas.openxmlformats.org/officeDocument/2006/relationships/hyperlink" Target="https://podminky.urs.cz/item/CS_URS_2024_02/966071711" TargetMode="External"/><Relationship Id="rId26" Type="http://schemas.openxmlformats.org/officeDocument/2006/relationships/hyperlink" Target="https://podminky.urs.cz/item/CS_URS_2024_02/997013601" TargetMode="External"/><Relationship Id="rId39" Type="http://schemas.openxmlformats.org/officeDocument/2006/relationships/hyperlink" Target="https://podminky.urs.cz/item/CS_URS_2024_02/783306801" TargetMode="External"/><Relationship Id="rId3" Type="http://schemas.openxmlformats.org/officeDocument/2006/relationships/hyperlink" Target="https://podminky.urs.cz/item/CS_URS_2024_02/113204111" TargetMode="External"/><Relationship Id="rId21" Type="http://schemas.openxmlformats.org/officeDocument/2006/relationships/hyperlink" Target="https://podminky.urs.cz/item/CS_URS_2024_02/979051121" TargetMode="External"/><Relationship Id="rId34" Type="http://schemas.openxmlformats.org/officeDocument/2006/relationships/hyperlink" Target="https://podminky.urs.cz/item/CS_URS_2024_02/772232811" TargetMode="External"/><Relationship Id="rId42" Type="http://schemas.openxmlformats.org/officeDocument/2006/relationships/drawing" Target="../drawings/drawing5.xml"/><Relationship Id="rId7" Type="http://schemas.openxmlformats.org/officeDocument/2006/relationships/hyperlink" Target="https://podminky.urs.cz/item/CS_URS_2024_02/181351103" TargetMode="External"/><Relationship Id="rId12" Type="http://schemas.openxmlformats.org/officeDocument/2006/relationships/hyperlink" Target="https://podminky.urs.cz/item/CS_URS_2024_02/564730011" TargetMode="External"/><Relationship Id="rId17" Type="http://schemas.openxmlformats.org/officeDocument/2006/relationships/hyperlink" Target="https://podminky.urs.cz/item/CS_URS_2024_02/938908421" TargetMode="External"/><Relationship Id="rId25" Type="http://schemas.openxmlformats.org/officeDocument/2006/relationships/hyperlink" Target="https://podminky.urs.cz/item/CS_URS_2024_02/985323111" TargetMode="External"/><Relationship Id="rId33" Type="http://schemas.openxmlformats.org/officeDocument/2006/relationships/hyperlink" Target="https://podminky.urs.cz/item/CS_URS_2024_02/772231303" TargetMode="External"/><Relationship Id="rId38" Type="http://schemas.openxmlformats.org/officeDocument/2006/relationships/hyperlink" Target="https://podminky.urs.cz/item/CS_URS_2024_02/783301311" TargetMode="External"/><Relationship Id="rId2" Type="http://schemas.openxmlformats.org/officeDocument/2006/relationships/hyperlink" Target="https://podminky.urs.cz/item/CS_URS_2024_02/113106123" TargetMode="External"/><Relationship Id="rId16" Type="http://schemas.openxmlformats.org/officeDocument/2006/relationships/hyperlink" Target="https://podminky.urs.cz/item/CS_URS_2024_02/916331112" TargetMode="External"/><Relationship Id="rId20" Type="http://schemas.openxmlformats.org/officeDocument/2006/relationships/hyperlink" Target="https://podminky.urs.cz/item/CS_URS_2024_02/966072811" TargetMode="External"/><Relationship Id="rId29" Type="http://schemas.openxmlformats.org/officeDocument/2006/relationships/hyperlink" Target="https://podminky.urs.cz/item/CS_URS_2024_02/997231119" TargetMode="External"/><Relationship Id="rId41" Type="http://schemas.openxmlformats.org/officeDocument/2006/relationships/hyperlink" Target="https://podminky.urs.cz/item/CS_URS_2024_02/783317101" TargetMode="External"/><Relationship Id="rId1" Type="http://schemas.openxmlformats.org/officeDocument/2006/relationships/hyperlink" Target="https://podminky.urs.cz/item/CS_URS_2024_02/112251211" TargetMode="External"/><Relationship Id="rId6" Type="http://schemas.openxmlformats.org/officeDocument/2006/relationships/hyperlink" Target="https://podminky.urs.cz/item/CS_URS_2024_02/174111101" TargetMode="External"/><Relationship Id="rId11" Type="http://schemas.openxmlformats.org/officeDocument/2006/relationships/hyperlink" Target="https://podminky.urs.cz/item/CS_URS_2024_02/348401120" TargetMode="External"/><Relationship Id="rId24" Type="http://schemas.openxmlformats.org/officeDocument/2006/relationships/hyperlink" Target="https://podminky.urs.cz/item/CS_URS_2024_02/985311111" TargetMode="External"/><Relationship Id="rId32" Type="http://schemas.openxmlformats.org/officeDocument/2006/relationships/hyperlink" Target="https://podminky.urs.cz/item/CS_URS_2024_02/998222199" TargetMode="External"/><Relationship Id="rId37" Type="http://schemas.openxmlformats.org/officeDocument/2006/relationships/hyperlink" Target="https://podminky.urs.cz/item/CS_URS_2024_02/783301303" TargetMode="External"/><Relationship Id="rId40" Type="http://schemas.openxmlformats.org/officeDocument/2006/relationships/hyperlink" Target="https://podminky.urs.cz/item/CS_URS_2024_02/783314101" TargetMode="External"/><Relationship Id="rId5" Type="http://schemas.openxmlformats.org/officeDocument/2006/relationships/hyperlink" Target="https://podminky.urs.cz/item/CS_URS_2024_02/131212532" TargetMode="External"/><Relationship Id="rId15" Type="http://schemas.openxmlformats.org/officeDocument/2006/relationships/hyperlink" Target="https://podminky.urs.cz/item/CS_URS_2024_02/339921131" TargetMode="External"/><Relationship Id="rId23" Type="http://schemas.openxmlformats.org/officeDocument/2006/relationships/hyperlink" Target="https://podminky.urs.cz/item/CS_URS_2024_02/985131311" TargetMode="External"/><Relationship Id="rId28" Type="http://schemas.openxmlformats.org/officeDocument/2006/relationships/hyperlink" Target="https://podminky.urs.cz/item/CS_URS_2024_02/997231111" TargetMode="External"/><Relationship Id="rId36" Type="http://schemas.openxmlformats.org/officeDocument/2006/relationships/hyperlink" Target="https://podminky.urs.cz/item/CS_URS_2024_02/998772121" TargetMode="External"/><Relationship Id="rId10" Type="http://schemas.openxmlformats.org/officeDocument/2006/relationships/hyperlink" Target="https://podminky.urs.cz/item/CS_URS_2024_02/348171143" TargetMode="External"/><Relationship Id="rId19" Type="http://schemas.openxmlformats.org/officeDocument/2006/relationships/hyperlink" Target="https://podminky.urs.cz/item/CS_URS_2024_02/966071821" TargetMode="External"/><Relationship Id="rId31" Type="http://schemas.openxmlformats.org/officeDocument/2006/relationships/hyperlink" Target="https://podminky.urs.cz/item/CS_URS_2024_02/998222012" TargetMode="External"/><Relationship Id="rId4" Type="http://schemas.openxmlformats.org/officeDocument/2006/relationships/hyperlink" Target="https://podminky.urs.cz/item/CS_URS_2024_02/121151103" TargetMode="External"/><Relationship Id="rId9" Type="http://schemas.openxmlformats.org/officeDocument/2006/relationships/hyperlink" Target="https://podminky.urs.cz/item/CS_URS_2024_02/338171123" TargetMode="External"/><Relationship Id="rId14" Type="http://schemas.openxmlformats.org/officeDocument/2006/relationships/hyperlink" Target="https://podminky.urs.cz/item/CS_URS_2024_02/596211111" TargetMode="External"/><Relationship Id="rId22" Type="http://schemas.openxmlformats.org/officeDocument/2006/relationships/hyperlink" Target="https://podminky.urs.cz/item/CS_URS_2024_02/985131111" TargetMode="External"/><Relationship Id="rId27" Type="http://schemas.openxmlformats.org/officeDocument/2006/relationships/hyperlink" Target="https://podminky.urs.cz/item/CS_URS_2024_02/997013631" TargetMode="External"/><Relationship Id="rId30" Type="http://schemas.openxmlformats.org/officeDocument/2006/relationships/hyperlink" Target="https://podminky.urs.cz/item/CS_URS_2024_02/997231511" TargetMode="External"/><Relationship Id="rId35" Type="http://schemas.openxmlformats.org/officeDocument/2006/relationships/hyperlink" Target="https://podminky.urs.cz/item/CS_URS_2024_02/77299144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43002000" TargetMode="External"/><Relationship Id="rId3" Type="http://schemas.openxmlformats.org/officeDocument/2006/relationships/hyperlink" Target="https://podminky.urs.cz/item/CS_URS_2024_02/013254000" TargetMode="External"/><Relationship Id="rId7" Type="http://schemas.openxmlformats.org/officeDocument/2006/relationships/hyperlink" Target="https://podminky.urs.cz/item/CS_URS_2024_02/040001000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podminky.urs.cz/item/CS_URS_2024_02/012002000" TargetMode="External"/><Relationship Id="rId1" Type="http://schemas.openxmlformats.org/officeDocument/2006/relationships/hyperlink" Target="https://podminky.urs.cz/item/CS_URS_2024_02/011002000" TargetMode="External"/><Relationship Id="rId6" Type="http://schemas.openxmlformats.org/officeDocument/2006/relationships/hyperlink" Target="https://podminky.urs.cz/item/CS_URS_2024_02/034002000" TargetMode="External"/><Relationship Id="rId11" Type="http://schemas.openxmlformats.org/officeDocument/2006/relationships/hyperlink" Target="https://podminky.urs.cz/item/CS_URS_2024_02/062002000" TargetMode="External"/><Relationship Id="rId5" Type="http://schemas.openxmlformats.org/officeDocument/2006/relationships/hyperlink" Target="https://podminky.urs.cz/item/CS_URS_2024_02/030001000" TargetMode="External"/><Relationship Id="rId10" Type="http://schemas.openxmlformats.org/officeDocument/2006/relationships/hyperlink" Target="https://podminky.urs.cz/item/CS_URS_2024_02/052002000" TargetMode="External"/><Relationship Id="rId4" Type="http://schemas.openxmlformats.org/officeDocument/2006/relationships/hyperlink" Target="https://podminky.urs.cz/item/CS_URS_2024_02/020001000" TargetMode="External"/><Relationship Id="rId9" Type="http://schemas.openxmlformats.org/officeDocument/2006/relationships/hyperlink" Target="https://podminky.urs.cz/item/CS_URS_2024_02/045002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topLeftCell="A11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4" t="s">
        <v>14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4"/>
      <c r="AQ5" s="24"/>
      <c r="AR5" s="22"/>
      <c r="BE5" s="35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6" t="s">
        <v>17</v>
      </c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24"/>
      <c r="AQ6" s="24"/>
      <c r="AR6" s="22"/>
      <c r="BE6" s="35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5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5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2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52"/>
      <c r="BS13" s="19" t="s">
        <v>6</v>
      </c>
    </row>
    <row r="14" spans="1:74" ht="12.75">
      <c r="B14" s="23"/>
      <c r="C14" s="24"/>
      <c r="D14" s="24"/>
      <c r="E14" s="357" t="s">
        <v>32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5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2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5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52"/>
      <c r="BS17" s="19" t="s">
        <v>36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2"/>
      <c r="BS18" s="19" t="s">
        <v>6</v>
      </c>
    </row>
    <row r="19" spans="1:71" s="1" customFormat="1" ht="12" customHeight="1">
      <c r="B19" s="23"/>
      <c r="C19" s="24"/>
      <c r="D19" s="31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5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5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2"/>
    </row>
    <row r="22" spans="1:71" s="1" customFormat="1" ht="12" customHeight="1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2"/>
    </row>
    <row r="23" spans="1:71" s="1" customFormat="1" ht="47.25" customHeight="1">
      <c r="B23" s="23"/>
      <c r="C23" s="24"/>
      <c r="D23" s="24"/>
      <c r="E23" s="359" t="s">
        <v>39</v>
      </c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24"/>
      <c r="AP23" s="24"/>
      <c r="AQ23" s="24"/>
      <c r="AR23" s="22"/>
      <c r="BE23" s="35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2"/>
    </row>
    <row r="26" spans="1:71" s="2" customFormat="1" ht="25.9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0">
        <f>ROUND(AG54,2)</f>
        <v>0</v>
      </c>
      <c r="AL26" s="361"/>
      <c r="AM26" s="361"/>
      <c r="AN26" s="361"/>
      <c r="AO26" s="361"/>
      <c r="AP26" s="38"/>
      <c r="AQ26" s="38"/>
      <c r="AR26" s="41"/>
      <c r="BE26" s="35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2" t="s">
        <v>41</v>
      </c>
      <c r="M28" s="362"/>
      <c r="N28" s="362"/>
      <c r="O28" s="362"/>
      <c r="P28" s="362"/>
      <c r="Q28" s="38"/>
      <c r="R28" s="38"/>
      <c r="S28" s="38"/>
      <c r="T28" s="38"/>
      <c r="U28" s="38"/>
      <c r="V28" s="38"/>
      <c r="W28" s="362" t="s">
        <v>42</v>
      </c>
      <c r="X28" s="362"/>
      <c r="Y28" s="362"/>
      <c r="Z28" s="362"/>
      <c r="AA28" s="362"/>
      <c r="AB28" s="362"/>
      <c r="AC28" s="362"/>
      <c r="AD28" s="362"/>
      <c r="AE28" s="362"/>
      <c r="AF28" s="38"/>
      <c r="AG28" s="38"/>
      <c r="AH28" s="38"/>
      <c r="AI28" s="38"/>
      <c r="AJ28" s="38"/>
      <c r="AK28" s="362" t="s">
        <v>43</v>
      </c>
      <c r="AL28" s="362"/>
      <c r="AM28" s="362"/>
      <c r="AN28" s="362"/>
      <c r="AO28" s="362"/>
      <c r="AP28" s="38"/>
      <c r="AQ28" s="38"/>
      <c r="AR28" s="41"/>
      <c r="BE28" s="352"/>
    </row>
    <row r="29" spans="1:71" s="3" customFormat="1" ht="14.45" customHeight="1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65">
        <v>0.21</v>
      </c>
      <c r="M29" s="364"/>
      <c r="N29" s="364"/>
      <c r="O29" s="364"/>
      <c r="P29" s="364"/>
      <c r="Q29" s="43"/>
      <c r="R29" s="43"/>
      <c r="S29" s="43"/>
      <c r="T29" s="43"/>
      <c r="U29" s="43"/>
      <c r="V29" s="43"/>
      <c r="W29" s="363">
        <f>ROUND(AZ54, 2)</f>
        <v>0</v>
      </c>
      <c r="X29" s="364"/>
      <c r="Y29" s="364"/>
      <c r="Z29" s="364"/>
      <c r="AA29" s="364"/>
      <c r="AB29" s="364"/>
      <c r="AC29" s="364"/>
      <c r="AD29" s="364"/>
      <c r="AE29" s="364"/>
      <c r="AF29" s="43"/>
      <c r="AG29" s="43"/>
      <c r="AH29" s="43"/>
      <c r="AI29" s="43"/>
      <c r="AJ29" s="43"/>
      <c r="AK29" s="363">
        <f>ROUND(AV54, 2)</f>
        <v>0</v>
      </c>
      <c r="AL29" s="364"/>
      <c r="AM29" s="364"/>
      <c r="AN29" s="364"/>
      <c r="AO29" s="364"/>
      <c r="AP29" s="43"/>
      <c r="AQ29" s="43"/>
      <c r="AR29" s="44"/>
      <c r="BE29" s="353"/>
    </row>
    <row r="30" spans="1:71" s="3" customFormat="1" ht="14.45" customHeight="1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65">
        <v>0.12</v>
      </c>
      <c r="M30" s="364"/>
      <c r="N30" s="364"/>
      <c r="O30" s="364"/>
      <c r="P30" s="364"/>
      <c r="Q30" s="43"/>
      <c r="R30" s="43"/>
      <c r="S30" s="43"/>
      <c r="T30" s="43"/>
      <c r="U30" s="43"/>
      <c r="V30" s="43"/>
      <c r="W30" s="363">
        <f>ROUND(BA54, 2)</f>
        <v>0</v>
      </c>
      <c r="X30" s="364"/>
      <c r="Y30" s="364"/>
      <c r="Z30" s="364"/>
      <c r="AA30" s="364"/>
      <c r="AB30" s="364"/>
      <c r="AC30" s="364"/>
      <c r="AD30" s="364"/>
      <c r="AE30" s="364"/>
      <c r="AF30" s="43"/>
      <c r="AG30" s="43"/>
      <c r="AH30" s="43"/>
      <c r="AI30" s="43"/>
      <c r="AJ30" s="43"/>
      <c r="AK30" s="363">
        <f>ROUND(AW54, 2)</f>
        <v>0</v>
      </c>
      <c r="AL30" s="364"/>
      <c r="AM30" s="364"/>
      <c r="AN30" s="364"/>
      <c r="AO30" s="364"/>
      <c r="AP30" s="43"/>
      <c r="AQ30" s="43"/>
      <c r="AR30" s="44"/>
      <c r="BE30" s="353"/>
    </row>
    <row r="31" spans="1:71" s="3" customFormat="1" ht="14.45" hidden="1" customHeight="1">
      <c r="B31" s="42"/>
      <c r="C31" s="43"/>
      <c r="D31" s="43"/>
      <c r="E31" s="43"/>
      <c r="F31" s="31" t="s">
        <v>47</v>
      </c>
      <c r="G31" s="43"/>
      <c r="H31" s="43"/>
      <c r="I31" s="43"/>
      <c r="J31" s="43"/>
      <c r="K31" s="43"/>
      <c r="L31" s="365">
        <v>0.21</v>
      </c>
      <c r="M31" s="364"/>
      <c r="N31" s="364"/>
      <c r="O31" s="364"/>
      <c r="P31" s="364"/>
      <c r="Q31" s="43"/>
      <c r="R31" s="43"/>
      <c r="S31" s="43"/>
      <c r="T31" s="43"/>
      <c r="U31" s="43"/>
      <c r="V31" s="43"/>
      <c r="W31" s="363">
        <f>ROUND(BB54, 2)</f>
        <v>0</v>
      </c>
      <c r="X31" s="364"/>
      <c r="Y31" s="364"/>
      <c r="Z31" s="364"/>
      <c r="AA31" s="364"/>
      <c r="AB31" s="364"/>
      <c r="AC31" s="364"/>
      <c r="AD31" s="364"/>
      <c r="AE31" s="364"/>
      <c r="AF31" s="43"/>
      <c r="AG31" s="43"/>
      <c r="AH31" s="43"/>
      <c r="AI31" s="43"/>
      <c r="AJ31" s="43"/>
      <c r="AK31" s="363">
        <v>0</v>
      </c>
      <c r="AL31" s="364"/>
      <c r="AM31" s="364"/>
      <c r="AN31" s="364"/>
      <c r="AO31" s="364"/>
      <c r="AP31" s="43"/>
      <c r="AQ31" s="43"/>
      <c r="AR31" s="44"/>
      <c r="BE31" s="353"/>
    </row>
    <row r="32" spans="1:71" s="3" customFormat="1" ht="14.45" hidden="1" customHeight="1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65">
        <v>0.12</v>
      </c>
      <c r="M32" s="364"/>
      <c r="N32" s="364"/>
      <c r="O32" s="364"/>
      <c r="P32" s="364"/>
      <c r="Q32" s="43"/>
      <c r="R32" s="43"/>
      <c r="S32" s="43"/>
      <c r="T32" s="43"/>
      <c r="U32" s="43"/>
      <c r="V32" s="43"/>
      <c r="W32" s="363">
        <f>ROUND(BC54, 2)</f>
        <v>0</v>
      </c>
      <c r="X32" s="364"/>
      <c r="Y32" s="364"/>
      <c r="Z32" s="364"/>
      <c r="AA32" s="364"/>
      <c r="AB32" s="364"/>
      <c r="AC32" s="364"/>
      <c r="AD32" s="364"/>
      <c r="AE32" s="364"/>
      <c r="AF32" s="43"/>
      <c r="AG32" s="43"/>
      <c r="AH32" s="43"/>
      <c r="AI32" s="43"/>
      <c r="AJ32" s="43"/>
      <c r="AK32" s="363">
        <v>0</v>
      </c>
      <c r="AL32" s="364"/>
      <c r="AM32" s="364"/>
      <c r="AN32" s="364"/>
      <c r="AO32" s="364"/>
      <c r="AP32" s="43"/>
      <c r="AQ32" s="43"/>
      <c r="AR32" s="44"/>
      <c r="BE32" s="353"/>
    </row>
    <row r="33" spans="1:57" s="3" customFormat="1" ht="14.45" hidden="1" customHeight="1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65">
        <v>0</v>
      </c>
      <c r="M33" s="364"/>
      <c r="N33" s="364"/>
      <c r="O33" s="364"/>
      <c r="P33" s="364"/>
      <c r="Q33" s="43"/>
      <c r="R33" s="43"/>
      <c r="S33" s="43"/>
      <c r="T33" s="43"/>
      <c r="U33" s="43"/>
      <c r="V33" s="43"/>
      <c r="W33" s="363">
        <f>ROUND(BD54, 2)</f>
        <v>0</v>
      </c>
      <c r="X33" s="364"/>
      <c r="Y33" s="364"/>
      <c r="Z33" s="364"/>
      <c r="AA33" s="364"/>
      <c r="AB33" s="364"/>
      <c r="AC33" s="364"/>
      <c r="AD33" s="364"/>
      <c r="AE33" s="364"/>
      <c r="AF33" s="43"/>
      <c r="AG33" s="43"/>
      <c r="AH33" s="43"/>
      <c r="AI33" s="43"/>
      <c r="AJ33" s="43"/>
      <c r="AK33" s="363">
        <v>0</v>
      </c>
      <c r="AL33" s="364"/>
      <c r="AM33" s="364"/>
      <c r="AN33" s="364"/>
      <c r="AO33" s="36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369" t="s">
        <v>52</v>
      </c>
      <c r="Y35" s="367"/>
      <c r="Z35" s="367"/>
      <c r="AA35" s="367"/>
      <c r="AB35" s="367"/>
      <c r="AC35" s="47"/>
      <c r="AD35" s="47"/>
      <c r="AE35" s="47"/>
      <c r="AF35" s="47"/>
      <c r="AG35" s="47"/>
      <c r="AH35" s="47"/>
      <c r="AI35" s="47"/>
      <c r="AJ35" s="47"/>
      <c r="AK35" s="366">
        <f>SUM(AK26:AK33)</f>
        <v>0</v>
      </c>
      <c r="AL35" s="367"/>
      <c r="AM35" s="367"/>
      <c r="AN35" s="367"/>
      <c r="AO35" s="36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0275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1" t="str">
        <f>K6</f>
        <v>ZŠ Liberec, Dobiášova - renovace a obnova venkovních sportovišť</v>
      </c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Liberec - Rochlice u Liberce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3" t="str">
        <f>IF(AN8= "","",AN8)</f>
        <v>12. 8. 2024</v>
      </c>
      <c r="AN47" s="333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Liberec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34" t="str">
        <f>IF(E17="","",E17)</f>
        <v>Michael Štěpán</v>
      </c>
      <c r="AN49" s="335"/>
      <c r="AO49" s="335"/>
      <c r="AP49" s="335"/>
      <c r="AQ49" s="38"/>
      <c r="AR49" s="41"/>
      <c r="AS49" s="336" t="s">
        <v>54</v>
      </c>
      <c r="AT49" s="33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37</v>
      </c>
      <c r="AJ50" s="38"/>
      <c r="AK50" s="38"/>
      <c r="AL50" s="38"/>
      <c r="AM50" s="334" t="str">
        <f>IF(E20="","",E20)</f>
        <v>Michael Štěpán</v>
      </c>
      <c r="AN50" s="335"/>
      <c r="AO50" s="335"/>
      <c r="AP50" s="335"/>
      <c r="AQ50" s="38"/>
      <c r="AR50" s="41"/>
      <c r="AS50" s="338"/>
      <c r="AT50" s="33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0"/>
      <c r="AT51" s="34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2" t="s">
        <v>55</v>
      </c>
      <c r="D52" s="343"/>
      <c r="E52" s="343"/>
      <c r="F52" s="343"/>
      <c r="G52" s="343"/>
      <c r="H52" s="68"/>
      <c r="I52" s="345" t="s">
        <v>56</v>
      </c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4" t="s">
        <v>57</v>
      </c>
      <c r="AH52" s="343"/>
      <c r="AI52" s="343"/>
      <c r="AJ52" s="343"/>
      <c r="AK52" s="343"/>
      <c r="AL52" s="343"/>
      <c r="AM52" s="343"/>
      <c r="AN52" s="345" t="s">
        <v>58</v>
      </c>
      <c r="AO52" s="343"/>
      <c r="AP52" s="343"/>
      <c r="AQ52" s="69" t="s">
        <v>59</v>
      </c>
      <c r="AR52" s="41"/>
      <c r="AS52" s="70" t="s">
        <v>60</v>
      </c>
      <c r="AT52" s="71" t="s">
        <v>61</v>
      </c>
      <c r="AU52" s="71" t="s">
        <v>62</v>
      </c>
      <c r="AV52" s="71" t="s">
        <v>63</v>
      </c>
      <c r="AW52" s="71" t="s">
        <v>64</v>
      </c>
      <c r="AX52" s="71" t="s">
        <v>65</v>
      </c>
      <c r="AY52" s="71" t="s">
        <v>66</v>
      </c>
      <c r="AZ52" s="71" t="s">
        <v>67</v>
      </c>
      <c r="BA52" s="71" t="s">
        <v>68</v>
      </c>
      <c r="BB52" s="71" t="s">
        <v>69</v>
      </c>
      <c r="BC52" s="71" t="s">
        <v>70</v>
      </c>
      <c r="BD52" s="72" t="s">
        <v>71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9">
        <f>ROUND(SUM(AG55:AG59),2)</f>
        <v>0</v>
      </c>
      <c r="AH54" s="349"/>
      <c r="AI54" s="349"/>
      <c r="AJ54" s="349"/>
      <c r="AK54" s="349"/>
      <c r="AL54" s="349"/>
      <c r="AM54" s="349"/>
      <c r="AN54" s="350">
        <f t="shared" ref="AN54:AN59" si="0">SUM(AG54,AT54)</f>
        <v>0</v>
      </c>
      <c r="AO54" s="350"/>
      <c r="AP54" s="350"/>
      <c r="AQ54" s="80" t="s">
        <v>19</v>
      </c>
      <c r="AR54" s="81"/>
      <c r="AS54" s="82">
        <f>ROUND(SUM(AS55:AS59),2)</f>
        <v>0</v>
      </c>
      <c r="AT54" s="83">
        <f t="shared" ref="AT54:AT59" si="1">ROUND(SUM(AV54:AW54),2)</f>
        <v>0</v>
      </c>
      <c r="AU54" s="84">
        <f>ROUND(SUM(AU55:AU59),5)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ROUND(SUM(AZ55:AZ59),2)</f>
        <v>0</v>
      </c>
      <c r="BA54" s="83">
        <f>ROUND(SUM(BA55:BA59),2)</f>
        <v>0</v>
      </c>
      <c r="BB54" s="83">
        <f>ROUND(SUM(BB55:BB59),2)</f>
        <v>0</v>
      </c>
      <c r="BC54" s="83">
        <f>ROUND(SUM(BC55:BC59),2)</f>
        <v>0</v>
      </c>
      <c r="BD54" s="85">
        <f>ROUND(SUM(BD55:BD59),2)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1" s="7" customFormat="1" ht="16.5" customHeight="1">
      <c r="A55" s="88" t="s">
        <v>78</v>
      </c>
      <c r="B55" s="89"/>
      <c r="C55" s="90"/>
      <c r="D55" s="346" t="s">
        <v>79</v>
      </c>
      <c r="E55" s="346"/>
      <c r="F55" s="346"/>
      <c r="G55" s="346"/>
      <c r="H55" s="346"/>
      <c r="I55" s="91"/>
      <c r="J55" s="346" t="s">
        <v>80</v>
      </c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7">
        <f>'01 - Hřiště H01'!J30</f>
        <v>0</v>
      </c>
      <c r="AH55" s="348"/>
      <c r="AI55" s="348"/>
      <c r="AJ55" s="348"/>
      <c r="AK55" s="348"/>
      <c r="AL55" s="348"/>
      <c r="AM55" s="348"/>
      <c r="AN55" s="347">
        <f t="shared" si="0"/>
        <v>0</v>
      </c>
      <c r="AO55" s="348"/>
      <c r="AP55" s="348"/>
      <c r="AQ55" s="92" t="s">
        <v>81</v>
      </c>
      <c r="AR55" s="93"/>
      <c r="AS55" s="94">
        <v>0</v>
      </c>
      <c r="AT55" s="95">
        <f t="shared" si="1"/>
        <v>0</v>
      </c>
      <c r="AU55" s="96">
        <f>'01 - Hřiště H01'!P89</f>
        <v>0</v>
      </c>
      <c r="AV55" s="95">
        <f>'01 - Hřiště H01'!J33</f>
        <v>0</v>
      </c>
      <c r="AW55" s="95">
        <f>'01 - Hřiště H01'!J34</f>
        <v>0</v>
      </c>
      <c r="AX55" s="95">
        <f>'01 - Hřiště H01'!J35</f>
        <v>0</v>
      </c>
      <c r="AY55" s="95">
        <f>'01 - Hřiště H01'!J36</f>
        <v>0</v>
      </c>
      <c r="AZ55" s="95">
        <f>'01 - Hřiště H01'!F33</f>
        <v>0</v>
      </c>
      <c r="BA55" s="95">
        <f>'01 - Hřiště H01'!F34</f>
        <v>0</v>
      </c>
      <c r="BB55" s="95">
        <f>'01 - Hřiště H01'!F35</f>
        <v>0</v>
      </c>
      <c r="BC55" s="95">
        <f>'01 - Hřiště H01'!F36</f>
        <v>0</v>
      </c>
      <c r="BD55" s="97">
        <f>'01 - Hřiště H01'!F37</f>
        <v>0</v>
      </c>
      <c r="BT55" s="98" t="s">
        <v>82</v>
      </c>
      <c r="BV55" s="98" t="s">
        <v>76</v>
      </c>
      <c r="BW55" s="98" t="s">
        <v>83</v>
      </c>
      <c r="BX55" s="98" t="s">
        <v>5</v>
      </c>
      <c r="CL55" s="98" t="s">
        <v>19</v>
      </c>
      <c r="CM55" s="98" t="s">
        <v>84</v>
      </c>
    </row>
    <row r="56" spans="1:91" s="7" customFormat="1" ht="16.5" customHeight="1">
      <c r="A56" s="88" t="s">
        <v>78</v>
      </c>
      <c r="B56" s="89"/>
      <c r="C56" s="90"/>
      <c r="D56" s="346" t="s">
        <v>85</v>
      </c>
      <c r="E56" s="346"/>
      <c r="F56" s="346"/>
      <c r="G56" s="346"/>
      <c r="H56" s="346"/>
      <c r="I56" s="91"/>
      <c r="J56" s="346" t="s">
        <v>86</v>
      </c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7">
        <f>'02 - Hřiště H02'!J30</f>
        <v>0</v>
      </c>
      <c r="AH56" s="348"/>
      <c r="AI56" s="348"/>
      <c r="AJ56" s="348"/>
      <c r="AK56" s="348"/>
      <c r="AL56" s="348"/>
      <c r="AM56" s="348"/>
      <c r="AN56" s="347">
        <f t="shared" si="0"/>
        <v>0</v>
      </c>
      <c r="AO56" s="348"/>
      <c r="AP56" s="348"/>
      <c r="AQ56" s="92" t="s">
        <v>81</v>
      </c>
      <c r="AR56" s="93"/>
      <c r="AS56" s="94">
        <v>0</v>
      </c>
      <c r="AT56" s="95">
        <f t="shared" si="1"/>
        <v>0</v>
      </c>
      <c r="AU56" s="96">
        <f>'02 - Hřiště H02'!P89</f>
        <v>0</v>
      </c>
      <c r="AV56" s="95">
        <f>'02 - Hřiště H02'!J33</f>
        <v>0</v>
      </c>
      <c r="AW56" s="95">
        <f>'02 - Hřiště H02'!J34</f>
        <v>0</v>
      </c>
      <c r="AX56" s="95">
        <f>'02 - Hřiště H02'!J35</f>
        <v>0</v>
      </c>
      <c r="AY56" s="95">
        <f>'02 - Hřiště H02'!J36</f>
        <v>0</v>
      </c>
      <c r="AZ56" s="95">
        <f>'02 - Hřiště H02'!F33</f>
        <v>0</v>
      </c>
      <c r="BA56" s="95">
        <f>'02 - Hřiště H02'!F34</f>
        <v>0</v>
      </c>
      <c r="BB56" s="95">
        <f>'02 - Hřiště H02'!F35</f>
        <v>0</v>
      </c>
      <c r="BC56" s="95">
        <f>'02 - Hřiště H02'!F36</f>
        <v>0</v>
      </c>
      <c r="BD56" s="97">
        <f>'02 - Hřiště H02'!F37</f>
        <v>0</v>
      </c>
      <c r="BT56" s="98" t="s">
        <v>82</v>
      </c>
      <c r="BV56" s="98" t="s">
        <v>76</v>
      </c>
      <c r="BW56" s="98" t="s">
        <v>87</v>
      </c>
      <c r="BX56" s="98" t="s">
        <v>5</v>
      </c>
      <c r="CL56" s="98" t="s">
        <v>19</v>
      </c>
      <c r="CM56" s="98" t="s">
        <v>84</v>
      </c>
    </row>
    <row r="57" spans="1:91" s="7" customFormat="1" ht="16.5" customHeight="1">
      <c r="A57" s="88" t="s">
        <v>78</v>
      </c>
      <c r="B57" s="89"/>
      <c r="C57" s="90"/>
      <c r="D57" s="346" t="s">
        <v>88</v>
      </c>
      <c r="E57" s="346"/>
      <c r="F57" s="346"/>
      <c r="G57" s="346"/>
      <c r="H57" s="346"/>
      <c r="I57" s="91"/>
      <c r="J57" s="346" t="s">
        <v>89</v>
      </c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7">
        <f>'03 - Hřiště H03'!J30</f>
        <v>0</v>
      </c>
      <c r="AH57" s="348"/>
      <c r="AI57" s="348"/>
      <c r="AJ57" s="348"/>
      <c r="AK57" s="348"/>
      <c r="AL57" s="348"/>
      <c r="AM57" s="348"/>
      <c r="AN57" s="347">
        <f t="shared" si="0"/>
        <v>0</v>
      </c>
      <c r="AO57" s="348"/>
      <c r="AP57" s="348"/>
      <c r="AQ57" s="92" t="s">
        <v>81</v>
      </c>
      <c r="AR57" s="93"/>
      <c r="AS57" s="94">
        <v>0</v>
      </c>
      <c r="AT57" s="95">
        <f t="shared" si="1"/>
        <v>0</v>
      </c>
      <c r="AU57" s="96">
        <f>'03 - Hřiště H03'!P89</f>
        <v>0</v>
      </c>
      <c r="AV57" s="95">
        <f>'03 - Hřiště H03'!J33</f>
        <v>0</v>
      </c>
      <c r="AW57" s="95">
        <f>'03 - Hřiště H03'!J34</f>
        <v>0</v>
      </c>
      <c r="AX57" s="95">
        <f>'03 - Hřiště H03'!J35</f>
        <v>0</v>
      </c>
      <c r="AY57" s="95">
        <f>'03 - Hřiště H03'!J36</f>
        <v>0</v>
      </c>
      <c r="AZ57" s="95">
        <f>'03 - Hřiště H03'!F33</f>
        <v>0</v>
      </c>
      <c r="BA57" s="95">
        <f>'03 - Hřiště H03'!F34</f>
        <v>0</v>
      </c>
      <c r="BB57" s="95">
        <f>'03 - Hřiště H03'!F35</f>
        <v>0</v>
      </c>
      <c r="BC57" s="95">
        <f>'03 - Hřiště H03'!F36</f>
        <v>0</v>
      </c>
      <c r="BD57" s="97">
        <f>'03 - Hřiště H03'!F37</f>
        <v>0</v>
      </c>
      <c r="BT57" s="98" t="s">
        <v>82</v>
      </c>
      <c r="BV57" s="98" t="s">
        <v>76</v>
      </c>
      <c r="BW57" s="98" t="s">
        <v>90</v>
      </c>
      <c r="BX57" s="98" t="s">
        <v>5</v>
      </c>
      <c r="CL57" s="98" t="s">
        <v>19</v>
      </c>
      <c r="CM57" s="98" t="s">
        <v>84</v>
      </c>
    </row>
    <row r="58" spans="1:91" s="7" customFormat="1" ht="16.5" customHeight="1">
      <c r="A58" s="88" t="s">
        <v>78</v>
      </c>
      <c r="B58" s="89"/>
      <c r="C58" s="90"/>
      <c r="D58" s="346" t="s">
        <v>91</v>
      </c>
      <c r="E58" s="346"/>
      <c r="F58" s="346"/>
      <c r="G58" s="346"/>
      <c r="H58" s="346"/>
      <c r="I58" s="91"/>
      <c r="J58" s="346" t="s">
        <v>92</v>
      </c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7">
        <f>'04 - Oplocení, zpevněné p...'!J30</f>
        <v>0</v>
      </c>
      <c r="AH58" s="348"/>
      <c r="AI58" s="348"/>
      <c r="AJ58" s="348"/>
      <c r="AK58" s="348"/>
      <c r="AL58" s="348"/>
      <c r="AM58" s="348"/>
      <c r="AN58" s="347">
        <f t="shared" si="0"/>
        <v>0</v>
      </c>
      <c r="AO58" s="348"/>
      <c r="AP58" s="348"/>
      <c r="AQ58" s="92" t="s">
        <v>81</v>
      </c>
      <c r="AR58" s="93"/>
      <c r="AS58" s="94">
        <v>0</v>
      </c>
      <c r="AT58" s="95">
        <f t="shared" si="1"/>
        <v>0</v>
      </c>
      <c r="AU58" s="96">
        <f>'04 - Oplocení, zpevněné p...'!P89</f>
        <v>0</v>
      </c>
      <c r="AV58" s="95">
        <f>'04 - Oplocení, zpevněné p...'!J33</f>
        <v>0</v>
      </c>
      <c r="AW58" s="95">
        <f>'04 - Oplocení, zpevněné p...'!J34</f>
        <v>0</v>
      </c>
      <c r="AX58" s="95">
        <f>'04 - Oplocení, zpevněné p...'!J35</f>
        <v>0</v>
      </c>
      <c r="AY58" s="95">
        <f>'04 - Oplocení, zpevněné p...'!J36</f>
        <v>0</v>
      </c>
      <c r="AZ58" s="95">
        <f>'04 - Oplocení, zpevněné p...'!F33</f>
        <v>0</v>
      </c>
      <c r="BA58" s="95">
        <f>'04 - Oplocení, zpevněné p...'!F34</f>
        <v>0</v>
      </c>
      <c r="BB58" s="95">
        <f>'04 - Oplocení, zpevněné p...'!F35</f>
        <v>0</v>
      </c>
      <c r="BC58" s="95">
        <f>'04 - Oplocení, zpevněné p...'!F36</f>
        <v>0</v>
      </c>
      <c r="BD58" s="97">
        <f>'04 - Oplocení, zpevněné p...'!F37</f>
        <v>0</v>
      </c>
      <c r="BT58" s="98" t="s">
        <v>82</v>
      </c>
      <c r="BV58" s="98" t="s">
        <v>76</v>
      </c>
      <c r="BW58" s="98" t="s">
        <v>93</v>
      </c>
      <c r="BX58" s="98" t="s">
        <v>5</v>
      </c>
      <c r="CL58" s="98" t="s">
        <v>19</v>
      </c>
      <c r="CM58" s="98" t="s">
        <v>84</v>
      </c>
    </row>
    <row r="59" spans="1:91" s="7" customFormat="1" ht="16.5" customHeight="1">
      <c r="A59" s="88" t="s">
        <v>78</v>
      </c>
      <c r="B59" s="89"/>
      <c r="C59" s="90"/>
      <c r="D59" s="346" t="s">
        <v>94</v>
      </c>
      <c r="E59" s="346"/>
      <c r="F59" s="346"/>
      <c r="G59" s="346"/>
      <c r="H59" s="346"/>
      <c r="I59" s="91"/>
      <c r="J59" s="346" t="s">
        <v>95</v>
      </c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7">
        <f>'VRN - Vedlejší rozpočtové...'!J30</f>
        <v>0</v>
      </c>
      <c r="AH59" s="348"/>
      <c r="AI59" s="348"/>
      <c r="AJ59" s="348"/>
      <c r="AK59" s="348"/>
      <c r="AL59" s="348"/>
      <c r="AM59" s="348"/>
      <c r="AN59" s="347">
        <f t="shared" si="0"/>
        <v>0</v>
      </c>
      <c r="AO59" s="348"/>
      <c r="AP59" s="348"/>
      <c r="AQ59" s="92" t="s">
        <v>81</v>
      </c>
      <c r="AR59" s="93"/>
      <c r="AS59" s="99">
        <v>0</v>
      </c>
      <c r="AT59" s="100">
        <f t="shared" si="1"/>
        <v>0</v>
      </c>
      <c r="AU59" s="101">
        <f>'VRN - Vedlejší rozpočtové...'!P86</f>
        <v>0</v>
      </c>
      <c r="AV59" s="100">
        <f>'VRN - Vedlejší rozpočtové...'!J33</f>
        <v>0</v>
      </c>
      <c r="AW59" s="100">
        <f>'VRN - Vedlejší rozpočtové...'!J34</f>
        <v>0</v>
      </c>
      <c r="AX59" s="100">
        <f>'VRN - Vedlejší rozpočtové...'!J35</f>
        <v>0</v>
      </c>
      <c r="AY59" s="100">
        <f>'VRN - Vedlejší rozpočtové...'!J36</f>
        <v>0</v>
      </c>
      <c r="AZ59" s="100">
        <f>'VRN - Vedlejší rozpočtové...'!F33</f>
        <v>0</v>
      </c>
      <c r="BA59" s="100">
        <f>'VRN - Vedlejší rozpočtové...'!F34</f>
        <v>0</v>
      </c>
      <c r="BB59" s="100">
        <f>'VRN - Vedlejší rozpočtové...'!F35</f>
        <v>0</v>
      </c>
      <c r="BC59" s="100">
        <f>'VRN - Vedlejší rozpočtové...'!F36</f>
        <v>0</v>
      </c>
      <c r="BD59" s="102">
        <f>'VRN - Vedlejší rozpočtové...'!F37</f>
        <v>0</v>
      </c>
      <c r="BT59" s="98" t="s">
        <v>82</v>
      </c>
      <c r="BV59" s="98" t="s">
        <v>76</v>
      </c>
      <c r="BW59" s="98" t="s">
        <v>96</v>
      </c>
      <c r="BX59" s="98" t="s">
        <v>5</v>
      </c>
      <c r="CL59" s="98" t="s">
        <v>19</v>
      </c>
      <c r="CM59" s="98" t="s">
        <v>84</v>
      </c>
    </row>
    <row r="60" spans="1:91" s="2" customFormat="1" ht="30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91" s="2" customFormat="1" ht="6.95" customHeight="1">
      <c r="A61" s="36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</sheetData>
  <sheetProtection algorithmName="SHA-512" hashValue="8LLygoWimuCjC5TZIce9jgybJ3CqvwoSkIYgvNKhnOXr+ok00PFqshLggzRYH8XqOU8dlPQWAwst7iWR3WvD3A==" saltValue="HrTcwtyAg8iy4h4VZmrFeFVRUQfB8Zt7ql2F1J3ZDD++j1UVnPmK2igJI6gfQOi84jC7uX9j5PN1opL4bJkTvA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1 - Hřiště H01'!C2" display="/"/>
    <hyperlink ref="A56" location="'02 - Hřiště H02'!C2" display="/"/>
    <hyperlink ref="A57" location="'03 - Hřiště H03'!C2" display="/"/>
    <hyperlink ref="A58" location="'04 - Oplocení, zpevněné p...'!C2" display="/"/>
    <hyperlink ref="A59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83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97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1" t="str">
        <f>'Rekapitulace stavby'!K6</f>
        <v>ZŠ Liberec, Dobiášova - renovace a obnova venkovních sportovišť</v>
      </c>
      <c r="F7" s="372"/>
      <c r="G7" s="372"/>
      <c r="H7" s="372"/>
      <c r="L7" s="22"/>
    </row>
    <row r="8" spans="1:46" s="2" customFormat="1" ht="12" customHeight="1">
      <c r="A8" s="36"/>
      <c r="B8" s="41"/>
      <c r="C8" s="36"/>
      <c r="D8" s="107" t="s">
        <v>98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3" t="s">
        <v>99</v>
      </c>
      <c r="F9" s="374"/>
      <c r="G9" s="374"/>
      <c r="H9" s="37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12. 8. 2024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5" t="str">
        <f>'Rekapitulace stavby'!E14</f>
        <v>Vyplň údaj</v>
      </c>
      <c r="F18" s="376"/>
      <c r="G18" s="376"/>
      <c r="H18" s="376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7" t="s">
        <v>19</v>
      </c>
      <c r="F27" s="377"/>
      <c r="G27" s="377"/>
      <c r="H27" s="37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ROUND((SUM(BE89:BE345)),  2)</f>
        <v>0</v>
      </c>
      <c r="G33" s="36"/>
      <c r="H33" s="36"/>
      <c r="I33" s="120">
        <v>0.21</v>
      </c>
      <c r="J33" s="119">
        <f>ROUND(((SUM(BE89:BE345))*I33),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ROUND((SUM(BF89:BF345)),  2)</f>
        <v>0</v>
      </c>
      <c r="G34" s="36"/>
      <c r="H34" s="36"/>
      <c r="I34" s="120">
        <v>0.12</v>
      </c>
      <c r="J34" s="119">
        <f>ROUND(((SUM(BF89:BF345))*I34),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ROUND((SUM(BG89:BG345)),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ROUND((SUM(BH89:BH345)),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ROUND((SUM(BI89:BI345)),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8" t="str">
        <f>E7</f>
        <v>ZŠ Liberec, Dobiášova - renovace a obnova venkovních sportovišť</v>
      </c>
      <c r="F48" s="379"/>
      <c r="G48" s="379"/>
      <c r="H48" s="379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01 - Hřiště H01</v>
      </c>
      <c r="F50" s="380"/>
      <c r="G50" s="380"/>
      <c r="H50" s="380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Liberec - Rochlice u Liberce</v>
      </c>
      <c r="G52" s="38"/>
      <c r="H52" s="38"/>
      <c r="I52" s="31" t="s">
        <v>23</v>
      </c>
      <c r="J52" s="61" t="str">
        <f>IF(J12="","",J12)</f>
        <v>12. 8. 2024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Statutární město Liberec</v>
      </c>
      <c r="G54" s="38"/>
      <c r="H54" s="38"/>
      <c r="I54" s="31" t="s">
        <v>33</v>
      </c>
      <c r="J54" s="34" t="str">
        <f>E21</f>
        <v>Michael Štěpán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>Michael Štěpán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101</v>
      </c>
      <c r="D57" s="133"/>
      <c r="E57" s="133"/>
      <c r="F57" s="133"/>
      <c r="G57" s="133"/>
      <c r="H57" s="133"/>
      <c r="I57" s="133"/>
      <c r="J57" s="134" t="s">
        <v>102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103</v>
      </c>
    </row>
    <row r="60" spans="1:47" s="9" customFormat="1" ht="24.95" customHeight="1">
      <c r="B60" s="136"/>
      <c r="C60" s="137"/>
      <c r="D60" s="138" t="s">
        <v>104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105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106</v>
      </c>
      <c r="E62" s="145"/>
      <c r="F62" s="145"/>
      <c r="G62" s="145"/>
      <c r="H62" s="145"/>
      <c r="I62" s="145"/>
      <c r="J62" s="146">
        <f>J163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107</v>
      </c>
      <c r="E63" s="145"/>
      <c r="F63" s="145"/>
      <c r="G63" s="145"/>
      <c r="H63" s="145"/>
      <c r="I63" s="145"/>
      <c r="J63" s="146">
        <f>J182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108</v>
      </c>
      <c r="E64" s="145"/>
      <c r="F64" s="145"/>
      <c r="G64" s="145"/>
      <c r="H64" s="145"/>
      <c r="I64" s="145"/>
      <c r="J64" s="146">
        <f>J209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109</v>
      </c>
      <c r="E65" s="145"/>
      <c r="F65" s="145"/>
      <c r="G65" s="145"/>
      <c r="H65" s="145"/>
      <c r="I65" s="145"/>
      <c r="J65" s="146">
        <f>J240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110</v>
      </c>
      <c r="E66" s="145"/>
      <c r="F66" s="145"/>
      <c r="G66" s="145"/>
      <c r="H66" s="145"/>
      <c r="I66" s="145"/>
      <c r="J66" s="146">
        <f>J287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111</v>
      </c>
      <c r="E67" s="145"/>
      <c r="F67" s="145"/>
      <c r="G67" s="145"/>
      <c r="H67" s="145"/>
      <c r="I67" s="145"/>
      <c r="J67" s="146">
        <f>J312</f>
        <v>0</v>
      </c>
      <c r="K67" s="143"/>
      <c r="L67" s="147"/>
    </row>
    <row r="68" spans="1:31" s="9" customFormat="1" ht="24.95" customHeight="1">
      <c r="B68" s="136"/>
      <c r="C68" s="137"/>
      <c r="D68" s="138" t="s">
        <v>112</v>
      </c>
      <c r="E68" s="139"/>
      <c r="F68" s="139"/>
      <c r="G68" s="139"/>
      <c r="H68" s="139"/>
      <c r="I68" s="139"/>
      <c r="J68" s="140">
        <f>J317</f>
        <v>0</v>
      </c>
      <c r="K68" s="137"/>
      <c r="L68" s="141"/>
    </row>
    <row r="69" spans="1:31" s="10" customFormat="1" ht="19.899999999999999" customHeight="1">
      <c r="B69" s="142"/>
      <c r="C69" s="143"/>
      <c r="D69" s="144" t="s">
        <v>113</v>
      </c>
      <c r="E69" s="145"/>
      <c r="F69" s="145"/>
      <c r="G69" s="145"/>
      <c r="H69" s="145"/>
      <c r="I69" s="145"/>
      <c r="J69" s="146">
        <f>J318</f>
        <v>0</v>
      </c>
      <c r="K69" s="143"/>
      <c r="L69" s="147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114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78" t="str">
        <f>E7</f>
        <v>ZŠ Liberec, Dobiášova - renovace a obnova venkovních sportovišť</v>
      </c>
      <c r="F79" s="379"/>
      <c r="G79" s="379"/>
      <c r="H79" s="379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98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31" t="str">
        <f>E9</f>
        <v>01 - Hřiště H01</v>
      </c>
      <c r="F81" s="380"/>
      <c r="G81" s="380"/>
      <c r="H81" s="380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Liberec - Rochlice u Liberce</v>
      </c>
      <c r="G83" s="38"/>
      <c r="H83" s="38"/>
      <c r="I83" s="31" t="s">
        <v>23</v>
      </c>
      <c r="J83" s="61" t="str">
        <f>IF(J12="","",J12)</f>
        <v>12. 8. 2024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E15</f>
        <v>Statutární město Liberec</v>
      </c>
      <c r="G85" s="38"/>
      <c r="H85" s="38"/>
      <c r="I85" s="31" t="s">
        <v>33</v>
      </c>
      <c r="J85" s="34" t="str">
        <f>E21</f>
        <v>Michael Štěpán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IF(E18="","",E18)</f>
        <v>Vyplň údaj</v>
      </c>
      <c r="G86" s="38"/>
      <c r="H86" s="38"/>
      <c r="I86" s="31" t="s">
        <v>37</v>
      </c>
      <c r="J86" s="34" t="str">
        <f>E24</f>
        <v>Michael Štěpán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8"/>
      <c r="B88" s="149"/>
      <c r="C88" s="150" t="s">
        <v>115</v>
      </c>
      <c r="D88" s="151" t="s">
        <v>59</v>
      </c>
      <c r="E88" s="151" t="s">
        <v>55</v>
      </c>
      <c r="F88" s="151" t="s">
        <v>56</v>
      </c>
      <c r="G88" s="151" t="s">
        <v>116</v>
      </c>
      <c r="H88" s="151" t="s">
        <v>117</v>
      </c>
      <c r="I88" s="151" t="s">
        <v>118</v>
      </c>
      <c r="J88" s="151" t="s">
        <v>102</v>
      </c>
      <c r="K88" s="152" t="s">
        <v>119</v>
      </c>
      <c r="L88" s="153"/>
      <c r="M88" s="70" t="s">
        <v>19</v>
      </c>
      <c r="N88" s="71" t="s">
        <v>44</v>
      </c>
      <c r="O88" s="71" t="s">
        <v>120</v>
      </c>
      <c r="P88" s="71" t="s">
        <v>121</v>
      </c>
      <c r="Q88" s="71" t="s">
        <v>122</v>
      </c>
      <c r="R88" s="71" t="s">
        <v>123</v>
      </c>
      <c r="S88" s="71" t="s">
        <v>124</v>
      </c>
      <c r="T88" s="72" t="s">
        <v>125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6"/>
      <c r="B89" s="37"/>
      <c r="C89" s="77" t="s">
        <v>126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P90+P317</f>
        <v>0</v>
      </c>
      <c r="Q89" s="74"/>
      <c r="R89" s="156">
        <f>R90+R317</f>
        <v>112.42631240999999</v>
      </c>
      <c r="S89" s="74"/>
      <c r="T89" s="157">
        <f>T90+T317</f>
        <v>971.01525599999979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73</v>
      </c>
      <c r="AU89" s="19" t="s">
        <v>103</v>
      </c>
      <c r="BK89" s="158">
        <f>BK90+BK317</f>
        <v>0</v>
      </c>
    </row>
    <row r="90" spans="1:65" s="12" customFormat="1" ht="25.9" customHeight="1">
      <c r="B90" s="159"/>
      <c r="C90" s="160"/>
      <c r="D90" s="161" t="s">
        <v>73</v>
      </c>
      <c r="E90" s="162" t="s">
        <v>127</v>
      </c>
      <c r="F90" s="162" t="s">
        <v>128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P91+P163+P182+P209+P240+P287+P312</f>
        <v>0</v>
      </c>
      <c r="Q90" s="167"/>
      <c r="R90" s="168">
        <f>R91+R163+R182+R209+R240+R287+R312</f>
        <v>112.39794452</v>
      </c>
      <c r="S90" s="167"/>
      <c r="T90" s="169">
        <f>T91+T163+T182+T209+T240+T287+T312</f>
        <v>971.01525599999979</v>
      </c>
      <c r="AR90" s="170" t="s">
        <v>82</v>
      </c>
      <c r="AT90" s="171" t="s">
        <v>73</v>
      </c>
      <c r="AU90" s="171" t="s">
        <v>74</v>
      </c>
      <c r="AY90" s="170" t="s">
        <v>129</v>
      </c>
      <c r="BK90" s="172">
        <f>BK91+BK163+BK182+BK209+BK240+BK287+BK312</f>
        <v>0</v>
      </c>
    </row>
    <row r="91" spans="1:65" s="12" customFormat="1" ht="22.9" customHeight="1">
      <c r="B91" s="159"/>
      <c r="C91" s="160"/>
      <c r="D91" s="161" t="s">
        <v>73</v>
      </c>
      <c r="E91" s="173" t="s">
        <v>82</v>
      </c>
      <c r="F91" s="173" t="s">
        <v>130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SUM(P92:P162)</f>
        <v>0</v>
      </c>
      <c r="Q91" s="167"/>
      <c r="R91" s="168">
        <f>SUM(R92:R162)</f>
        <v>0</v>
      </c>
      <c r="S91" s="167"/>
      <c r="T91" s="169">
        <f>SUM(T92:T162)</f>
        <v>917.63687999999979</v>
      </c>
      <c r="AR91" s="170" t="s">
        <v>82</v>
      </c>
      <c r="AT91" s="171" t="s">
        <v>73</v>
      </c>
      <c r="AU91" s="171" t="s">
        <v>82</v>
      </c>
      <c r="AY91" s="170" t="s">
        <v>129</v>
      </c>
      <c r="BK91" s="172">
        <f>SUM(BK92:BK162)</f>
        <v>0</v>
      </c>
    </row>
    <row r="92" spans="1:65" s="2" customFormat="1" ht="16.5" customHeight="1">
      <c r="A92" s="36"/>
      <c r="B92" s="37"/>
      <c r="C92" s="175" t="s">
        <v>82</v>
      </c>
      <c r="D92" s="175" t="s">
        <v>131</v>
      </c>
      <c r="E92" s="176" t="s">
        <v>132</v>
      </c>
      <c r="F92" s="177" t="s">
        <v>133</v>
      </c>
      <c r="G92" s="178" t="s">
        <v>134</v>
      </c>
      <c r="H92" s="179">
        <v>1290.3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0.03</v>
      </c>
      <c r="T92" s="185">
        <f>S92*H92</f>
        <v>38.708999999999996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135</v>
      </c>
      <c r="AT92" s="186" t="s">
        <v>131</v>
      </c>
      <c r="AU92" s="186" t="s">
        <v>84</v>
      </c>
      <c r="AY92" s="19" t="s">
        <v>129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135</v>
      </c>
      <c r="BM92" s="186" t="s">
        <v>136</v>
      </c>
    </row>
    <row r="93" spans="1:65" s="13" customFormat="1" ht="11.25">
      <c r="B93" s="188"/>
      <c r="C93" s="189"/>
      <c r="D93" s="190" t="s">
        <v>137</v>
      </c>
      <c r="E93" s="191" t="s">
        <v>19</v>
      </c>
      <c r="F93" s="192" t="s">
        <v>138</v>
      </c>
      <c r="G93" s="189"/>
      <c r="H93" s="191" t="s">
        <v>19</v>
      </c>
      <c r="I93" s="193"/>
      <c r="J93" s="189"/>
      <c r="K93" s="189"/>
      <c r="L93" s="194"/>
      <c r="M93" s="195"/>
      <c r="N93" s="196"/>
      <c r="O93" s="196"/>
      <c r="P93" s="196"/>
      <c r="Q93" s="196"/>
      <c r="R93" s="196"/>
      <c r="S93" s="196"/>
      <c r="T93" s="197"/>
      <c r="AT93" s="198" t="s">
        <v>137</v>
      </c>
      <c r="AU93" s="198" t="s">
        <v>84</v>
      </c>
      <c r="AV93" s="13" t="s">
        <v>82</v>
      </c>
      <c r="AW93" s="13" t="s">
        <v>36</v>
      </c>
      <c r="AX93" s="13" t="s">
        <v>74</v>
      </c>
      <c r="AY93" s="198" t="s">
        <v>129</v>
      </c>
    </row>
    <row r="94" spans="1:65" s="14" customFormat="1" ht="11.25">
      <c r="B94" s="199"/>
      <c r="C94" s="200"/>
      <c r="D94" s="190" t="s">
        <v>137</v>
      </c>
      <c r="E94" s="201" t="s">
        <v>19</v>
      </c>
      <c r="F94" s="202" t="s">
        <v>139</v>
      </c>
      <c r="G94" s="200"/>
      <c r="H94" s="203">
        <v>1265</v>
      </c>
      <c r="I94" s="204"/>
      <c r="J94" s="200"/>
      <c r="K94" s="200"/>
      <c r="L94" s="205"/>
      <c r="M94" s="206"/>
      <c r="N94" s="207"/>
      <c r="O94" s="207"/>
      <c r="P94" s="207"/>
      <c r="Q94" s="207"/>
      <c r="R94" s="207"/>
      <c r="S94" s="207"/>
      <c r="T94" s="208"/>
      <c r="AT94" s="209" t="s">
        <v>137</v>
      </c>
      <c r="AU94" s="209" t="s">
        <v>84</v>
      </c>
      <c r="AV94" s="14" t="s">
        <v>84</v>
      </c>
      <c r="AW94" s="14" t="s">
        <v>36</v>
      </c>
      <c r="AX94" s="14" t="s">
        <v>74</v>
      </c>
      <c r="AY94" s="209" t="s">
        <v>129</v>
      </c>
    </row>
    <row r="95" spans="1:65" s="15" customFormat="1" ht="11.25">
      <c r="B95" s="210"/>
      <c r="C95" s="211"/>
      <c r="D95" s="190" t="s">
        <v>137</v>
      </c>
      <c r="E95" s="212" t="s">
        <v>19</v>
      </c>
      <c r="F95" s="213" t="s">
        <v>140</v>
      </c>
      <c r="G95" s="211"/>
      <c r="H95" s="214">
        <v>1265</v>
      </c>
      <c r="I95" s="215"/>
      <c r="J95" s="211"/>
      <c r="K95" s="211"/>
      <c r="L95" s="216"/>
      <c r="M95" s="217"/>
      <c r="N95" s="218"/>
      <c r="O95" s="218"/>
      <c r="P95" s="218"/>
      <c r="Q95" s="218"/>
      <c r="R95" s="218"/>
      <c r="S95" s="218"/>
      <c r="T95" s="219"/>
      <c r="AT95" s="220" t="s">
        <v>137</v>
      </c>
      <c r="AU95" s="220" t="s">
        <v>84</v>
      </c>
      <c r="AV95" s="15" t="s">
        <v>135</v>
      </c>
      <c r="AW95" s="15" t="s">
        <v>36</v>
      </c>
      <c r="AX95" s="15" t="s">
        <v>82</v>
      </c>
      <c r="AY95" s="220" t="s">
        <v>129</v>
      </c>
    </row>
    <row r="96" spans="1:65" s="14" customFormat="1" ht="11.25">
      <c r="B96" s="199"/>
      <c r="C96" s="200"/>
      <c r="D96" s="190" t="s">
        <v>137</v>
      </c>
      <c r="E96" s="200"/>
      <c r="F96" s="202" t="s">
        <v>141</v>
      </c>
      <c r="G96" s="200"/>
      <c r="H96" s="203">
        <v>1290.3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137</v>
      </c>
      <c r="AU96" s="209" t="s">
        <v>84</v>
      </c>
      <c r="AV96" s="14" t="s">
        <v>84</v>
      </c>
      <c r="AW96" s="14" t="s">
        <v>4</v>
      </c>
      <c r="AX96" s="14" t="s">
        <v>82</v>
      </c>
      <c r="AY96" s="209" t="s">
        <v>129</v>
      </c>
    </row>
    <row r="97" spans="1:65" s="2" customFormat="1" ht="37.9" customHeight="1">
      <c r="A97" s="36"/>
      <c r="B97" s="37"/>
      <c r="C97" s="175" t="s">
        <v>84</v>
      </c>
      <c r="D97" s="175" t="s">
        <v>131</v>
      </c>
      <c r="E97" s="176" t="s">
        <v>142</v>
      </c>
      <c r="F97" s="177" t="s">
        <v>143</v>
      </c>
      <c r="G97" s="178" t="s">
        <v>134</v>
      </c>
      <c r="H97" s="179">
        <v>1290.3</v>
      </c>
      <c r="I97" s="180"/>
      <c r="J97" s="181">
        <f>ROUND(I97*H97,2)</f>
        <v>0</v>
      </c>
      <c r="K97" s="177" t="s">
        <v>144</v>
      </c>
      <c r="L97" s="41"/>
      <c r="M97" s="182" t="s">
        <v>19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0.57999999999999996</v>
      </c>
      <c r="T97" s="185">
        <f>S97*H97</f>
        <v>748.37399999999991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135</v>
      </c>
      <c r="AT97" s="186" t="s">
        <v>131</v>
      </c>
      <c r="AU97" s="186" t="s">
        <v>84</v>
      </c>
      <c r="AY97" s="19" t="s">
        <v>129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135</v>
      </c>
      <c r="BM97" s="186" t="s">
        <v>145</v>
      </c>
    </row>
    <row r="98" spans="1:65" s="2" customFormat="1" ht="11.25">
      <c r="A98" s="36"/>
      <c r="B98" s="37"/>
      <c r="C98" s="38"/>
      <c r="D98" s="221" t="s">
        <v>146</v>
      </c>
      <c r="E98" s="38"/>
      <c r="F98" s="222" t="s">
        <v>147</v>
      </c>
      <c r="G98" s="38"/>
      <c r="H98" s="38"/>
      <c r="I98" s="223"/>
      <c r="J98" s="38"/>
      <c r="K98" s="38"/>
      <c r="L98" s="41"/>
      <c r="M98" s="224"/>
      <c r="N98" s="225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146</v>
      </c>
      <c r="AU98" s="19" t="s">
        <v>84</v>
      </c>
    </row>
    <row r="99" spans="1:65" s="13" customFormat="1" ht="11.25">
      <c r="B99" s="188"/>
      <c r="C99" s="189"/>
      <c r="D99" s="190" t="s">
        <v>137</v>
      </c>
      <c r="E99" s="191" t="s">
        <v>19</v>
      </c>
      <c r="F99" s="192" t="s">
        <v>138</v>
      </c>
      <c r="G99" s="189"/>
      <c r="H99" s="191" t="s">
        <v>19</v>
      </c>
      <c r="I99" s="193"/>
      <c r="J99" s="189"/>
      <c r="K99" s="189"/>
      <c r="L99" s="194"/>
      <c r="M99" s="195"/>
      <c r="N99" s="196"/>
      <c r="O99" s="196"/>
      <c r="P99" s="196"/>
      <c r="Q99" s="196"/>
      <c r="R99" s="196"/>
      <c r="S99" s="196"/>
      <c r="T99" s="197"/>
      <c r="AT99" s="198" t="s">
        <v>137</v>
      </c>
      <c r="AU99" s="198" t="s">
        <v>84</v>
      </c>
      <c r="AV99" s="13" t="s">
        <v>82</v>
      </c>
      <c r="AW99" s="13" t="s">
        <v>36</v>
      </c>
      <c r="AX99" s="13" t="s">
        <v>74</v>
      </c>
      <c r="AY99" s="198" t="s">
        <v>129</v>
      </c>
    </row>
    <row r="100" spans="1:65" s="14" customFormat="1" ht="11.25">
      <c r="B100" s="199"/>
      <c r="C100" s="200"/>
      <c r="D100" s="190" t="s">
        <v>137</v>
      </c>
      <c r="E100" s="201" t="s">
        <v>19</v>
      </c>
      <c r="F100" s="202" t="s">
        <v>139</v>
      </c>
      <c r="G100" s="200"/>
      <c r="H100" s="203">
        <v>1265</v>
      </c>
      <c r="I100" s="204"/>
      <c r="J100" s="200"/>
      <c r="K100" s="200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137</v>
      </c>
      <c r="AU100" s="209" t="s">
        <v>84</v>
      </c>
      <c r="AV100" s="14" t="s">
        <v>84</v>
      </c>
      <c r="AW100" s="14" t="s">
        <v>36</v>
      </c>
      <c r="AX100" s="14" t="s">
        <v>74</v>
      </c>
      <c r="AY100" s="209" t="s">
        <v>129</v>
      </c>
    </row>
    <row r="101" spans="1:65" s="15" customFormat="1" ht="11.25">
      <c r="B101" s="210"/>
      <c r="C101" s="211"/>
      <c r="D101" s="190" t="s">
        <v>137</v>
      </c>
      <c r="E101" s="212" t="s">
        <v>19</v>
      </c>
      <c r="F101" s="213" t="s">
        <v>140</v>
      </c>
      <c r="G101" s="211"/>
      <c r="H101" s="214">
        <v>1265</v>
      </c>
      <c r="I101" s="215"/>
      <c r="J101" s="211"/>
      <c r="K101" s="211"/>
      <c r="L101" s="216"/>
      <c r="M101" s="217"/>
      <c r="N101" s="218"/>
      <c r="O101" s="218"/>
      <c r="P101" s="218"/>
      <c r="Q101" s="218"/>
      <c r="R101" s="218"/>
      <c r="S101" s="218"/>
      <c r="T101" s="219"/>
      <c r="AT101" s="220" t="s">
        <v>137</v>
      </c>
      <c r="AU101" s="220" t="s">
        <v>84</v>
      </c>
      <c r="AV101" s="15" t="s">
        <v>135</v>
      </c>
      <c r="AW101" s="15" t="s">
        <v>36</v>
      </c>
      <c r="AX101" s="15" t="s">
        <v>82</v>
      </c>
      <c r="AY101" s="220" t="s">
        <v>129</v>
      </c>
    </row>
    <row r="102" spans="1:65" s="14" customFormat="1" ht="11.25">
      <c r="B102" s="199"/>
      <c r="C102" s="200"/>
      <c r="D102" s="190" t="s">
        <v>137</v>
      </c>
      <c r="E102" s="200"/>
      <c r="F102" s="202" t="s">
        <v>141</v>
      </c>
      <c r="G102" s="200"/>
      <c r="H102" s="203">
        <v>1290.3</v>
      </c>
      <c r="I102" s="204"/>
      <c r="J102" s="200"/>
      <c r="K102" s="200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137</v>
      </c>
      <c r="AU102" s="209" t="s">
        <v>84</v>
      </c>
      <c r="AV102" s="14" t="s">
        <v>84</v>
      </c>
      <c r="AW102" s="14" t="s">
        <v>4</v>
      </c>
      <c r="AX102" s="14" t="s">
        <v>82</v>
      </c>
      <c r="AY102" s="209" t="s">
        <v>129</v>
      </c>
    </row>
    <row r="103" spans="1:65" s="2" customFormat="1" ht="33" customHeight="1">
      <c r="A103" s="36"/>
      <c r="B103" s="37"/>
      <c r="C103" s="175" t="s">
        <v>148</v>
      </c>
      <c r="D103" s="175" t="s">
        <v>131</v>
      </c>
      <c r="E103" s="176" t="s">
        <v>149</v>
      </c>
      <c r="F103" s="177" t="s">
        <v>150</v>
      </c>
      <c r="G103" s="178" t="s">
        <v>134</v>
      </c>
      <c r="H103" s="179">
        <v>1290.3</v>
      </c>
      <c r="I103" s="180"/>
      <c r="J103" s="181">
        <f>ROUND(I103*H103,2)</f>
        <v>0</v>
      </c>
      <c r="K103" s="177" t="s">
        <v>144</v>
      </c>
      <c r="L103" s="41"/>
      <c r="M103" s="182" t="s">
        <v>19</v>
      </c>
      <c r="N103" s="183" t="s">
        <v>45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9.8000000000000004E-2</v>
      </c>
      <c r="T103" s="185">
        <f>S103*H103</f>
        <v>126.4494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135</v>
      </c>
      <c r="AT103" s="186" t="s">
        <v>131</v>
      </c>
      <c r="AU103" s="186" t="s">
        <v>84</v>
      </c>
      <c r="AY103" s="19" t="s">
        <v>129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82</v>
      </c>
      <c r="BK103" s="187">
        <f>ROUND(I103*H103,2)</f>
        <v>0</v>
      </c>
      <c r="BL103" s="19" t="s">
        <v>135</v>
      </c>
      <c r="BM103" s="186" t="s">
        <v>151</v>
      </c>
    </row>
    <row r="104" spans="1:65" s="2" customFormat="1" ht="11.25">
      <c r="A104" s="36"/>
      <c r="B104" s="37"/>
      <c r="C104" s="38"/>
      <c r="D104" s="221" t="s">
        <v>146</v>
      </c>
      <c r="E104" s="38"/>
      <c r="F104" s="222" t="s">
        <v>152</v>
      </c>
      <c r="G104" s="38"/>
      <c r="H104" s="38"/>
      <c r="I104" s="223"/>
      <c r="J104" s="38"/>
      <c r="K104" s="38"/>
      <c r="L104" s="41"/>
      <c r="M104" s="224"/>
      <c r="N104" s="225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146</v>
      </c>
      <c r="AU104" s="19" t="s">
        <v>84</v>
      </c>
    </row>
    <row r="105" spans="1:65" s="13" customFormat="1" ht="11.25">
      <c r="B105" s="188"/>
      <c r="C105" s="189"/>
      <c r="D105" s="190" t="s">
        <v>137</v>
      </c>
      <c r="E105" s="191" t="s">
        <v>19</v>
      </c>
      <c r="F105" s="192" t="s">
        <v>153</v>
      </c>
      <c r="G105" s="189"/>
      <c r="H105" s="191" t="s">
        <v>19</v>
      </c>
      <c r="I105" s="193"/>
      <c r="J105" s="189"/>
      <c r="K105" s="189"/>
      <c r="L105" s="194"/>
      <c r="M105" s="195"/>
      <c r="N105" s="196"/>
      <c r="O105" s="196"/>
      <c r="P105" s="196"/>
      <c r="Q105" s="196"/>
      <c r="R105" s="196"/>
      <c r="S105" s="196"/>
      <c r="T105" s="197"/>
      <c r="AT105" s="198" t="s">
        <v>137</v>
      </c>
      <c r="AU105" s="198" t="s">
        <v>84</v>
      </c>
      <c r="AV105" s="13" t="s">
        <v>82</v>
      </c>
      <c r="AW105" s="13" t="s">
        <v>36</v>
      </c>
      <c r="AX105" s="13" t="s">
        <v>74</v>
      </c>
      <c r="AY105" s="198" t="s">
        <v>129</v>
      </c>
    </row>
    <row r="106" spans="1:65" s="13" customFormat="1" ht="11.25">
      <c r="B106" s="188"/>
      <c r="C106" s="189"/>
      <c r="D106" s="190" t="s">
        <v>137</v>
      </c>
      <c r="E106" s="191" t="s">
        <v>19</v>
      </c>
      <c r="F106" s="192" t="s">
        <v>138</v>
      </c>
      <c r="G106" s="189"/>
      <c r="H106" s="191" t="s">
        <v>19</v>
      </c>
      <c r="I106" s="193"/>
      <c r="J106" s="189"/>
      <c r="K106" s="189"/>
      <c r="L106" s="194"/>
      <c r="M106" s="195"/>
      <c r="N106" s="196"/>
      <c r="O106" s="196"/>
      <c r="P106" s="196"/>
      <c r="Q106" s="196"/>
      <c r="R106" s="196"/>
      <c r="S106" s="196"/>
      <c r="T106" s="197"/>
      <c r="AT106" s="198" t="s">
        <v>137</v>
      </c>
      <c r="AU106" s="198" t="s">
        <v>84</v>
      </c>
      <c r="AV106" s="13" t="s">
        <v>82</v>
      </c>
      <c r="AW106" s="13" t="s">
        <v>36</v>
      </c>
      <c r="AX106" s="13" t="s">
        <v>74</v>
      </c>
      <c r="AY106" s="198" t="s">
        <v>129</v>
      </c>
    </row>
    <row r="107" spans="1:65" s="14" customFormat="1" ht="11.25">
      <c r="B107" s="199"/>
      <c r="C107" s="200"/>
      <c r="D107" s="190" t="s">
        <v>137</v>
      </c>
      <c r="E107" s="201" t="s">
        <v>19</v>
      </c>
      <c r="F107" s="202" t="s">
        <v>139</v>
      </c>
      <c r="G107" s="200"/>
      <c r="H107" s="203">
        <v>1265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137</v>
      </c>
      <c r="AU107" s="209" t="s">
        <v>84</v>
      </c>
      <c r="AV107" s="14" t="s">
        <v>84</v>
      </c>
      <c r="AW107" s="14" t="s">
        <v>36</v>
      </c>
      <c r="AX107" s="14" t="s">
        <v>74</v>
      </c>
      <c r="AY107" s="209" t="s">
        <v>129</v>
      </c>
    </row>
    <row r="108" spans="1:65" s="15" customFormat="1" ht="11.25">
      <c r="B108" s="210"/>
      <c r="C108" s="211"/>
      <c r="D108" s="190" t="s">
        <v>137</v>
      </c>
      <c r="E108" s="212" t="s">
        <v>19</v>
      </c>
      <c r="F108" s="213" t="s">
        <v>140</v>
      </c>
      <c r="G108" s="211"/>
      <c r="H108" s="214">
        <v>1265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137</v>
      </c>
      <c r="AU108" s="220" t="s">
        <v>84</v>
      </c>
      <c r="AV108" s="15" t="s">
        <v>135</v>
      </c>
      <c r="AW108" s="15" t="s">
        <v>36</v>
      </c>
      <c r="AX108" s="15" t="s">
        <v>82</v>
      </c>
      <c r="AY108" s="220" t="s">
        <v>129</v>
      </c>
    </row>
    <row r="109" spans="1:65" s="14" customFormat="1" ht="11.25">
      <c r="B109" s="199"/>
      <c r="C109" s="200"/>
      <c r="D109" s="190" t="s">
        <v>137</v>
      </c>
      <c r="E109" s="200"/>
      <c r="F109" s="202" t="s">
        <v>141</v>
      </c>
      <c r="G109" s="200"/>
      <c r="H109" s="203">
        <v>1290.3</v>
      </c>
      <c r="I109" s="204"/>
      <c r="J109" s="200"/>
      <c r="K109" s="200"/>
      <c r="L109" s="205"/>
      <c r="M109" s="206"/>
      <c r="N109" s="207"/>
      <c r="O109" s="207"/>
      <c r="P109" s="207"/>
      <c r="Q109" s="207"/>
      <c r="R109" s="207"/>
      <c r="S109" s="207"/>
      <c r="T109" s="208"/>
      <c r="AT109" s="209" t="s">
        <v>137</v>
      </c>
      <c r="AU109" s="209" t="s">
        <v>84</v>
      </c>
      <c r="AV109" s="14" t="s">
        <v>84</v>
      </c>
      <c r="AW109" s="14" t="s">
        <v>4</v>
      </c>
      <c r="AX109" s="14" t="s">
        <v>82</v>
      </c>
      <c r="AY109" s="209" t="s">
        <v>129</v>
      </c>
    </row>
    <row r="110" spans="1:65" s="2" customFormat="1" ht="24.2" customHeight="1">
      <c r="A110" s="36"/>
      <c r="B110" s="37"/>
      <c r="C110" s="175" t="s">
        <v>135</v>
      </c>
      <c r="D110" s="175" t="s">
        <v>131</v>
      </c>
      <c r="E110" s="176" t="s">
        <v>154</v>
      </c>
      <c r="F110" s="177" t="s">
        <v>155</v>
      </c>
      <c r="G110" s="178" t="s">
        <v>156</v>
      </c>
      <c r="H110" s="179">
        <v>102.61199999999999</v>
      </c>
      <c r="I110" s="180"/>
      <c r="J110" s="181">
        <f>ROUND(I110*H110,2)</f>
        <v>0</v>
      </c>
      <c r="K110" s="177" t="s">
        <v>144</v>
      </c>
      <c r="L110" s="41"/>
      <c r="M110" s="182" t="s">
        <v>19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0.04</v>
      </c>
      <c r="T110" s="185">
        <f>S110*H110</f>
        <v>4.1044799999999997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135</v>
      </c>
      <c r="AT110" s="186" t="s">
        <v>131</v>
      </c>
      <c r="AU110" s="186" t="s">
        <v>84</v>
      </c>
      <c r="AY110" s="19" t="s">
        <v>129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135</v>
      </c>
      <c r="BM110" s="186" t="s">
        <v>157</v>
      </c>
    </row>
    <row r="111" spans="1:65" s="2" customFormat="1" ht="11.25">
      <c r="A111" s="36"/>
      <c r="B111" s="37"/>
      <c r="C111" s="38"/>
      <c r="D111" s="221" t="s">
        <v>146</v>
      </c>
      <c r="E111" s="38"/>
      <c r="F111" s="222" t="s">
        <v>158</v>
      </c>
      <c r="G111" s="38"/>
      <c r="H111" s="38"/>
      <c r="I111" s="223"/>
      <c r="J111" s="38"/>
      <c r="K111" s="38"/>
      <c r="L111" s="41"/>
      <c r="M111" s="224"/>
      <c r="N111" s="225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146</v>
      </c>
      <c r="AU111" s="19" t="s">
        <v>84</v>
      </c>
    </row>
    <row r="112" spans="1:65" s="13" customFormat="1" ht="11.25">
      <c r="B112" s="188"/>
      <c r="C112" s="189"/>
      <c r="D112" s="190" t="s">
        <v>137</v>
      </c>
      <c r="E112" s="191" t="s">
        <v>19</v>
      </c>
      <c r="F112" s="192" t="s">
        <v>138</v>
      </c>
      <c r="G112" s="189"/>
      <c r="H112" s="191" t="s">
        <v>19</v>
      </c>
      <c r="I112" s="193"/>
      <c r="J112" s="189"/>
      <c r="K112" s="189"/>
      <c r="L112" s="194"/>
      <c r="M112" s="195"/>
      <c r="N112" s="196"/>
      <c r="O112" s="196"/>
      <c r="P112" s="196"/>
      <c r="Q112" s="196"/>
      <c r="R112" s="196"/>
      <c r="S112" s="196"/>
      <c r="T112" s="197"/>
      <c r="AT112" s="198" t="s">
        <v>137</v>
      </c>
      <c r="AU112" s="198" t="s">
        <v>84</v>
      </c>
      <c r="AV112" s="13" t="s">
        <v>82</v>
      </c>
      <c r="AW112" s="13" t="s">
        <v>36</v>
      </c>
      <c r="AX112" s="13" t="s">
        <v>74</v>
      </c>
      <c r="AY112" s="198" t="s">
        <v>129</v>
      </c>
    </row>
    <row r="113" spans="1:65" s="14" customFormat="1" ht="11.25">
      <c r="B113" s="199"/>
      <c r="C113" s="200"/>
      <c r="D113" s="190" t="s">
        <v>137</v>
      </c>
      <c r="E113" s="201" t="s">
        <v>19</v>
      </c>
      <c r="F113" s="202" t="s">
        <v>159</v>
      </c>
      <c r="G113" s="200"/>
      <c r="H113" s="203">
        <v>100.6</v>
      </c>
      <c r="I113" s="204"/>
      <c r="J113" s="200"/>
      <c r="K113" s="200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137</v>
      </c>
      <c r="AU113" s="209" t="s">
        <v>84</v>
      </c>
      <c r="AV113" s="14" t="s">
        <v>84</v>
      </c>
      <c r="AW113" s="14" t="s">
        <v>36</v>
      </c>
      <c r="AX113" s="14" t="s">
        <v>74</v>
      </c>
      <c r="AY113" s="209" t="s">
        <v>129</v>
      </c>
    </row>
    <row r="114" spans="1:65" s="15" customFormat="1" ht="11.25">
      <c r="B114" s="210"/>
      <c r="C114" s="211"/>
      <c r="D114" s="190" t="s">
        <v>137</v>
      </c>
      <c r="E114" s="212" t="s">
        <v>19</v>
      </c>
      <c r="F114" s="213" t="s">
        <v>140</v>
      </c>
      <c r="G114" s="211"/>
      <c r="H114" s="214">
        <v>100.6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137</v>
      </c>
      <c r="AU114" s="220" t="s">
        <v>84</v>
      </c>
      <c r="AV114" s="15" t="s">
        <v>135</v>
      </c>
      <c r="AW114" s="15" t="s">
        <v>36</v>
      </c>
      <c r="AX114" s="15" t="s">
        <v>82</v>
      </c>
      <c r="AY114" s="220" t="s">
        <v>129</v>
      </c>
    </row>
    <row r="115" spans="1:65" s="14" customFormat="1" ht="11.25">
      <c r="B115" s="199"/>
      <c r="C115" s="200"/>
      <c r="D115" s="190" t="s">
        <v>137</v>
      </c>
      <c r="E115" s="200"/>
      <c r="F115" s="202" t="s">
        <v>160</v>
      </c>
      <c r="G115" s="200"/>
      <c r="H115" s="203">
        <v>102.61199999999999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137</v>
      </c>
      <c r="AU115" s="209" t="s">
        <v>84</v>
      </c>
      <c r="AV115" s="14" t="s">
        <v>84</v>
      </c>
      <c r="AW115" s="14" t="s">
        <v>4</v>
      </c>
      <c r="AX115" s="14" t="s">
        <v>82</v>
      </c>
      <c r="AY115" s="209" t="s">
        <v>129</v>
      </c>
    </row>
    <row r="116" spans="1:65" s="2" customFormat="1" ht="16.5" customHeight="1">
      <c r="A116" s="36"/>
      <c r="B116" s="37"/>
      <c r="C116" s="175" t="s">
        <v>161</v>
      </c>
      <c r="D116" s="175" t="s">
        <v>131</v>
      </c>
      <c r="E116" s="176" t="s">
        <v>162</v>
      </c>
      <c r="F116" s="177" t="s">
        <v>163</v>
      </c>
      <c r="G116" s="178" t="s">
        <v>156</v>
      </c>
      <c r="H116" s="179">
        <v>51.04</v>
      </c>
      <c r="I116" s="180"/>
      <c r="J116" s="181">
        <f>ROUND(I116*H116,2)</f>
        <v>0</v>
      </c>
      <c r="K116" s="177" t="s">
        <v>144</v>
      </c>
      <c r="L116" s="41"/>
      <c r="M116" s="182" t="s">
        <v>19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135</v>
      </c>
      <c r="AT116" s="186" t="s">
        <v>131</v>
      </c>
      <c r="AU116" s="186" t="s">
        <v>84</v>
      </c>
      <c r="AY116" s="19" t="s">
        <v>129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135</v>
      </c>
      <c r="BM116" s="186" t="s">
        <v>164</v>
      </c>
    </row>
    <row r="117" spans="1:65" s="2" customFormat="1" ht="11.25">
      <c r="A117" s="36"/>
      <c r="B117" s="37"/>
      <c r="C117" s="38"/>
      <c r="D117" s="221" t="s">
        <v>146</v>
      </c>
      <c r="E117" s="38"/>
      <c r="F117" s="222" t="s">
        <v>165</v>
      </c>
      <c r="G117" s="38"/>
      <c r="H117" s="38"/>
      <c r="I117" s="223"/>
      <c r="J117" s="38"/>
      <c r="K117" s="38"/>
      <c r="L117" s="41"/>
      <c r="M117" s="224"/>
      <c r="N117" s="225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146</v>
      </c>
      <c r="AU117" s="19" t="s">
        <v>84</v>
      </c>
    </row>
    <row r="118" spans="1:65" s="13" customFormat="1" ht="11.25">
      <c r="B118" s="188"/>
      <c r="C118" s="189"/>
      <c r="D118" s="190" t="s">
        <v>137</v>
      </c>
      <c r="E118" s="191" t="s">
        <v>19</v>
      </c>
      <c r="F118" s="192" t="s">
        <v>166</v>
      </c>
      <c r="G118" s="189"/>
      <c r="H118" s="191" t="s">
        <v>19</v>
      </c>
      <c r="I118" s="193"/>
      <c r="J118" s="189"/>
      <c r="K118" s="189"/>
      <c r="L118" s="194"/>
      <c r="M118" s="195"/>
      <c r="N118" s="196"/>
      <c r="O118" s="196"/>
      <c r="P118" s="196"/>
      <c r="Q118" s="196"/>
      <c r="R118" s="196"/>
      <c r="S118" s="196"/>
      <c r="T118" s="197"/>
      <c r="AT118" s="198" t="s">
        <v>137</v>
      </c>
      <c r="AU118" s="198" t="s">
        <v>84</v>
      </c>
      <c r="AV118" s="13" t="s">
        <v>82</v>
      </c>
      <c r="AW118" s="13" t="s">
        <v>36</v>
      </c>
      <c r="AX118" s="13" t="s">
        <v>74</v>
      </c>
      <c r="AY118" s="198" t="s">
        <v>129</v>
      </c>
    </row>
    <row r="119" spans="1:65" s="14" customFormat="1" ht="11.25">
      <c r="B119" s="199"/>
      <c r="C119" s="200"/>
      <c r="D119" s="190" t="s">
        <v>137</v>
      </c>
      <c r="E119" s="201" t="s">
        <v>19</v>
      </c>
      <c r="F119" s="202" t="s">
        <v>167</v>
      </c>
      <c r="G119" s="200"/>
      <c r="H119" s="203">
        <v>46.4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137</v>
      </c>
      <c r="AU119" s="209" t="s">
        <v>84</v>
      </c>
      <c r="AV119" s="14" t="s">
        <v>84</v>
      </c>
      <c r="AW119" s="14" t="s">
        <v>36</v>
      </c>
      <c r="AX119" s="14" t="s">
        <v>74</v>
      </c>
      <c r="AY119" s="209" t="s">
        <v>129</v>
      </c>
    </row>
    <row r="120" spans="1:65" s="15" customFormat="1" ht="11.25">
      <c r="B120" s="210"/>
      <c r="C120" s="211"/>
      <c r="D120" s="190" t="s">
        <v>137</v>
      </c>
      <c r="E120" s="212" t="s">
        <v>19</v>
      </c>
      <c r="F120" s="213" t="s">
        <v>140</v>
      </c>
      <c r="G120" s="211"/>
      <c r="H120" s="214">
        <v>46.4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137</v>
      </c>
      <c r="AU120" s="220" t="s">
        <v>84</v>
      </c>
      <c r="AV120" s="15" t="s">
        <v>135</v>
      </c>
      <c r="AW120" s="15" t="s">
        <v>36</v>
      </c>
      <c r="AX120" s="15" t="s">
        <v>82</v>
      </c>
      <c r="AY120" s="220" t="s">
        <v>129</v>
      </c>
    </row>
    <row r="121" spans="1:65" s="14" customFormat="1" ht="11.25">
      <c r="B121" s="199"/>
      <c r="C121" s="200"/>
      <c r="D121" s="190" t="s">
        <v>137</v>
      </c>
      <c r="E121" s="200"/>
      <c r="F121" s="202" t="s">
        <v>168</v>
      </c>
      <c r="G121" s="200"/>
      <c r="H121" s="203">
        <v>51.04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137</v>
      </c>
      <c r="AU121" s="209" t="s">
        <v>84</v>
      </c>
      <c r="AV121" s="14" t="s">
        <v>84</v>
      </c>
      <c r="AW121" s="14" t="s">
        <v>4</v>
      </c>
      <c r="AX121" s="14" t="s">
        <v>82</v>
      </c>
      <c r="AY121" s="209" t="s">
        <v>129</v>
      </c>
    </row>
    <row r="122" spans="1:65" s="2" customFormat="1" ht="24.2" customHeight="1">
      <c r="A122" s="36"/>
      <c r="B122" s="37"/>
      <c r="C122" s="175" t="s">
        <v>169</v>
      </c>
      <c r="D122" s="175" t="s">
        <v>131</v>
      </c>
      <c r="E122" s="176" t="s">
        <v>170</v>
      </c>
      <c r="F122" s="177" t="s">
        <v>171</v>
      </c>
      <c r="G122" s="178" t="s">
        <v>172</v>
      </c>
      <c r="H122" s="179">
        <v>1.54</v>
      </c>
      <c r="I122" s="180"/>
      <c r="J122" s="181">
        <f>ROUND(I122*H122,2)</f>
        <v>0</v>
      </c>
      <c r="K122" s="177" t="s">
        <v>144</v>
      </c>
      <c r="L122" s="41"/>
      <c r="M122" s="182" t="s">
        <v>19</v>
      </c>
      <c r="N122" s="183" t="s">
        <v>45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135</v>
      </c>
      <c r="AT122" s="186" t="s">
        <v>131</v>
      </c>
      <c r="AU122" s="186" t="s">
        <v>84</v>
      </c>
      <c r="AY122" s="19" t="s">
        <v>129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82</v>
      </c>
      <c r="BK122" s="187">
        <f>ROUND(I122*H122,2)</f>
        <v>0</v>
      </c>
      <c r="BL122" s="19" t="s">
        <v>135</v>
      </c>
      <c r="BM122" s="186" t="s">
        <v>173</v>
      </c>
    </row>
    <row r="123" spans="1:65" s="2" customFormat="1" ht="11.25">
      <c r="A123" s="36"/>
      <c r="B123" s="37"/>
      <c r="C123" s="38"/>
      <c r="D123" s="221" t="s">
        <v>146</v>
      </c>
      <c r="E123" s="38"/>
      <c r="F123" s="222" t="s">
        <v>174</v>
      </c>
      <c r="G123" s="38"/>
      <c r="H123" s="38"/>
      <c r="I123" s="223"/>
      <c r="J123" s="38"/>
      <c r="K123" s="38"/>
      <c r="L123" s="41"/>
      <c r="M123" s="224"/>
      <c r="N123" s="225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146</v>
      </c>
      <c r="AU123" s="19" t="s">
        <v>84</v>
      </c>
    </row>
    <row r="124" spans="1:65" s="13" customFormat="1" ht="11.25">
      <c r="B124" s="188"/>
      <c r="C124" s="189"/>
      <c r="D124" s="190" t="s">
        <v>137</v>
      </c>
      <c r="E124" s="191" t="s">
        <v>19</v>
      </c>
      <c r="F124" s="192" t="s">
        <v>175</v>
      </c>
      <c r="G124" s="189"/>
      <c r="H124" s="191" t="s">
        <v>19</v>
      </c>
      <c r="I124" s="193"/>
      <c r="J124" s="189"/>
      <c r="K124" s="189"/>
      <c r="L124" s="194"/>
      <c r="M124" s="195"/>
      <c r="N124" s="196"/>
      <c r="O124" s="196"/>
      <c r="P124" s="196"/>
      <c r="Q124" s="196"/>
      <c r="R124" s="196"/>
      <c r="S124" s="196"/>
      <c r="T124" s="197"/>
      <c r="AT124" s="198" t="s">
        <v>137</v>
      </c>
      <c r="AU124" s="198" t="s">
        <v>84</v>
      </c>
      <c r="AV124" s="13" t="s">
        <v>82</v>
      </c>
      <c r="AW124" s="13" t="s">
        <v>36</v>
      </c>
      <c r="AX124" s="13" t="s">
        <v>74</v>
      </c>
      <c r="AY124" s="198" t="s">
        <v>129</v>
      </c>
    </row>
    <row r="125" spans="1:65" s="14" customFormat="1" ht="11.25">
      <c r="B125" s="199"/>
      <c r="C125" s="200"/>
      <c r="D125" s="190" t="s">
        <v>137</v>
      </c>
      <c r="E125" s="201" t="s">
        <v>19</v>
      </c>
      <c r="F125" s="202" t="s">
        <v>176</v>
      </c>
      <c r="G125" s="200"/>
      <c r="H125" s="203">
        <v>1.4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137</v>
      </c>
      <c r="AU125" s="209" t="s">
        <v>84</v>
      </c>
      <c r="AV125" s="14" t="s">
        <v>84</v>
      </c>
      <c r="AW125" s="14" t="s">
        <v>36</v>
      </c>
      <c r="AX125" s="14" t="s">
        <v>74</v>
      </c>
      <c r="AY125" s="209" t="s">
        <v>129</v>
      </c>
    </row>
    <row r="126" spans="1:65" s="15" customFormat="1" ht="11.25">
      <c r="B126" s="210"/>
      <c r="C126" s="211"/>
      <c r="D126" s="190" t="s">
        <v>137</v>
      </c>
      <c r="E126" s="212" t="s">
        <v>19</v>
      </c>
      <c r="F126" s="213" t="s">
        <v>140</v>
      </c>
      <c r="G126" s="211"/>
      <c r="H126" s="214">
        <v>1.4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137</v>
      </c>
      <c r="AU126" s="220" t="s">
        <v>84</v>
      </c>
      <c r="AV126" s="15" t="s">
        <v>135</v>
      </c>
      <c r="AW126" s="15" t="s">
        <v>36</v>
      </c>
      <c r="AX126" s="15" t="s">
        <v>82</v>
      </c>
      <c r="AY126" s="220" t="s">
        <v>129</v>
      </c>
    </row>
    <row r="127" spans="1:65" s="14" customFormat="1" ht="11.25">
      <c r="B127" s="199"/>
      <c r="C127" s="200"/>
      <c r="D127" s="190" t="s">
        <v>137</v>
      </c>
      <c r="E127" s="200"/>
      <c r="F127" s="202" t="s">
        <v>177</v>
      </c>
      <c r="G127" s="200"/>
      <c r="H127" s="203">
        <v>1.54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137</v>
      </c>
      <c r="AU127" s="209" t="s">
        <v>84</v>
      </c>
      <c r="AV127" s="14" t="s">
        <v>84</v>
      </c>
      <c r="AW127" s="14" t="s">
        <v>4</v>
      </c>
      <c r="AX127" s="14" t="s">
        <v>82</v>
      </c>
      <c r="AY127" s="209" t="s">
        <v>129</v>
      </c>
    </row>
    <row r="128" spans="1:65" s="2" customFormat="1" ht="33" customHeight="1">
      <c r="A128" s="36"/>
      <c r="B128" s="37"/>
      <c r="C128" s="175" t="s">
        <v>178</v>
      </c>
      <c r="D128" s="175" t="s">
        <v>131</v>
      </c>
      <c r="E128" s="176" t="s">
        <v>179</v>
      </c>
      <c r="F128" s="177" t="s">
        <v>180</v>
      </c>
      <c r="G128" s="178" t="s">
        <v>172</v>
      </c>
      <c r="H128" s="179">
        <v>1.54</v>
      </c>
      <c r="I128" s="180"/>
      <c r="J128" s="181">
        <f>ROUND(I128*H128,2)</f>
        <v>0</v>
      </c>
      <c r="K128" s="177" t="s">
        <v>144</v>
      </c>
      <c r="L128" s="41"/>
      <c r="M128" s="182" t="s">
        <v>19</v>
      </c>
      <c r="N128" s="183" t="s">
        <v>45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135</v>
      </c>
      <c r="AT128" s="186" t="s">
        <v>131</v>
      </c>
      <c r="AU128" s="186" t="s">
        <v>84</v>
      </c>
      <c r="AY128" s="19" t="s">
        <v>129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82</v>
      </c>
      <c r="BK128" s="187">
        <f>ROUND(I128*H128,2)</f>
        <v>0</v>
      </c>
      <c r="BL128" s="19" t="s">
        <v>135</v>
      </c>
      <c r="BM128" s="186" t="s">
        <v>181</v>
      </c>
    </row>
    <row r="129" spans="1:65" s="2" customFormat="1" ht="11.25">
      <c r="A129" s="36"/>
      <c r="B129" s="37"/>
      <c r="C129" s="38"/>
      <c r="D129" s="221" t="s">
        <v>146</v>
      </c>
      <c r="E129" s="38"/>
      <c r="F129" s="222" t="s">
        <v>182</v>
      </c>
      <c r="G129" s="38"/>
      <c r="H129" s="38"/>
      <c r="I129" s="223"/>
      <c r="J129" s="38"/>
      <c r="K129" s="38"/>
      <c r="L129" s="41"/>
      <c r="M129" s="224"/>
      <c r="N129" s="225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146</v>
      </c>
      <c r="AU129" s="19" t="s">
        <v>84</v>
      </c>
    </row>
    <row r="130" spans="1:65" s="13" customFormat="1" ht="11.25">
      <c r="B130" s="188"/>
      <c r="C130" s="189"/>
      <c r="D130" s="190" t="s">
        <v>137</v>
      </c>
      <c r="E130" s="191" t="s">
        <v>19</v>
      </c>
      <c r="F130" s="192" t="s">
        <v>183</v>
      </c>
      <c r="G130" s="189"/>
      <c r="H130" s="191" t="s">
        <v>19</v>
      </c>
      <c r="I130" s="193"/>
      <c r="J130" s="189"/>
      <c r="K130" s="189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137</v>
      </c>
      <c r="AU130" s="198" t="s">
        <v>84</v>
      </c>
      <c r="AV130" s="13" t="s">
        <v>82</v>
      </c>
      <c r="AW130" s="13" t="s">
        <v>36</v>
      </c>
      <c r="AX130" s="13" t="s">
        <v>74</v>
      </c>
      <c r="AY130" s="198" t="s">
        <v>129</v>
      </c>
    </row>
    <row r="131" spans="1:65" s="14" customFormat="1" ht="11.25">
      <c r="B131" s="199"/>
      <c r="C131" s="200"/>
      <c r="D131" s="190" t="s">
        <v>137</v>
      </c>
      <c r="E131" s="201" t="s">
        <v>19</v>
      </c>
      <c r="F131" s="202" t="s">
        <v>184</v>
      </c>
      <c r="G131" s="200"/>
      <c r="H131" s="203">
        <v>1.54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137</v>
      </c>
      <c r="AU131" s="209" t="s">
        <v>84</v>
      </c>
      <c r="AV131" s="14" t="s">
        <v>84</v>
      </c>
      <c r="AW131" s="14" t="s">
        <v>36</v>
      </c>
      <c r="AX131" s="14" t="s">
        <v>74</v>
      </c>
      <c r="AY131" s="209" t="s">
        <v>129</v>
      </c>
    </row>
    <row r="132" spans="1:65" s="15" customFormat="1" ht="11.25">
      <c r="B132" s="210"/>
      <c r="C132" s="211"/>
      <c r="D132" s="190" t="s">
        <v>137</v>
      </c>
      <c r="E132" s="212" t="s">
        <v>19</v>
      </c>
      <c r="F132" s="213" t="s">
        <v>140</v>
      </c>
      <c r="G132" s="211"/>
      <c r="H132" s="214">
        <v>1.54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137</v>
      </c>
      <c r="AU132" s="220" t="s">
        <v>84</v>
      </c>
      <c r="AV132" s="15" t="s">
        <v>135</v>
      </c>
      <c r="AW132" s="15" t="s">
        <v>36</v>
      </c>
      <c r="AX132" s="15" t="s">
        <v>82</v>
      </c>
      <c r="AY132" s="220" t="s">
        <v>129</v>
      </c>
    </row>
    <row r="133" spans="1:65" s="2" customFormat="1" ht="37.9" customHeight="1">
      <c r="A133" s="36"/>
      <c r="B133" s="37"/>
      <c r="C133" s="175" t="s">
        <v>185</v>
      </c>
      <c r="D133" s="175" t="s">
        <v>131</v>
      </c>
      <c r="E133" s="176" t="s">
        <v>186</v>
      </c>
      <c r="F133" s="177" t="s">
        <v>187</v>
      </c>
      <c r="G133" s="178" t="s">
        <v>172</v>
      </c>
      <c r="H133" s="179">
        <v>1.54</v>
      </c>
      <c r="I133" s="180"/>
      <c r="J133" s="181">
        <f>ROUND(I133*H133,2)</f>
        <v>0</v>
      </c>
      <c r="K133" s="177" t="s">
        <v>144</v>
      </c>
      <c r="L133" s="41"/>
      <c r="M133" s="182" t="s">
        <v>19</v>
      </c>
      <c r="N133" s="183" t="s">
        <v>45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135</v>
      </c>
      <c r="AT133" s="186" t="s">
        <v>131</v>
      </c>
      <c r="AU133" s="186" t="s">
        <v>84</v>
      </c>
      <c r="AY133" s="19" t="s">
        <v>129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135</v>
      </c>
      <c r="BM133" s="186" t="s">
        <v>188</v>
      </c>
    </row>
    <row r="134" spans="1:65" s="2" customFormat="1" ht="11.25">
      <c r="A134" s="36"/>
      <c r="B134" s="37"/>
      <c r="C134" s="38"/>
      <c r="D134" s="221" t="s">
        <v>146</v>
      </c>
      <c r="E134" s="38"/>
      <c r="F134" s="222" t="s">
        <v>189</v>
      </c>
      <c r="G134" s="38"/>
      <c r="H134" s="38"/>
      <c r="I134" s="223"/>
      <c r="J134" s="38"/>
      <c r="K134" s="38"/>
      <c r="L134" s="41"/>
      <c r="M134" s="224"/>
      <c r="N134" s="225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146</v>
      </c>
      <c r="AU134" s="19" t="s">
        <v>84</v>
      </c>
    </row>
    <row r="135" spans="1:65" s="13" customFormat="1" ht="11.25">
      <c r="B135" s="188"/>
      <c r="C135" s="189"/>
      <c r="D135" s="190" t="s">
        <v>137</v>
      </c>
      <c r="E135" s="191" t="s">
        <v>19</v>
      </c>
      <c r="F135" s="192" t="s">
        <v>183</v>
      </c>
      <c r="G135" s="189"/>
      <c r="H135" s="191" t="s">
        <v>19</v>
      </c>
      <c r="I135" s="193"/>
      <c r="J135" s="189"/>
      <c r="K135" s="189"/>
      <c r="L135" s="194"/>
      <c r="M135" s="195"/>
      <c r="N135" s="196"/>
      <c r="O135" s="196"/>
      <c r="P135" s="196"/>
      <c r="Q135" s="196"/>
      <c r="R135" s="196"/>
      <c r="S135" s="196"/>
      <c r="T135" s="197"/>
      <c r="AT135" s="198" t="s">
        <v>137</v>
      </c>
      <c r="AU135" s="198" t="s">
        <v>84</v>
      </c>
      <c r="AV135" s="13" t="s">
        <v>82</v>
      </c>
      <c r="AW135" s="13" t="s">
        <v>36</v>
      </c>
      <c r="AX135" s="13" t="s">
        <v>74</v>
      </c>
      <c r="AY135" s="198" t="s">
        <v>129</v>
      </c>
    </row>
    <row r="136" spans="1:65" s="14" customFormat="1" ht="11.25">
      <c r="B136" s="199"/>
      <c r="C136" s="200"/>
      <c r="D136" s="190" t="s">
        <v>137</v>
      </c>
      <c r="E136" s="201" t="s">
        <v>19</v>
      </c>
      <c r="F136" s="202" t="s">
        <v>184</v>
      </c>
      <c r="G136" s="200"/>
      <c r="H136" s="203">
        <v>1.54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137</v>
      </c>
      <c r="AU136" s="209" t="s">
        <v>84</v>
      </c>
      <c r="AV136" s="14" t="s">
        <v>84</v>
      </c>
      <c r="AW136" s="14" t="s">
        <v>36</v>
      </c>
      <c r="AX136" s="14" t="s">
        <v>74</v>
      </c>
      <c r="AY136" s="209" t="s">
        <v>129</v>
      </c>
    </row>
    <row r="137" spans="1:65" s="15" customFormat="1" ht="11.25">
      <c r="B137" s="210"/>
      <c r="C137" s="211"/>
      <c r="D137" s="190" t="s">
        <v>137</v>
      </c>
      <c r="E137" s="212" t="s">
        <v>19</v>
      </c>
      <c r="F137" s="213" t="s">
        <v>140</v>
      </c>
      <c r="G137" s="211"/>
      <c r="H137" s="214">
        <v>1.54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137</v>
      </c>
      <c r="AU137" s="220" t="s">
        <v>84</v>
      </c>
      <c r="AV137" s="15" t="s">
        <v>135</v>
      </c>
      <c r="AW137" s="15" t="s">
        <v>36</v>
      </c>
      <c r="AX137" s="15" t="s">
        <v>82</v>
      </c>
      <c r="AY137" s="220" t="s">
        <v>129</v>
      </c>
    </row>
    <row r="138" spans="1:65" s="2" customFormat="1" ht="24.2" customHeight="1">
      <c r="A138" s="36"/>
      <c r="B138" s="37"/>
      <c r="C138" s="175" t="s">
        <v>190</v>
      </c>
      <c r="D138" s="175" t="s">
        <v>131</v>
      </c>
      <c r="E138" s="176" t="s">
        <v>191</v>
      </c>
      <c r="F138" s="177" t="s">
        <v>192</v>
      </c>
      <c r="G138" s="178" t="s">
        <v>172</v>
      </c>
      <c r="H138" s="179">
        <v>1.54</v>
      </c>
      <c r="I138" s="180"/>
      <c r="J138" s="181">
        <f>ROUND(I138*H138,2)</f>
        <v>0</v>
      </c>
      <c r="K138" s="177" t="s">
        <v>144</v>
      </c>
      <c r="L138" s="41"/>
      <c r="M138" s="182" t="s">
        <v>19</v>
      </c>
      <c r="N138" s="183" t="s">
        <v>45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135</v>
      </c>
      <c r="AT138" s="186" t="s">
        <v>131</v>
      </c>
      <c r="AU138" s="186" t="s">
        <v>84</v>
      </c>
      <c r="AY138" s="19" t="s">
        <v>129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135</v>
      </c>
      <c r="BM138" s="186" t="s">
        <v>193</v>
      </c>
    </row>
    <row r="139" spans="1:65" s="2" customFormat="1" ht="11.25">
      <c r="A139" s="36"/>
      <c r="B139" s="37"/>
      <c r="C139" s="38"/>
      <c r="D139" s="221" t="s">
        <v>146</v>
      </c>
      <c r="E139" s="38"/>
      <c r="F139" s="222" t="s">
        <v>194</v>
      </c>
      <c r="G139" s="38"/>
      <c r="H139" s="38"/>
      <c r="I139" s="223"/>
      <c r="J139" s="38"/>
      <c r="K139" s="38"/>
      <c r="L139" s="41"/>
      <c r="M139" s="224"/>
      <c r="N139" s="225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146</v>
      </c>
      <c r="AU139" s="19" t="s">
        <v>84</v>
      </c>
    </row>
    <row r="140" spans="1:65" s="13" customFormat="1" ht="11.25">
      <c r="B140" s="188"/>
      <c r="C140" s="189"/>
      <c r="D140" s="190" t="s">
        <v>137</v>
      </c>
      <c r="E140" s="191" t="s">
        <v>19</v>
      </c>
      <c r="F140" s="192" t="s">
        <v>183</v>
      </c>
      <c r="G140" s="189"/>
      <c r="H140" s="191" t="s">
        <v>19</v>
      </c>
      <c r="I140" s="193"/>
      <c r="J140" s="189"/>
      <c r="K140" s="189"/>
      <c r="L140" s="194"/>
      <c r="M140" s="195"/>
      <c r="N140" s="196"/>
      <c r="O140" s="196"/>
      <c r="P140" s="196"/>
      <c r="Q140" s="196"/>
      <c r="R140" s="196"/>
      <c r="S140" s="196"/>
      <c r="T140" s="197"/>
      <c r="AT140" s="198" t="s">
        <v>137</v>
      </c>
      <c r="AU140" s="198" t="s">
        <v>84</v>
      </c>
      <c r="AV140" s="13" t="s">
        <v>82</v>
      </c>
      <c r="AW140" s="13" t="s">
        <v>36</v>
      </c>
      <c r="AX140" s="13" t="s">
        <v>74</v>
      </c>
      <c r="AY140" s="198" t="s">
        <v>129</v>
      </c>
    </row>
    <row r="141" spans="1:65" s="14" customFormat="1" ht="11.25">
      <c r="B141" s="199"/>
      <c r="C141" s="200"/>
      <c r="D141" s="190" t="s">
        <v>137</v>
      </c>
      <c r="E141" s="201" t="s">
        <v>19</v>
      </c>
      <c r="F141" s="202" t="s">
        <v>184</v>
      </c>
      <c r="G141" s="200"/>
      <c r="H141" s="203">
        <v>1.54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137</v>
      </c>
      <c r="AU141" s="209" t="s">
        <v>84</v>
      </c>
      <c r="AV141" s="14" t="s">
        <v>84</v>
      </c>
      <c r="AW141" s="14" t="s">
        <v>36</v>
      </c>
      <c r="AX141" s="14" t="s">
        <v>74</v>
      </c>
      <c r="AY141" s="209" t="s">
        <v>129</v>
      </c>
    </row>
    <row r="142" spans="1:65" s="15" customFormat="1" ht="11.25">
      <c r="B142" s="210"/>
      <c r="C142" s="211"/>
      <c r="D142" s="190" t="s">
        <v>137</v>
      </c>
      <c r="E142" s="212" t="s">
        <v>19</v>
      </c>
      <c r="F142" s="213" t="s">
        <v>140</v>
      </c>
      <c r="G142" s="211"/>
      <c r="H142" s="214">
        <v>1.54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137</v>
      </c>
      <c r="AU142" s="220" t="s">
        <v>84</v>
      </c>
      <c r="AV142" s="15" t="s">
        <v>135</v>
      </c>
      <c r="AW142" s="15" t="s">
        <v>36</v>
      </c>
      <c r="AX142" s="15" t="s">
        <v>82</v>
      </c>
      <c r="AY142" s="220" t="s">
        <v>129</v>
      </c>
    </row>
    <row r="143" spans="1:65" s="2" customFormat="1" ht="24.2" customHeight="1">
      <c r="A143" s="36"/>
      <c r="B143" s="37"/>
      <c r="C143" s="175" t="s">
        <v>195</v>
      </c>
      <c r="D143" s="175" t="s">
        <v>131</v>
      </c>
      <c r="E143" s="176" t="s">
        <v>196</v>
      </c>
      <c r="F143" s="177" t="s">
        <v>197</v>
      </c>
      <c r="G143" s="178" t="s">
        <v>198</v>
      </c>
      <c r="H143" s="179">
        <v>2.6179999999999999</v>
      </c>
      <c r="I143" s="180"/>
      <c r="J143" s="181">
        <f>ROUND(I143*H143,2)</f>
        <v>0</v>
      </c>
      <c r="K143" s="177" t="s">
        <v>144</v>
      </c>
      <c r="L143" s="41"/>
      <c r="M143" s="182" t="s">
        <v>19</v>
      </c>
      <c r="N143" s="183" t="s">
        <v>45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135</v>
      </c>
      <c r="AT143" s="186" t="s">
        <v>131</v>
      </c>
      <c r="AU143" s="186" t="s">
        <v>84</v>
      </c>
      <c r="AY143" s="19" t="s">
        <v>129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82</v>
      </c>
      <c r="BK143" s="187">
        <f>ROUND(I143*H143,2)</f>
        <v>0</v>
      </c>
      <c r="BL143" s="19" t="s">
        <v>135</v>
      </c>
      <c r="BM143" s="186" t="s">
        <v>199</v>
      </c>
    </row>
    <row r="144" spans="1:65" s="2" customFormat="1" ht="11.25">
      <c r="A144" s="36"/>
      <c r="B144" s="37"/>
      <c r="C144" s="38"/>
      <c r="D144" s="221" t="s">
        <v>146</v>
      </c>
      <c r="E144" s="38"/>
      <c r="F144" s="222" t="s">
        <v>200</v>
      </c>
      <c r="G144" s="38"/>
      <c r="H144" s="38"/>
      <c r="I144" s="223"/>
      <c r="J144" s="38"/>
      <c r="K144" s="38"/>
      <c r="L144" s="41"/>
      <c r="M144" s="224"/>
      <c r="N144" s="225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146</v>
      </c>
      <c r="AU144" s="19" t="s">
        <v>84</v>
      </c>
    </row>
    <row r="145" spans="1:65" s="13" customFormat="1" ht="11.25">
      <c r="B145" s="188"/>
      <c r="C145" s="189"/>
      <c r="D145" s="190" t="s">
        <v>137</v>
      </c>
      <c r="E145" s="191" t="s">
        <v>19</v>
      </c>
      <c r="F145" s="192" t="s">
        <v>183</v>
      </c>
      <c r="G145" s="189"/>
      <c r="H145" s="191" t="s">
        <v>19</v>
      </c>
      <c r="I145" s="193"/>
      <c r="J145" s="189"/>
      <c r="K145" s="189"/>
      <c r="L145" s="194"/>
      <c r="M145" s="195"/>
      <c r="N145" s="196"/>
      <c r="O145" s="196"/>
      <c r="P145" s="196"/>
      <c r="Q145" s="196"/>
      <c r="R145" s="196"/>
      <c r="S145" s="196"/>
      <c r="T145" s="197"/>
      <c r="AT145" s="198" t="s">
        <v>137</v>
      </c>
      <c r="AU145" s="198" t="s">
        <v>84</v>
      </c>
      <c r="AV145" s="13" t="s">
        <v>82</v>
      </c>
      <c r="AW145" s="13" t="s">
        <v>36</v>
      </c>
      <c r="AX145" s="13" t="s">
        <v>74</v>
      </c>
      <c r="AY145" s="198" t="s">
        <v>129</v>
      </c>
    </row>
    <row r="146" spans="1:65" s="14" customFormat="1" ht="11.25">
      <c r="B146" s="199"/>
      <c r="C146" s="200"/>
      <c r="D146" s="190" t="s">
        <v>137</v>
      </c>
      <c r="E146" s="201" t="s">
        <v>19</v>
      </c>
      <c r="F146" s="202" t="s">
        <v>184</v>
      </c>
      <c r="G146" s="200"/>
      <c r="H146" s="203">
        <v>1.54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137</v>
      </c>
      <c r="AU146" s="209" t="s">
        <v>84</v>
      </c>
      <c r="AV146" s="14" t="s">
        <v>84</v>
      </c>
      <c r="AW146" s="14" t="s">
        <v>36</v>
      </c>
      <c r="AX146" s="14" t="s">
        <v>74</v>
      </c>
      <c r="AY146" s="209" t="s">
        <v>129</v>
      </c>
    </row>
    <row r="147" spans="1:65" s="15" customFormat="1" ht="11.25">
      <c r="B147" s="210"/>
      <c r="C147" s="211"/>
      <c r="D147" s="190" t="s">
        <v>137</v>
      </c>
      <c r="E147" s="212" t="s">
        <v>19</v>
      </c>
      <c r="F147" s="213" t="s">
        <v>140</v>
      </c>
      <c r="G147" s="211"/>
      <c r="H147" s="214">
        <v>1.54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137</v>
      </c>
      <c r="AU147" s="220" t="s">
        <v>84</v>
      </c>
      <c r="AV147" s="15" t="s">
        <v>135</v>
      </c>
      <c r="AW147" s="15" t="s">
        <v>36</v>
      </c>
      <c r="AX147" s="15" t="s">
        <v>82</v>
      </c>
      <c r="AY147" s="220" t="s">
        <v>129</v>
      </c>
    </row>
    <row r="148" spans="1:65" s="14" customFormat="1" ht="11.25">
      <c r="B148" s="199"/>
      <c r="C148" s="200"/>
      <c r="D148" s="190" t="s">
        <v>137</v>
      </c>
      <c r="E148" s="200"/>
      <c r="F148" s="202" t="s">
        <v>201</v>
      </c>
      <c r="G148" s="200"/>
      <c r="H148" s="203">
        <v>2.6179999999999999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137</v>
      </c>
      <c r="AU148" s="209" t="s">
        <v>84</v>
      </c>
      <c r="AV148" s="14" t="s">
        <v>84</v>
      </c>
      <c r="AW148" s="14" t="s">
        <v>4</v>
      </c>
      <c r="AX148" s="14" t="s">
        <v>82</v>
      </c>
      <c r="AY148" s="209" t="s">
        <v>129</v>
      </c>
    </row>
    <row r="149" spans="1:65" s="2" customFormat="1" ht="24.2" customHeight="1">
      <c r="A149" s="36"/>
      <c r="B149" s="37"/>
      <c r="C149" s="175" t="s">
        <v>202</v>
      </c>
      <c r="D149" s="175" t="s">
        <v>131</v>
      </c>
      <c r="E149" s="176" t="s">
        <v>203</v>
      </c>
      <c r="F149" s="177" t="s">
        <v>204</v>
      </c>
      <c r="G149" s="178" t="s">
        <v>172</v>
      </c>
      <c r="H149" s="179">
        <v>1.54</v>
      </c>
      <c r="I149" s="180"/>
      <c r="J149" s="181">
        <f>ROUND(I149*H149,2)</f>
        <v>0</v>
      </c>
      <c r="K149" s="177" t="s">
        <v>144</v>
      </c>
      <c r="L149" s="41"/>
      <c r="M149" s="182" t="s">
        <v>19</v>
      </c>
      <c r="N149" s="183" t="s">
        <v>45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135</v>
      </c>
      <c r="AT149" s="186" t="s">
        <v>131</v>
      </c>
      <c r="AU149" s="186" t="s">
        <v>84</v>
      </c>
      <c r="AY149" s="19" t="s">
        <v>129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135</v>
      </c>
      <c r="BM149" s="186" t="s">
        <v>205</v>
      </c>
    </row>
    <row r="150" spans="1:65" s="2" customFormat="1" ht="11.25">
      <c r="A150" s="36"/>
      <c r="B150" s="37"/>
      <c r="C150" s="38"/>
      <c r="D150" s="221" t="s">
        <v>146</v>
      </c>
      <c r="E150" s="38"/>
      <c r="F150" s="222" t="s">
        <v>206</v>
      </c>
      <c r="G150" s="38"/>
      <c r="H150" s="38"/>
      <c r="I150" s="223"/>
      <c r="J150" s="38"/>
      <c r="K150" s="38"/>
      <c r="L150" s="41"/>
      <c r="M150" s="224"/>
      <c r="N150" s="225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146</v>
      </c>
      <c r="AU150" s="19" t="s">
        <v>84</v>
      </c>
    </row>
    <row r="151" spans="1:65" s="13" customFormat="1" ht="11.25">
      <c r="B151" s="188"/>
      <c r="C151" s="189"/>
      <c r="D151" s="190" t="s">
        <v>137</v>
      </c>
      <c r="E151" s="191" t="s">
        <v>19</v>
      </c>
      <c r="F151" s="192" t="s">
        <v>183</v>
      </c>
      <c r="G151" s="189"/>
      <c r="H151" s="191" t="s">
        <v>19</v>
      </c>
      <c r="I151" s="193"/>
      <c r="J151" s="189"/>
      <c r="K151" s="189"/>
      <c r="L151" s="194"/>
      <c r="M151" s="195"/>
      <c r="N151" s="196"/>
      <c r="O151" s="196"/>
      <c r="P151" s="196"/>
      <c r="Q151" s="196"/>
      <c r="R151" s="196"/>
      <c r="S151" s="196"/>
      <c r="T151" s="197"/>
      <c r="AT151" s="198" t="s">
        <v>137</v>
      </c>
      <c r="AU151" s="198" t="s">
        <v>84</v>
      </c>
      <c r="AV151" s="13" t="s">
        <v>82</v>
      </c>
      <c r="AW151" s="13" t="s">
        <v>36</v>
      </c>
      <c r="AX151" s="13" t="s">
        <v>74</v>
      </c>
      <c r="AY151" s="198" t="s">
        <v>129</v>
      </c>
    </row>
    <row r="152" spans="1:65" s="14" customFormat="1" ht="11.25">
      <c r="B152" s="199"/>
      <c r="C152" s="200"/>
      <c r="D152" s="190" t="s">
        <v>137</v>
      </c>
      <c r="E152" s="201" t="s">
        <v>19</v>
      </c>
      <c r="F152" s="202" t="s">
        <v>184</v>
      </c>
      <c r="G152" s="200"/>
      <c r="H152" s="203">
        <v>1.54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137</v>
      </c>
      <c r="AU152" s="209" t="s">
        <v>84</v>
      </c>
      <c r="AV152" s="14" t="s">
        <v>84</v>
      </c>
      <c r="AW152" s="14" t="s">
        <v>36</v>
      </c>
      <c r="AX152" s="14" t="s">
        <v>74</v>
      </c>
      <c r="AY152" s="209" t="s">
        <v>129</v>
      </c>
    </row>
    <row r="153" spans="1:65" s="15" customFormat="1" ht="11.25">
      <c r="B153" s="210"/>
      <c r="C153" s="211"/>
      <c r="D153" s="190" t="s">
        <v>137</v>
      </c>
      <c r="E153" s="212" t="s">
        <v>19</v>
      </c>
      <c r="F153" s="213" t="s">
        <v>140</v>
      </c>
      <c r="G153" s="211"/>
      <c r="H153" s="214">
        <v>1.54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137</v>
      </c>
      <c r="AU153" s="220" t="s">
        <v>84</v>
      </c>
      <c r="AV153" s="15" t="s">
        <v>135</v>
      </c>
      <c r="AW153" s="15" t="s">
        <v>36</v>
      </c>
      <c r="AX153" s="15" t="s">
        <v>82</v>
      </c>
      <c r="AY153" s="220" t="s">
        <v>129</v>
      </c>
    </row>
    <row r="154" spans="1:65" s="2" customFormat="1" ht="24.2" customHeight="1">
      <c r="A154" s="36"/>
      <c r="B154" s="37"/>
      <c r="C154" s="175" t="s">
        <v>8</v>
      </c>
      <c r="D154" s="175" t="s">
        <v>131</v>
      </c>
      <c r="E154" s="176" t="s">
        <v>207</v>
      </c>
      <c r="F154" s="177" t="s">
        <v>208</v>
      </c>
      <c r="G154" s="178" t="s">
        <v>172</v>
      </c>
      <c r="H154" s="179">
        <v>3.7629999999999999</v>
      </c>
      <c r="I154" s="180"/>
      <c r="J154" s="181">
        <f>ROUND(I154*H154,2)</f>
        <v>0</v>
      </c>
      <c r="K154" s="177" t="s">
        <v>144</v>
      </c>
      <c r="L154" s="41"/>
      <c r="M154" s="182" t="s">
        <v>19</v>
      </c>
      <c r="N154" s="183" t="s">
        <v>45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135</v>
      </c>
      <c r="AT154" s="186" t="s">
        <v>131</v>
      </c>
      <c r="AU154" s="186" t="s">
        <v>84</v>
      </c>
      <c r="AY154" s="19" t="s">
        <v>129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82</v>
      </c>
      <c r="BK154" s="187">
        <f>ROUND(I154*H154,2)</f>
        <v>0</v>
      </c>
      <c r="BL154" s="19" t="s">
        <v>135</v>
      </c>
      <c r="BM154" s="186" t="s">
        <v>209</v>
      </c>
    </row>
    <row r="155" spans="1:65" s="2" customFormat="1" ht="11.25">
      <c r="A155" s="36"/>
      <c r="B155" s="37"/>
      <c r="C155" s="38"/>
      <c r="D155" s="221" t="s">
        <v>146</v>
      </c>
      <c r="E155" s="38"/>
      <c r="F155" s="222" t="s">
        <v>210</v>
      </c>
      <c r="G155" s="38"/>
      <c r="H155" s="38"/>
      <c r="I155" s="223"/>
      <c r="J155" s="38"/>
      <c r="K155" s="38"/>
      <c r="L155" s="41"/>
      <c r="M155" s="224"/>
      <c r="N155" s="225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146</v>
      </c>
      <c r="AU155" s="19" t="s">
        <v>84</v>
      </c>
    </row>
    <row r="156" spans="1:65" s="13" customFormat="1" ht="11.25">
      <c r="B156" s="188"/>
      <c r="C156" s="189"/>
      <c r="D156" s="190" t="s">
        <v>137</v>
      </c>
      <c r="E156" s="191" t="s">
        <v>19</v>
      </c>
      <c r="F156" s="192" t="s">
        <v>166</v>
      </c>
      <c r="G156" s="189"/>
      <c r="H156" s="191" t="s">
        <v>19</v>
      </c>
      <c r="I156" s="193"/>
      <c r="J156" s="189"/>
      <c r="K156" s="189"/>
      <c r="L156" s="194"/>
      <c r="M156" s="195"/>
      <c r="N156" s="196"/>
      <c r="O156" s="196"/>
      <c r="P156" s="196"/>
      <c r="Q156" s="196"/>
      <c r="R156" s="196"/>
      <c r="S156" s="196"/>
      <c r="T156" s="197"/>
      <c r="AT156" s="198" t="s">
        <v>137</v>
      </c>
      <c r="AU156" s="198" t="s">
        <v>84</v>
      </c>
      <c r="AV156" s="13" t="s">
        <v>82</v>
      </c>
      <c r="AW156" s="13" t="s">
        <v>36</v>
      </c>
      <c r="AX156" s="13" t="s">
        <v>74</v>
      </c>
      <c r="AY156" s="198" t="s">
        <v>129</v>
      </c>
    </row>
    <row r="157" spans="1:65" s="13" customFormat="1" ht="11.25">
      <c r="B157" s="188"/>
      <c r="C157" s="189"/>
      <c r="D157" s="190" t="s">
        <v>137</v>
      </c>
      <c r="E157" s="191" t="s">
        <v>19</v>
      </c>
      <c r="F157" s="192" t="s">
        <v>211</v>
      </c>
      <c r="G157" s="189"/>
      <c r="H157" s="191" t="s">
        <v>19</v>
      </c>
      <c r="I157" s="193"/>
      <c r="J157" s="189"/>
      <c r="K157" s="189"/>
      <c r="L157" s="194"/>
      <c r="M157" s="195"/>
      <c r="N157" s="196"/>
      <c r="O157" s="196"/>
      <c r="P157" s="196"/>
      <c r="Q157" s="196"/>
      <c r="R157" s="196"/>
      <c r="S157" s="196"/>
      <c r="T157" s="197"/>
      <c r="AT157" s="198" t="s">
        <v>137</v>
      </c>
      <c r="AU157" s="198" t="s">
        <v>84</v>
      </c>
      <c r="AV157" s="13" t="s">
        <v>82</v>
      </c>
      <c r="AW157" s="13" t="s">
        <v>36</v>
      </c>
      <c r="AX157" s="13" t="s">
        <v>74</v>
      </c>
      <c r="AY157" s="198" t="s">
        <v>129</v>
      </c>
    </row>
    <row r="158" spans="1:65" s="14" customFormat="1" ht="11.25">
      <c r="B158" s="199"/>
      <c r="C158" s="200"/>
      <c r="D158" s="190" t="s">
        <v>137</v>
      </c>
      <c r="E158" s="201" t="s">
        <v>19</v>
      </c>
      <c r="F158" s="202" t="s">
        <v>212</v>
      </c>
      <c r="G158" s="200"/>
      <c r="H158" s="203">
        <v>2.601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137</v>
      </c>
      <c r="AU158" s="209" t="s">
        <v>84</v>
      </c>
      <c r="AV158" s="14" t="s">
        <v>84</v>
      </c>
      <c r="AW158" s="14" t="s">
        <v>36</v>
      </c>
      <c r="AX158" s="14" t="s">
        <v>74</v>
      </c>
      <c r="AY158" s="209" t="s">
        <v>129</v>
      </c>
    </row>
    <row r="159" spans="1:65" s="13" customFormat="1" ht="11.25">
      <c r="B159" s="188"/>
      <c r="C159" s="189"/>
      <c r="D159" s="190" t="s">
        <v>137</v>
      </c>
      <c r="E159" s="191" t="s">
        <v>19</v>
      </c>
      <c r="F159" s="192" t="s">
        <v>213</v>
      </c>
      <c r="G159" s="189"/>
      <c r="H159" s="191" t="s">
        <v>19</v>
      </c>
      <c r="I159" s="193"/>
      <c r="J159" s="189"/>
      <c r="K159" s="189"/>
      <c r="L159" s="194"/>
      <c r="M159" s="195"/>
      <c r="N159" s="196"/>
      <c r="O159" s="196"/>
      <c r="P159" s="196"/>
      <c r="Q159" s="196"/>
      <c r="R159" s="196"/>
      <c r="S159" s="196"/>
      <c r="T159" s="197"/>
      <c r="AT159" s="198" t="s">
        <v>137</v>
      </c>
      <c r="AU159" s="198" t="s">
        <v>84</v>
      </c>
      <c r="AV159" s="13" t="s">
        <v>82</v>
      </c>
      <c r="AW159" s="13" t="s">
        <v>36</v>
      </c>
      <c r="AX159" s="13" t="s">
        <v>74</v>
      </c>
      <c r="AY159" s="198" t="s">
        <v>129</v>
      </c>
    </row>
    <row r="160" spans="1:65" s="14" customFormat="1" ht="11.25">
      <c r="B160" s="199"/>
      <c r="C160" s="200"/>
      <c r="D160" s="190" t="s">
        <v>137</v>
      </c>
      <c r="E160" s="201" t="s">
        <v>19</v>
      </c>
      <c r="F160" s="202" t="s">
        <v>214</v>
      </c>
      <c r="G160" s="200"/>
      <c r="H160" s="203">
        <v>0.82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137</v>
      </c>
      <c r="AU160" s="209" t="s">
        <v>84</v>
      </c>
      <c r="AV160" s="14" t="s">
        <v>84</v>
      </c>
      <c r="AW160" s="14" t="s">
        <v>36</v>
      </c>
      <c r="AX160" s="14" t="s">
        <v>74</v>
      </c>
      <c r="AY160" s="209" t="s">
        <v>129</v>
      </c>
    </row>
    <row r="161" spans="1:65" s="15" customFormat="1" ht="11.25">
      <c r="B161" s="210"/>
      <c r="C161" s="211"/>
      <c r="D161" s="190" t="s">
        <v>137</v>
      </c>
      <c r="E161" s="212" t="s">
        <v>19</v>
      </c>
      <c r="F161" s="213" t="s">
        <v>140</v>
      </c>
      <c r="G161" s="211"/>
      <c r="H161" s="214">
        <v>3.4209999999999998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137</v>
      </c>
      <c r="AU161" s="220" t="s">
        <v>84</v>
      </c>
      <c r="AV161" s="15" t="s">
        <v>135</v>
      </c>
      <c r="AW161" s="15" t="s">
        <v>36</v>
      </c>
      <c r="AX161" s="15" t="s">
        <v>82</v>
      </c>
      <c r="AY161" s="220" t="s">
        <v>129</v>
      </c>
    </row>
    <row r="162" spans="1:65" s="14" customFormat="1" ht="11.25">
      <c r="B162" s="199"/>
      <c r="C162" s="200"/>
      <c r="D162" s="190" t="s">
        <v>137</v>
      </c>
      <c r="E162" s="200"/>
      <c r="F162" s="202" t="s">
        <v>215</v>
      </c>
      <c r="G162" s="200"/>
      <c r="H162" s="203">
        <v>3.7629999999999999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137</v>
      </c>
      <c r="AU162" s="209" t="s">
        <v>84</v>
      </c>
      <c r="AV162" s="14" t="s">
        <v>84</v>
      </c>
      <c r="AW162" s="14" t="s">
        <v>4</v>
      </c>
      <c r="AX162" s="14" t="s">
        <v>82</v>
      </c>
      <c r="AY162" s="209" t="s">
        <v>129</v>
      </c>
    </row>
    <row r="163" spans="1:65" s="12" customFormat="1" ht="22.9" customHeight="1">
      <c r="B163" s="159"/>
      <c r="C163" s="160"/>
      <c r="D163" s="161" t="s">
        <v>73</v>
      </c>
      <c r="E163" s="173" t="s">
        <v>84</v>
      </c>
      <c r="F163" s="173" t="s">
        <v>216</v>
      </c>
      <c r="G163" s="160"/>
      <c r="H163" s="160"/>
      <c r="I163" s="163"/>
      <c r="J163" s="174">
        <f>BK163</f>
        <v>0</v>
      </c>
      <c r="K163" s="160"/>
      <c r="L163" s="165"/>
      <c r="M163" s="166"/>
      <c r="N163" s="167"/>
      <c r="O163" s="167"/>
      <c r="P163" s="168">
        <f>SUM(P164:P181)</f>
        <v>0</v>
      </c>
      <c r="Q163" s="167"/>
      <c r="R163" s="168">
        <f>SUM(R164:R181)</f>
        <v>3.4002401999999994</v>
      </c>
      <c r="S163" s="167"/>
      <c r="T163" s="169">
        <f>SUM(T164:T181)</f>
        <v>0</v>
      </c>
      <c r="AR163" s="170" t="s">
        <v>82</v>
      </c>
      <c r="AT163" s="171" t="s">
        <v>73</v>
      </c>
      <c r="AU163" s="171" t="s">
        <v>82</v>
      </c>
      <c r="AY163" s="170" t="s">
        <v>129</v>
      </c>
      <c r="BK163" s="172">
        <f>SUM(BK164:BK181)</f>
        <v>0</v>
      </c>
    </row>
    <row r="164" spans="1:65" s="2" customFormat="1" ht="16.5" customHeight="1">
      <c r="A164" s="36"/>
      <c r="B164" s="37"/>
      <c r="C164" s="175" t="s">
        <v>217</v>
      </c>
      <c r="D164" s="175" t="s">
        <v>131</v>
      </c>
      <c r="E164" s="176" t="s">
        <v>218</v>
      </c>
      <c r="F164" s="177" t="s">
        <v>219</v>
      </c>
      <c r="G164" s="178" t="s">
        <v>172</v>
      </c>
      <c r="H164" s="179">
        <v>1.47</v>
      </c>
      <c r="I164" s="180"/>
      <c r="J164" s="181">
        <f>ROUND(I164*H164,2)</f>
        <v>0</v>
      </c>
      <c r="K164" s="177" t="s">
        <v>144</v>
      </c>
      <c r="L164" s="41"/>
      <c r="M164" s="182" t="s">
        <v>19</v>
      </c>
      <c r="N164" s="183" t="s">
        <v>45</v>
      </c>
      <c r="O164" s="66"/>
      <c r="P164" s="184">
        <f>O164*H164</f>
        <v>0</v>
      </c>
      <c r="Q164" s="184">
        <v>2.3010199999999998</v>
      </c>
      <c r="R164" s="184">
        <f>Q164*H164</f>
        <v>3.3824993999999995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135</v>
      </c>
      <c r="AT164" s="186" t="s">
        <v>131</v>
      </c>
      <c r="AU164" s="186" t="s">
        <v>84</v>
      </c>
      <c r="AY164" s="19" t="s">
        <v>129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82</v>
      </c>
      <c r="BK164" s="187">
        <f>ROUND(I164*H164,2)</f>
        <v>0</v>
      </c>
      <c r="BL164" s="19" t="s">
        <v>135</v>
      </c>
      <c r="BM164" s="186" t="s">
        <v>220</v>
      </c>
    </row>
    <row r="165" spans="1:65" s="2" customFormat="1" ht="11.25">
      <c r="A165" s="36"/>
      <c r="B165" s="37"/>
      <c r="C165" s="38"/>
      <c r="D165" s="221" t="s">
        <v>146</v>
      </c>
      <c r="E165" s="38"/>
      <c r="F165" s="222" t="s">
        <v>221</v>
      </c>
      <c r="G165" s="38"/>
      <c r="H165" s="38"/>
      <c r="I165" s="223"/>
      <c r="J165" s="38"/>
      <c r="K165" s="38"/>
      <c r="L165" s="41"/>
      <c r="M165" s="224"/>
      <c r="N165" s="225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146</v>
      </c>
      <c r="AU165" s="19" t="s">
        <v>84</v>
      </c>
    </row>
    <row r="166" spans="1:65" s="13" customFormat="1" ht="11.25">
      <c r="B166" s="188"/>
      <c r="C166" s="189"/>
      <c r="D166" s="190" t="s">
        <v>137</v>
      </c>
      <c r="E166" s="191" t="s">
        <v>19</v>
      </c>
      <c r="F166" s="192" t="s">
        <v>175</v>
      </c>
      <c r="G166" s="189"/>
      <c r="H166" s="191" t="s">
        <v>19</v>
      </c>
      <c r="I166" s="193"/>
      <c r="J166" s="189"/>
      <c r="K166" s="189"/>
      <c r="L166" s="194"/>
      <c r="M166" s="195"/>
      <c r="N166" s="196"/>
      <c r="O166" s="196"/>
      <c r="P166" s="196"/>
      <c r="Q166" s="196"/>
      <c r="R166" s="196"/>
      <c r="S166" s="196"/>
      <c r="T166" s="197"/>
      <c r="AT166" s="198" t="s">
        <v>137</v>
      </c>
      <c r="AU166" s="198" t="s">
        <v>84</v>
      </c>
      <c r="AV166" s="13" t="s">
        <v>82</v>
      </c>
      <c r="AW166" s="13" t="s">
        <v>36</v>
      </c>
      <c r="AX166" s="13" t="s">
        <v>74</v>
      </c>
      <c r="AY166" s="198" t="s">
        <v>129</v>
      </c>
    </row>
    <row r="167" spans="1:65" s="14" customFormat="1" ht="11.25">
      <c r="B167" s="199"/>
      <c r="C167" s="200"/>
      <c r="D167" s="190" t="s">
        <v>137</v>
      </c>
      <c r="E167" s="201" t="s">
        <v>19</v>
      </c>
      <c r="F167" s="202" t="s">
        <v>176</v>
      </c>
      <c r="G167" s="200"/>
      <c r="H167" s="203">
        <v>1.4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137</v>
      </c>
      <c r="AU167" s="209" t="s">
        <v>84</v>
      </c>
      <c r="AV167" s="14" t="s">
        <v>84</v>
      </c>
      <c r="AW167" s="14" t="s">
        <v>36</v>
      </c>
      <c r="AX167" s="14" t="s">
        <v>74</v>
      </c>
      <c r="AY167" s="209" t="s">
        <v>129</v>
      </c>
    </row>
    <row r="168" spans="1:65" s="15" customFormat="1" ht="11.25">
      <c r="B168" s="210"/>
      <c r="C168" s="211"/>
      <c r="D168" s="190" t="s">
        <v>137</v>
      </c>
      <c r="E168" s="212" t="s">
        <v>19</v>
      </c>
      <c r="F168" s="213" t="s">
        <v>140</v>
      </c>
      <c r="G168" s="211"/>
      <c r="H168" s="214">
        <v>1.4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137</v>
      </c>
      <c r="AU168" s="220" t="s">
        <v>84</v>
      </c>
      <c r="AV168" s="15" t="s">
        <v>135</v>
      </c>
      <c r="AW168" s="15" t="s">
        <v>36</v>
      </c>
      <c r="AX168" s="15" t="s">
        <v>82</v>
      </c>
      <c r="AY168" s="220" t="s">
        <v>129</v>
      </c>
    </row>
    <row r="169" spans="1:65" s="14" customFormat="1" ht="11.25">
      <c r="B169" s="199"/>
      <c r="C169" s="200"/>
      <c r="D169" s="190" t="s">
        <v>137</v>
      </c>
      <c r="E169" s="200"/>
      <c r="F169" s="202" t="s">
        <v>222</v>
      </c>
      <c r="G169" s="200"/>
      <c r="H169" s="203">
        <v>1.47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137</v>
      </c>
      <c r="AU169" s="209" t="s">
        <v>84</v>
      </c>
      <c r="AV169" s="14" t="s">
        <v>84</v>
      </c>
      <c r="AW169" s="14" t="s">
        <v>4</v>
      </c>
      <c r="AX169" s="14" t="s">
        <v>82</v>
      </c>
      <c r="AY169" s="209" t="s">
        <v>129</v>
      </c>
    </row>
    <row r="170" spans="1:65" s="2" customFormat="1" ht="16.5" customHeight="1">
      <c r="A170" s="36"/>
      <c r="B170" s="37"/>
      <c r="C170" s="175" t="s">
        <v>223</v>
      </c>
      <c r="D170" s="175" t="s">
        <v>131</v>
      </c>
      <c r="E170" s="176" t="s">
        <v>224</v>
      </c>
      <c r="F170" s="177" t="s">
        <v>225</v>
      </c>
      <c r="G170" s="178" t="s">
        <v>134</v>
      </c>
      <c r="H170" s="179">
        <v>6.72</v>
      </c>
      <c r="I170" s="180"/>
      <c r="J170" s="181">
        <f>ROUND(I170*H170,2)</f>
        <v>0</v>
      </c>
      <c r="K170" s="177" t="s">
        <v>144</v>
      </c>
      <c r="L170" s="41"/>
      <c r="M170" s="182" t="s">
        <v>19</v>
      </c>
      <c r="N170" s="183" t="s">
        <v>45</v>
      </c>
      <c r="O170" s="66"/>
      <c r="P170" s="184">
        <f>O170*H170</f>
        <v>0</v>
      </c>
      <c r="Q170" s="184">
        <v>2.64E-3</v>
      </c>
      <c r="R170" s="184">
        <f>Q170*H170</f>
        <v>1.7740799999999998E-2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135</v>
      </c>
      <c r="AT170" s="186" t="s">
        <v>131</v>
      </c>
      <c r="AU170" s="186" t="s">
        <v>84</v>
      </c>
      <c r="AY170" s="19" t="s">
        <v>129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82</v>
      </c>
      <c r="BK170" s="187">
        <f>ROUND(I170*H170,2)</f>
        <v>0</v>
      </c>
      <c r="BL170" s="19" t="s">
        <v>135</v>
      </c>
      <c r="BM170" s="186" t="s">
        <v>226</v>
      </c>
    </row>
    <row r="171" spans="1:65" s="2" customFormat="1" ht="11.25">
      <c r="A171" s="36"/>
      <c r="B171" s="37"/>
      <c r="C171" s="38"/>
      <c r="D171" s="221" t="s">
        <v>146</v>
      </c>
      <c r="E171" s="38"/>
      <c r="F171" s="222" t="s">
        <v>227</v>
      </c>
      <c r="G171" s="38"/>
      <c r="H171" s="38"/>
      <c r="I171" s="223"/>
      <c r="J171" s="38"/>
      <c r="K171" s="38"/>
      <c r="L171" s="41"/>
      <c r="M171" s="224"/>
      <c r="N171" s="225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146</v>
      </c>
      <c r="AU171" s="19" t="s">
        <v>84</v>
      </c>
    </row>
    <row r="172" spans="1:65" s="13" customFormat="1" ht="11.25">
      <c r="B172" s="188"/>
      <c r="C172" s="189"/>
      <c r="D172" s="190" t="s">
        <v>137</v>
      </c>
      <c r="E172" s="191" t="s">
        <v>19</v>
      </c>
      <c r="F172" s="192" t="s">
        <v>175</v>
      </c>
      <c r="G172" s="189"/>
      <c r="H172" s="191" t="s">
        <v>19</v>
      </c>
      <c r="I172" s="193"/>
      <c r="J172" s="189"/>
      <c r="K172" s="189"/>
      <c r="L172" s="194"/>
      <c r="M172" s="195"/>
      <c r="N172" s="196"/>
      <c r="O172" s="196"/>
      <c r="P172" s="196"/>
      <c r="Q172" s="196"/>
      <c r="R172" s="196"/>
      <c r="S172" s="196"/>
      <c r="T172" s="197"/>
      <c r="AT172" s="198" t="s">
        <v>137</v>
      </c>
      <c r="AU172" s="198" t="s">
        <v>84</v>
      </c>
      <c r="AV172" s="13" t="s">
        <v>82</v>
      </c>
      <c r="AW172" s="13" t="s">
        <v>36</v>
      </c>
      <c r="AX172" s="13" t="s">
        <v>74</v>
      </c>
      <c r="AY172" s="198" t="s">
        <v>129</v>
      </c>
    </row>
    <row r="173" spans="1:65" s="14" customFormat="1" ht="11.25">
      <c r="B173" s="199"/>
      <c r="C173" s="200"/>
      <c r="D173" s="190" t="s">
        <v>137</v>
      </c>
      <c r="E173" s="201" t="s">
        <v>19</v>
      </c>
      <c r="F173" s="202" t="s">
        <v>228</v>
      </c>
      <c r="G173" s="200"/>
      <c r="H173" s="203">
        <v>6.4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137</v>
      </c>
      <c r="AU173" s="209" t="s">
        <v>84</v>
      </c>
      <c r="AV173" s="14" t="s">
        <v>84</v>
      </c>
      <c r="AW173" s="14" t="s">
        <v>36</v>
      </c>
      <c r="AX173" s="14" t="s">
        <v>74</v>
      </c>
      <c r="AY173" s="209" t="s">
        <v>129</v>
      </c>
    </row>
    <row r="174" spans="1:65" s="15" customFormat="1" ht="11.25">
      <c r="B174" s="210"/>
      <c r="C174" s="211"/>
      <c r="D174" s="190" t="s">
        <v>137</v>
      </c>
      <c r="E174" s="212" t="s">
        <v>19</v>
      </c>
      <c r="F174" s="213" t="s">
        <v>140</v>
      </c>
      <c r="G174" s="211"/>
      <c r="H174" s="214">
        <v>6.4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137</v>
      </c>
      <c r="AU174" s="220" t="s">
        <v>84</v>
      </c>
      <c r="AV174" s="15" t="s">
        <v>135</v>
      </c>
      <c r="AW174" s="15" t="s">
        <v>36</v>
      </c>
      <c r="AX174" s="15" t="s">
        <v>82</v>
      </c>
      <c r="AY174" s="220" t="s">
        <v>129</v>
      </c>
    </row>
    <row r="175" spans="1:65" s="14" customFormat="1" ht="11.25">
      <c r="B175" s="199"/>
      <c r="C175" s="200"/>
      <c r="D175" s="190" t="s">
        <v>137</v>
      </c>
      <c r="E175" s="200"/>
      <c r="F175" s="202" t="s">
        <v>229</v>
      </c>
      <c r="G175" s="200"/>
      <c r="H175" s="203">
        <v>6.72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137</v>
      </c>
      <c r="AU175" s="209" t="s">
        <v>84</v>
      </c>
      <c r="AV175" s="14" t="s">
        <v>84</v>
      </c>
      <c r="AW175" s="14" t="s">
        <v>4</v>
      </c>
      <c r="AX175" s="14" t="s">
        <v>82</v>
      </c>
      <c r="AY175" s="209" t="s">
        <v>129</v>
      </c>
    </row>
    <row r="176" spans="1:65" s="2" customFormat="1" ht="16.5" customHeight="1">
      <c r="A176" s="36"/>
      <c r="B176" s="37"/>
      <c r="C176" s="175" t="s">
        <v>230</v>
      </c>
      <c r="D176" s="175" t="s">
        <v>131</v>
      </c>
      <c r="E176" s="176" t="s">
        <v>231</v>
      </c>
      <c r="F176" s="177" t="s">
        <v>232</v>
      </c>
      <c r="G176" s="178" t="s">
        <v>134</v>
      </c>
      <c r="H176" s="179">
        <v>6.72</v>
      </c>
      <c r="I176" s="180"/>
      <c r="J176" s="181">
        <f>ROUND(I176*H176,2)</f>
        <v>0</v>
      </c>
      <c r="K176" s="177" t="s">
        <v>144</v>
      </c>
      <c r="L176" s="41"/>
      <c r="M176" s="182" t="s">
        <v>19</v>
      </c>
      <c r="N176" s="183" t="s">
        <v>45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135</v>
      </c>
      <c r="AT176" s="186" t="s">
        <v>131</v>
      </c>
      <c r="AU176" s="186" t="s">
        <v>84</v>
      </c>
      <c r="AY176" s="19" t="s">
        <v>129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82</v>
      </c>
      <c r="BK176" s="187">
        <f>ROUND(I176*H176,2)</f>
        <v>0</v>
      </c>
      <c r="BL176" s="19" t="s">
        <v>135</v>
      </c>
      <c r="BM176" s="186" t="s">
        <v>233</v>
      </c>
    </row>
    <row r="177" spans="1:65" s="2" customFormat="1" ht="11.25">
      <c r="A177" s="36"/>
      <c r="B177" s="37"/>
      <c r="C177" s="38"/>
      <c r="D177" s="221" t="s">
        <v>146</v>
      </c>
      <c r="E177" s="38"/>
      <c r="F177" s="222" t="s">
        <v>234</v>
      </c>
      <c r="G177" s="38"/>
      <c r="H177" s="38"/>
      <c r="I177" s="223"/>
      <c r="J177" s="38"/>
      <c r="K177" s="38"/>
      <c r="L177" s="41"/>
      <c r="M177" s="224"/>
      <c r="N177" s="225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146</v>
      </c>
      <c r="AU177" s="19" t="s">
        <v>84</v>
      </c>
    </row>
    <row r="178" spans="1:65" s="13" customFormat="1" ht="11.25">
      <c r="B178" s="188"/>
      <c r="C178" s="189"/>
      <c r="D178" s="190" t="s">
        <v>137</v>
      </c>
      <c r="E178" s="191" t="s">
        <v>19</v>
      </c>
      <c r="F178" s="192" t="s">
        <v>175</v>
      </c>
      <c r="G178" s="189"/>
      <c r="H178" s="191" t="s">
        <v>19</v>
      </c>
      <c r="I178" s="193"/>
      <c r="J178" s="189"/>
      <c r="K178" s="189"/>
      <c r="L178" s="194"/>
      <c r="M178" s="195"/>
      <c r="N178" s="196"/>
      <c r="O178" s="196"/>
      <c r="P178" s="196"/>
      <c r="Q178" s="196"/>
      <c r="R178" s="196"/>
      <c r="S178" s="196"/>
      <c r="T178" s="197"/>
      <c r="AT178" s="198" t="s">
        <v>137</v>
      </c>
      <c r="AU178" s="198" t="s">
        <v>84</v>
      </c>
      <c r="AV178" s="13" t="s">
        <v>82</v>
      </c>
      <c r="AW178" s="13" t="s">
        <v>36</v>
      </c>
      <c r="AX178" s="13" t="s">
        <v>74</v>
      </c>
      <c r="AY178" s="198" t="s">
        <v>129</v>
      </c>
    </row>
    <row r="179" spans="1:65" s="14" customFormat="1" ht="11.25">
      <c r="B179" s="199"/>
      <c r="C179" s="200"/>
      <c r="D179" s="190" t="s">
        <v>137</v>
      </c>
      <c r="E179" s="201" t="s">
        <v>19</v>
      </c>
      <c r="F179" s="202" t="s">
        <v>228</v>
      </c>
      <c r="G179" s="200"/>
      <c r="H179" s="203">
        <v>6.4</v>
      </c>
      <c r="I179" s="204"/>
      <c r="J179" s="200"/>
      <c r="K179" s="200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137</v>
      </c>
      <c r="AU179" s="209" t="s">
        <v>84</v>
      </c>
      <c r="AV179" s="14" t="s">
        <v>84</v>
      </c>
      <c r="AW179" s="14" t="s">
        <v>36</v>
      </c>
      <c r="AX179" s="14" t="s">
        <v>74</v>
      </c>
      <c r="AY179" s="209" t="s">
        <v>129</v>
      </c>
    </row>
    <row r="180" spans="1:65" s="15" customFormat="1" ht="11.25">
      <c r="B180" s="210"/>
      <c r="C180" s="211"/>
      <c r="D180" s="190" t="s">
        <v>137</v>
      </c>
      <c r="E180" s="212" t="s">
        <v>19</v>
      </c>
      <c r="F180" s="213" t="s">
        <v>140</v>
      </c>
      <c r="G180" s="211"/>
      <c r="H180" s="214">
        <v>6.4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137</v>
      </c>
      <c r="AU180" s="220" t="s">
        <v>84</v>
      </c>
      <c r="AV180" s="15" t="s">
        <v>135</v>
      </c>
      <c r="AW180" s="15" t="s">
        <v>36</v>
      </c>
      <c r="AX180" s="15" t="s">
        <v>82</v>
      </c>
      <c r="AY180" s="220" t="s">
        <v>129</v>
      </c>
    </row>
    <row r="181" spans="1:65" s="14" customFormat="1" ht="11.25">
      <c r="B181" s="199"/>
      <c r="C181" s="200"/>
      <c r="D181" s="190" t="s">
        <v>137</v>
      </c>
      <c r="E181" s="200"/>
      <c r="F181" s="202" t="s">
        <v>229</v>
      </c>
      <c r="G181" s="200"/>
      <c r="H181" s="203">
        <v>6.72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137</v>
      </c>
      <c r="AU181" s="209" t="s">
        <v>84</v>
      </c>
      <c r="AV181" s="14" t="s">
        <v>84</v>
      </c>
      <c r="AW181" s="14" t="s">
        <v>4</v>
      </c>
      <c r="AX181" s="14" t="s">
        <v>82</v>
      </c>
      <c r="AY181" s="209" t="s">
        <v>129</v>
      </c>
    </row>
    <row r="182" spans="1:65" s="12" customFormat="1" ht="22.9" customHeight="1">
      <c r="B182" s="159"/>
      <c r="C182" s="160"/>
      <c r="D182" s="161" t="s">
        <v>73</v>
      </c>
      <c r="E182" s="173" t="s">
        <v>148</v>
      </c>
      <c r="F182" s="173" t="s">
        <v>235</v>
      </c>
      <c r="G182" s="160"/>
      <c r="H182" s="160"/>
      <c r="I182" s="163"/>
      <c r="J182" s="174">
        <f>BK182</f>
        <v>0</v>
      </c>
      <c r="K182" s="160"/>
      <c r="L182" s="165"/>
      <c r="M182" s="166"/>
      <c r="N182" s="167"/>
      <c r="O182" s="167"/>
      <c r="P182" s="168">
        <f>SUM(P183:P208)</f>
        <v>0</v>
      </c>
      <c r="Q182" s="167"/>
      <c r="R182" s="168">
        <f>SUM(R183:R208)</f>
        <v>11.522901799999998</v>
      </c>
      <c r="S182" s="167"/>
      <c r="T182" s="169">
        <f>SUM(T183:T208)</f>
        <v>0</v>
      </c>
      <c r="AR182" s="170" t="s">
        <v>82</v>
      </c>
      <c r="AT182" s="171" t="s">
        <v>73</v>
      </c>
      <c r="AU182" s="171" t="s">
        <v>82</v>
      </c>
      <c r="AY182" s="170" t="s">
        <v>129</v>
      </c>
      <c r="BK182" s="172">
        <f>SUM(BK183:BK208)</f>
        <v>0</v>
      </c>
    </row>
    <row r="183" spans="1:65" s="2" customFormat="1" ht="16.5" customHeight="1">
      <c r="A183" s="36"/>
      <c r="B183" s="37"/>
      <c r="C183" s="175" t="s">
        <v>236</v>
      </c>
      <c r="D183" s="175" t="s">
        <v>131</v>
      </c>
      <c r="E183" s="176" t="s">
        <v>237</v>
      </c>
      <c r="F183" s="177" t="s">
        <v>238</v>
      </c>
      <c r="G183" s="178" t="s">
        <v>239</v>
      </c>
      <c r="H183" s="179">
        <v>58</v>
      </c>
      <c r="I183" s="180"/>
      <c r="J183" s="181">
        <f>ROUND(I183*H183,2)</f>
        <v>0</v>
      </c>
      <c r="K183" s="177" t="s">
        <v>19</v>
      </c>
      <c r="L183" s="41"/>
      <c r="M183" s="182" t="s">
        <v>19</v>
      </c>
      <c r="N183" s="183" t="s">
        <v>45</v>
      </c>
      <c r="O183" s="66"/>
      <c r="P183" s="184">
        <f>O183*H183</f>
        <v>0</v>
      </c>
      <c r="Q183" s="184">
        <v>0.17488999999999999</v>
      </c>
      <c r="R183" s="184">
        <f>Q183*H183</f>
        <v>10.143619999999999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135</v>
      </c>
      <c r="AT183" s="186" t="s">
        <v>131</v>
      </c>
      <c r="AU183" s="186" t="s">
        <v>84</v>
      </c>
      <c r="AY183" s="19" t="s">
        <v>129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82</v>
      </c>
      <c r="BK183" s="187">
        <f>ROUND(I183*H183,2)</f>
        <v>0</v>
      </c>
      <c r="BL183" s="19" t="s">
        <v>135</v>
      </c>
      <c r="BM183" s="186" t="s">
        <v>240</v>
      </c>
    </row>
    <row r="184" spans="1:65" s="13" customFormat="1" ht="11.25">
      <c r="B184" s="188"/>
      <c r="C184" s="189"/>
      <c r="D184" s="190" t="s">
        <v>137</v>
      </c>
      <c r="E184" s="191" t="s">
        <v>19</v>
      </c>
      <c r="F184" s="192" t="s">
        <v>166</v>
      </c>
      <c r="G184" s="189"/>
      <c r="H184" s="191" t="s">
        <v>19</v>
      </c>
      <c r="I184" s="193"/>
      <c r="J184" s="189"/>
      <c r="K184" s="189"/>
      <c r="L184" s="194"/>
      <c r="M184" s="195"/>
      <c r="N184" s="196"/>
      <c r="O184" s="196"/>
      <c r="P184" s="196"/>
      <c r="Q184" s="196"/>
      <c r="R184" s="196"/>
      <c r="S184" s="196"/>
      <c r="T184" s="197"/>
      <c r="AT184" s="198" t="s">
        <v>137</v>
      </c>
      <c r="AU184" s="198" t="s">
        <v>84</v>
      </c>
      <c r="AV184" s="13" t="s">
        <v>82</v>
      </c>
      <c r="AW184" s="13" t="s">
        <v>36</v>
      </c>
      <c r="AX184" s="13" t="s">
        <v>74</v>
      </c>
      <c r="AY184" s="198" t="s">
        <v>129</v>
      </c>
    </row>
    <row r="185" spans="1:65" s="14" customFormat="1" ht="11.25">
      <c r="B185" s="199"/>
      <c r="C185" s="200"/>
      <c r="D185" s="190" t="s">
        <v>137</v>
      </c>
      <c r="E185" s="201" t="s">
        <v>19</v>
      </c>
      <c r="F185" s="202" t="s">
        <v>241</v>
      </c>
      <c r="G185" s="200"/>
      <c r="H185" s="203">
        <v>58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137</v>
      </c>
      <c r="AU185" s="209" t="s">
        <v>84</v>
      </c>
      <c r="AV185" s="14" t="s">
        <v>84</v>
      </c>
      <c r="AW185" s="14" t="s">
        <v>36</v>
      </c>
      <c r="AX185" s="14" t="s">
        <v>74</v>
      </c>
      <c r="AY185" s="209" t="s">
        <v>129</v>
      </c>
    </row>
    <row r="186" spans="1:65" s="15" customFormat="1" ht="11.25">
      <c r="B186" s="210"/>
      <c r="C186" s="211"/>
      <c r="D186" s="190" t="s">
        <v>137</v>
      </c>
      <c r="E186" s="212" t="s">
        <v>19</v>
      </c>
      <c r="F186" s="213" t="s">
        <v>140</v>
      </c>
      <c r="G186" s="211"/>
      <c r="H186" s="214">
        <v>58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137</v>
      </c>
      <c r="AU186" s="220" t="s">
        <v>84</v>
      </c>
      <c r="AV186" s="15" t="s">
        <v>135</v>
      </c>
      <c r="AW186" s="15" t="s">
        <v>36</v>
      </c>
      <c r="AX186" s="15" t="s">
        <v>82</v>
      </c>
      <c r="AY186" s="220" t="s">
        <v>129</v>
      </c>
    </row>
    <row r="187" spans="1:65" s="2" customFormat="1" ht="16.5" customHeight="1">
      <c r="A187" s="36"/>
      <c r="B187" s="37"/>
      <c r="C187" s="226" t="s">
        <v>242</v>
      </c>
      <c r="D187" s="226" t="s">
        <v>243</v>
      </c>
      <c r="E187" s="227" t="s">
        <v>244</v>
      </c>
      <c r="F187" s="228" t="s">
        <v>245</v>
      </c>
      <c r="G187" s="229" t="s">
        <v>156</v>
      </c>
      <c r="H187" s="230">
        <v>46.62</v>
      </c>
      <c r="I187" s="231"/>
      <c r="J187" s="232">
        <f>ROUND(I187*H187,2)</f>
        <v>0</v>
      </c>
      <c r="K187" s="228" t="s">
        <v>144</v>
      </c>
      <c r="L187" s="233"/>
      <c r="M187" s="234" t="s">
        <v>19</v>
      </c>
      <c r="N187" s="235" t="s">
        <v>45</v>
      </c>
      <c r="O187" s="66"/>
      <c r="P187" s="184">
        <f>O187*H187</f>
        <v>0</v>
      </c>
      <c r="Q187" s="184">
        <v>5.2700000000000004E-3</v>
      </c>
      <c r="R187" s="184">
        <f>Q187*H187</f>
        <v>0.2456874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185</v>
      </c>
      <c r="AT187" s="186" t="s">
        <v>243</v>
      </c>
      <c r="AU187" s="186" t="s">
        <v>84</v>
      </c>
      <c r="AY187" s="19" t="s">
        <v>129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82</v>
      </c>
      <c r="BK187" s="187">
        <f>ROUND(I187*H187,2)</f>
        <v>0</v>
      </c>
      <c r="BL187" s="19" t="s">
        <v>135</v>
      </c>
      <c r="BM187" s="186" t="s">
        <v>246</v>
      </c>
    </row>
    <row r="188" spans="1:65" s="13" customFormat="1" ht="11.25">
      <c r="B188" s="188"/>
      <c r="C188" s="189"/>
      <c r="D188" s="190" t="s">
        <v>137</v>
      </c>
      <c r="E188" s="191" t="s">
        <v>19</v>
      </c>
      <c r="F188" s="192" t="s">
        <v>166</v>
      </c>
      <c r="G188" s="189"/>
      <c r="H188" s="191" t="s">
        <v>19</v>
      </c>
      <c r="I188" s="193"/>
      <c r="J188" s="189"/>
      <c r="K188" s="189"/>
      <c r="L188" s="194"/>
      <c r="M188" s="195"/>
      <c r="N188" s="196"/>
      <c r="O188" s="196"/>
      <c r="P188" s="196"/>
      <c r="Q188" s="196"/>
      <c r="R188" s="196"/>
      <c r="S188" s="196"/>
      <c r="T188" s="197"/>
      <c r="AT188" s="198" t="s">
        <v>137</v>
      </c>
      <c r="AU188" s="198" t="s">
        <v>84</v>
      </c>
      <c r="AV188" s="13" t="s">
        <v>82</v>
      </c>
      <c r="AW188" s="13" t="s">
        <v>36</v>
      </c>
      <c r="AX188" s="13" t="s">
        <v>74</v>
      </c>
      <c r="AY188" s="198" t="s">
        <v>129</v>
      </c>
    </row>
    <row r="189" spans="1:65" s="14" customFormat="1" ht="11.25">
      <c r="B189" s="199"/>
      <c r="C189" s="200"/>
      <c r="D189" s="190" t="s">
        <v>137</v>
      </c>
      <c r="E189" s="201" t="s">
        <v>19</v>
      </c>
      <c r="F189" s="202" t="s">
        <v>247</v>
      </c>
      <c r="G189" s="200"/>
      <c r="H189" s="203">
        <v>44.4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137</v>
      </c>
      <c r="AU189" s="209" t="s">
        <v>84</v>
      </c>
      <c r="AV189" s="14" t="s">
        <v>84</v>
      </c>
      <c r="AW189" s="14" t="s">
        <v>36</v>
      </c>
      <c r="AX189" s="14" t="s">
        <v>74</v>
      </c>
      <c r="AY189" s="209" t="s">
        <v>129</v>
      </c>
    </row>
    <row r="190" spans="1:65" s="15" customFormat="1" ht="11.25">
      <c r="B190" s="210"/>
      <c r="C190" s="211"/>
      <c r="D190" s="190" t="s">
        <v>137</v>
      </c>
      <c r="E190" s="212" t="s">
        <v>19</v>
      </c>
      <c r="F190" s="213" t="s">
        <v>140</v>
      </c>
      <c r="G190" s="211"/>
      <c r="H190" s="214">
        <v>44.4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137</v>
      </c>
      <c r="AU190" s="220" t="s">
        <v>84</v>
      </c>
      <c r="AV190" s="15" t="s">
        <v>135</v>
      </c>
      <c r="AW190" s="15" t="s">
        <v>36</v>
      </c>
      <c r="AX190" s="15" t="s">
        <v>82</v>
      </c>
      <c r="AY190" s="220" t="s">
        <v>129</v>
      </c>
    </row>
    <row r="191" spans="1:65" s="14" customFormat="1" ht="11.25">
      <c r="B191" s="199"/>
      <c r="C191" s="200"/>
      <c r="D191" s="190" t="s">
        <v>137</v>
      </c>
      <c r="E191" s="200"/>
      <c r="F191" s="202" t="s">
        <v>248</v>
      </c>
      <c r="G191" s="200"/>
      <c r="H191" s="203">
        <v>46.62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137</v>
      </c>
      <c r="AU191" s="209" t="s">
        <v>84</v>
      </c>
      <c r="AV191" s="14" t="s">
        <v>84</v>
      </c>
      <c r="AW191" s="14" t="s">
        <v>4</v>
      </c>
      <c r="AX191" s="14" t="s">
        <v>82</v>
      </c>
      <c r="AY191" s="209" t="s">
        <v>129</v>
      </c>
    </row>
    <row r="192" spans="1:65" s="2" customFormat="1" ht="16.5" customHeight="1">
      <c r="A192" s="36"/>
      <c r="B192" s="37"/>
      <c r="C192" s="175" t="s">
        <v>249</v>
      </c>
      <c r="D192" s="175" t="s">
        <v>131</v>
      </c>
      <c r="E192" s="176" t="s">
        <v>250</v>
      </c>
      <c r="F192" s="177" t="s">
        <v>251</v>
      </c>
      <c r="G192" s="178" t="s">
        <v>239</v>
      </c>
      <c r="H192" s="179">
        <v>1</v>
      </c>
      <c r="I192" s="180"/>
      <c r="J192" s="181">
        <f>ROUND(I192*H192,2)</f>
        <v>0</v>
      </c>
      <c r="K192" s="177" t="s">
        <v>144</v>
      </c>
      <c r="L192" s="41"/>
      <c r="M192" s="182" t="s">
        <v>19</v>
      </c>
      <c r="N192" s="183" t="s">
        <v>45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135</v>
      </c>
      <c r="AT192" s="186" t="s">
        <v>131</v>
      </c>
      <c r="AU192" s="186" t="s">
        <v>84</v>
      </c>
      <c r="AY192" s="19" t="s">
        <v>129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82</v>
      </c>
      <c r="BK192" s="187">
        <f>ROUND(I192*H192,2)</f>
        <v>0</v>
      </c>
      <c r="BL192" s="19" t="s">
        <v>135</v>
      </c>
      <c r="BM192" s="186" t="s">
        <v>252</v>
      </c>
    </row>
    <row r="193" spans="1:65" s="2" customFormat="1" ht="11.25">
      <c r="A193" s="36"/>
      <c r="B193" s="37"/>
      <c r="C193" s="38"/>
      <c r="D193" s="221" t="s">
        <v>146</v>
      </c>
      <c r="E193" s="38"/>
      <c r="F193" s="222" t="s">
        <v>253</v>
      </c>
      <c r="G193" s="38"/>
      <c r="H193" s="38"/>
      <c r="I193" s="223"/>
      <c r="J193" s="38"/>
      <c r="K193" s="38"/>
      <c r="L193" s="41"/>
      <c r="M193" s="224"/>
      <c r="N193" s="225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146</v>
      </c>
      <c r="AU193" s="19" t="s">
        <v>84</v>
      </c>
    </row>
    <row r="194" spans="1:65" s="14" customFormat="1" ht="11.25">
      <c r="B194" s="199"/>
      <c r="C194" s="200"/>
      <c r="D194" s="190" t="s">
        <v>137</v>
      </c>
      <c r="E194" s="201" t="s">
        <v>19</v>
      </c>
      <c r="F194" s="202" t="s">
        <v>82</v>
      </c>
      <c r="G194" s="200"/>
      <c r="H194" s="203">
        <v>1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137</v>
      </c>
      <c r="AU194" s="209" t="s">
        <v>84</v>
      </c>
      <c r="AV194" s="14" t="s">
        <v>84</v>
      </c>
      <c r="AW194" s="14" t="s">
        <v>36</v>
      </c>
      <c r="AX194" s="14" t="s">
        <v>74</v>
      </c>
      <c r="AY194" s="209" t="s">
        <v>129</v>
      </c>
    </row>
    <row r="195" spans="1:65" s="15" customFormat="1" ht="11.25">
      <c r="B195" s="210"/>
      <c r="C195" s="211"/>
      <c r="D195" s="190" t="s">
        <v>137</v>
      </c>
      <c r="E195" s="212" t="s">
        <v>19</v>
      </c>
      <c r="F195" s="213" t="s">
        <v>140</v>
      </c>
      <c r="G195" s="211"/>
      <c r="H195" s="214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137</v>
      </c>
      <c r="AU195" s="220" t="s">
        <v>84</v>
      </c>
      <c r="AV195" s="15" t="s">
        <v>135</v>
      </c>
      <c r="AW195" s="15" t="s">
        <v>36</v>
      </c>
      <c r="AX195" s="15" t="s">
        <v>82</v>
      </c>
      <c r="AY195" s="220" t="s">
        <v>129</v>
      </c>
    </row>
    <row r="196" spans="1:65" s="2" customFormat="1" ht="16.5" customHeight="1">
      <c r="A196" s="36"/>
      <c r="B196" s="37"/>
      <c r="C196" s="226" t="s">
        <v>254</v>
      </c>
      <c r="D196" s="226" t="s">
        <v>243</v>
      </c>
      <c r="E196" s="227" t="s">
        <v>255</v>
      </c>
      <c r="F196" s="228" t="s">
        <v>256</v>
      </c>
      <c r="G196" s="229" t="s">
        <v>239</v>
      </c>
      <c r="H196" s="230">
        <v>1</v>
      </c>
      <c r="I196" s="231"/>
      <c r="J196" s="232">
        <f>ROUND(I196*H196,2)</f>
        <v>0</v>
      </c>
      <c r="K196" s="228" t="s">
        <v>19</v>
      </c>
      <c r="L196" s="233"/>
      <c r="M196" s="234" t="s">
        <v>19</v>
      </c>
      <c r="N196" s="235" t="s">
        <v>45</v>
      </c>
      <c r="O196" s="66"/>
      <c r="P196" s="184">
        <f>O196*H196</f>
        <v>0</v>
      </c>
      <c r="Q196" s="184">
        <v>4.5659999999999999E-2</v>
      </c>
      <c r="R196" s="184">
        <f>Q196*H196</f>
        <v>4.5659999999999999E-2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185</v>
      </c>
      <c r="AT196" s="186" t="s">
        <v>243</v>
      </c>
      <c r="AU196" s="186" t="s">
        <v>84</v>
      </c>
      <c r="AY196" s="19" t="s">
        <v>129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82</v>
      </c>
      <c r="BK196" s="187">
        <f>ROUND(I196*H196,2)</f>
        <v>0</v>
      </c>
      <c r="BL196" s="19" t="s">
        <v>135</v>
      </c>
      <c r="BM196" s="186" t="s">
        <v>257</v>
      </c>
    </row>
    <row r="197" spans="1:65" s="14" customFormat="1" ht="11.25">
      <c r="B197" s="199"/>
      <c r="C197" s="200"/>
      <c r="D197" s="190" t="s">
        <v>137</v>
      </c>
      <c r="E197" s="201" t="s">
        <v>19</v>
      </c>
      <c r="F197" s="202" t="s">
        <v>82</v>
      </c>
      <c r="G197" s="200"/>
      <c r="H197" s="203">
        <v>1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137</v>
      </c>
      <c r="AU197" s="209" t="s">
        <v>84</v>
      </c>
      <c r="AV197" s="14" t="s">
        <v>84</v>
      </c>
      <c r="AW197" s="14" t="s">
        <v>36</v>
      </c>
      <c r="AX197" s="14" t="s">
        <v>74</v>
      </c>
      <c r="AY197" s="209" t="s">
        <v>129</v>
      </c>
    </row>
    <row r="198" spans="1:65" s="15" customFormat="1" ht="11.25">
      <c r="B198" s="210"/>
      <c r="C198" s="211"/>
      <c r="D198" s="190" t="s">
        <v>137</v>
      </c>
      <c r="E198" s="212" t="s">
        <v>19</v>
      </c>
      <c r="F198" s="213" t="s">
        <v>140</v>
      </c>
      <c r="G198" s="211"/>
      <c r="H198" s="214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137</v>
      </c>
      <c r="AU198" s="220" t="s">
        <v>84</v>
      </c>
      <c r="AV198" s="15" t="s">
        <v>135</v>
      </c>
      <c r="AW198" s="15" t="s">
        <v>36</v>
      </c>
      <c r="AX198" s="15" t="s">
        <v>82</v>
      </c>
      <c r="AY198" s="220" t="s">
        <v>129</v>
      </c>
    </row>
    <row r="199" spans="1:65" s="2" customFormat="1" ht="24.2" customHeight="1">
      <c r="A199" s="36"/>
      <c r="B199" s="37"/>
      <c r="C199" s="175" t="s">
        <v>258</v>
      </c>
      <c r="D199" s="175" t="s">
        <v>131</v>
      </c>
      <c r="E199" s="176" t="s">
        <v>259</v>
      </c>
      <c r="F199" s="177" t="s">
        <v>260</v>
      </c>
      <c r="G199" s="178" t="s">
        <v>156</v>
      </c>
      <c r="H199" s="179">
        <v>301.2</v>
      </c>
      <c r="I199" s="180"/>
      <c r="J199" s="181">
        <f>ROUND(I199*H199,2)</f>
        <v>0</v>
      </c>
      <c r="K199" s="177" t="s">
        <v>144</v>
      </c>
      <c r="L199" s="41"/>
      <c r="M199" s="182" t="s">
        <v>19</v>
      </c>
      <c r="N199" s="183" t="s">
        <v>45</v>
      </c>
      <c r="O199" s="66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135</v>
      </c>
      <c r="AT199" s="186" t="s">
        <v>131</v>
      </c>
      <c r="AU199" s="186" t="s">
        <v>84</v>
      </c>
      <c r="AY199" s="19" t="s">
        <v>129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82</v>
      </c>
      <c r="BK199" s="187">
        <f>ROUND(I199*H199,2)</f>
        <v>0</v>
      </c>
      <c r="BL199" s="19" t="s">
        <v>135</v>
      </c>
      <c r="BM199" s="186" t="s">
        <v>261</v>
      </c>
    </row>
    <row r="200" spans="1:65" s="2" customFormat="1" ht="11.25">
      <c r="A200" s="36"/>
      <c r="B200" s="37"/>
      <c r="C200" s="38"/>
      <c r="D200" s="221" t="s">
        <v>146</v>
      </c>
      <c r="E200" s="38"/>
      <c r="F200" s="222" t="s">
        <v>262</v>
      </c>
      <c r="G200" s="38"/>
      <c r="H200" s="38"/>
      <c r="I200" s="223"/>
      <c r="J200" s="38"/>
      <c r="K200" s="38"/>
      <c r="L200" s="41"/>
      <c r="M200" s="224"/>
      <c r="N200" s="225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146</v>
      </c>
      <c r="AU200" s="19" t="s">
        <v>84</v>
      </c>
    </row>
    <row r="201" spans="1:65" s="13" customFormat="1" ht="11.25">
      <c r="B201" s="188"/>
      <c r="C201" s="189"/>
      <c r="D201" s="190" t="s">
        <v>137</v>
      </c>
      <c r="E201" s="191" t="s">
        <v>19</v>
      </c>
      <c r="F201" s="192" t="s">
        <v>138</v>
      </c>
      <c r="G201" s="189"/>
      <c r="H201" s="191" t="s">
        <v>19</v>
      </c>
      <c r="I201" s="193"/>
      <c r="J201" s="189"/>
      <c r="K201" s="189"/>
      <c r="L201" s="194"/>
      <c r="M201" s="195"/>
      <c r="N201" s="196"/>
      <c r="O201" s="196"/>
      <c r="P201" s="196"/>
      <c r="Q201" s="196"/>
      <c r="R201" s="196"/>
      <c r="S201" s="196"/>
      <c r="T201" s="197"/>
      <c r="AT201" s="198" t="s">
        <v>137</v>
      </c>
      <c r="AU201" s="198" t="s">
        <v>84</v>
      </c>
      <c r="AV201" s="13" t="s">
        <v>82</v>
      </c>
      <c r="AW201" s="13" t="s">
        <v>36</v>
      </c>
      <c r="AX201" s="13" t="s">
        <v>74</v>
      </c>
      <c r="AY201" s="198" t="s">
        <v>129</v>
      </c>
    </row>
    <row r="202" spans="1:65" s="14" customFormat="1" ht="11.25">
      <c r="B202" s="199"/>
      <c r="C202" s="200"/>
      <c r="D202" s="190" t="s">
        <v>137</v>
      </c>
      <c r="E202" s="201" t="s">
        <v>19</v>
      </c>
      <c r="F202" s="202" t="s">
        <v>263</v>
      </c>
      <c r="G202" s="200"/>
      <c r="H202" s="203">
        <v>301.2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137</v>
      </c>
      <c r="AU202" s="209" t="s">
        <v>84</v>
      </c>
      <c r="AV202" s="14" t="s">
        <v>84</v>
      </c>
      <c r="AW202" s="14" t="s">
        <v>36</v>
      </c>
      <c r="AX202" s="14" t="s">
        <v>74</v>
      </c>
      <c r="AY202" s="209" t="s">
        <v>129</v>
      </c>
    </row>
    <row r="203" spans="1:65" s="15" customFormat="1" ht="11.25">
      <c r="B203" s="210"/>
      <c r="C203" s="211"/>
      <c r="D203" s="190" t="s">
        <v>137</v>
      </c>
      <c r="E203" s="212" t="s">
        <v>19</v>
      </c>
      <c r="F203" s="213" t="s">
        <v>140</v>
      </c>
      <c r="G203" s="211"/>
      <c r="H203" s="214">
        <v>301.2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137</v>
      </c>
      <c r="AU203" s="220" t="s">
        <v>84</v>
      </c>
      <c r="AV203" s="15" t="s">
        <v>135</v>
      </c>
      <c r="AW203" s="15" t="s">
        <v>36</v>
      </c>
      <c r="AX203" s="15" t="s">
        <v>82</v>
      </c>
      <c r="AY203" s="220" t="s">
        <v>129</v>
      </c>
    </row>
    <row r="204" spans="1:65" s="2" customFormat="1" ht="24.2" customHeight="1">
      <c r="A204" s="36"/>
      <c r="B204" s="37"/>
      <c r="C204" s="226" t="s">
        <v>7</v>
      </c>
      <c r="D204" s="226" t="s">
        <v>243</v>
      </c>
      <c r="E204" s="227" t="s">
        <v>264</v>
      </c>
      <c r="F204" s="228" t="s">
        <v>265</v>
      </c>
      <c r="G204" s="229" t="s">
        <v>239</v>
      </c>
      <c r="H204" s="230">
        <v>126.504</v>
      </c>
      <c r="I204" s="231"/>
      <c r="J204" s="232">
        <f>ROUND(I204*H204,2)</f>
        <v>0</v>
      </c>
      <c r="K204" s="228" t="s">
        <v>19</v>
      </c>
      <c r="L204" s="233"/>
      <c r="M204" s="234" t="s">
        <v>19</v>
      </c>
      <c r="N204" s="235" t="s">
        <v>45</v>
      </c>
      <c r="O204" s="66"/>
      <c r="P204" s="184">
        <f>O204*H204</f>
        <v>0</v>
      </c>
      <c r="Q204" s="184">
        <v>8.6E-3</v>
      </c>
      <c r="R204" s="184">
        <f>Q204*H204</f>
        <v>1.0879344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185</v>
      </c>
      <c r="AT204" s="186" t="s">
        <v>243</v>
      </c>
      <c r="AU204" s="186" t="s">
        <v>84</v>
      </c>
      <c r="AY204" s="19" t="s">
        <v>129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82</v>
      </c>
      <c r="BK204" s="187">
        <f>ROUND(I204*H204,2)</f>
        <v>0</v>
      </c>
      <c r="BL204" s="19" t="s">
        <v>135</v>
      </c>
      <c r="BM204" s="186" t="s">
        <v>266</v>
      </c>
    </row>
    <row r="205" spans="1:65" s="13" customFormat="1" ht="11.25">
      <c r="B205" s="188"/>
      <c r="C205" s="189"/>
      <c r="D205" s="190" t="s">
        <v>137</v>
      </c>
      <c r="E205" s="191" t="s">
        <v>19</v>
      </c>
      <c r="F205" s="192" t="s">
        <v>138</v>
      </c>
      <c r="G205" s="189"/>
      <c r="H205" s="191" t="s">
        <v>19</v>
      </c>
      <c r="I205" s="193"/>
      <c r="J205" s="189"/>
      <c r="K205" s="189"/>
      <c r="L205" s="194"/>
      <c r="M205" s="195"/>
      <c r="N205" s="196"/>
      <c r="O205" s="196"/>
      <c r="P205" s="196"/>
      <c r="Q205" s="196"/>
      <c r="R205" s="196"/>
      <c r="S205" s="196"/>
      <c r="T205" s="197"/>
      <c r="AT205" s="198" t="s">
        <v>137</v>
      </c>
      <c r="AU205" s="198" t="s">
        <v>84</v>
      </c>
      <c r="AV205" s="13" t="s">
        <v>82</v>
      </c>
      <c r="AW205" s="13" t="s">
        <v>36</v>
      </c>
      <c r="AX205" s="13" t="s">
        <v>74</v>
      </c>
      <c r="AY205" s="198" t="s">
        <v>129</v>
      </c>
    </row>
    <row r="206" spans="1:65" s="14" customFormat="1" ht="11.25">
      <c r="B206" s="199"/>
      <c r="C206" s="200"/>
      <c r="D206" s="190" t="s">
        <v>137</v>
      </c>
      <c r="E206" s="201" t="s">
        <v>19</v>
      </c>
      <c r="F206" s="202" t="s">
        <v>267</v>
      </c>
      <c r="G206" s="200"/>
      <c r="H206" s="203">
        <v>120.48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137</v>
      </c>
      <c r="AU206" s="209" t="s">
        <v>84</v>
      </c>
      <c r="AV206" s="14" t="s">
        <v>84</v>
      </c>
      <c r="AW206" s="14" t="s">
        <v>36</v>
      </c>
      <c r="AX206" s="14" t="s">
        <v>74</v>
      </c>
      <c r="AY206" s="209" t="s">
        <v>129</v>
      </c>
    </row>
    <row r="207" spans="1:65" s="15" customFormat="1" ht="11.25">
      <c r="B207" s="210"/>
      <c r="C207" s="211"/>
      <c r="D207" s="190" t="s">
        <v>137</v>
      </c>
      <c r="E207" s="212" t="s">
        <v>19</v>
      </c>
      <c r="F207" s="213" t="s">
        <v>140</v>
      </c>
      <c r="G207" s="211"/>
      <c r="H207" s="214">
        <v>120.48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137</v>
      </c>
      <c r="AU207" s="220" t="s">
        <v>84</v>
      </c>
      <c r="AV207" s="15" t="s">
        <v>135</v>
      </c>
      <c r="AW207" s="15" t="s">
        <v>36</v>
      </c>
      <c r="AX207" s="15" t="s">
        <v>82</v>
      </c>
      <c r="AY207" s="220" t="s">
        <v>129</v>
      </c>
    </row>
    <row r="208" spans="1:65" s="14" customFormat="1" ht="11.25">
      <c r="B208" s="199"/>
      <c r="C208" s="200"/>
      <c r="D208" s="190" t="s">
        <v>137</v>
      </c>
      <c r="E208" s="200"/>
      <c r="F208" s="202" t="s">
        <v>268</v>
      </c>
      <c r="G208" s="200"/>
      <c r="H208" s="203">
        <v>126.504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137</v>
      </c>
      <c r="AU208" s="209" t="s">
        <v>84</v>
      </c>
      <c r="AV208" s="14" t="s">
        <v>84</v>
      </c>
      <c r="AW208" s="14" t="s">
        <v>4</v>
      </c>
      <c r="AX208" s="14" t="s">
        <v>82</v>
      </c>
      <c r="AY208" s="209" t="s">
        <v>129</v>
      </c>
    </row>
    <row r="209" spans="1:65" s="12" customFormat="1" ht="22.9" customHeight="1">
      <c r="B209" s="159"/>
      <c r="C209" s="160"/>
      <c r="D209" s="161" t="s">
        <v>73</v>
      </c>
      <c r="E209" s="173" t="s">
        <v>161</v>
      </c>
      <c r="F209" s="173" t="s">
        <v>269</v>
      </c>
      <c r="G209" s="160"/>
      <c r="H209" s="160"/>
      <c r="I209" s="163"/>
      <c r="J209" s="174">
        <f>BK209</f>
        <v>0</v>
      </c>
      <c r="K209" s="160"/>
      <c r="L209" s="165"/>
      <c r="M209" s="166"/>
      <c r="N209" s="167"/>
      <c r="O209" s="167"/>
      <c r="P209" s="168">
        <f>SUM(P210:P239)</f>
        <v>0</v>
      </c>
      <c r="Q209" s="167"/>
      <c r="R209" s="168">
        <f>SUM(R210:R239)</f>
        <v>66.466941359999993</v>
      </c>
      <c r="S209" s="167"/>
      <c r="T209" s="169">
        <f>SUM(T210:T239)</f>
        <v>0</v>
      </c>
      <c r="AR209" s="170" t="s">
        <v>82</v>
      </c>
      <c r="AT209" s="171" t="s">
        <v>73</v>
      </c>
      <c r="AU209" s="171" t="s">
        <v>82</v>
      </c>
      <c r="AY209" s="170" t="s">
        <v>129</v>
      </c>
      <c r="BK209" s="172">
        <f>SUM(BK210:BK239)</f>
        <v>0</v>
      </c>
    </row>
    <row r="210" spans="1:65" s="2" customFormat="1" ht="24.2" customHeight="1">
      <c r="A210" s="36"/>
      <c r="B210" s="37"/>
      <c r="C210" s="175" t="s">
        <v>270</v>
      </c>
      <c r="D210" s="175" t="s">
        <v>131</v>
      </c>
      <c r="E210" s="176" t="s">
        <v>271</v>
      </c>
      <c r="F210" s="177" t="s">
        <v>272</v>
      </c>
      <c r="G210" s="178" t="s">
        <v>134</v>
      </c>
      <c r="H210" s="179">
        <v>1290.3</v>
      </c>
      <c r="I210" s="180"/>
      <c r="J210" s="181">
        <f>ROUND(I210*H210,2)</f>
        <v>0</v>
      </c>
      <c r="K210" s="177" t="s">
        <v>144</v>
      </c>
      <c r="L210" s="41"/>
      <c r="M210" s="182" t="s">
        <v>19</v>
      </c>
      <c r="N210" s="183" t="s">
        <v>45</v>
      </c>
      <c r="O210" s="66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135</v>
      </c>
      <c r="AT210" s="186" t="s">
        <v>131</v>
      </c>
      <c r="AU210" s="186" t="s">
        <v>84</v>
      </c>
      <c r="AY210" s="19" t="s">
        <v>129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82</v>
      </c>
      <c r="BK210" s="187">
        <f>ROUND(I210*H210,2)</f>
        <v>0</v>
      </c>
      <c r="BL210" s="19" t="s">
        <v>135</v>
      </c>
      <c r="BM210" s="186" t="s">
        <v>273</v>
      </c>
    </row>
    <row r="211" spans="1:65" s="2" customFormat="1" ht="11.25">
      <c r="A211" s="36"/>
      <c r="B211" s="37"/>
      <c r="C211" s="38"/>
      <c r="D211" s="221" t="s">
        <v>146</v>
      </c>
      <c r="E211" s="38"/>
      <c r="F211" s="222" t="s">
        <v>274</v>
      </c>
      <c r="G211" s="38"/>
      <c r="H211" s="38"/>
      <c r="I211" s="223"/>
      <c r="J211" s="38"/>
      <c r="K211" s="38"/>
      <c r="L211" s="41"/>
      <c r="M211" s="224"/>
      <c r="N211" s="225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146</v>
      </c>
      <c r="AU211" s="19" t="s">
        <v>84</v>
      </c>
    </row>
    <row r="212" spans="1:65" s="13" customFormat="1" ht="11.25">
      <c r="B212" s="188"/>
      <c r="C212" s="189"/>
      <c r="D212" s="190" t="s">
        <v>137</v>
      </c>
      <c r="E212" s="191" t="s">
        <v>19</v>
      </c>
      <c r="F212" s="192" t="s">
        <v>138</v>
      </c>
      <c r="G212" s="189"/>
      <c r="H212" s="191" t="s">
        <v>19</v>
      </c>
      <c r="I212" s="193"/>
      <c r="J212" s="189"/>
      <c r="K212" s="189"/>
      <c r="L212" s="194"/>
      <c r="M212" s="195"/>
      <c r="N212" s="196"/>
      <c r="O212" s="196"/>
      <c r="P212" s="196"/>
      <c r="Q212" s="196"/>
      <c r="R212" s="196"/>
      <c r="S212" s="196"/>
      <c r="T212" s="197"/>
      <c r="AT212" s="198" t="s">
        <v>137</v>
      </c>
      <c r="AU212" s="198" t="s">
        <v>84</v>
      </c>
      <c r="AV212" s="13" t="s">
        <v>82</v>
      </c>
      <c r="AW212" s="13" t="s">
        <v>36</v>
      </c>
      <c r="AX212" s="13" t="s">
        <v>74</v>
      </c>
      <c r="AY212" s="198" t="s">
        <v>129</v>
      </c>
    </row>
    <row r="213" spans="1:65" s="14" customFormat="1" ht="11.25">
      <c r="B213" s="199"/>
      <c r="C213" s="200"/>
      <c r="D213" s="190" t="s">
        <v>137</v>
      </c>
      <c r="E213" s="201" t="s">
        <v>19</v>
      </c>
      <c r="F213" s="202" t="s">
        <v>139</v>
      </c>
      <c r="G213" s="200"/>
      <c r="H213" s="203">
        <v>1265</v>
      </c>
      <c r="I213" s="204"/>
      <c r="J213" s="200"/>
      <c r="K213" s="200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137</v>
      </c>
      <c r="AU213" s="209" t="s">
        <v>84</v>
      </c>
      <c r="AV213" s="14" t="s">
        <v>84</v>
      </c>
      <c r="AW213" s="14" t="s">
        <v>36</v>
      </c>
      <c r="AX213" s="14" t="s">
        <v>74</v>
      </c>
      <c r="AY213" s="209" t="s">
        <v>129</v>
      </c>
    </row>
    <row r="214" spans="1:65" s="15" customFormat="1" ht="11.25">
      <c r="B214" s="210"/>
      <c r="C214" s="211"/>
      <c r="D214" s="190" t="s">
        <v>137</v>
      </c>
      <c r="E214" s="212" t="s">
        <v>19</v>
      </c>
      <c r="F214" s="213" t="s">
        <v>140</v>
      </c>
      <c r="G214" s="211"/>
      <c r="H214" s="214">
        <v>1265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137</v>
      </c>
      <c r="AU214" s="220" t="s">
        <v>84</v>
      </c>
      <c r="AV214" s="15" t="s">
        <v>135</v>
      </c>
      <c r="AW214" s="15" t="s">
        <v>36</v>
      </c>
      <c r="AX214" s="15" t="s">
        <v>82</v>
      </c>
      <c r="AY214" s="220" t="s">
        <v>129</v>
      </c>
    </row>
    <row r="215" spans="1:65" s="14" customFormat="1" ht="11.25">
      <c r="B215" s="199"/>
      <c r="C215" s="200"/>
      <c r="D215" s="190" t="s">
        <v>137</v>
      </c>
      <c r="E215" s="200"/>
      <c r="F215" s="202" t="s">
        <v>141</v>
      </c>
      <c r="G215" s="200"/>
      <c r="H215" s="203">
        <v>1290.3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137</v>
      </c>
      <c r="AU215" s="209" t="s">
        <v>84</v>
      </c>
      <c r="AV215" s="14" t="s">
        <v>84</v>
      </c>
      <c r="AW215" s="14" t="s">
        <v>4</v>
      </c>
      <c r="AX215" s="14" t="s">
        <v>82</v>
      </c>
      <c r="AY215" s="209" t="s">
        <v>129</v>
      </c>
    </row>
    <row r="216" spans="1:65" s="2" customFormat="1" ht="24.2" customHeight="1">
      <c r="A216" s="36"/>
      <c r="B216" s="37"/>
      <c r="C216" s="175" t="s">
        <v>275</v>
      </c>
      <c r="D216" s="175" t="s">
        <v>131</v>
      </c>
      <c r="E216" s="176" t="s">
        <v>276</v>
      </c>
      <c r="F216" s="177" t="s">
        <v>277</v>
      </c>
      <c r="G216" s="178" t="s">
        <v>134</v>
      </c>
      <c r="H216" s="179">
        <v>1290.3</v>
      </c>
      <c r="I216" s="180"/>
      <c r="J216" s="181">
        <f>ROUND(I216*H216,2)</f>
        <v>0</v>
      </c>
      <c r="K216" s="177" t="s">
        <v>144</v>
      </c>
      <c r="L216" s="41"/>
      <c r="M216" s="182" t="s">
        <v>19</v>
      </c>
      <c r="N216" s="183" t="s">
        <v>45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135</v>
      </c>
      <c r="AT216" s="186" t="s">
        <v>131</v>
      </c>
      <c r="AU216" s="186" t="s">
        <v>84</v>
      </c>
      <c r="AY216" s="19" t="s">
        <v>129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82</v>
      </c>
      <c r="BK216" s="187">
        <f>ROUND(I216*H216,2)</f>
        <v>0</v>
      </c>
      <c r="BL216" s="19" t="s">
        <v>135</v>
      </c>
      <c r="BM216" s="186" t="s">
        <v>278</v>
      </c>
    </row>
    <row r="217" spans="1:65" s="2" customFormat="1" ht="11.25">
      <c r="A217" s="36"/>
      <c r="B217" s="37"/>
      <c r="C217" s="38"/>
      <c r="D217" s="221" t="s">
        <v>146</v>
      </c>
      <c r="E217" s="38"/>
      <c r="F217" s="222" t="s">
        <v>279</v>
      </c>
      <c r="G217" s="38"/>
      <c r="H217" s="38"/>
      <c r="I217" s="223"/>
      <c r="J217" s="38"/>
      <c r="K217" s="38"/>
      <c r="L217" s="41"/>
      <c r="M217" s="224"/>
      <c r="N217" s="225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146</v>
      </c>
      <c r="AU217" s="19" t="s">
        <v>84</v>
      </c>
    </row>
    <row r="218" spans="1:65" s="13" customFormat="1" ht="11.25">
      <c r="B218" s="188"/>
      <c r="C218" s="189"/>
      <c r="D218" s="190" t="s">
        <v>137</v>
      </c>
      <c r="E218" s="191" t="s">
        <v>19</v>
      </c>
      <c r="F218" s="192" t="s">
        <v>138</v>
      </c>
      <c r="G218" s="189"/>
      <c r="H218" s="191" t="s">
        <v>19</v>
      </c>
      <c r="I218" s="193"/>
      <c r="J218" s="189"/>
      <c r="K218" s="189"/>
      <c r="L218" s="194"/>
      <c r="M218" s="195"/>
      <c r="N218" s="196"/>
      <c r="O218" s="196"/>
      <c r="P218" s="196"/>
      <c r="Q218" s="196"/>
      <c r="R218" s="196"/>
      <c r="S218" s="196"/>
      <c r="T218" s="197"/>
      <c r="AT218" s="198" t="s">
        <v>137</v>
      </c>
      <c r="AU218" s="198" t="s">
        <v>84</v>
      </c>
      <c r="AV218" s="13" t="s">
        <v>82</v>
      </c>
      <c r="AW218" s="13" t="s">
        <v>36</v>
      </c>
      <c r="AX218" s="13" t="s">
        <v>74</v>
      </c>
      <c r="AY218" s="198" t="s">
        <v>129</v>
      </c>
    </row>
    <row r="219" spans="1:65" s="14" customFormat="1" ht="11.25">
      <c r="B219" s="199"/>
      <c r="C219" s="200"/>
      <c r="D219" s="190" t="s">
        <v>137</v>
      </c>
      <c r="E219" s="201" t="s">
        <v>19</v>
      </c>
      <c r="F219" s="202" t="s">
        <v>139</v>
      </c>
      <c r="G219" s="200"/>
      <c r="H219" s="203">
        <v>1265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137</v>
      </c>
      <c r="AU219" s="209" t="s">
        <v>84</v>
      </c>
      <c r="AV219" s="14" t="s">
        <v>84</v>
      </c>
      <c r="AW219" s="14" t="s">
        <v>36</v>
      </c>
      <c r="AX219" s="14" t="s">
        <v>74</v>
      </c>
      <c r="AY219" s="209" t="s">
        <v>129</v>
      </c>
    </row>
    <row r="220" spans="1:65" s="15" customFormat="1" ht="11.25">
      <c r="B220" s="210"/>
      <c r="C220" s="211"/>
      <c r="D220" s="190" t="s">
        <v>137</v>
      </c>
      <c r="E220" s="212" t="s">
        <v>19</v>
      </c>
      <c r="F220" s="213" t="s">
        <v>140</v>
      </c>
      <c r="G220" s="211"/>
      <c r="H220" s="214">
        <v>1265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137</v>
      </c>
      <c r="AU220" s="220" t="s">
        <v>84</v>
      </c>
      <c r="AV220" s="15" t="s">
        <v>135</v>
      </c>
      <c r="AW220" s="15" t="s">
        <v>36</v>
      </c>
      <c r="AX220" s="15" t="s">
        <v>82</v>
      </c>
      <c r="AY220" s="220" t="s">
        <v>129</v>
      </c>
    </row>
    <row r="221" spans="1:65" s="14" customFormat="1" ht="11.25">
      <c r="B221" s="199"/>
      <c r="C221" s="200"/>
      <c r="D221" s="190" t="s">
        <v>137</v>
      </c>
      <c r="E221" s="200"/>
      <c r="F221" s="202" t="s">
        <v>141</v>
      </c>
      <c r="G221" s="200"/>
      <c r="H221" s="203">
        <v>1290.3</v>
      </c>
      <c r="I221" s="204"/>
      <c r="J221" s="200"/>
      <c r="K221" s="200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137</v>
      </c>
      <c r="AU221" s="209" t="s">
        <v>84</v>
      </c>
      <c r="AV221" s="14" t="s">
        <v>84</v>
      </c>
      <c r="AW221" s="14" t="s">
        <v>4</v>
      </c>
      <c r="AX221" s="14" t="s">
        <v>82</v>
      </c>
      <c r="AY221" s="209" t="s">
        <v>129</v>
      </c>
    </row>
    <row r="222" spans="1:65" s="2" customFormat="1" ht="24.2" customHeight="1">
      <c r="A222" s="36"/>
      <c r="B222" s="37"/>
      <c r="C222" s="175" t="s">
        <v>280</v>
      </c>
      <c r="D222" s="175" t="s">
        <v>131</v>
      </c>
      <c r="E222" s="176" t="s">
        <v>281</v>
      </c>
      <c r="F222" s="177" t="s">
        <v>282</v>
      </c>
      <c r="G222" s="178" t="s">
        <v>134</v>
      </c>
      <c r="H222" s="179">
        <v>1290.3</v>
      </c>
      <c r="I222" s="180"/>
      <c r="J222" s="181">
        <f>ROUND(I222*H222,2)</f>
        <v>0</v>
      </c>
      <c r="K222" s="177" t="s">
        <v>144</v>
      </c>
      <c r="L222" s="41"/>
      <c r="M222" s="182" t="s">
        <v>19</v>
      </c>
      <c r="N222" s="183" t="s">
        <v>45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135</v>
      </c>
      <c r="AT222" s="186" t="s">
        <v>131</v>
      </c>
      <c r="AU222" s="186" t="s">
        <v>84</v>
      </c>
      <c r="AY222" s="19" t="s">
        <v>129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82</v>
      </c>
      <c r="BK222" s="187">
        <f>ROUND(I222*H222,2)</f>
        <v>0</v>
      </c>
      <c r="BL222" s="19" t="s">
        <v>135</v>
      </c>
      <c r="BM222" s="186" t="s">
        <v>283</v>
      </c>
    </row>
    <row r="223" spans="1:65" s="2" customFormat="1" ht="11.25">
      <c r="A223" s="36"/>
      <c r="B223" s="37"/>
      <c r="C223" s="38"/>
      <c r="D223" s="221" t="s">
        <v>146</v>
      </c>
      <c r="E223" s="38"/>
      <c r="F223" s="222" t="s">
        <v>284</v>
      </c>
      <c r="G223" s="38"/>
      <c r="H223" s="38"/>
      <c r="I223" s="223"/>
      <c r="J223" s="38"/>
      <c r="K223" s="38"/>
      <c r="L223" s="41"/>
      <c r="M223" s="224"/>
      <c r="N223" s="225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146</v>
      </c>
      <c r="AU223" s="19" t="s">
        <v>84</v>
      </c>
    </row>
    <row r="224" spans="1:65" s="13" customFormat="1" ht="11.25">
      <c r="B224" s="188"/>
      <c r="C224" s="189"/>
      <c r="D224" s="190" t="s">
        <v>137</v>
      </c>
      <c r="E224" s="191" t="s">
        <v>19</v>
      </c>
      <c r="F224" s="192" t="s">
        <v>138</v>
      </c>
      <c r="G224" s="189"/>
      <c r="H224" s="191" t="s">
        <v>19</v>
      </c>
      <c r="I224" s="193"/>
      <c r="J224" s="189"/>
      <c r="K224" s="189"/>
      <c r="L224" s="194"/>
      <c r="M224" s="195"/>
      <c r="N224" s="196"/>
      <c r="O224" s="196"/>
      <c r="P224" s="196"/>
      <c r="Q224" s="196"/>
      <c r="R224" s="196"/>
      <c r="S224" s="196"/>
      <c r="T224" s="197"/>
      <c r="AT224" s="198" t="s">
        <v>137</v>
      </c>
      <c r="AU224" s="198" t="s">
        <v>84</v>
      </c>
      <c r="AV224" s="13" t="s">
        <v>82</v>
      </c>
      <c r="AW224" s="13" t="s">
        <v>36</v>
      </c>
      <c r="AX224" s="13" t="s">
        <v>74</v>
      </c>
      <c r="AY224" s="198" t="s">
        <v>129</v>
      </c>
    </row>
    <row r="225" spans="1:65" s="14" customFormat="1" ht="11.25">
      <c r="B225" s="199"/>
      <c r="C225" s="200"/>
      <c r="D225" s="190" t="s">
        <v>137</v>
      </c>
      <c r="E225" s="201" t="s">
        <v>19</v>
      </c>
      <c r="F225" s="202" t="s">
        <v>139</v>
      </c>
      <c r="G225" s="200"/>
      <c r="H225" s="203">
        <v>1265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137</v>
      </c>
      <c r="AU225" s="209" t="s">
        <v>84</v>
      </c>
      <c r="AV225" s="14" t="s">
        <v>84</v>
      </c>
      <c r="AW225" s="14" t="s">
        <v>36</v>
      </c>
      <c r="AX225" s="14" t="s">
        <v>74</v>
      </c>
      <c r="AY225" s="209" t="s">
        <v>129</v>
      </c>
    </row>
    <row r="226" spans="1:65" s="15" customFormat="1" ht="11.25">
      <c r="B226" s="210"/>
      <c r="C226" s="211"/>
      <c r="D226" s="190" t="s">
        <v>137</v>
      </c>
      <c r="E226" s="212" t="s">
        <v>19</v>
      </c>
      <c r="F226" s="213" t="s">
        <v>140</v>
      </c>
      <c r="G226" s="211"/>
      <c r="H226" s="214">
        <v>1265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137</v>
      </c>
      <c r="AU226" s="220" t="s">
        <v>84</v>
      </c>
      <c r="AV226" s="15" t="s">
        <v>135</v>
      </c>
      <c r="AW226" s="15" t="s">
        <v>36</v>
      </c>
      <c r="AX226" s="15" t="s">
        <v>82</v>
      </c>
      <c r="AY226" s="220" t="s">
        <v>129</v>
      </c>
    </row>
    <row r="227" spans="1:65" s="14" customFormat="1" ht="11.25">
      <c r="B227" s="199"/>
      <c r="C227" s="200"/>
      <c r="D227" s="190" t="s">
        <v>137</v>
      </c>
      <c r="E227" s="200"/>
      <c r="F227" s="202" t="s">
        <v>141</v>
      </c>
      <c r="G227" s="200"/>
      <c r="H227" s="203">
        <v>1290.3</v>
      </c>
      <c r="I227" s="204"/>
      <c r="J227" s="200"/>
      <c r="K227" s="200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137</v>
      </c>
      <c r="AU227" s="209" t="s">
        <v>84</v>
      </c>
      <c r="AV227" s="14" t="s">
        <v>84</v>
      </c>
      <c r="AW227" s="14" t="s">
        <v>4</v>
      </c>
      <c r="AX227" s="14" t="s">
        <v>82</v>
      </c>
      <c r="AY227" s="209" t="s">
        <v>129</v>
      </c>
    </row>
    <row r="228" spans="1:65" s="2" customFormat="1" ht="33" customHeight="1">
      <c r="A228" s="36"/>
      <c r="B228" s="37"/>
      <c r="C228" s="175" t="s">
        <v>285</v>
      </c>
      <c r="D228" s="175" t="s">
        <v>131</v>
      </c>
      <c r="E228" s="176" t="s">
        <v>286</v>
      </c>
      <c r="F228" s="177" t="s">
        <v>287</v>
      </c>
      <c r="G228" s="178" t="s">
        <v>134</v>
      </c>
      <c r="H228" s="179">
        <v>1290.3</v>
      </c>
      <c r="I228" s="180"/>
      <c r="J228" s="181">
        <f>ROUND(I228*H228,2)</f>
        <v>0</v>
      </c>
      <c r="K228" s="177" t="s">
        <v>19</v>
      </c>
      <c r="L228" s="41"/>
      <c r="M228" s="182" t="s">
        <v>19</v>
      </c>
      <c r="N228" s="183" t="s">
        <v>45</v>
      </c>
      <c r="O228" s="66"/>
      <c r="P228" s="184">
        <f>O228*H228</f>
        <v>0</v>
      </c>
      <c r="Q228" s="184">
        <v>5.151E-2</v>
      </c>
      <c r="R228" s="184">
        <f>Q228*H228</f>
        <v>66.463352999999998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135</v>
      </c>
      <c r="AT228" s="186" t="s">
        <v>131</v>
      </c>
      <c r="AU228" s="186" t="s">
        <v>84</v>
      </c>
      <c r="AY228" s="19" t="s">
        <v>129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82</v>
      </c>
      <c r="BK228" s="187">
        <f>ROUND(I228*H228,2)</f>
        <v>0</v>
      </c>
      <c r="BL228" s="19" t="s">
        <v>135</v>
      </c>
      <c r="BM228" s="186" t="s">
        <v>288</v>
      </c>
    </row>
    <row r="229" spans="1:65" s="13" customFormat="1" ht="11.25">
      <c r="B229" s="188"/>
      <c r="C229" s="189"/>
      <c r="D229" s="190" t="s">
        <v>137</v>
      </c>
      <c r="E229" s="191" t="s">
        <v>19</v>
      </c>
      <c r="F229" s="192" t="s">
        <v>138</v>
      </c>
      <c r="G229" s="189"/>
      <c r="H229" s="191" t="s">
        <v>19</v>
      </c>
      <c r="I229" s="193"/>
      <c r="J229" s="189"/>
      <c r="K229" s="189"/>
      <c r="L229" s="194"/>
      <c r="M229" s="195"/>
      <c r="N229" s="196"/>
      <c r="O229" s="196"/>
      <c r="P229" s="196"/>
      <c r="Q229" s="196"/>
      <c r="R229" s="196"/>
      <c r="S229" s="196"/>
      <c r="T229" s="197"/>
      <c r="AT229" s="198" t="s">
        <v>137</v>
      </c>
      <c r="AU229" s="198" t="s">
        <v>84</v>
      </c>
      <c r="AV229" s="13" t="s">
        <v>82</v>
      </c>
      <c r="AW229" s="13" t="s">
        <v>36</v>
      </c>
      <c r="AX229" s="13" t="s">
        <v>74</v>
      </c>
      <c r="AY229" s="198" t="s">
        <v>129</v>
      </c>
    </row>
    <row r="230" spans="1:65" s="14" customFormat="1" ht="11.25">
      <c r="B230" s="199"/>
      <c r="C230" s="200"/>
      <c r="D230" s="190" t="s">
        <v>137</v>
      </c>
      <c r="E230" s="201" t="s">
        <v>19</v>
      </c>
      <c r="F230" s="202" t="s">
        <v>139</v>
      </c>
      <c r="G230" s="200"/>
      <c r="H230" s="203">
        <v>1265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137</v>
      </c>
      <c r="AU230" s="209" t="s">
        <v>84</v>
      </c>
      <c r="AV230" s="14" t="s">
        <v>84</v>
      </c>
      <c r="AW230" s="14" t="s">
        <v>36</v>
      </c>
      <c r="AX230" s="14" t="s">
        <v>74</v>
      </c>
      <c r="AY230" s="209" t="s">
        <v>129</v>
      </c>
    </row>
    <row r="231" spans="1:65" s="15" customFormat="1" ht="11.25">
      <c r="B231" s="210"/>
      <c r="C231" s="211"/>
      <c r="D231" s="190" t="s">
        <v>137</v>
      </c>
      <c r="E231" s="212" t="s">
        <v>19</v>
      </c>
      <c r="F231" s="213" t="s">
        <v>140</v>
      </c>
      <c r="G231" s="211"/>
      <c r="H231" s="214">
        <v>1265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137</v>
      </c>
      <c r="AU231" s="220" t="s">
        <v>84</v>
      </c>
      <c r="AV231" s="15" t="s">
        <v>135</v>
      </c>
      <c r="AW231" s="15" t="s">
        <v>36</v>
      </c>
      <c r="AX231" s="15" t="s">
        <v>82</v>
      </c>
      <c r="AY231" s="220" t="s">
        <v>129</v>
      </c>
    </row>
    <row r="232" spans="1:65" s="14" customFormat="1" ht="11.25">
      <c r="B232" s="199"/>
      <c r="C232" s="200"/>
      <c r="D232" s="190" t="s">
        <v>137</v>
      </c>
      <c r="E232" s="200"/>
      <c r="F232" s="202" t="s">
        <v>141</v>
      </c>
      <c r="G232" s="200"/>
      <c r="H232" s="203">
        <v>1290.3</v>
      </c>
      <c r="I232" s="204"/>
      <c r="J232" s="200"/>
      <c r="K232" s="200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137</v>
      </c>
      <c r="AU232" s="209" t="s">
        <v>84</v>
      </c>
      <c r="AV232" s="14" t="s">
        <v>84</v>
      </c>
      <c r="AW232" s="14" t="s">
        <v>4</v>
      </c>
      <c r="AX232" s="14" t="s">
        <v>82</v>
      </c>
      <c r="AY232" s="209" t="s">
        <v>129</v>
      </c>
    </row>
    <row r="233" spans="1:65" s="2" customFormat="1" ht="16.5" customHeight="1">
      <c r="A233" s="36"/>
      <c r="B233" s="37"/>
      <c r="C233" s="175" t="s">
        <v>289</v>
      </c>
      <c r="D233" s="175" t="s">
        <v>131</v>
      </c>
      <c r="E233" s="176" t="s">
        <v>290</v>
      </c>
      <c r="F233" s="177" t="s">
        <v>291</v>
      </c>
      <c r="G233" s="178" t="s">
        <v>156</v>
      </c>
      <c r="H233" s="179">
        <v>358.83600000000001</v>
      </c>
      <c r="I233" s="180"/>
      <c r="J233" s="181">
        <f>ROUND(I233*H233,2)</f>
        <v>0</v>
      </c>
      <c r="K233" s="177" t="s">
        <v>144</v>
      </c>
      <c r="L233" s="41"/>
      <c r="M233" s="182" t="s">
        <v>19</v>
      </c>
      <c r="N233" s="183" t="s">
        <v>45</v>
      </c>
      <c r="O233" s="66"/>
      <c r="P233" s="184">
        <f>O233*H233</f>
        <v>0</v>
      </c>
      <c r="Q233" s="184">
        <v>1.0000000000000001E-5</v>
      </c>
      <c r="R233" s="184">
        <f>Q233*H233</f>
        <v>3.5883600000000005E-3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135</v>
      </c>
      <c r="AT233" s="186" t="s">
        <v>131</v>
      </c>
      <c r="AU233" s="186" t="s">
        <v>84</v>
      </c>
      <c r="AY233" s="19" t="s">
        <v>129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82</v>
      </c>
      <c r="BK233" s="187">
        <f>ROUND(I233*H233,2)</f>
        <v>0</v>
      </c>
      <c r="BL233" s="19" t="s">
        <v>135</v>
      </c>
      <c r="BM233" s="186" t="s">
        <v>292</v>
      </c>
    </row>
    <row r="234" spans="1:65" s="2" customFormat="1" ht="11.25">
      <c r="A234" s="36"/>
      <c r="B234" s="37"/>
      <c r="C234" s="38"/>
      <c r="D234" s="221" t="s">
        <v>146</v>
      </c>
      <c r="E234" s="38"/>
      <c r="F234" s="222" t="s">
        <v>293</v>
      </c>
      <c r="G234" s="38"/>
      <c r="H234" s="38"/>
      <c r="I234" s="223"/>
      <c r="J234" s="38"/>
      <c r="K234" s="38"/>
      <c r="L234" s="41"/>
      <c r="M234" s="224"/>
      <c r="N234" s="225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146</v>
      </c>
      <c r="AU234" s="19" t="s">
        <v>84</v>
      </c>
    </row>
    <row r="235" spans="1:65" s="13" customFormat="1" ht="11.25">
      <c r="B235" s="188"/>
      <c r="C235" s="189"/>
      <c r="D235" s="190" t="s">
        <v>137</v>
      </c>
      <c r="E235" s="191" t="s">
        <v>19</v>
      </c>
      <c r="F235" s="192" t="s">
        <v>138</v>
      </c>
      <c r="G235" s="189"/>
      <c r="H235" s="191" t="s">
        <v>19</v>
      </c>
      <c r="I235" s="193"/>
      <c r="J235" s="189"/>
      <c r="K235" s="189"/>
      <c r="L235" s="194"/>
      <c r="M235" s="195"/>
      <c r="N235" s="196"/>
      <c r="O235" s="196"/>
      <c r="P235" s="196"/>
      <c r="Q235" s="196"/>
      <c r="R235" s="196"/>
      <c r="S235" s="196"/>
      <c r="T235" s="197"/>
      <c r="AT235" s="198" t="s">
        <v>137</v>
      </c>
      <c r="AU235" s="198" t="s">
        <v>84</v>
      </c>
      <c r="AV235" s="13" t="s">
        <v>82</v>
      </c>
      <c r="AW235" s="13" t="s">
        <v>36</v>
      </c>
      <c r="AX235" s="13" t="s">
        <v>74</v>
      </c>
      <c r="AY235" s="198" t="s">
        <v>129</v>
      </c>
    </row>
    <row r="236" spans="1:65" s="14" customFormat="1" ht="11.25">
      <c r="B236" s="199"/>
      <c r="C236" s="200"/>
      <c r="D236" s="190" t="s">
        <v>137</v>
      </c>
      <c r="E236" s="201" t="s">
        <v>19</v>
      </c>
      <c r="F236" s="202" t="s">
        <v>294</v>
      </c>
      <c r="G236" s="200"/>
      <c r="H236" s="203">
        <v>234.8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137</v>
      </c>
      <c r="AU236" s="209" t="s">
        <v>84</v>
      </c>
      <c r="AV236" s="14" t="s">
        <v>84</v>
      </c>
      <c r="AW236" s="14" t="s">
        <v>36</v>
      </c>
      <c r="AX236" s="14" t="s">
        <v>74</v>
      </c>
      <c r="AY236" s="209" t="s">
        <v>129</v>
      </c>
    </row>
    <row r="237" spans="1:65" s="14" customFormat="1" ht="11.25">
      <c r="B237" s="199"/>
      <c r="C237" s="200"/>
      <c r="D237" s="190" t="s">
        <v>137</v>
      </c>
      <c r="E237" s="201" t="s">
        <v>19</v>
      </c>
      <c r="F237" s="202" t="s">
        <v>295</v>
      </c>
      <c r="G237" s="200"/>
      <c r="H237" s="203">
        <v>117</v>
      </c>
      <c r="I237" s="204"/>
      <c r="J237" s="200"/>
      <c r="K237" s="200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137</v>
      </c>
      <c r="AU237" s="209" t="s">
        <v>84</v>
      </c>
      <c r="AV237" s="14" t="s">
        <v>84</v>
      </c>
      <c r="AW237" s="14" t="s">
        <v>36</v>
      </c>
      <c r="AX237" s="14" t="s">
        <v>74</v>
      </c>
      <c r="AY237" s="209" t="s">
        <v>129</v>
      </c>
    </row>
    <row r="238" spans="1:65" s="15" customFormat="1" ht="11.25">
      <c r="B238" s="210"/>
      <c r="C238" s="211"/>
      <c r="D238" s="190" t="s">
        <v>137</v>
      </c>
      <c r="E238" s="212" t="s">
        <v>19</v>
      </c>
      <c r="F238" s="213" t="s">
        <v>140</v>
      </c>
      <c r="G238" s="211"/>
      <c r="H238" s="214">
        <v>351.8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137</v>
      </c>
      <c r="AU238" s="220" t="s">
        <v>84</v>
      </c>
      <c r="AV238" s="15" t="s">
        <v>135</v>
      </c>
      <c r="AW238" s="15" t="s">
        <v>36</v>
      </c>
      <c r="AX238" s="15" t="s">
        <v>82</v>
      </c>
      <c r="AY238" s="220" t="s">
        <v>129</v>
      </c>
    </row>
    <row r="239" spans="1:65" s="14" customFormat="1" ht="11.25">
      <c r="B239" s="199"/>
      <c r="C239" s="200"/>
      <c r="D239" s="190" t="s">
        <v>137</v>
      </c>
      <c r="E239" s="200"/>
      <c r="F239" s="202" t="s">
        <v>296</v>
      </c>
      <c r="G239" s="200"/>
      <c r="H239" s="203">
        <v>358.83600000000001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137</v>
      </c>
      <c r="AU239" s="209" t="s">
        <v>84</v>
      </c>
      <c r="AV239" s="14" t="s">
        <v>84</v>
      </c>
      <c r="AW239" s="14" t="s">
        <v>4</v>
      </c>
      <c r="AX239" s="14" t="s">
        <v>82</v>
      </c>
      <c r="AY239" s="209" t="s">
        <v>129</v>
      </c>
    </row>
    <row r="240" spans="1:65" s="12" customFormat="1" ht="22.9" customHeight="1">
      <c r="B240" s="159"/>
      <c r="C240" s="160"/>
      <c r="D240" s="161" t="s">
        <v>73</v>
      </c>
      <c r="E240" s="173" t="s">
        <v>190</v>
      </c>
      <c r="F240" s="173" t="s">
        <v>297</v>
      </c>
      <c r="G240" s="160"/>
      <c r="H240" s="160"/>
      <c r="I240" s="163"/>
      <c r="J240" s="174">
        <f>BK240</f>
        <v>0</v>
      </c>
      <c r="K240" s="160"/>
      <c r="L240" s="165"/>
      <c r="M240" s="166"/>
      <c r="N240" s="167"/>
      <c r="O240" s="167"/>
      <c r="P240" s="168">
        <f>SUM(P241:P286)</f>
        <v>0</v>
      </c>
      <c r="Q240" s="167"/>
      <c r="R240" s="168">
        <f>SUM(R241:R286)</f>
        <v>31.007861160000001</v>
      </c>
      <c r="S240" s="167"/>
      <c r="T240" s="169">
        <f>SUM(T241:T286)</f>
        <v>53.378376000000003</v>
      </c>
      <c r="AR240" s="170" t="s">
        <v>82</v>
      </c>
      <c r="AT240" s="171" t="s">
        <v>73</v>
      </c>
      <c r="AU240" s="171" t="s">
        <v>82</v>
      </c>
      <c r="AY240" s="170" t="s">
        <v>129</v>
      </c>
      <c r="BK240" s="172">
        <f>SUM(BK241:BK286)</f>
        <v>0</v>
      </c>
    </row>
    <row r="241" spans="1:65" s="2" customFormat="1" ht="16.5" customHeight="1">
      <c r="A241" s="36"/>
      <c r="B241" s="37"/>
      <c r="C241" s="175" t="s">
        <v>298</v>
      </c>
      <c r="D241" s="175" t="s">
        <v>131</v>
      </c>
      <c r="E241" s="176" t="s">
        <v>299</v>
      </c>
      <c r="F241" s="177" t="s">
        <v>300</v>
      </c>
      <c r="G241" s="178" t="s">
        <v>239</v>
      </c>
      <c r="H241" s="179">
        <v>2</v>
      </c>
      <c r="I241" s="180"/>
      <c r="J241" s="181">
        <f>ROUND(I241*H241,2)</f>
        <v>0</v>
      </c>
      <c r="K241" s="177" t="s">
        <v>19</v>
      </c>
      <c r="L241" s="41"/>
      <c r="M241" s="182" t="s">
        <v>19</v>
      </c>
      <c r="N241" s="183" t="s">
        <v>45</v>
      </c>
      <c r="O241" s="66"/>
      <c r="P241" s="184">
        <f>O241*H241</f>
        <v>0</v>
      </c>
      <c r="Q241" s="184">
        <v>0.05</v>
      </c>
      <c r="R241" s="184">
        <f>Q241*H241</f>
        <v>0.1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135</v>
      </c>
      <c r="AT241" s="186" t="s">
        <v>131</v>
      </c>
      <c r="AU241" s="186" t="s">
        <v>84</v>
      </c>
      <c r="AY241" s="19" t="s">
        <v>129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82</v>
      </c>
      <c r="BK241" s="187">
        <f>ROUND(I241*H241,2)</f>
        <v>0</v>
      </c>
      <c r="BL241" s="19" t="s">
        <v>135</v>
      </c>
      <c r="BM241" s="186" t="s">
        <v>301</v>
      </c>
    </row>
    <row r="242" spans="1:65" s="14" customFormat="1" ht="11.25">
      <c r="B242" s="199"/>
      <c r="C242" s="200"/>
      <c r="D242" s="190" t="s">
        <v>137</v>
      </c>
      <c r="E242" s="201" t="s">
        <v>19</v>
      </c>
      <c r="F242" s="202" t="s">
        <v>84</v>
      </c>
      <c r="G242" s="200"/>
      <c r="H242" s="203">
        <v>2</v>
      </c>
      <c r="I242" s="204"/>
      <c r="J242" s="200"/>
      <c r="K242" s="200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137</v>
      </c>
      <c r="AU242" s="209" t="s">
        <v>84</v>
      </c>
      <c r="AV242" s="14" t="s">
        <v>84</v>
      </c>
      <c r="AW242" s="14" t="s">
        <v>36</v>
      </c>
      <c r="AX242" s="14" t="s">
        <v>74</v>
      </c>
      <c r="AY242" s="209" t="s">
        <v>129</v>
      </c>
    </row>
    <row r="243" spans="1:65" s="15" customFormat="1" ht="11.25">
      <c r="B243" s="210"/>
      <c r="C243" s="211"/>
      <c r="D243" s="190" t="s">
        <v>137</v>
      </c>
      <c r="E243" s="212" t="s">
        <v>19</v>
      </c>
      <c r="F243" s="213" t="s">
        <v>140</v>
      </c>
      <c r="G243" s="211"/>
      <c r="H243" s="214">
        <v>2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137</v>
      </c>
      <c r="AU243" s="220" t="s">
        <v>84</v>
      </c>
      <c r="AV243" s="15" t="s">
        <v>135</v>
      </c>
      <c r="AW243" s="15" t="s">
        <v>36</v>
      </c>
      <c r="AX243" s="15" t="s">
        <v>82</v>
      </c>
      <c r="AY243" s="220" t="s">
        <v>129</v>
      </c>
    </row>
    <row r="244" spans="1:65" s="2" customFormat="1" ht="24.2" customHeight="1">
      <c r="A244" s="36"/>
      <c r="B244" s="37"/>
      <c r="C244" s="175" t="s">
        <v>302</v>
      </c>
      <c r="D244" s="175" t="s">
        <v>131</v>
      </c>
      <c r="E244" s="176" t="s">
        <v>303</v>
      </c>
      <c r="F244" s="177" t="s">
        <v>304</v>
      </c>
      <c r="G244" s="178" t="s">
        <v>156</v>
      </c>
      <c r="H244" s="179">
        <v>102.61199999999999</v>
      </c>
      <c r="I244" s="180"/>
      <c r="J244" s="181">
        <f>ROUND(I244*H244,2)</f>
        <v>0</v>
      </c>
      <c r="K244" s="177" t="s">
        <v>144</v>
      </c>
      <c r="L244" s="41"/>
      <c r="M244" s="182" t="s">
        <v>19</v>
      </c>
      <c r="N244" s="183" t="s">
        <v>45</v>
      </c>
      <c r="O244" s="66"/>
      <c r="P244" s="184">
        <f>O244*H244</f>
        <v>0</v>
      </c>
      <c r="Q244" s="184">
        <v>0.14943000000000001</v>
      </c>
      <c r="R244" s="184">
        <f>Q244*H244</f>
        <v>15.333311159999999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135</v>
      </c>
      <c r="AT244" s="186" t="s">
        <v>131</v>
      </c>
      <c r="AU244" s="186" t="s">
        <v>84</v>
      </c>
      <c r="AY244" s="19" t="s">
        <v>129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82</v>
      </c>
      <c r="BK244" s="187">
        <f>ROUND(I244*H244,2)</f>
        <v>0</v>
      </c>
      <c r="BL244" s="19" t="s">
        <v>135</v>
      </c>
      <c r="BM244" s="186" t="s">
        <v>305</v>
      </c>
    </row>
    <row r="245" spans="1:65" s="2" customFormat="1" ht="11.25">
      <c r="A245" s="36"/>
      <c r="B245" s="37"/>
      <c r="C245" s="38"/>
      <c r="D245" s="221" t="s">
        <v>146</v>
      </c>
      <c r="E245" s="38"/>
      <c r="F245" s="222" t="s">
        <v>306</v>
      </c>
      <c r="G245" s="38"/>
      <c r="H245" s="38"/>
      <c r="I245" s="223"/>
      <c r="J245" s="38"/>
      <c r="K245" s="38"/>
      <c r="L245" s="41"/>
      <c r="M245" s="224"/>
      <c r="N245" s="225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146</v>
      </c>
      <c r="AU245" s="19" t="s">
        <v>84</v>
      </c>
    </row>
    <row r="246" spans="1:65" s="13" customFormat="1" ht="11.25">
      <c r="B246" s="188"/>
      <c r="C246" s="189"/>
      <c r="D246" s="190" t="s">
        <v>137</v>
      </c>
      <c r="E246" s="191" t="s">
        <v>19</v>
      </c>
      <c r="F246" s="192" t="s">
        <v>138</v>
      </c>
      <c r="G246" s="189"/>
      <c r="H246" s="191" t="s">
        <v>19</v>
      </c>
      <c r="I246" s="193"/>
      <c r="J246" s="189"/>
      <c r="K246" s="189"/>
      <c r="L246" s="194"/>
      <c r="M246" s="195"/>
      <c r="N246" s="196"/>
      <c r="O246" s="196"/>
      <c r="P246" s="196"/>
      <c r="Q246" s="196"/>
      <c r="R246" s="196"/>
      <c r="S246" s="196"/>
      <c r="T246" s="197"/>
      <c r="AT246" s="198" t="s">
        <v>137</v>
      </c>
      <c r="AU246" s="198" t="s">
        <v>84</v>
      </c>
      <c r="AV246" s="13" t="s">
        <v>82</v>
      </c>
      <c r="AW246" s="13" t="s">
        <v>36</v>
      </c>
      <c r="AX246" s="13" t="s">
        <v>74</v>
      </c>
      <c r="AY246" s="198" t="s">
        <v>129</v>
      </c>
    </row>
    <row r="247" spans="1:65" s="14" customFormat="1" ht="11.25">
      <c r="B247" s="199"/>
      <c r="C247" s="200"/>
      <c r="D247" s="190" t="s">
        <v>137</v>
      </c>
      <c r="E247" s="201" t="s">
        <v>19</v>
      </c>
      <c r="F247" s="202" t="s">
        <v>159</v>
      </c>
      <c r="G247" s="200"/>
      <c r="H247" s="203">
        <v>100.6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137</v>
      </c>
      <c r="AU247" s="209" t="s">
        <v>84</v>
      </c>
      <c r="AV247" s="14" t="s">
        <v>84</v>
      </c>
      <c r="AW247" s="14" t="s">
        <v>36</v>
      </c>
      <c r="AX247" s="14" t="s">
        <v>74</v>
      </c>
      <c r="AY247" s="209" t="s">
        <v>129</v>
      </c>
    </row>
    <row r="248" spans="1:65" s="15" customFormat="1" ht="11.25">
      <c r="B248" s="210"/>
      <c r="C248" s="211"/>
      <c r="D248" s="190" t="s">
        <v>137</v>
      </c>
      <c r="E248" s="212" t="s">
        <v>19</v>
      </c>
      <c r="F248" s="213" t="s">
        <v>140</v>
      </c>
      <c r="G248" s="211"/>
      <c r="H248" s="214">
        <v>100.6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137</v>
      </c>
      <c r="AU248" s="220" t="s">
        <v>84</v>
      </c>
      <c r="AV248" s="15" t="s">
        <v>135</v>
      </c>
      <c r="AW248" s="15" t="s">
        <v>36</v>
      </c>
      <c r="AX248" s="15" t="s">
        <v>82</v>
      </c>
      <c r="AY248" s="220" t="s">
        <v>129</v>
      </c>
    </row>
    <row r="249" spans="1:65" s="14" customFormat="1" ht="11.25">
      <c r="B249" s="199"/>
      <c r="C249" s="200"/>
      <c r="D249" s="190" t="s">
        <v>137</v>
      </c>
      <c r="E249" s="200"/>
      <c r="F249" s="202" t="s">
        <v>160</v>
      </c>
      <c r="G249" s="200"/>
      <c r="H249" s="203">
        <v>102.61199999999999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137</v>
      </c>
      <c r="AU249" s="209" t="s">
        <v>84</v>
      </c>
      <c r="AV249" s="14" t="s">
        <v>84</v>
      </c>
      <c r="AW249" s="14" t="s">
        <v>4</v>
      </c>
      <c r="AX249" s="14" t="s">
        <v>82</v>
      </c>
      <c r="AY249" s="209" t="s">
        <v>129</v>
      </c>
    </row>
    <row r="250" spans="1:65" s="2" customFormat="1" ht="16.5" customHeight="1">
      <c r="A250" s="36"/>
      <c r="B250" s="37"/>
      <c r="C250" s="175" t="s">
        <v>307</v>
      </c>
      <c r="D250" s="175" t="s">
        <v>131</v>
      </c>
      <c r="E250" s="176" t="s">
        <v>308</v>
      </c>
      <c r="F250" s="177" t="s">
        <v>309</v>
      </c>
      <c r="G250" s="178" t="s">
        <v>156</v>
      </c>
      <c r="H250" s="179">
        <v>50</v>
      </c>
      <c r="I250" s="180"/>
      <c r="J250" s="181">
        <f>ROUND(I250*H250,2)</f>
        <v>0</v>
      </c>
      <c r="K250" s="177" t="s">
        <v>144</v>
      </c>
      <c r="L250" s="41"/>
      <c r="M250" s="182" t="s">
        <v>19</v>
      </c>
      <c r="N250" s="183" t="s">
        <v>45</v>
      </c>
      <c r="O250" s="66"/>
      <c r="P250" s="184">
        <f>O250*H250</f>
        <v>0</v>
      </c>
      <c r="Q250" s="184">
        <v>0.29221000000000003</v>
      </c>
      <c r="R250" s="184">
        <f>Q250*H250</f>
        <v>14.610500000000002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135</v>
      </c>
      <c r="AT250" s="186" t="s">
        <v>131</v>
      </c>
      <c r="AU250" s="186" t="s">
        <v>84</v>
      </c>
      <c r="AY250" s="19" t="s">
        <v>129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82</v>
      </c>
      <c r="BK250" s="187">
        <f>ROUND(I250*H250,2)</f>
        <v>0</v>
      </c>
      <c r="BL250" s="19" t="s">
        <v>135</v>
      </c>
      <c r="BM250" s="186" t="s">
        <v>310</v>
      </c>
    </row>
    <row r="251" spans="1:65" s="2" customFormat="1" ht="11.25">
      <c r="A251" s="36"/>
      <c r="B251" s="37"/>
      <c r="C251" s="38"/>
      <c r="D251" s="221" t="s">
        <v>146</v>
      </c>
      <c r="E251" s="38"/>
      <c r="F251" s="222" t="s">
        <v>311</v>
      </c>
      <c r="G251" s="38"/>
      <c r="H251" s="38"/>
      <c r="I251" s="223"/>
      <c r="J251" s="38"/>
      <c r="K251" s="38"/>
      <c r="L251" s="41"/>
      <c r="M251" s="224"/>
      <c r="N251" s="225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146</v>
      </c>
      <c r="AU251" s="19" t="s">
        <v>84</v>
      </c>
    </row>
    <row r="252" spans="1:65" s="13" customFormat="1" ht="11.25">
      <c r="B252" s="188"/>
      <c r="C252" s="189"/>
      <c r="D252" s="190" t="s">
        <v>137</v>
      </c>
      <c r="E252" s="191" t="s">
        <v>19</v>
      </c>
      <c r="F252" s="192" t="s">
        <v>138</v>
      </c>
      <c r="G252" s="189"/>
      <c r="H252" s="191" t="s">
        <v>19</v>
      </c>
      <c r="I252" s="193"/>
      <c r="J252" s="189"/>
      <c r="K252" s="189"/>
      <c r="L252" s="194"/>
      <c r="M252" s="195"/>
      <c r="N252" s="196"/>
      <c r="O252" s="196"/>
      <c r="P252" s="196"/>
      <c r="Q252" s="196"/>
      <c r="R252" s="196"/>
      <c r="S252" s="196"/>
      <c r="T252" s="197"/>
      <c r="AT252" s="198" t="s">
        <v>137</v>
      </c>
      <c r="AU252" s="198" t="s">
        <v>84</v>
      </c>
      <c r="AV252" s="13" t="s">
        <v>82</v>
      </c>
      <c r="AW252" s="13" t="s">
        <v>36</v>
      </c>
      <c r="AX252" s="13" t="s">
        <v>74</v>
      </c>
      <c r="AY252" s="198" t="s">
        <v>129</v>
      </c>
    </row>
    <row r="253" spans="1:65" s="14" customFormat="1" ht="11.25">
      <c r="B253" s="199"/>
      <c r="C253" s="200"/>
      <c r="D253" s="190" t="s">
        <v>137</v>
      </c>
      <c r="E253" s="201" t="s">
        <v>19</v>
      </c>
      <c r="F253" s="202" t="s">
        <v>312</v>
      </c>
      <c r="G253" s="200"/>
      <c r="H253" s="203">
        <v>50</v>
      </c>
      <c r="I253" s="204"/>
      <c r="J253" s="200"/>
      <c r="K253" s="200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137</v>
      </c>
      <c r="AU253" s="209" t="s">
        <v>84</v>
      </c>
      <c r="AV253" s="14" t="s">
        <v>84</v>
      </c>
      <c r="AW253" s="14" t="s">
        <v>36</v>
      </c>
      <c r="AX253" s="14" t="s">
        <v>74</v>
      </c>
      <c r="AY253" s="209" t="s">
        <v>129</v>
      </c>
    </row>
    <row r="254" spans="1:65" s="15" customFormat="1" ht="11.25">
      <c r="B254" s="210"/>
      <c r="C254" s="211"/>
      <c r="D254" s="190" t="s">
        <v>137</v>
      </c>
      <c r="E254" s="212" t="s">
        <v>19</v>
      </c>
      <c r="F254" s="213" t="s">
        <v>140</v>
      </c>
      <c r="G254" s="211"/>
      <c r="H254" s="214">
        <v>50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137</v>
      </c>
      <c r="AU254" s="220" t="s">
        <v>84</v>
      </c>
      <c r="AV254" s="15" t="s">
        <v>135</v>
      </c>
      <c r="AW254" s="15" t="s">
        <v>36</v>
      </c>
      <c r="AX254" s="15" t="s">
        <v>82</v>
      </c>
      <c r="AY254" s="220" t="s">
        <v>129</v>
      </c>
    </row>
    <row r="255" spans="1:65" s="2" customFormat="1" ht="16.5" customHeight="1">
      <c r="A255" s="36"/>
      <c r="B255" s="37"/>
      <c r="C255" s="226" t="s">
        <v>313</v>
      </c>
      <c r="D255" s="226" t="s">
        <v>243</v>
      </c>
      <c r="E255" s="227" t="s">
        <v>314</v>
      </c>
      <c r="F255" s="228" t="s">
        <v>315</v>
      </c>
      <c r="G255" s="229" t="s">
        <v>156</v>
      </c>
      <c r="H255" s="230">
        <v>51</v>
      </c>
      <c r="I255" s="231"/>
      <c r="J255" s="232">
        <f>ROUND(I255*H255,2)</f>
        <v>0</v>
      </c>
      <c r="K255" s="228" t="s">
        <v>144</v>
      </c>
      <c r="L255" s="233"/>
      <c r="M255" s="234" t="s">
        <v>19</v>
      </c>
      <c r="N255" s="235" t="s">
        <v>45</v>
      </c>
      <c r="O255" s="66"/>
      <c r="P255" s="184">
        <f>O255*H255</f>
        <v>0</v>
      </c>
      <c r="Q255" s="184">
        <v>1.5599999999999999E-2</v>
      </c>
      <c r="R255" s="184">
        <f>Q255*H255</f>
        <v>0.79559999999999997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185</v>
      </c>
      <c r="AT255" s="186" t="s">
        <v>243</v>
      </c>
      <c r="AU255" s="186" t="s">
        <v>84</v>
      </c>
      <c r="AY255" s="19" t="s">
        <v>129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82</v>
      </c>
      <c r="BK255" s="187">
        <f>ROUND(I255*H255,2)</f>
        <v>0</v>
      </c>
      <c r="BL255" s="19" t="s">
        <v>135</v>
      </c>
      <c r="BM255" s="186" t="s">
        <v>316</v>
      </c>
    </row>
    <row r="256" spans="1:65" s="13" customFormat="1" ht="11.25">
      <c r="B256" s="188"/>
      <c r="C256" s="189"/>
      <c r="D256" s="190" t="s">
        <v>137</v>
      </c>
      <c r="E256" s="191" t="s">
        <v>19</v>
      </c>
      <c r="F256" s="192" t="s">
        <v>138</v>
      </c>
      <c r="G256" s="189"/>
      <c r="H256" s="191" t="s">
        <v>19</v>
      </c>
      <c r="I256" s="193"/>
      <c r="J256" s="189"/>
      <c r="K256" s="189"/>
      <c r="L256" s="194"/>
      <c r="M256" s="195"/>
      <c r="N256" s="196"/>
      <c r="O256" s="196"/>
      <c r="P256" s="196"/>
      <c r="Q256" s="196"/>
      <c r="R256" s="196"/>
      <c r="S256" s="196"/>
      <c r="T256" s="197"/>
      <c r="AT256" s="198" t="s">
        <v>137</v>
      </c>
      <c r="AU256" s="198" t="s">
        <v>84</v>
      </c>
      <c r="AV256" s="13" t="s">
        <v>82</v>
      </c>
      <c r="AW256" s="13" t="s">
        <v>36</v>
      </c>
      <c r="AX256" s="13" t="s">
        <v>74</v>
      </c>
      <c r="AY256" s="198" t="s">
        <v>129</v>
      </c>
    </row>
    <row r="257" spans="1:65" s="14" customFormat="1" ht="11.25">
      <c r="B257" s="199"/>
      <c r="C257" s="200"/>
      <c r="D257" s="190" t="s">
        <v>137</v>
      </c>
      <c r="E257" s="201" t="s">
        <v>19</v>
      </c>
      <c r="F257" s="202" t="s">
        <v>312</v>
      </c>
      <c r="G257" s="200"/>
      <c r="H257" s="203">
        <v>50</v>
      </c>
      <c r="I257" s="204"/>
      <c r="J257" s="200"/>
      <c r="K257" s="200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137</v>
      </c>
      <c r="AU257" s="209" t="s">
        <v>84</v>
      </c>
      <c r="AV257" s="14" t="s">
        <v>84</v>
      </c>
      <c r="AW257" s="14" t="s">
        <v>36</v>
      </c>
      <c r="AX257" s="14" t="s">
        <v>74</v>
      </c>
      <c r="AY257" s="209" t="s">
        <v>129</v>
      </c>
    </row>
    <row r="258" spans="1:65" s="15" customFormat="1" ht="11.25">
      <c r="B258" s="210"/>
      <c r="C258" s="211"/>
      <c r="D258" s="190" t="s">
        <v>137</v>
      </c>
      <c r="E258" s="212" t="s">
        <v>19</v>
      </c>
      <c r="F258" s="213" t="s">
        <v>140</v>
      </c>
      <c r="G258" s="211"/>
      <c r="H258" s="214">
        <v>50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137</v>
      </c>
      <c r="AU258" s="220" t="s">
        <v>84</v>
      </c>
      <c r="AV258" s="15" t="s">
        <v>135</v>
      </c>
      <c r="AW258" s="15" t="s">
        <v>36</v>
      </c>
      <c r="AX258" s="15" t="s">
        <v>82</v>
      </c>
      <c r="AY258" s="220" t="s">
        <v>129</v>
      </c>
    </row>
    <row r="259" spans="1:65" s="14" customFormat="1" ht="11.25">
      <c r="B259" s="199"/>
      <c r="C259" s="200"/>
      <c r="D259" s="190" t="s">
        <v>137</v>
      </c>
      <c r="E259" s="200"/>
      <c r="F259" s="202" t="s">
        <v>317</v>
      </c>
      <c r="G259" s="200"/>
      <c r="H259" s="203">
        <v>51</v>
      </c>
      <c r="I259" s="204"/>
      <c r="J259" s="200"/>
      <c r="K259" s="200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137</v>
      </c>
      <c r="AU259" s="209" t="s">
        <v>84</v>
      </c>
      <c r="AV259" s="14" t="s">
        <v>84</v>
      </c>
      <c r="AW259" s="14" t="s">
        <v>4</v>
      </c>
      <c r="AX259" s="14" t="s">
        <v>82</v>
      </c>
      <c r="AY259" s="209" t="s">
        <v>129</v>
      </c>
    </row>
    <row r="260" spans="1:65" s="2" customFormat="1" ht="16.5" customHeight="1">
      <c r="A260" s="36"/>
      <c r="B260" s="37"/>
      <c r="C260" s="226" t="s">
        <v>318</v>
      </c>
      <c r="D260" s="226" t="s">
        <v>243</v>
      </c>
      <c r="E260" s="227" t="s">
        <v>319</v>
      </c>
      <c r="F260" s="228" t="s">
        <v>320</v>
      </c>
      <c r="G260" s="229" t="s">
        <v>239</v>
      </c>
      <c r="H260" s="230">
        <v>2</v>
      </c>
      <c r="I260" s="231"/>
      <c r="J260" s="232">
        <f>ROUND(I260*H260,2)</f>
        <v>0</v>
      </c>
      <c r="K260" s="228" t="s">
        <v>144</v>
      </c>
      <c r="L260" s="233"/>
      <c r="M260" s="234" t="s">
        <v>19</v>
      </c>
      <c r="N260" s="235" t="s">
        <v>45</v>
      </c>
      <c r="O260" s="66"/>
      <c r="P260" s="184">
        <f>O260*H260</f>
        <v>0</v>
      </c>
      <c r="Q260" s="184">
        <v>1.3500000000000001E-3</v>
      </c>
      <c r="R260" s="184">
        <f>Q260*H260</f>
        <v>2.7000000000000001E-3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185</v>
      </c>
      <c r="AT260" s="186" t="s">
        <v>243</v>
      </c>
      <c r="AU260" s="186" t="s">
        <v>84</v>
      </c>
      <c r="AY260" s="19" t="s">
        <v>129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82</v>
      </c>
      <c r="BK260" s="187">
        <f>ROUND(I260*H260,2)</f>
        <v>0</v>
      </c>
      <c r="BL260" s="19" t="s">
        <v>135</v>
      </c>
      <c r="BM260" s="186" t="s">
        <v>321</v>
      </c>
    </row>
    <row r="261" spans="1:65" s="14" customFormat="1" ht="11.25">
      <c r="B261" s="199"/>
      <c r="C261" s="200"/>
      <c r="D261" s="190" t="s">
        <v>137</v>
      </c>
      <c r="E261" s="201" t="s">
        <v>19</v>
      </c>
      <c r="F261" s="202" t="s">
        <v>84</v>
      </c>
      <c r="G261" s="200"/>
      <c r="H261" s="203">
        <v>2</v>
      </c>
      <c r="I261" s="204"/>
      <c r="J261" s="200"/>
      <c r="K261" s="200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137</v>
      </c>
      <c r="AU261" s="209" t="s">
        <v>84</v>
      </c>
      <c r="AV261" s="14" t="s">
        <v>84</v>
      </c>
      <c r="AW261" s="14" t="s">
        <v>36</v>
      </c>
      <c r="AX261" s="14" t="s">
        <v>74</v>
      </c>
      <c r="AY261" s="209" t="s">
        <v>129</v>
      </c>
    </row>
    <row r="262" spans="1:65" s="15" customFormat="1" ht="11.25">
      <c r="B262" s="210"/>
      <c r="C262" s="211"/>
      <c r="D262" s="190" t="s">
        <v>137</v>
      </c>
      <c r="E262" s="212" t="s">
        <v>19</v>
      </c>
      <c r="F262" s="213" t="s">
        <v>140</v>
      </c>
      <c r="G262" s="211"/>
      <c r="H262" s="214">
        <v>2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137</v>
      </c>
      <c r="AU262" s="220" t="s">
        <v>84</v>
      </c>
      <c r="AV262" s="15" t="s">
        <v>135</v>
      </c>
      <c r="AW262" s="15" t="s">
        <v>36</v>
      </c>
      <c r="AX262" s="15" t="s">
        <v>82</v>
      </c>
      <c r="AY262" s="220" t="s">
        <v>129</v>
      </c>
    </row>
    <row r="263" spans="1:65" s="2" customFormat="1" ht="16.5" customHeight="1">
      <c r="A263" s="36"/>
      <c r="B263" s="37"/>
      <c r="C263" s="226" t="s">
        <v>322</v>
      </c>
      <c r="D263" s="226" t="s">
        <v>243</v>
      </c>
      <c r="E263" s="227" t="s">
        <v>323</v>
      </c>
      <c r="F263" s="228" t="s">
        <v>324</v>
      </c>
      <c r="G263" s="229" t="s">
        <v>156</v>
      </c>
      <c r="H263" s="230">
        <v>51</v>
      </c>
      <c r="I263" s="231"/>
      <c r="J263" s="232">
        <f>ROUND(I263*H263,2)</f>
        <v>0</v>
      </c>
      <c r="K263" s="228" t="s">
        <v>144</v>
      </c>
      <c r="L263" s="233"/>
      <c r="M263" s="234" t="s">
        <v>19</v>
      </c>
      <c r="N263" s="235" t="s">
        <v>45</v>
      </c>
      <c r="O263" s="66"/>
      <c r="P263" s="184">
        <f>O263*H263</f>
        <v>0</v>
      </c>
      <c r="Q263" s="184">
        <v>3.2499999999999999E-3</v>
      </c>
      <c r="R263" s="184">
        <f>Q263*H263</f>
        <v>0.16574999999999998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185</v>
      </c>
      <c r="AT263" s="186" t="s">
        <v>243</v>
      </c>
      <c r="AU263" s="186" t="s">
        <v>84</v>
      </c>
      <c r="AY263" s="19" t="s">
        <v>129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82</v>
      </c>
      <c r="BK263" s="187">
        <f>ROUND(I263*H263,2)</f>
        <v>0</v>
      </c>
      <c r="BL263" s="19" t="s">
        <v>135</v>
      </c>
      <c r="BM263" s="186" t="s">
        <v>325</v>
      </c>
    </row>
    <row r="264" spans="1:65" s="13" customFormat="1" ht="11.25">
      <c r="B264" s="188"/>
      <c r="C264" s="189"/>
      <c r="D264" s="190" t="s">
        <v>137</v>
      </c>
      <c r="E264" s="191" t="s">
        <v>19</v>
      </c>
      <c r="F264" s="192" t="s">
        <v>138</v>
      </c>
      <c r="G264" s="189"/>
      <c r="H264" s="191" t="s">
        <v>19</v>
      </c>
      <c r="I264" s="193"/>
      <c r="J264" s="189"/>
      <c r="K264" s="189"/>
      <c r="L264" s="194"/>
      <c r="M264" s="195"/>
      <c r="N264" s="196"/>
      <c r="O264" s="196"/>
      <c r="P264" s="196"/>
      <c r="Q264" s="196"/>
      <c r="R264" s="196"/>
      <c r="S264" s="196"/>
      <c r="T264" s="197"/>
      <c r="AT264" s="198" t="s">
        <v>137</v>
      </c>
      <c r="AU264" s="198" t="s">
        <v>84</v>
      </c>
      <c r="AV264" s="13" t="s">
        <v>82</v>
      </c>
      <c r="AW264" s="13" t="s">
        <v>36</v>
      </c>
      <c r="AX264" s="13" t="s">
        <v>74</v>
      </c>
      <c r="AY264" s="198" t="s">
        <v>129</v>
      </c>
    </row>
    <row r="265" spans="1:65" s="14" customFormat="1" ht="11.25">
      <c r="B265" s="199"/>
      <c r="C265" s="200"/>
      <c r="D265" s="190" t="s">
        <v>137</v>
      </c>
      <c r="E265" s="201" t="s">
        <v>19</v>
      </c>
      <c r="F265" s="202" t="s">
        <v>312</v>
      </c>
      <c r="G265" s="200"/>
      <c r="H265" s="203">
        <v>50</v>
      </c>
      <c r="I265" s="204"/>
      <c r="J265" s="200"/>
      <c r="K265" s="200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137</v>
      </c>
      <c r="AU265" s="209" t="s">
        <v>84</v>
      </c>
      <c r="AV265" s="14" t="s">
        <v>84</v>
      </c>
      <c r="AW265" s="14" t="s">
        <v>36</v>
      </c>
      <c r="AX265" s="14" t="s">
        <v>74</v>
      </c>
      <c r="AY265" s="209" t="s">
        <v>129</v>
      </c>
    </row>
    <row r="266" spans="1:65" s="15" customFormat="1" ht="11.25">
      <c r="B266" s="210"/>
      <c r="C266" s="211"/>
      <c r="D266" s="190" t="s">
        <v>137</v>
      </c>
      <c r="E266" s="212" t="s">
        <v>19</v>
      </c>
      <c r="F266" s="213" t="s">
        <v>140</v>
      </c>
      <c r="G266" s="211"/>
      <c r="H266" s="214">
        <v>50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137</v>
      </c>
      <c r="AU266" s="220" t="s">
        <v>84</v>
      </c>
      <c r="AV266" s="15" t="s">
        <v>135</v>
      </c>
      <c r="AW266" s="15" t="s">
        <v>36</v>
      </c>
      <c r="AX266" s="15" t="s">
        <v>82</v>
      </c>
      <c r="AY266" s="220" t="s">
        <v>129</v>
      </c>
    </row>
    <row r="267" spans="1:65" s="14" customFormat="1" ht="11.25">
      <c r="B267" s="199"/>
      <c r="C267" s="200"/>
      <c r="D267" s="190" t="s">
        <v>137</v>
      </c>
      <c r="E267" s="200"/>
      <c r="F267" s="202" t="s">
        <v>317</v>
      </c>
      <c r="G267" s="200"/>
      <c r="H267" s="203">
        <v>51</v>
      </c>
      <c r="I267" s="204"/>
      <c r="J267" s="200"/>
      <c r="K267" s="200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137</v>
      </c>
      <c r="AU267" s="209" t="s">
        <v>84</v>
      </c>
      <c r="AV267" s="14" t="s">
        <v>84</v>
      </c>
      <c r="AW267" s="14" t="s">
        <v>4</v>
      </c>
      <c r="AX267" s="14" t="s">
        <v>82</v>
      </c>
      <c r="AY267" s="209" t="s">
        <v>129</v>
      </c>
    </row>
    <row r="268" spans="1:65" s="2" customFormat="1" ht="37.9" customHeight="1">
      <c r="A268" s="36"/>
      <c r="B268" s="37"/>
      <c r="C268" s="175" t="s">
        <v>326</v>
      </c>
      <c r="D268" s="175" t="s">
        <v>131</v>
      </c>
      <c r="E268" s="176" t="s">
        <v>327</v>
      </c>
      <c r="F268" s="177" t="s">
        <v>328</v>
      </c>
      <c r="G268" s="178" t="s">
        <v>156</v>
      </c>
      <c r="H268" s="179">
        <v>50</v>
      </c>
      <c r="I268" s="180"/>
      <c r="J268" s="181">
        <f>ROUND(I268*H268,2)</f>
        <v>0</v>
      </c>
      <c r="K268" s="177" t="s">
        <v>144</v>
      </c>
      <c r="L268" s="41"/>
      <c r="M268" s="182" t="s">
        <v>19</v>
      </c>
      <c r="N268" s="183" t="s">
        <v>45</v>
      </c>
      <c r="O268" s="66"/>
      <c r="P268" s="184">
        <f>O268*H268</f>
        <v>0</v>
      </c>
      <c r="Q268" s="184">
        <v>0</v>
      </c>
      <c r="R268" s="184">
        <f>Q268*H268</f>
        <v>0</v>
      </c>
      <c r="S268" s="184">
        <v>0.9</v>
      </c>
      <c r="T268" s="185">
        <f>S268*H268</f>
        <v>45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135</v>
      </c>
      <c r="AT268" s="186" t="s">
        <v>131</v>
      </c>
      <c r="AU268" s="186" t="s">
        <v>84</v>
      </c>
      <c r="AY268" s="19" t="s">
        <v>129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82</v>
      </c>
      <c r="BK268" s="187">
        <f>ROUND(I268*H268,2)</f>
        <v>0</v>
      </c>
      <c r="BL268" s="19" t="s">
        <v>135</v>
      </c>
      <c r="BM268" s="186" t="s">
        <v>329</v>
      </c>
    </row>
    <row r="269" spans="1:65" s="2" customFormat="1" ht="11.25">
      <c r="A269" s="36"/>
      <c r="B269" s="37"/>
      <c r="C269" s="38"/>
      <c r="D269" s="221" t="s">
        <v>146</v>
      </c>
      <c r="E269" s="38"/>
      <c r="F269" s="222" t="s">
        <v>330</v>
      </c>
      <c r="G269" s="38"/>
      <c r="H269" s="38"/>
      <c r="I269" s="223"/>
      <c r="J269" s="38"/>
      <c r="K269" s="38"/>
      <c r="L269" s="41"/>
      <c r="M269" s="224"/>
      <c r="N269" s="225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146</v>
      </c>
      <c r="AU269" s="19" t="s">
        <v>84</v>
      </c>
    </row>
    <row r="270" spans="1:65" s="13" customFormat="1" ht="11.25">
      <c r="B270" s="188"/>
      <c r="C270" s="189"/>
      <c r="D270" s="190" t="s">
        <v>137</v>
      </c>
      <c r="E270" s="191" t="s">
        <v>19</v>
      </c>
      <c r="F270" s="192" t="s">
        <v>138</v>
      </c>
      <c r="G270" s="189"/>
      <c r="H270" s="191" t="s">
        <v>19</v>
      </c>
      <c r="I270" s="193"/>
      <c r="J270" s="189"/>
      <c r="K270" s="189"/>
      <c r="L270" s="194"/>
      <c r="M270" s="195"/>
      <c r="N270" s="196"/>
      <c r="O270" s="196"/>
      <c r="P270" s="196"/>
      <c r="Q270" s="196"/>
      <c r="R270" s="196"/>
      <c r="S270" s="196"/>
      <c r="T270" s="197"/>
      <c r="AT270" s="198" t="s">
        <v>137</v>
      </c>
      <c r="AU270" s="198" t="s">
        <v>84</v>
      </c>
      <c r="AV270" s="13" t="s">
        <v>82</v>
      </c>
      <c r="AW270" s="13" t="s">
        <v>36</v>
      </c>
      <c r="AX270" s="13" t="s">
        <v>74</v>
      </c>
      <c r="AY270" s="198" t="s">
        <v>129</v>
      </c>
    </row>
    <row r="271" spans="1:65" s="14" customFormat="1" ht="11.25">
      <c r="B271" s="199"/>
      <c r="C271" s="200"/>
      <c r="D271" s="190" t="s">
        <v>137</v>
      </c>
      <c r="E271" s="201" t="s">
        <v>19</v>
      </c>
      <c r="F271" s="202" t="s">
        <v>312</v>
      </c>
      <c r="G271" s="200"/>
      <c r="H271" s="203">
        <v>50</v>
      </c>
      <c r="I271" s="204"/>
      <c r="J271" s="200"/>
      <c r="K271" s="200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137</v>
      </c>
      <c r="AU271" s="209" t="s">
        <v>84</v>
      </c>
      <c r="AV271" s="14" t="s">
        <v>84</v>
      </c>
      <c r="AW271" s="14" t="s">
        <v>36</v>
      </c>
      <c r="AX271" s="14" t="s">
        <v>74</v>
      </c>
      <c r="AY271" s="209" t="s">
        <v>129</v>
      </c>
    </row>
    <row r="272" spans="1:65" s="15" customFormat="1" ht="11.25">
      <c r="B272" s="210"/>
      <c r="C272" s="211"/>
      <c r="D272" s="190" t="s">
        <v>137</v>
      </c>
      <c r="E272" s="212" t="s">
        <v>19</v>
      </c>
      <c r="F272" s="213" t="s">
        <v>140</v>
      </c>
      <c r="G272" s="211"/>
      <c r="H272" s="214">
        <v>50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137</v>
      </c>
      <c r="AU272" s="220" t="s">
        <v>84</v>
      </c>
      <c r="AV272" s="15" t="s">
        <v>135</v>
      </c>
      <c r="AW272" s="15" t="s">
        <v>36</v>
      </c>
      <c r="AX272" s="15" t="s">
        <v>82</v>
      </c>
      <c r="AY272" s="220" t="s">
        <v>129</v>
      </c>
    </row>
    <row r="273" spans="1:65" s="2" customFormat="1" ht="21.75" customHeight="1">
      <c r="A273" s="36"/>
      <c r="B273" s="37"/>
      <c r="C273" s="175" t="s">
        <v>331</v>
      </c>
      <c r="D273" s="175" t="s">
        <v>131</v>
      </c>
      <c r="E273" s="176" t="s">
        <v>332</v>
      </c>
      <c r="F273" s="177" t="s">
        <v>333</v>
      </c>
      <c r="G273" s="178" t="s">
        <v>239</v>
      </c>
      <c r="H273" s="179">
        <v>46</v>
      </c>
      <c r="I273" s="180"/>
      <c r="J273" s="181">
        <f>ROUND(I273*H273,2)</f>
        <v>0</v>
      </c>
      <c r="K273" s="177" t="s">
        <v>19</v>
      </c>
      <c r="L273" s="41"/>
      <c r="M273" s="182" t="s">
        <v>19</v>
      </c>
      <c r="N273" s="183" t="s">
        <v>45</v>
      </c>
      <c r="O273" s="66"/>
      <c r="P273" s="184">
        <f>O273*H273</f>
        <v>0</v>
      </c>
      <c r="Q273" s="184">
        <v>0</v>
      </c>
      <c r="R273" s="184">
        <f>Q273*H273</f>
        <v>0</v>
      </c>
      <c r="S273" s="184">
        <v>0.16500000000000001</v>
      </c>
      <c r="T273" s="185">
        <f>S273*H273</f>
        <v>7.5900000000000007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135</v>
      </c>
      <c r="AT273" s="186" t="s">
        <v>131</v>
      </c>
      <c r="AU273" s="186" t="s">
        <v>84</v>
      </c>
      <c r="AY273" s="19" t="s">
        <v>129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82</v>
      </c>
      <c r="BK273" s="187">
        <f>ROUND(I273*H273,2)</f>
        <v>0</v>
      </c>
      <c r="BL273" s="19" t="s">
        <v>135</v>
      </c>
      <c r="BM273" s="186" t="s">
        <v>334</v>
      </c>
    </row>
    <row r="274" spans="1:65" s="13" customFormat="1" ht="11.25">
      <c r="B274" s="188"/>
      <c r="C274" s="189"/>
      <c r="D274" s="190" t="s">
        <v>137</v>
      </c>
      <c r="E274" s="191" t="s">
        <v>19</v>
      </c>
      <c r="F274" s="192" t="s">
        <v>166</v>
      </c>
      <c r="G274" s="189"/>
      <c r="H274" s="191" t="s">
        <v>19</v>
      </c>
      <c r="I274" s="193"/>
      <c r="J274" s="189"/>
      <c r="K274" s="189"/>
      <c r="L274" s="194"/>
      <c r="M274" s="195"/>
      <c r="N274" s="196"/>
      <c r="O274" s="196"/>
      <c r="P274" s="196"/>
      <c r="Q274" s="196"/>
      <c r="R274" s="196"/>
      <c r="S274" s="196"/>
      <c r="T274" s="197"/>
      <c r="AT274" s="198" t="s">
        <v>137</v>
      </c>
      <c r="AU274" s="198" t="s">
        <v>84</v>
      </c>
      <c r="AV274" s="13" t="s">
        <v>82</v>
      </c>
      <c r="AW274" s="13" t="s">
        <v>36</v>
      </c>
      <c r="AX274" s="13" t="s">
        <v>74</v>
      </c>
      <c r="AY274" s="198" t="s">
        <v>129</v>
      </c>
    </row>
    <row r="275" spans="1:65" s="14" customFormat="1" ht="11.25">
      <c r="B275" s="199"/>
      <c r="C275" s="200"/>
      <c r="D275" s="190" t="s">
        <v>137</v>
      </c>
      <c r="E275" s="201" t="s">
        <v>19</v>
      </c>
      <c r="F275" s="202" t="s">
        <v>335</v>
      </c>
      <c r="G275" s="200"/>
      <c r="H275" s="203">
        <v>46</v>
      </c>
      <c r="I275" s="204"/>
      <c r="J275" s="200"/>
      <c r="K275" s="200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137</v>
      </c>
      <c r="AU275" s="209" t="s">
        <v>84</v>
      </c>
      <c r="AV275" s="14" t="s">
        <v>84</v>
      </c>
      <c r="AW275" s="14" t="s">
        <v>36</v>
      </c>
      <c r="AX275" s="14" t="s">
        <v>74</v>
      </c>
      <c r="AY275" s="209" t="s">
        <v>129</v>
      </c>
    </row>
    <row r="276" spans="1:65" s="15" customFormat="1" ht="11.25">
      <c r="B276" s="210"/>
      <c r="C276" s="211"/>
      <c r="D276" s="190" t="s">
        <v>137</v>
      </c>
      <c r="E276" s="212" t="s">
        <v>19</v>
      </c>
      <c r="F276" s="213" t="s">
        <v>140</v>
      </c>
      <c r="G276" s="211"/>
      <c r="H276" s="214">
        <v>46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137</v>
      </c>
      <c r="AU276" s="220" t="s">
        <v>84</v>
      </c>
      <c r="AV276" s="15" t="s">
        <v>135</v>
      </c>
      <c r="AW276" s="15" t="s">
        <v>36</v>
      </c>
      <c r="AX276" s="15" t="s">
        <v>82</v>
      </c>
      <c r="AY276" s="220" t="s">
        <v>129</v>
      </c>
    </row>
    <row r="277" spans="1:65" s="2" customFormat="1" ht="16.5" customHeight="1">
      <c r="A277" s="36"/>
      <c r="B277" s="37"/>
      <c r="C277" s="175" t="s">
        <v>336</v>
      </c>
      <c r="D277" s="175" t="s">
        <v>131</v>
      </c>
      <c r="E277" s="176" t="s">
        <v>337</v>
      </c>
      <c r="F277" s="177" t="s">
        <v>338</v>
      </c>
      <c r="G277" s="178" t="s">
        <v>156</v>
      </c>
      <c r="H277" s="179">
        <v>301.2</v>
      </c>
      <c r="I277" s="180"/>
      <c r="J277" s="181">
        <f>ROUND(I277*H277,2)</f>
        <v>0</v>
      </c>
      <c r="K277" s="177" t="s">
        <v>144</v>
      </c>
      <c r="L277" s="41"/>
      <c r="M277" s="182" t="s">
        <v>19</v>
      </c>
      <c r="N277" s="183" t="s">
        <v>45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1.98E-3</v>
      </c>
      <c r="T277" s="185">
        <f>S277*H277</f>
        <v>0.59637600000000002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135</v>
      </c>
      <c r="AT277" s="186" t="s">
        <v>131</v>
      </c>
      <c r="AU277" s="186" t="s">
        <v>84</v>
      </c>
      <c r="AY277" s="19" t="s">
        <v>129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82</v>
      </c>
      <c r="BK277" s="187">
        <f>ROUND(I277*H277,2)</f>
        <v>0</v>
      </c>
      <c r="BL277" s="19" t="s">
        <v>135</v>
      </c>
      <c r="BM277" s="186" t="s">
        <v>339</v>
      </c>
    </row>
    <row r="278" spans="1:65" s="2" customFormat="1" ht="11.25">
      <c r="A278" s="36"/>
      <c r="B278" s="37"/>
      <c r="C278" s="38"/>
      <c r="D278" s="221" t="s">
        <v>146</v>
      </c>
      <c r="E278" s="38"/>
      <c r="F278" s="222" t="s">
        <v>340</v>
      </c>
      <c r="G278" s="38"/>
      <c r="H278" s="38"/>
      <c r="I278" s="223"/>
      <c r="J278" s="38"/>
      <c r="K278" s="38"/>
      <c r="L278" s="41"/>
      <c r="M278" s="224"/>
      <c r="N278" s="225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146</v>
      </c>
      <c r="AU278" s="19" t="s">
        <v>84</v>
      </c>
    </row>
    <row r="279" spans="1:65" s="13" customFormat="1" ht="11.25">
      <c r="B279" s="188"/>
      <c r="C279" s="189"/>
      <c r="D279" s="190" t="s">
        <v>137</v>
      </c>
      <c r="E279" s="191" t="s">
        <v>19</v>
      </c>
      <c r="F279" s="192" t="s">
        <v>138</v>
      </c>
      <c r="G279" s="189"/>
      <c r="H279" s="191" t="s">
        <v>19</v>
      </c>
      <c r="I279" s="193"/>
      <c r="J279" s="189"/>
      <c r="K279" s="189"/>
      <c r="L279" s="194"/>
      <c r="M279" s="195"/>
      <c r="N279" s="196"/>
      <c r="O279" s="196"/>
      <c r="P279" s="196"/>
      <c r="Q279" s="196"/>
      <c r="R279" s="196"/>
      <c r="S279" s="196"/>
      <c r="T279" s="197"/>
      <c r="AT279" s="198" t="s">
        <v>137</v>
      </c>
      <c r="AU279" s="198" t="s">
        <v>84</v>
      </c>
      <c r="AV279" s="13" t="s">
        <v>82</v>
      </c>
      <c r="AW279" s="13" t="s">
        <v>36</v>
      </c>
      <c r="AX279" s="13" t="s">
        <v>74</v>
      </c>
      <c r="AY279" s="198" t="s">
        <v>129</v>
      </c>
    </row>
    <row r="280" spans="1:65" s="14" customFormat="1" ht="11.25">
      <c r="B280" s="199"/>
      <c r="C280" s="200"/>
      <c r="D280" s="190" t="s">
        <v>137</v>
      </c>
      <c r="E280" s="201" t="s">
        <v>19</v>
      </c>
      <c r="F280" s="202" t="s">
        <v>263</v>
      </c>
      <c r="G280" s="200"/>
      <c r="H280" s="203">
        <v>301.2</v>
      </c>
      <c r="I280" s="204"/>
      <c r="J280" s="200"/>
      <c r="K280" s="200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137</v>
      </c>
      <c r="AU280" s="209" t="s">
        <v>84</v>
      </c>
      <c r="AV280" s="14" t="s">
        <v>84</v>
      </c>
      <c r="AW280" s="14" t="s">
        <v>36</v>
      </c>
      <c r="AX280" s="14" t="s">
        <v>74</v>
      </c>
      <c r="AY280" s="209" t="s">
        <v>129</v>
      </c>
    </row>
    <row r="281" spans="1:65" s="15" customFormat="1" ht="11.25">
      <c r="B281" s="210"/>
      <c r="C281" s="211"/>
      <c r="D281" s="190" t="s">
        <v>137</v>
      </c>
      <c r="E281" s="212" t="s">
        <v>19</v>
      </c>
      <c r="F281" s="213" t="s">
        <v>140</v>
      </c>
      <c r="G281" s="211"/>
      <c r="H281" s="214">
        <v>301.2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137</v>
      </c>
      <c r="AU281" s="220" t="s">
        <v>84</v>
      </c>
      <c r="AV281" s="15" t="s">
        <v>135</v>
      </c>
      <c r="AW281" s="15" t="s">
        <v>36</v>
      </c>
      <c r="AX281" s="15" t="s">
        <v>82</v>
      </c>
      <c r="AY281" s="220" t="s">
        <v>129</v>
      </c>
    </row>
    <row r="282" spans="1:65" s="2" customFormat="1" ht="16.5" customHeight="1">
      <c r="A282" s="36"/>
      <c r="B282" s="37"/>
      <c r="C282" s="175" t="s">
        <v>341</v>
      </c>
      <c r="D282" s="175" t="s">
        <v>131</v>
      </c>
      <c r="E282" s="176" t="s">
        <v>342</v>
      </c>
      <c r="F282" s="177" t="s">
        <v>343</v>
      </c>
      <c r="G282" s="178" t="s">
        <v>239</v>
      </c>
      <c r="H282" s="179">
        <v>1</v>
      </c>
      <c r="I282" s="180"/>
      <c r="J282" s="181">
        <f>ROUND(I282*H282,2)</f>
        <v>0</v>
      </c>
      <c r="K282" s="177" t="s">
        <v>144</v>
      </c>
      <c r="L282" s="41"/>
      <c r="M282" s="182" t="s">
        <v>19</v>
      </c>
      <c r="N282" s="183" t="s">
        <v>45</v>
      </c>
      <c r="O282" s="66"/>
      <c r="P282" s="184">
        <f>O282*H282</f>
        <v>0</v>
      </c>
      <c r="Q282" s="184">
        <v>0</v>
      </c>
      <c r="R282" s="184">
        <f>Q282*H282</f>
        <v>0</v>
      </c>
      <c r="S282" s="184">
        <v>0.192</v>
      </c>
      <c r="T282" s="185">
        <f>S282*H282</f>
        <v>0.192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135</v>
      </c>
      <c r="AT282" s="186" t="s">
        <v>131</v>
      </c>
      <c r="AU282" s="186" t="s">
        <v>84</v>
      </c>
      <c r="AY282" s="19" t="s">
        <v>129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82</v>
      </c>
      <c r="BK282" s="187">
        <f>ROUND(I282*H282,2)</f>
        <v>0</v>
      </c>
      <c r="BL282" s="19" t="s">
        <v>135</v>
      </c>
      <c r="BM282" s="186" t="s">
        <v>344</v>
      </c>
    </row>
    <row r="283" spans="1:65" s="2" customFormat="1" ht="11.25">
      <c r="A283" s="36"/>
      <c r="B283" s="37"/>
      <c r="C283" s="38"/>
      <c r="D283" s="221" t="s">
        <v>146</v>
      </c>
      <c r="E283" s="38"/>
      <c r="F283" s="222" t="s">
        <v>345</v>
      </c>
      <c r="G283" s="38"/>
      <c r="H283" s="38"/>
      <c r="I283" s="223"/>
      <c r="J283" s="38"/>
      <c r="K283" s="38"/>
      <c r="L283" s="41"/>
      <c r="M283" s="224"/>
      <c r="N283" s="225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146</v>
      </c>
      <c r="AU283" s="19" t="s">
        <v>84</v>
      </c>
    </row>
    <row r="284" spans="1:65" s="13" customFormat="1" ht="11.25">
      <c r="B284" s="188"/>
      <c r="C284" s="189"/>
      <c r="D284" s="190" t="s">
        <v>137</v>
      </c>
      <c r="E284" s="191" t="s">
        <v>19</v>
      </c>
      <c r="F284" s="192" t="s">
        <v>346</v>
      </c>
      <c r="G284" s="189"/>
      <c r="H284" s="191" t="s">
        <v>19</v>
      </c>
      <c r="I284" s="193"/>
      <c r="J284" s="189"/>
      <c r="K284" s="189"/>
      <c r="L284" s="194"/>
      <c r="M284" s="195"/>
      <c r="N284" s="196"/>
      <c r="O284" s="196"/>
      <c r="P284" s="196"/>
      <c r="Q284" s="196"/>
      <c r="R284" s="196"/>
      <c r="S284" s="196"/>
      <c r="T284" s="197"/>
      <c r="AT284" s="198" t="s">
        <v>137</v>
      </c>
      <c r="AU284" s="198" t="s">
        <v>84</v>
      </c>
      <c r="AV284" s="13" t="s">
        <v>82</v>
      </c>
      <c r="AW284" s="13" t="s">
        <v>36</v>
      </c>
      <c r="AX284" s="13" t="s">
        <v>74</v>
      </c>
      <c r="AY284" s="198" t="s">
        <v>129</v>
      </c>
    </row>
    <row r="285" spans="1:65" s="14" customFormat="1" ht="11.25">
      <c r="B285" s="199"/>
      <c r="C285" s="200"/>
      <c r="D285" s="190" t="s">
        <v>137</v>
      </c>
      <c r="E285" s="201" t="s">
        <v>19</v>
      </c>
      <c r="F285" s="202" t="s">
        <v>82</v>
      </c>
      <c r="G285" s="200"/>
      <c r="H285" s="203">
        <v>1</v>
      </c>
      <c r="I285" s="204"/>
      <c r="J285" s="200"/>
      <c r="K285" s="200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137</v>
      </c>
      <c r="AU285" s="209" t="s">
        <v>84</v>
      </c>
      <c r="AV285" s="14" t="s">
        <v>84</v>
      </c>
      <c r="AW285" s="14" t="s">
        <v>36</v>
      </c>
      <c r="AX285" s="14" t="s">
        <v>74</v>
      </c>
      <c r="AY285" s="209" t="s">
        <v>129</v>
      </c>
    </row>
    <row r="286" spans="1:65" s="15" customFormat="1" ht="11.25">
      <c r="B286" s="210"/>
      <c r="C286" s="211"/>
      <c r="D286" s="190" t="s">
        <v>137</v>
      </c>
      <c r="E286" s="212" t="s">
        <v>19</v>
      </c>
      <c r="F286" s="213" t="s">
        <v>140</v>
      </c>
      <c r="G286" s="211"/>
      <c r="H286" s="214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137</v>
      </c>
      <c r="AU286" s="220" t="s">
        <v>84</v>
      </c>
      <c r="AV286" s="15" t="s">
        <v>135</v>
      </c>
      <c r="AW286" s="15" t="s">
        <v>36</v>
      </c>
      <c r="AX286" s="15" t="s">
        <v>82</v>
      </c>
      <c r="AY286" s="220" t="s">
        <v>129</v>
      </c>
    </row>
    <row r="287" spans="1:65" s="12" customFormat="1" ht="22.9" customHeight="1">
      <c r="B287" s="159"/>
      <c r="C287" s="160"/>
      <c r="D287" s="161" t="s">
        <v>73</v>
      </c>
      <c r="E287" s="173" t="s">
        <v>347</v>
      </c>
      <c r="F287" s="173" t="s">
        <v>348</v>
      </c>
      <c r="G287" s="160"/>
      <c r="H287" s="160"/>
      <c r="I287" s="163"/>
      <c r="J287" s="174">
        <f>BK287</f>
        <v>0</v>
      </c>
      <c r="K287" s="160"/>
      <c r="L287" s="165"/>
      <c r="M287" s="166"/>
      <c r="N287" s="167"/>
      <c r="O287" s="167"/>
      <c r="P287" s="168">
        <f>SUM(P288:P311)</f>
        <v>0</v>
      </c>
      <c r="Q287" s="167"/>
      <c r="R287" s="168">
        <f>SUM(R288:R311)</f>
        <v>0</v>
      </c>
      <c r="S287" s="167"/>
      <c r="T287" s="169">
        <f>SUM(T288:T311)</f>
        <v>0</v>
      </c>
      <c r="AR287" s="170" t="s">
        <v>82</v>
      </c>
      <c r="AT287" s="171" t="s">
        <v>73</v>
      </c>
      <c r="AU287" s="171" t="s">
        <v>82</v>
      </c>
      <c r="AY287" s="170" t="s">
        <v>129</v>
      </c>
      <c r="BK287" s="172">
        <f>SUM(BK288:BK311)</f>
        <v>0</v>
      </c>
    </row>
    <row r="288" spans="1:65" s="2" customFormat="1" ht="24.2" customHeight="1">
      <c r="A288" s="36"/>
      <c r="B288" s="37"/>
      <c r="C288" s="175" t="s">
        <v>349</v>
      </c>
      <c r="D288" s="175" t="s">
        <v>131</v>
      </c>
      <c r="E288" s="176" t="s">
        <v>350</v>
      </c>
      <c r="F288" s="177" t="s">
        <v>351</v>
      </c>
      <c r="G288" s="178" t="s">
        <v>198</v>
      </c>
      <c r="H288" s="179">
        <v>4.1040000000000001</v>
      </c>
      <c r="I288" s="180"/>
      <c r="J288" s="181">
        <f>ROUND(I288*H288,2)</f>
        <v>0</v>
      </c>
      <c r="K288" s="177" t="s">
        <v>144</v>
      </c>
      <c r="L288" s="41"/>
      <c r="M288" s="182" t="s">
        <v>19</v>
      </c>
      <c r="N288" s="183" t="s">
        <v>45</v>
      </c>
      <c r="O288" s="66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135</v>
      </c>
      <c r="AT288" s="186" t="s">
        <v>131</v>
      </c>
      <c r="AU288" s="186" t="s">
        <v>84</v>
      </c>
      <c r="AY288" s="19" t="s">
        <v>129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82</v>
      </c>
      <c r="BK288" s="187">
        <f>ROUND(I288*H288,2)</f>
        <v>0</v>
      </c>
      <c r="BL288" s="19" t="s">
        <v>135</v>
      </c>
      <c r="BM288" s="186" t="s">
        <v>352</v>
      </c>
    </row>
    <row r="289" spans="1:65" s="2" customFormat="1" ht="11.25">
      <c r="A289" s="36"/>
      <c r="B289" s="37"/>
      <c r="C289" s="38"/>
      <c r="D289" s="221" t="s">
        <v>146</v>
      </c>
      <c r="E289" s="38"/>
      <c r="F289" s="222" t="s">
        <v>353</v>
      </c>
      <c r="G289" s="38"/>
      <c r="H289" s="38"/>
      <c r="I289" s="223"/>
      <c r="J289" s="38"/>
      <c r="K289" s="38"/>
      <c r="L289" s="41"/>
      <c r="M289" s="224"/>
      <c r="N289" s="225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146</v>
      </c>
      <c r="AU289" s="19" t="s">
        <v>84</v>
      </c>
    </row>
    <row r="290" spans="1:65" s="14" customFormat="1" ht="11.25">
      <c r="B290" s="199"/>
      <c r="C290" s="200"/>
      <c r="D290" s="190" t="s">
        <v>137</v>
      </c>
      <c r="E290" s="201" t="s">
        <v>19</v>
      </c>
      <c r="F290" s="202" t="s">
        <v>354</v>
      </c>
      <c r="G290" s="200"/>
      <c r="H290" s="203">
        <v>4.1040000000000001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137</v>
      </c>
      <c r="AU290" s="209" t="s">
        <v>84</v>
      </c>
      <c r="AV290" s="14" t="s">
        <v>84</v>
      </c>
      <c r="AW290" s="14" t="s">
        <v>36</v>
      </c>
      <c r="AX290" s="14" t="s">
        <v>74</v>
      </c>
      <c r="AY290" s="209" t="s">
        <v>129</v>
      </c>
    </row>
    <row r="291" spans="1:65" s="15" customFormat="1" ht="11.25">
      <c r="B291" s="210"/>
      <c r="C291" s="211"/>
      <c r="D291" s="190" t="s">
        <v>137</v>
      </c>
      <c r="E291" s="212" t="s">
        <v>19</v>
      </c>
      <c r="F291" s="213" t="s">
        <v>140</v>
      </c>
      <c r="G291" s="211"/>
      <c r="H291" s="214">
        <v>4.1040000000000001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137</v>
      </c>
      <c r="AU291" s="220" t="s">
        <v>84</v>
      </c>
      <c r="AV291" s="15" t="s">
        <v>135</v>
      </c>
      <c r="AW291" s="15" t="s">
        <v>36</v>
      </c>
      <c r="AX291" s="15" t="s">
        <v>82</v>
      </c>
      <c r="AY291" s="220" t="s">
        <v>129</v>
      </c>
    </row>
    <row r="292" spans="1:65" s="2" customFormat="1" ht="24.2" customHeight="1">
      <c r="A292" s="36"/>
      <c r="B292" s="37"/>
      <c r="C292" s="175" t="s">
        <v>355</v>
      </c>
      <c r="D292" s="175" t="s">
        <v>131</v>
      </c>
      <c r="E292" s="176" t="s">
        <v>356</v>
      </c>
      <c r="F292" s="177" t="s">
        <v>357</v>
      </c>
      <c r="G292" s="178" t="s">
        <v>198</v>
      </c>
      <c r="H292" s="179">
        <v>92.087999999999994</v>
      </c>
      <c r="I292" s="180"/>
      <c r="J292" s="181">
        <f>ROUND(I292*H292,2)</f>
        <v>0</v>
      </c>
      <c r="K292" s="177" t="s">
        <v>144</v>
      </c>
      <c r="L292" s="41"/>
      <c r="M292" s="182" t="s">
        <v>19</v>
      </c>
      <c r="N292" s="183" t="s">
        <v>45</v>
      </c>
      <c r="O292" s="66"/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135</v>
      </c>
      <c r="AT292" s="186" t="s">
        <v>131</v>
      </c>
      <c r="AU292" s="186" t="s">
        <v>84</v>
      </c>
      <c r="AY292" s="19" t="s">
        <v>129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82</v>
      </c>
      <c r="BK292" s="187">
        <f>ROUND(I292*H292,2)</f>
        <v>0</v>
      </c>
      <c r="BL292" s="19" t="s">
        <v>135</v>
      </c>
      <c r="BM292" s="186" t="s">
        <v>358</v>
      </c>
    </row>
    <row r="293" spans="1:65" s="2" customFormat="1" ht="11.25">
      <c r="A293" s="36"/>
      <c r="B293" s="37"/>
      <c r="C293" s="38"/>
      <c r="D293" s="221" t="s">
        <v>146</v>
      </c>
      <c r="E293" s="38"/>
      <c r="F293" s="222" t="s">
        <v>359</v>
      </c>
      <c r="G293" s="38"/>
      <c r="H293" s="38"/>
      <c r="I293" s="223"/>
      <c r="J293" s="38"/>
      <c r="K293" s="38"/>
      <c r="L293" s="41"/>
      <c r="M293" s="224"/>
      <c r="N293" s="225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146</v>
      </c>
      <c r="AU293" s="19" t="s">
        <v>84</v>
      </c>
    </row>
    <row r="294" spans="1:65" s="14" customFormat="1" ht="11.25">
      <c r="B294" s="199"/>
      <c r="C294" s="200"/>
      <c r="D294" s="190" t="s">
        <v>137</v>
      </c>
      <c r="E294" s="201" t="s">
        <v>19</v>
      </c>
      <c r="F294" s="202" t="s">
        <v>360</v>
      </c>
      <c r="G294" s="200"/>
      <c r="H294" s="203">
        <v>971.01499999999999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137</v>
      </c>
      <c r="AU294" s="209" t="s">
        <v>84</v>
      </c>
      <c r="AV294" s="14" t="s">
        <v>84</v>
      </c>
      <c r="AW294" s="14" t="s">
        <v>36</v>
      </c>
      <c r="AX294" s="14" t="s">
        <v>74</v>
      </c>
      <c r="AY294" s="209" t="s">
        <v>129</v>
      </c>
    </row>
    <row r="295" spans="1:65" s="14" customFormat="1" ht="11.25">
      <c r="B295" s="199"/>
      <c r="C295" s="200"/>
      <c r="D295" s="190" t="s">
        <v>137</v>
      </c>
      <c r="E295" s="201" t="s">
        <v>19</v>
      </c>
      <c r="F295" s="202" t="s">
        <v>361</v>
      </c>
      <c r="G295" s="200"/>
      <c r="H295" s="203">
        <v>-878.92700000000002</v>
      </c>
      <c r="I295" s="204"/>
      <c r="J295" s="200"/>
      <c r="K295" s="200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137</v>
      </c>
      <c r="AU295" s="209" t="s">
        <v>84</v>
      </c>
      <c r="AV295" s="14" t="s">
        <v>84</v>
      </c>
      <c r="AW295" s="14" t="s">
        <v>36</v>
      </c>
      <c r="AX295" s="14" t="s">
        <v>74</v>
      </c>
      <c r="AY295" s="209" t="s">
        <v>129</v>
      </c>
    </row>
    <row r="296" spans="1:65" s="15" customFormat="1" ht="11.25">
      <c r="B296" s="210"/>
      <c r="C296" s="211"/>
      <c r="D296" s="190" t="s">
        <v>137</v>
      </c>
      <c r="E296" s="212" t="s">
        <v>19</v>
      </c>
      <c r="F296" s="213" t="s">
        <v>140</v>
      </c>
      <c r="G296" s="211"/>
      <c r="H296" s="214">
        <v>92.087999999999994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137</v>
      </c>
      <c r="AU296" s="220" t="s">
        <v>84</v>
      </c>
      <c r="AV296" s="15" t="s">
        <v>135</v>
      </c>
      <c r="AW296" s="15" t="s">
        <v>36</v>
      </c>
      <c r="AX296" s="15" t="s">
        <v>82</v>
      </c>
      <c r="AY296" s="220" t="s">
        <v>129</v>
      </c>
    </row>
    <row r="297" spans="1:65" s="2" customFormat="1" ht="24.2" customHeight="1">
      <c r="A297" s="36"/>
      <c r="B297" s="37"/>
      <c r="C297" s="175" t="s">
        <v>362</v>
      </c>
      <c r="D297" s="175" t="s">
        <v>131</v>
      </c>
      <c r="E297" s="176" t="s">
        <v>363</v>
      </c>
      <c r="F297" s="177" t="s">
        <v>364</v>
      </c>
      <c r="G297" s="178" t="s">
        <v>198</v>
      </c>
      <c r="H297" s="179">
        <v>126.449</v>
      </c>
      <c r="I297" s="180"/>
      <c r="J297" s="181">
        <f>ROUND(I297*H297,2)</f>
        <v>0</v>
      </c>
      <c r="K297" s="177" t="s">
        <v>144</v>
      </c>
      <c r="L297" s="41"/>
      <c r="M297" s="182" t="s">
        <v>19</v>
      </c>
      <c r="N297" s="183" t="s">
        <v>45</v>
      </c>
      <c r="O297" s="66"/>
      <c r="P297" s="184">
        <f>O297*H297</f>
        <v>0</v>
      </c>
      <c r="Q297" s="184">
        <v>0</v>
      </c>
      <c r="R297" s="184">
        <f>Q297*H297</f>
        <v>0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135</v>
      </c>
      <c r="AT297" s="186" t="s">
        <v>131</v>
      </c>
      <c r="AU297" s="186" t="s">
        <v>84</v>
      </c>
      <c r="AY297" s="19" t="s">
        <v>129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82</v>
      </c>
      <c r="BK297" s="187">
        <f>ROUND(I297*H297,2)</f>
        <v>0</v>
      </c>
      <c r="BL297" s="19" t="s">
        <v>135</v>
      </c>
      <c r="BM297" s="186" t="s">
        <v>365</v>
      </c>
    </row>
    <row r="298" spans="1:65" s="2" customFormat="1" ht="11.25">
      <c r="A298" s="36"/>
      <c r="B298" s="37"/>
      <c r="C298" s="38"/>
      <c r="D298" s="221" t="s">
        <v>146</v>
      </c>
      <c r="E298" s="38"/>
      <c r="F298" s="222" t="s">
        <v>366</v>
      </c>
      <c r="G298" s="38"/>
      <c r="H298" s="38"/>
      <c r="I298" s="223"/>
      <c r="J298" s="38"/>
      <c r="K298" s="38"/>
      <c r="L298" s="41"/>
      <c r="M298" s="224"/>
      <c r="N298" s="225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146</v>
      </c>
      <c r="AU298" s="19" t="s">
        <v>84</v>
      </c>
    </row>
    <row r="299" spans="1:65" s="14" customFormat="1" ht="11.25">
      <c r="B299" s="199"/>
      <c r="C299" s="200"/>
      <c r="D299" s="190" t="s">
        <v>137</v>
      </c>
      <c r="E299" s="201" t="s">
        <v>19</v>
      </c>
      <c r="F299" s="202" t="s">
        <v>367</v>
      </c>
      <c r="G299" s="200"/>
      <c r="H299" s="203">
        <v>126.449</v>
      </c>
      <c r="I299" s="204"/>
      <c r="J299" s="200"/>
      <c r="K299" s="200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137</v>
      </c>
      <c r="AU299" s="209" t="s">
        <v>84</v>
      </c>
      <c r="AV299" s="14" t="s">
        <v>84</v>
      </c>
      <c r="AW299" s="14" t="s">
        <v>36</v>
      </c>
      <c r="AX299" s="14" t="s">
        <v>74</v>
      </c>
      <c r="AY299" s="209" t="s">
        <v>129</v>
      </c>
    </row>
    <row r="300" spans="1:65" s="15" customFormat="1" ht="11.25">
      <c r="B300" s="210"/>
      <c r="C300" s="211"/>
      <c r="D300" s="190" t="s">
        <v>137</v>
      </c>
      <c r="E300" s="212" t="s">
        <v>19</v>
      </c>
      <c r="F300" s="213" t="s">
        <v>140</v>
      </c>
      <c r="G300" s="211"/>
      <c r="H300" s="214">
        <v>126.449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137</v>
      </c>
      <c r="AU300" s="220" t="s">
        <v>84</v>
      </c>
      <c r="AV300" s="15" t="s">
        <v>135</v>
      </c>
      <c r="AW300" s="15" t="s">
        <v>36</v>
      </c>
      <c r="AX300" s="15" t="s">
        <v>82</v>
      </c>
      <c r="AY300" s="220" t="s">
        <v>129</v>
      </c>
    </row>
    <row r="301" spans="1:65" s="2" customFormat="1" ht="24.2" customHeight="1">
      <c r="A301" s="36"/>
      <c r="B301" s="37"/>
      <c r="C301" s="175" t="s">
        <v>368</v>
      </c>
      <c r="D301" s="175" t="s">
        <v>131</v>
      </c>
      <c r="E301" s="176" t="s">
        <v>369</v>
      </c>
      <c r="F301" s="177" t="s">
        <v>370</v>
      </c>
      <c r="G301" s="178" t="s">
        <v>198</v>
      </c>
      <c r="H301" s="179">
        <v>748.37400000000002</v>
      </c>
      <c r="I301" s="180"/>
      <c r="J301" s="181">
        <f>ROUND(I301*H301,2)</f>
        <v>0</v>
      </c>
      <c r="K301" s="177" t="s">
        <v>144</v>
      </c>
      <c r="L301" s="41"/>
      <c r="M301" s="182" t="s">
        <v>19</v>
      </c>
      <c r="N301" s="183" t="s">
        <v>45</v>
      </c>
      <c r="O301" s="66"/>
      <c r="P301" s="184">
        <f>O301*H301</f>
        <v>0</v>
      </c>
      <c r="Q301" s="184">
        <v>0</v>
      </c>
      <c r="R301" s="184">
        <f>Q301*H301</f>
        <v>0</v>
      </c>
      <c r="S301" s="184">
        <v>0</v>
      </c>
      <c r="T301" s="18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135</v>
      </c>
      <c r="AT301" s="186" t="s">
        <v>131</v>
      </c>
      <c r="AU301" s="186" t="s">
        <v>84</v>
      </c>
      <c r="AY301" s="19" t="s">
        <v>129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82</v>
      </c>
      <c r="BK301" s="187">
        <f>ROUND(I301*H301,2)</f>
        <v>0</v>
      </c>
      <c r="BL301" s="19" t="s">
        <v>135</v>
      </c>
      <c r="BM301" s="186" t="s">
        <v>371</v>
      </c>
    </row>
    <row r="302" spans="1:65" s="2" customFormat="1" ht="11.25">
      <c r="A302" s="36"/>
      <c r="B302" s="37"/>
      <c r="C302" s="38"/>
      <c r="D302" s="221" t="s">
        <v>146</v>
      </c>
      <c r="E302" s="38"/>
      <c r="F302" s="222" t="s">
        <v>372</v>
      </c>
      <c r="G302" s="38"/>
      <c r="H302" s="38"/>
      <c r="I302" s="223"/>
      <c r="J302" s="38"/>
      <c r="K302" s="38"/>
      <c r="L302" s="41"/>
      <c r="M302" s="224"/>
      <c r="N302" s="225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146</v>
      </c>
      <c r="AU302" s="19" t="s">
        <v>84</v>
      </c>
    </row>
    <row r="303" spans="1:65" s="14" customFormat="1" ht="11.25">
      <c r="B303" s="199"/>
      <c r="C303" s="200"/>
      <c r="D303" s="190" t="s">
        <v>137</v>
      </c>
      <c r="E303" s="201" t="s">
        <v>19</v>
      </c>
      <c r="F303" s="202" t="s">
        <v>373</v>
      </c>
      <c r="G303" s="200"/>
      <c r="H303" s="203">
        <v>748.37400000000002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137</v>
      </c>
      <c r="AU303" s="209" t="s">
        <v>84</v>
      </c>
      <c r="AV303" s="14" t="s">
        <v>84</v>
      </c>
      <c r="AW303" s="14" t="s">
        <v>36</v>
      </c>
      <c r="AX303" s="14" t="s">
        <v>74</v>
      </c>
      <c r="AY303" s="209" t="s">
        <v>129</v>
      </c>
    </row>
    <row r="304" spans="1:65" s="15" customFormat="1" ht="11.25">
      <c r="B304" s="210"/>
      <c r="C304" s="211"/>
      <c r="D304" s="190" t="s">
        <v>137</v>
      </c>
      <c r="E304" s="212" t="s">
        <v>19</v>
      </c>
      <c r="F304" s="213" t="s">
        <v>140</v>
      </c>
      <c r="G304" s="211"/>
      <c r="H304" s="214">
        <v>748.37400000000002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137</v>
      </c>
      <c r="AU304" s="220" t="s">
        <v>84</v>
      </c>
      <c r="AV304" s="15" t="s">
        <v>135</v>
      </c>
      <c r="AW304" s="15" t="s">
        <v>36</v>
      </c>
      <c r="AX304" s="15" t="s">
        <v>82</v>
      </c>
      <c r="AY304" s="220" t="s">
        <v>129</v>
      </c>
    </row>
    <row r="305" spans="1:65" s="2" customFormat="1" ht="21.75" customHeight="1">
      <c r="A305" s="36"/>
      <c r="B305" s="37"/>
      <c r="C305" s="175" t="s">
        <v>374</v>
      </c>
      <c r="D305" s="175" t="s">
        <v>131</v>
      </c>
      <c r="E305" s="176" t="s">
        <v>375</v>
      </c>
      <c r="F305" s="177" t="s">
        <v>376</v>
      </c>
      <c r="G305" s="178" t="s">
        <v>198</v>
      </c>
      <c r="H305" s="179">
        <v>971.01499999999999</v>
      </c>
      <c r="I305" s="180"/>
      <c r="J305" s="181">
        <f>ROUND(I305*H305,2)</f>
        <v>0</v>
      </c>
      <c r="K305" s="177" t="s">
        <v>144</v>
      </c>
      <c r="L305" s="41"/>
      <c r="M305" s="182" t="s">
        <v>19</v>
      </c>
      <c r="N305" s="183" t="s">
        <v>45</v>
      </c>
      <c r="O305" s="66"/>
      <c r="P305" s="184">
        <f>O305*H305</f>
        <v>0</v>
      </c>
      <c r="Q305" s="184">
        <v>0</v>
      </c>
      <c r="R305" s="184">
        <f>Q305*H305</f>
        <v>0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135</v>
      </c>
      <c r="AT305" s="186" t="s">
        <v>131</v>
      </c>
      <c r="AU305" s="186" t="s">
        <v>84</v>
      </c>
      <c r="AY305" s="19" t="s">
        <v>129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82</v>
      </c>
      <c r="BK305" s="187">
        <f>ROUND(I305*H305,2)</f>
        <v>0</v>
      </c>
      <c r="BL305" s="19" t="s">
        <v>135</v>
      </c>
      <c r="BM305" s="186" t="s">
        <v>377</v>
      </c>
    </row>
    <row r="306" spans="1:65" s="2" customFormat="1" ht="11.25">
      <c r="A306" s="36"/>
      <c r="B306" s="37"/>
      <c r="C306" s="38"/>
      <c r="D306" s="221" t="s">
        <v>146</v>
      </c>
      <c r="E306" s="38"/>
      <c r="F306" s="222" t="s">
        <v>378</v>
      </c>
      <c r="G306" s="38"/>
      <c r="H306" s="38"/>
      <c r="I306" s="223"/>
      <c r="J306" s="38"/>
      <c r="K306" s="38"/>
      <c r="L306" s="41"/>
      <c r="M306" s="224"/>
      <c r="N306" s="225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146</v>
      </c>
      <c r="AU306" s="19" t="s">
        <v>84</v>
      </c>
    </row>
    <row r="307" spans="1:65" s="2" customFormat="1" ht="24.2" customHeight="1">
      <c r="A307" s="36"/>
      <c r="B307" s="37"/>
      <c r="C307" s="175" t="s">
        <v>379</v>
      </c>
      <c r="D307" s="175" t="s">
        <v>131</v>
      </c>
      <c r="E307" s="176" t="s">
        <v>380</v>
      </c>
      <c r="F307" s="177" t="s">
        <v>381</v>
      </c>
      <c r="G307" s="178" t="s">
        <v>198</v>
      </c>
      <c r="H307" s="179">
        <v>8739.1350000000002</v>
      </c>
      <c r="I307" s="180"/>
      <c r="J307" s="181">
        <f>ROUND(I307*H307,2)</f>
        <v>0</v>
      </c>
      <c r="K307" s="177" t="s">
        <v>144</v>
      </c>
      <c r="L307" s="41"/>
      <c r="M307" s="182" t="s">
        <v>19</v>
      </c>
      <c r="N307" s="183" t="s">
        <v>45</v>
      </c>
      <c r="O307" s="66"/>
      <c r="P307" s="184">
        <f>O307*H307</f>
        <v>0</v>
      </c>
      <c r="Q307" s="184">
        <v>0</v>
      </c>
      <c r="R307" s="184">
        <f>Q307*H307</f>
        <v>0</v>
      </c>
      <c r="S307" s="184">
        <v>0</v>
      </c>
      <c r="T307" s="18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135</v>
      </c>
      <c r="AT307" s="186" t="s">
        <v>131</v>
      </c>
      <c r="AU307" s="186" t="s">
        <v>84</v>
      </c>
      <c r="AY307" s="19" t="s">
        <v>129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82</v>
      </c>
      <c r="BK307" s="187">
        <f>ROUND(I307*H307,2)</f>
        <v>0</v>
      </c>
      <c r="BL307" s="19" t="s">
        <v>135</v>
      </c>
      <c r="BM307" s="186" t="s">
        <v>382</v>
      </c>
    </row>
    <row r="308" spans="1:65" s="2" customFormat="1" ht="11.25">
      <c r="A308" s="36"/>
      <c r="B308" s="37"/>
      <c r="C308" s="38"/>
      <c r="D308" s="221" t="s">
        <v>146</v>
      </c>
      <c r="E308" s="38"/>
      <c r="F308" s="222" t="s">
        <v>383</v>
      </c>
      <c r="G308" s="38"/>
      <c r="H308" s="38"/>
      <c r="I308" s="223"/>
      <c r="J308" s="38"/>
      <c r="K308" s="38"/>
      <c r="L308" s="41"/>
      <c r="M308" s="224"/>
      <c r="N308" s="225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146</v>
      </c>
      <c r="AU308" s="19" t="s">
        <v>84</v>
      </c>
    </row>
    <row r="309" spans="1:65" s="14" customFormat="1" ht="11.25">
      <c r="B309" s="199"/>
      <c r="C309" s="200"/>
      <c r="D309" s="190" t="s">
        <v>137</v>
      </c>
      <c r="E309" s="200"/>
      <c r="F309" s="202" t="s">
        <v>384</v>
      </c>
      <c r="G309" s="200"/>
      <c r="H309" s="203">
        <v>8739.1350000000002</v>
      </c>
      <c r="I309" s="204"/>
      <c r="J309" s="200"/>
      <c r="K309" s="200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137</v>
      </c>
      <c r="AU309" s="209" t="s">
        <v>84</v>
      </c>
      <c r="AV309" s="14" t="s">
        <v>84</v>
      </c>
      <c r="AW309" s="14" t="s">
        <v>4</v>
      </c>
      <c r="AX309" s="14" t="s">
        <v>82</v>
      </c>
      <c r="AY309" s="209" t="s">
        <v>129</v>
      </c>
    </row>
    <row r="310" spans="1:65" s="2" customFormat="1" ht="24.2" customHeight="1">
      <c r="A310" s="36"/>
      <c r="B310" s="37"/>
      <c r="C310" s="175" t="s">
        <v>385</v>
      </c>
      <c r="D310" s="175" t="s">
        <v>131</v>
      </c>
      <c r="E310" s="176" t="s">
        <v>386</v>
      </c>
      <c r="F310" s="177" t="s">
        <v>387</v>
      </c>
      <c r="G310" s="178" t="s">
        <v>198</v>
      </c>
      <c r="H310" s="179">
        <v>971.01499999999999</v>
      </c>
      <c r="I310" s="180"/>
      <c r="J310" s="181">
        <f>ROUND(I310*H310,2)</f>
        <v>0</v>
      </c>
      <c r="K310" s="177" t="s">
        <v>144</v>
      </c>
      <c r="L310" s="41"/>
      <c r="M310" s="182" t="s">
        <v>19</v>
      </c>
      <c r="N310" s="183" t="s">
        <v>45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135</v>
      </c>
      <c r="AT310" s="186" t="s">
        <v>131</v>
      </c>
      <c r="AU310" s="186" t="s">
        <v>84</v>
      </c>
      <c r="AY310" s="19" t="s">
        <v>129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82</v>
      </c>
      <c r="BK310" s="187">
        <f>ROUND(I310*H310,2)</f>
        <v>0</v>
      </c>
      <c r="BL310" s="19" t="s">
        <v>135</v>
      </c>
      <c r="BM310" s="186" t="s">
        <v>388</v>
      </c>
    </row>
    <row r="311" spans="1:65" s="2" customFormat="1" ht="11.25">
      <c r="A311" s="36"/>
      <c r="B311" s="37"/>
      <c r="C311" s="38"/>
      <c r="D311" s="221" t="s">
        <v>146</v>
      </c>
      <c r="E311" s="38"/>
      <c r="F311" s="222" t="s">
        <v>389</v>
      </c>
      <c r="G311" s="38"/>
      <c r="H311" s="38"/>
      <c r="I311" s="223"/>
      <c r="J311" s="38"/>
      <c r="K311" s="38"/>
      <c r="L311" s="41"/>
      <c r="M311" s="224"/>
      <c r="N311" s="225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146</v>
      </c>
      <c r="AU311" s="19" t="s">
        <v>84</v>
      </c>
    </row>
    <row r="312" spans="1:65" s="12" customFormat="1" ht="22.9" customHeight="1">
      <c r="B312" s="159"/>
      <c r="C312" s="160"/>
      <c r="D312" s="161" t="s">
        <v>73</v>
      </c>
      <c r="E312" s="173" t="s">
        <v>390</v>
      </c>
      <c r="F312" s="173" t="s">
        <v>391</v>
      </c>
      <c r="G312" s="160"/>
      <c r="H312" s="160"/>
      <c r="I312" s="163"/>
      <c r="J312" s="174">
        <f>BK312</f>
        <v>0</v>
      </c>
      <c r="K312" s="160"/>
      <c r="L312" s="165"/>
      <c r="M312" s="166"/>
      <c r="N312" s="167"/>
      <c r="O312" s="167"/>
      <c r="P312" s="168">
        <f>SUM(P313:P316)</f>
        <v>0</v>
      </c>
      <c r="Q312" s="167"/>
      <c r="R312" s="168">
        <f>SUM(R313:R316)</f>
        <v>0</v>
      </c>
      <c r="S312" s="167"/>
      <c r="T312" s="169">
        <f>SUM(T313:T316)</f>
        <v>0</v>
      </c>
      <c r="AR312" s="170" t="s">
        <v>82</v>
      </c>
      <c r="AT312" s="171" t="s">
        <v>73</v>
      </c>
      <c r="AU312" s="171" t="s">
        <v>82</v>
      </c>
      <c r="AY312" s="170" t="s">
        <v>129</v>
      </c>
      <c r="BK312" s="172">
        <f>SUM(BK313:BK316)</f>
        <v>0</v>
      </c>
    </row>
    <row r="313" spans="1:65" s="2" customFormat="1" ht="16.5" customHeight="1">
      <c r="A313" s="36"/>
      <c r="B313" s="37"/>
      <c r="C313" s="175" t="s">
        <v>392</v>
      </c>
      <c r="D313" s="175" t="s">
        <v>131</v>
      </c>
      <c r="E313" s="176" t="s">
        <v>393</v>
      </c>
      <c r="F313" s="177" t="s">
        <v>394</v>
      </c>
      <c r="G313" s="178" t="s">
        <v>198</v>
      </c>
      <c r="H313" s="179">
        <v>112.398</v>
      </c>
      <c r="I313" s="180"/>
      <c r="J313" s="181">
        <f>ROUND(I313*H313,2)</f>
        <v>0</v>
      </c>
      <c r="K313" s="177" t="s">
        <v>144</v>
      </c>
      <c r="L313" s="41"/>
      <c r="M313" s="182" t="s">
        <v>19</v>
      </c>
      <c r="N313" s="183" t="s">
        <v>45</v>
      </c>
      <c r="O313" s="66"/>
      <c r="P313" s="184">
        <f>O313*H313</f>
        <v>0</v>
      </c>
      <c r="Q313" s="184">
        <v>0</v>
      </c>
      <c r="R313" s="184">
        <f>Q313*H313</f>
        <v>0</v>
      </c>
      <c r="S313" s="184">
        <v>0</v>
      </c>
      <c r="T313" s="18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135</v>
      </c>
      <c r="AT313" s="186" t="s">
        <v>131</v>
      </c>
      <c r="AU313" s="186" t="s">
        <v>84</v>
      </c>
      <c r="AY313" s="19" t="s">
        <v>129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82</v>
      </c>
      <c r="BK313" s="187">
        <f>ROUND(I313*H313,2)</f>
        <v>0</v>
      </c>
      <c r="BL313" s="19" t="s">
        <v>135</v>
      </c>
      <c r="BM313" s="186" t="s">
        <v>395</v>
      </c>
    </row>
    <row r="314" spans="1:65" s="2" customFormat="1" ht="11.25">
      <c r="A314" s="36"/>
      <c r="B314" s="37"/>
      <c r="C314" s="38"/>
      <c r="D314" s="221" t="s">
        <v>146</v>
      </c>
      <c r="E314" s="38"/>
      <c r="F314" s="222" t="s">
        <v>396</v>
      </c>
      <c r="G314" s="38"/>
      <c r="H314" s="38"/>
      <c r="I314" s="223"/>
      <c r="J314" s="38"/>
      <c r="K314" s="38"/>
      <c r="L314" s="41"/>
      <c r="M314" s="224"/>
      <c r="N314" s="225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146</v>
      </c>
      <c r="AU314" s="19" t="s">
        <v>84</v>
      </c>
    </row>
    <row r="315" spans="1:65" s="2" customFormat="1" ht="24.2" customHeight="1">
      <c r="A315" s="36"/>
      <c r="B315" s="37"/>
      <c r="C315" s="175" t="s">
        <v>397</v>
      </c>
      <c r="D315" s="175" t="s">
        <v>131</v>
      </c>
      <c r="E315" s="176" t="s">
        <v>398</v>
      </c>
      <c r="F315" s="177" t="s">
        <v>399</v>
      </c>
      <c r="G315" s="178" t="s">
        <v>198</v>
      </c>
      <c r="H315" s="179">
        <v>112.398</v>
      </c>
      <c r="I315" s="180"/>
      <c r="J315" s="181">
        <f>ROUND(I315*H315,2)</f>
        <v>0</v>
      </c>
      <c r="K315" s="177" t="s">
        <v>144</v>
      </c>
      <c r="L315" s="41"/>
      <c r="M315" s="182" t="s">
        <v>19</v>
      </c>
      <c r="N315" s="183" t="s">
        <v>45</v>
      </c>
      <c r="O315" s="66"/>
      <c r="P315" s="184">
        <f>O315*H315</f>
        <v>0</v>
      </c>
      <c r="Q315" s="184">
        <v>0</v>
      </c>
      <c r="R315" s="184">
        <f>Q315*H315</f>
        <v>0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135</v>
      </c>
      <c r="AT315" s="186" t="s">
        <v>131</v>
      </c>
      <c r="AU315" s="186" t="s">
        <v>84</v>
      </c>
      <c r="AY315" s="19" t="s">
        <v>129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82</v>
      </c>
      <c r="BK315" s="187">
        <f>ROUND(I315*H315,2)</f>
        <v>0</v>
      </c>
      <c r="BL315" s="19" t="s">
        <v>135</v>
      </c>
      <c r="BM315" s="186" t="s">
        <v>400</v>
      </c>
    </row>
    <row r="316" spans="1:65" s="2" customFormat="1" ht="11.25">
      <c r="A316" s="36"/>
      <c r="B316" s="37"/>
      <c r="C316" s="38"/>
      <c r="D316" s="221" t="s">
        <v>146</v>
      </c>
      <c r="E316" s="38"/>
      <c r="F316" s="222" t="s">
        <v>401</v>
      </c>
      <c r="G316" s="38"/>
      <c r="H316" s="38"/>
      <c r="I316" s="223"/>
      <c r="J316" s="38"/>
      <c r="K316" s="38"/>
      <c r="L316" s="41"/>
      <c r="M316" s="224"/>
      <c r="N316" s="225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146</v>
      </c>
      <c r="AU316" s="19" t="s">
        <v>84</v>
      </c>
    </row>
    <row r="317" spans="1:65" s="12" customFormat="1" ht="25.9" customHeight="1">
      <c r="B317" s="159"/>
      <c r="C317" s="160"/>
      <c r="D317" s="161" t="s">
        <v>73</v>
      </c>
      <c r="E317" s="162" t="s">
        <v>402</v>
      </c>
      <c r="F317" s="162" t="s">
        <v>403</v>
      </c>
      <c r="G317" s="160"/>
      <c r="H317" s="160"/>
      <c r="I317" s="163"/>
      <c r="J317" s="164">
        <f>BK317</f>
        <v>0</v>
      </c>
      <c r="K317" s="160"/>
      <c r="L317" s="165"/>
      <c r="M317" s="166"/>
      <c r="N317" s="167"/>
      <c r="O317" s="167"/>
      <c r="P317" s="168">
        <f>P318</f>
        <v>0</v>
      </c>
      <c r="Q317" s="167"/>
      <c r="R317" s="168">
        <f>R318</f>
        <v>2.836789E-2</v>
      </c>
      <c r="S317" s="167"/>
      <c r="T317" s="169">
        <f>T318</f>
        <v>0</v>
      </c>
      <c r="AR317" s="170" t="s">
        <v>84</v>
      </c>
      <c r="AT317" s="171" t="s">
        <v>73</v>
      </c>
      <c r="AU317" s="171" t="s">
        <v>74</v>
      </c>
      <c r="AY317" s="170" t="s">
        <v>129</v>
      </c>
      <c r="BK317" s="172">
        <f>BK318</f>
        <v>0</v>
      </c>
    </row>
    <row r="318" spans="1:65" s="12" customFormat="1" ht="22.9" customHeight="1">
      <c r="B318" s="159"/>
      <c r="C318" s="160"/>
      <c r="D318" s="161" t="s">
        <v>73</v>
      </c>
      <c r="E318" s="173" t="s">
        <v>404</v>
      </c>
      <c r="F318" s="173" t="s">
        <v>405</v>
      </c>
      <c r="G318" s="160"/>
      <c r="H318" s="160"/>
      <c r="I318" s="163"/>
      <c r="J318" s="174">
        <f>BK318</f>
        <v>0</v>
      </c>
      <c r="K318" s="160"/>
      <c r="L318" s="165"/>
      <c r="M318" s="166"/>
      <c r="N318" s="167"/>
      <c r="O318" s="167"/>
      <c r="P318" s="168">
        <f>SUM(P319:P345)</f>
        <v>0</v>
      </c>
      <c r="Q318" s="167"/>
      <c r="R318" s="168">
        <f>SUM(R319:R345)</f>
        <v>2.836789E-2</v>
      </c>
      <c r="S318" s="167"/>
      <c r="T318" s="169">
        <f>SUM(T319:T345)</f>
        <v>0</v>
      </c>
      <c r="AR318" s="170" t="s">
        <v>84</v>
      </c>
      <c r="AT318" s="171" t="s">
        <v>73</v>
      </c>
      <c r="AU318" s="171" t="s">
        <v>82</v>
      </c>
      <c r="AY318" s="170" t="s">
        <v>129</v>
      </c>
      <c r="BK318" s="172">
        <f>SUM(BK319:BK345)</f>
        <v>0</v>
      </c>
    </row>
    <row r="319" spans="1:65" s="2" customFormat="1" ht="21.75" customHeight="1">
      <c r="A319" s="36"/>
      <c r="B319" s="37"/>
      <c r="C319" s="175" t="s">
        <v>406</v>
      </c>
      <c r="D319" s="175" t="s">
        <v>131</v>
      </c>
      <c r="E319" s="176" t="s">
        <v>407</v>
      </c>
      <c r="F319" s="177" t="s">
        <v>408</v>
      </c>
      <c r="G319" s="178" t="s">
        <v>134</v>
      </c>
      <c r="H319" s="179">
        <v>37.429000000000002</v>
      </c>
      <c r="I319" s="180"/>
      <c r="J319" s="181">
        <f>ROUND(I319*H319,2)</f>
        <v>0</v>
      </c>
      <c r="K319" s="177" t="s">
        <v>144</v>
      </c>
      <c r="L319" s="41"/>
      <c r="M319" s="182" t="s">
        <v>19</v>
      </c>
      <c r="N319" s="183" t="s">
        <v>45</v>
      </c>
      <c r="O319" s="66"/>
      <c r="P319" s="184">
        <f>O319*H319</f>
        <v>0</v>
      </c>
      <c r="Q319" s="184">
        <v>6.9999999999999994E-5</v>
      </c>
      <c r="R319" s="184">
        <f>Q319*H319</f>
        <v>2.6200299999999998E-3</v>
      </c>
      <c r="S319" s="184">
        <v>0</v>
      </c>
      <c r="T319" s="18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236</v>
      </c>
      <c r="AT319" s="186" t="s">
        <v>131</v>
      </c>
      <c r="AU319" s="186" t="s">
        <v>84</v>
      </c>
      <c r="AY319" s="19" t="s">
        <v>129</v>
      </c>
      <c r="BE319" s="187">
        <f>IF(N319="základní",J319,0)</f>
        <v>0</v>
      </c>
      <c r="BF319" s="187">
        <f>IF(N319="snížená",J319,0)</f>
        <v>0</v>
      </c>
      <c r="BG319" s="187">
        <f>IF(N319="zákl. přenesená",J319,0)</f>
        <v>0</v>
      </c>
      <c r="BH319" s="187">
        <f>IF(N319="sníž. přenesená",J319,0)</f>
        <v>0</v>
      </c>
      <c r="BI319" s="187">
        <f>IF(N319="nulová",J319,0)</f>
        <v>0</v>
      </c>
      <c r="BJ319" s="19" t="s">
        <v>82</v>
      </c>
      <c r="BK319" s="187">
        <f>ROUND(I319*H319,2)</f>
        <v>0</v>
      </c>
      <c r="BL319" s="19" t="s">
        <v>236</v>
      </c>
      <c r="BM319" s="186" t="s">
        <v>409</v>
      </c>
    </row>
    <row r="320" spans="1:65" s="2" customFormat="1" ht="11.25">
      <c r="A320" s="36"/>
      <c r="B320" s="37"/>
      <c r="C320" s="38"/>
      <c r="D320" s="221" t="s">
        <v>146</v>
      </c>
      <c r="E320" s="38"/>
      <c r="F320" s="222" t="s">
        <v>410</v>
      </c>
      <c r="G320" s="38"/>
      <c r="H320" s="38"/>
      <c r="I320" s="223"/>
      <c r="J320" s="38"/>
      <c r="K320" s="38"/>
      <c r="L320" s="41"/>
      <c r="M320" s="224"/>
      <c r="N320" s="225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146</v>
      </c>
      <c r="AU320" s="19" t="s">
        <v>84</v>
      </c>
    </row>
    <row r="321" spans="1:65" s="13" customFormat="1" ht="11.25">
      <c r="B321" s="188"/>
      <c r="C321" s="189"/>
      <c r="D321" s="190" t="s">
        <v>137</v>
      </c>
      <c r="E321" s="191" t="s">
        <v>19</v>
      </c>
      <c r="F321" s="192" t="s">
        <v>411</v>
      </c>
      <c r="G321" s="189"/>
      <c r="H321" s="191" t="s">
        <v>19</v>
      </c>
      <c r="I321" s="193"/>
      <c r="J321" s="189"/>
      <c r="K321" s="189"/>
      <c r="L321" s="194"/>
      <c r="M321" s="195"/>
      <c r="N321" s="196"/>
      <c r="O321" s="196"/>
      <c r="P321" s="196"/>
      <c r="Q321" s="196"/>
      <c r="R321" s="196"/>
      <c r="S321" s="196"/>
      <c r="T321" s="197"/>
      <c r="AT321" s="198" t="s">
        <v>137</v>
      </c>
      <c r="AU321" s="198" t="s">
        <v>84</v>
      </c>
      <c r="AV321" s="13" t="s">
        <v>82</v>
      </c>
      <c r="AW321" s="13" t="s">
        <v>36</v>
      </c>
      <c r="AX321" s="13" t="s">
        <v>74</v>
      </c>
      <c r="AY321" s="198" t="s">
        <v>129</v>
      </c>
    </row>
    <row r="322" spans="1:65" s="14" customFormat="1" ht="11.25">
      <c r="B322" s="199"/>
      <c r="C322" s="200"/>
      <c r="D322" s="190" t="s">
        <v>137</v>
      </c>
      <c r="E322" s="201" t="s">
        <v>19</v>
      </c>
      <c r="F322" s="202" t="s">
        <v>412</v>
      </c>
      <c r="G322" s="200"/>
      <c r="H322" s="203">
        <v>37.429000000000002</v>
      </c>
      <c r="I322" s="204"/>
      <c r="J322" s="200"/>
      <c r="K322" s="200"/>
      <c r="L322" s="205"/>
      <c r="M322" s="206"/>
      <c r="N322" s="207"/>
      <c r="O322" s="207"/>
      <c r="P322" s="207"/>
      <c r="Q322" s="207"/>
      <c r="R322" s="207"/>
      <c r="S322" s="207"/>
      <c r="T322" s="208"/>
      <c r="AT322" s="209" t="s">
        <v>137</v>
      </c>
      <c r="AU322" s="209" t="s">
        <v>84</v>
      </c>
      <c r="AV322" s="14" t="s">
        <v>84</v>
      </c>
      <c r="AW322" s="14" t="s">
        <v>36</v>
      </c>
      <c r="AX322" s="14" t="s">
        <v>74</v>
      </c>
      <c r="AY322" s="209" t="s">
        <v>129</v>
      </c>
    </row>
    <row r="323" spans="1:65" s="15" customFormat="1" ht="11.25">
      <c r="B323" s="210"/>
      <c r="C323" s="211"/>
      <c r="D323" s="190" t="s">
        <v>137</v>
      </c>
      <c r="E323" s="212" t="s">
        <v>19</v>
      </c>
      <c r="F323" s="213" t="s">
        <v>140</v>
      </c>
      <c r="G323" s="211"/>
      <c r="H323" s="214">
        <v>37.429000000000002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137</v>
      </c>
      <c r="AU323" s="220" t="s">
        <v>84</v>
      </c>
      <c r="AV323" s="15" t="s">
        <v>135</v>
      </c>
      <c r="AW323" s="15" t="s">
        <v>36</v>
      </c>
      <c r="AX323" s="15" t="s">
        <v>82</v>
      </c>
      <c r="AY323" s="220" t="s">
        <v>129</v>
      </c>
    </row>
    <row r="324" spans="1:65" s="2" customFormat="1" ht="24.2" customHeight="1">
      <c r="A324" s="36"/>
      <c r="B324" s="37"/>
      <c r="C324" s="175" t="s">
        <v>413</v>
      </c>
      <c r="D324" s="175" t="s">
        <v>131</v>
      </c>
      <c r="E324" s="176" t="s">
        <v>414</v>
      </c>
      <c r="F324" s="177" t="s">
        <v>415</v>
      </c>
      <c r="G324" s="178" t="s">
        <v>134</v>
      </c>
      <c r="H324" s="179">
        <v>47.192999999999998</v>
      </c>
      <c r="I324" s="180"/>
      <c r="J324" s="181">
        <f>ROUND(I324*H324,2)</f>
        <v>0</v>
      </c>
      <c r="K324" s="177" t="s">
        <v>144</v>
      </c>
      <c r="L324" s="41"/>
      <c r="M324" s="182" t="s">
        <v>19</v>
      </c>
      <c r="N324" s="183" t="s">
        <v>45</v>
      </c>
      <c r="O324" s="66"/>
      <c r="P324" s="184">
        <f>O324*H324</f>
        <v>0</v>
      </c>
      <c r="Q324" s="184">
        <v>8.0000000000000007E-5</v>
      </c>
      <c r="R324" s="184">
        <f>Q324*H324</f>
        <v>3.7754400000000001E-3</v>
      </c>
      <c r="S324" s="184">
        <v>0</v>
      </c>
      <c r="T324" s="18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236</v>
      </c>
      <c r="AT324" s="186" t="s">
        <v>131</v>
      </c>
      <c r="AU324" s="186" t="s">
        <v>84</v>
      </c>
      <c r="AY324" s="19" t="s">
        <v>129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82</v>
      </c>
      <c r="BK324" s="187">
        <f>ROUND(I324*H324,2)</f>
        <v>0</v>
      </c>
      <c r="BL324" s="19" t="s">
        <v>236</v>
      </c>
      <c r="BM324" s="186" t="s">
        <v>416</v>
      </c>
    </row>
    <row r="325" spans="1:65" s="2" customFormat="1" ht="11.25">
      <c r="A325" s="36"/>
      <c r="B325" s="37"/>
      <c r="C325" s="38"/>
      <c r="D325" s="221" t="s">
        <v>146</v>
      </c>
      <c r="E325" s="38"/>
      <c r="F325" s="222" t="s">
        <v>417</v>
      </c>
      <c r="G325" s="38"/>
      <c r="H325" s="38"/>
      <c r="I325" s="223"/>
      <c r="J325" s="38"/>
      <c r="K325" s="38"/>
      <c r="L325" s="41"/>
      <c r="M325" s="224"/>
      <c r="N325" s="225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146</v>
      </c>
      <c r="AU325" s="19" t="s">
        <v>84</v>
      </c>
    </row>
    <row r="326" spans="1:65" s="13" customFormat="1" ht="11.25">
      <c r="B326" s="188"/>
      <c r="C326" s="189"/>
      <c r="D326" s="190" t="s">
        <v>137</v>
      </c>
      <c r="E326" s="191" t="s">
        <v>19</v>
      </c>
      <c r="F326" s="192" t="s">
        <v>411</v>
      </c>
      <c r="G326" s="189"/>
      <c r="H326" s="191" t="s">
        <v>19</v>
      </c>
      <c r="I326" s="193"/>
      <c r="J326" s="189"/>
      <c r="K326" s="189"/>
      <c r="L326" s="194"/>
      <c r="M326" s="195"/>
      <c r="N326" s="196"/>
      <c r="O326" s="196"/>
      <c r="P326" s="196"/>
      <c r="Q326" s="196"/>
      <c r="R326" s="196"/>
      <c r="S326" s="196"/>
      <c r="T326" s="197"/>
      <c r="AT326" s="198" t="s">
        <v>137</v>
      </c>
      <c r="AU326" s="198" t="s">
        <v>84</v>
      </c>
      <c r="AV326" s="13" t="s">
        <v>82</v>
      </c>
      <c r="AW326" s="13" t="s">
        <v>36</v>
      </c>
      <c r="AX326" s="13" t="s">
        <v>74</v>
      </c>
      <c r="AY326" s="198" t="s">
        <v>129</v>
      </c>
    </row>
    <row r="327" spans="1:65" s="14" customFormat="1" ht="11.25">
      <c r="B327" s="199"/>
      <c r="C327" s="200"/>
      <c r="D327" s="190" t="s">
        <v>137</v>
      </c>
      <c r="E327" s="201" t="s">
        <v>19</v>
      </c>
      <c r="F327" s="202" t="s">
        <v>418</v>
      </c>
      <c r="G327" s="200"/>
      <c r="H327" s="203">
        <v>47.192999999999998</v>
      </c>
      <c r="I327" s="204"/>
      <c r="J327" s="200"/>
      <c r="K327" s="200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137</v>
      </c>
      <c r="AU327" s="209" t="s">
        <v>84</v>
      </c>
      <c r="AV327" s="14" t="s">
        <v>84</v>
      </c>
      <c r="AW327" s="14" t="s">
        <v>36</v>
      </c>
      <c r="AX327" s="14" t="s">
        <v>74</v>
      </c>
      <c r="AY327" s="209" t="s">
        <v>129</v>
      </c>
    </row>
    <row r="328" spans="1:65" s="15" customFormat="1" ht="11.25">
      <c r="B328" s="210"/>
      <c r="C328" s="211"/>
      <c r="D328" s="190" t="s">
        <v>137</v>
      </c>
      <c r="E328" s="212" t="s">
        <v>19</v>
      </c>
      <c r="F328" s="213" t="s">
        <v>140</v>
      </c>
      <c r="G328" s="211"/>
      <c r="H328" s="214">
        <v>47.192999999999998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137</v>
      </c>
      <c r="AU328" s="220" t="s">
        <v>84</v>
      </c>
      <c r="AV328" s="15" t="s">
        <v>135</v>
      </c>
      <c r="AW328" s="15" t="s">
        <v>36</v>
      </c>
      <c r="AX328" s="15" t="s">
        <v>82</v>
      </c>
      <c r="AY328" s="220" t="s">
        <v>129</v>
      </c>
    </row>
    <row r="329" spans="1:65" s="2" customFormat="1" ht="16.5" customHeight="1">
      <c r="A329" s="36"/>
      <c r="B329" s="37"/>
      <c r="C329" s="175" t="s">
        <v>419</v>
      </c>
      <c r="D329" s="175" t="s">
        <v>131</v>
      </c>
      <c r="E329" s="176" t="s">
        <v>420</v>
      </c>
      <c r="F329" s="177" t="s">
        <v>421</v>
      </c>
      <c r="G329" s="178" t="s">
        <v>134</v>
      </c>
      <c r="H329" s="179">
        <v>37.429000000000002</v>
      </c>
      <c r="I329" s="180"/>
      <c r="J329" s="181">
        <f>ROUND(I329*H329,2)</f>
        <v>0</v>
      </c>
      <c r="K329" s="177" t="s">
        <v>144</v>
      </c>
      <c r="L329" s="41"/>
      <c r="M329" s="182" t="s">
        <v>19</v>
      </c>
      <c r="N329" s="183" t="s">
        <v>45</v>
      </c>
      <c r="O329" s="66"/>
      <c r="P329" s="184">
        <f>O329*H329</f>
        <v>0</v>
      </c>
      <c r="Q329" s="184">
        <v>6.0000000000000002E-5</v>
      </c>
      <c r="R329" s="184">
        <f>Q329*H329</f>
        <v>2.24574E-3</v>
      </c>
      <c r="S329" s="184">
        <v>0</v>
      </c>
      <c r="T329" s="18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236</v>
      </c>
      <c r="AT329" s="186" t="s">
        <v>131</v>
      </c>
      <c r="AU329" s="186" t="s">
        <v>84</v>
      </c>
      <c r="AY329" s="19" t="s">
        <v>129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82</v>
      </c>
      <c r="BK329" s="187">
        <f>ROUND(I329*H329,2)</f>
        <v>0</v>
      </c>
      <c r="BL329" s="19" t="s">
        <v>236</v>
      </c>
      <c r="BM329" s="186" t="s">
        <v>422</v>
      </c>
    </row>
    <row r="330" spans="1:65" s="2" customFormat="1" ht="11.25">
      <c r="A330" s="36"/>
      <c r="B330" s="37"/>
      <c r="C330" s="38"/>
      <c r="D330" s="221" t="s">
        <v>146</v>
      </c>
      <c r="E330" s="38"/>
      <c r="F330" s="222" t="s">
        <v>423</v>
      </c>
      <c r="G330" s="38"/>
      <c r="H330" s="38"/>
      <c r="I330" s="223"/>
      <c r="J330" s="38"/>
      <c r="K330" s="38"/>
      <c r="L330" s="41"/>
      <c r="M330" s="224"/>
      <c r="N330" s="225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146</v>
      </c>
      <c r="AU330" s="19" t="s">
        <v>84</v>
      </c>
    </row>
    <row r="331" spans="1:65" s="13" customFormat="1" ht="11.25">
      <c r="B331" s="188"/>
      <c r="C331" s="189"/>
      <c r="D331" s="190" t="s">
        <v>137</v>
      </c>
      <c r="E331" s="191" t="s">
        <v>19</v>
      </c>
      <c r="F331" s="192" t="s">
        <v>411</v>
      </c>
      <c r="G331" s="189"/>
      <c r="H331" s="191" t="s">
        <v>19</v>
      </c>
      <c r="I331" s="193"/>
      <c r="J331" s="189"/>
      <c r="K331" s="189"/>
      <c r="L331" s="194"/>
      <c r="M331" s="195"/>
      <c r="N331" s="196"/>
      <c r="O331" s="196"/>
      <c r="P331" s="196"/>
      <c r="Q331" s="196"/>
      <c r="R331" s="196"/>
      <c r="S331" s="196"/>
      <c r="T331" s="197"/>
      <c r="AT331" s="198" t="s">
        <v>137</v>
      </c>
      <c r="AU331" s="198" t="s">
        <v>84</v>
      </c>
      <c r="AV331" s="13" t="s">
        <v>82</v>
      </c>
      <c r="AW331" s="13" t="s">
        <v>36</v>
      </c>
      <c r="AX331" s="13" t="s">
        <v>74</v>
      </c>
      <c r="AY331" s="198" t="s">
        <v>129</v>
      </c>
    </row>
    <row r="332" spans="1:65" s="14" customFormat="1" ht="11.25">
      <c r="B332" s="199"/>
      <c r="C332" s="200"/>
      <c r="D332" s="190" t="s">
        <v>137</v>
      </c>
      <c r="E332" s="201" t="s">
        <v>19</v>
      </c>
      <c r="F332" s="202" t="s">
        <v>412</v>
      </c>
      <c r="G332" s="200"/>
      <c r="H332" s="203">
        <v>37.429000000000002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137</v>
      </c>
      <c r="AU332" s="209" t="s">
        <v>84</v>
      </c>
      <c r="AV332" s="14" t="s">
        <v>84</v>
      </c>
      <c r="AW332" s="14" t="s">
        <v>36</v>
      </c>
      <c r="AX332" s="14" t="s">
        <v>74</v>
      </c>
      <c r="AY332" s="209" t="s">
        <v>129</v>
      </c>
    </row>
    <row r="333" spans="1:65" s="15" customFormat="1" ht="11.25">
      <c r="B333" s="210"/>
      <c r="C333" s="211"/>
      <c r="D333" s="190" t="s">
        <v>137</v>
      </c>
      <c r="E333" s="212" t="s">
        <v>19</v>
      </c>
      <c r="F333" s="213" t="s">
        <v>140</v>
      </c>
      <c r="G333" s="211"/>
      <c r="H333" s="214">
        <v>37.429000000000002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137</v>
      </c>
      <c r="AU333" s="220" t="s">
        <v>84</v>
      </c>
      <c r="AV333" s="15" t="s">
        <v>135</v>
      </c>
      <c r="AW333" s="15" t="s">
        <v>36</v>
      </c>
      <c r="AX333" s="15" t="s">
        <v>82</v>
      </c>
      <c r="AY333" s="220" t="s">
        <v>129</v>
      </c>
    </row>
    <row r="334" spans="1:65" s="2" customFormat="1" ht="16.5" customHeight="1">
      <c r="A334" s="36"/>
      <c r="B334" s="37"/>
      <c r="C334" s="175" t="s">
        <v>424</v>
      </c>
      <c r="D334" s="175" t="s">
        <v>131</v>
      </c>
      <c r="E334" s="176" t="s">
        <v>425</v>
      </c>
      <c r="F334" s="177" t="s">
        <v>426</v>
      </c>
      <c r="G334" s="178" t="s">
        <v>134</v>
      </c>
      <c r="H334" s="179">
        <v>51.911999999999999</v>
      </c>
      <c r="I334" s="180"/>
      <c r="J334" s="181">
        <f>ROUND(I334*H334,2)</f>
        <v>0</v>
      </c>
      <c r="K334" s="177" t="s">
        <v>144</v>
      </c>
      <c r="L334" s="41"/>
      <c r="M334" s="182" t="s">
        <v>19</v>
      </c>
      <c r="N334" s="183" t="s">
        <v>45</v>
      </c>
      <c r="O334" s="66"/>
      <c r="P334" s="184">
        <f>O334*H334</f>
        <v>0</v>
      </c>
      <c r="Q334" s="184">
        <v>1.3999999999999999E-4</v>
      </c>
      <c r="R334" s="184">
        <f>Q334*H334</f>
        <v>7.2676799999999995E-3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236</v>
      </c>
      <c r="AT334" s="186" t="s">
        <v>131</v>
      </c>
      <c r="AU334" s="186" t="s">
        <v>84</v>
      </c>
      <c r="AY334" s="19" t="s">
        <v>129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82</v>
      </c>
      <c r="BK334" s="187">
        <f>ROUND(I334*H334,2)</f>
        <v>0</v>
      </c>
      <c r="BL334" s="19" t="s">
        <v>236</v>
      </c>
      <c r="BM334" s="186" t="s">
        <v>427</v>
      </c>
    </row>
    <row r="335" spans="1:65" s="2" customFormat="1" ht="11.25">
      <c r="A335" s="36"/>
      <c r="B335" s="37"/>
      <c r="C335" s="38"/>
      <c r="D335" s="221" t="s">
        <v>146</v>
      </c>
      <c r="E335" s="38"/>
      <c r="F335" s="222" t="s">
        <v>428</v>
      </c>
      <c r="G335" s="38"/>
      <c r="H335" s="38"/>
      <c r="I335" s="223"/>
      <c r="J335" s="38"/>
      <c r="K335" s="38"/>
      <c r="L335" s="41"/>
      <c r="M335" s="224"/>
      <c r="N335" s="225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146</v>
      </c>
      <c r="AU335" s="19" t="s">
        <v>84</v>
      </c>
    </row>
    <row r="336" spans="1:65" s="13" customFormat="1" ht="11.25">
      <c r="B336" s="188"/>
      <c r="C336" s="189"/>
      <c r="D336" s="190" t="s">
        <v>137</v>
      </c>
      <c r="E336" s="191" t="s">
        <v>19</v>
      </c>
      <c r="F336" s="192" t="s">
        <v>411</v>
      </c>
      <c r="G336" s="189"/>
      <c r="H336" s="191" t="s">
        <v>19</v>
      </c>
      <c r="I336" s="193"/>
      <c r="J336" s="189"/>
      <c r="K336" s="189"/>
      <c r="L336" s="194"/>
      <c r="M336" s="195"/>
      <c r="N336" s="196"/>
      <c r="O336" s="196"/>
      <c r="P336" s="196"/>
      <c r="Q336" s="196"/>
      <c r="R336" s="196"/>
      <c r="S336" s="196"/>
      <c r="T336" s="197"/>
      <c r="AT336" s="198" t="s">
        <v>137</v>
      </c>
      <c r="AU336" s="198" t="s">
        <v>84</v>
      </c>
      <c r="AV336" s="13" t="s">
        <v>82</v>
      </c>
      <c r="AW336" s="13" t="s">
        <v>36</v>
      </c>
      <c r="AX336" s="13" t="s">
        <v>74</v>
      </c>
      <c r="AY336" s="198" t="s">
        <v>129</v>
      </c>
    </row>
    <row r="337" spans="1:65" s="14" customFormat="1" ht="11.25">
      <c r="B337" s="199"/>
      <c r="C337" s="200"/>
      <c r="D337" s="190" t="s">
        <v>137</v>
      </c>
      <c r="E337" s="201" t="s">
        <v>19</v>
      </c>
      <c r="F337" s="202" t="s">
        <v>418</v>
      </c>
      <c r="G337" s="200"/>
      <c r="H337" s="203">
        <v>47.192999999999998</v>
      </c>
      <c r="I337" s="204"/>
      <c r="J337" s="200"/>
      <c r="K337" s="200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137</v>
      </c>
      <c r="AU337" s="209" t="s">
        <v>84</v>
      </c>
      <c r="AV337" s="14" t="s">
        <v>84</v>
      </c>
      <c r="AW337" s="14" t="s">
        <v>36</v>
      </c>
      <c r="AX337" s="14" t="s">
        <v>74</v>
      </c>
      <c r="AY337" s="209" t="s">
        <v>129</v>
      </c>
    </row>
    <row r="338" spans="1:65" s="15" customFormat="1" ht="11.25">
      <c r="B338" s="210"/>
      <c r="C338" s="211"/>
      <c r="D338" s="190" t="s">
        <v>137</v>
      </c>
      <c r="E338" s="212" t="s">
        <v>19</v>
      </c>
      <c r="F338" s="213" t="s">
        <v>140</v>
      </c>
      <c r="G338" s="211"/>
      <c r="H338" s="214">
        <v>47.192999999999998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137</v>
      </c>
      <c r="AU338" s="220" t="s">
        <v>84</v>
      </c>
      <c r="AV338" s="15" t="s">
        <v>135</v>
      </c>
      <c r="AW338" s="15" t="s">
        <v>36</v>
      </c>
      <c r="AX338" s="15" t="s">
        <v>82</v>
      </c>
      <c r="AY338" s="220" t="s">
        <v>129</v>
      </c>
    </row>
    <row r="339" spans="1:65" s="14" customFormat="1" ht="11.25">
      <c r="B339" s="199"/>
      <c r="C339" s="200"/>
      <c r="D339" s="190" t="s">
        <v>137</v>
      </c>
      <c r="E339" s="200"/>
      <c r="F339" s="202" t="s">
        <v>429</v>
      </c>
      <c r="G339" s="200"/>
      <c r="H339" s="203">
        <v>51.911999999999999</v>
      </c>
      <c r="I339" s="204"/>
      <c r="J339" s="200"/>
      <c r="K339" s="200"/>
      <c r="L339" s="205"/>
      <c r="M339" s="206"/>
      <c r="N339" s="207"/>
      <c r="O339" s="207"/>
      <c r="P339" s="207"/>
      <c r="Q339" s="207"/>
      <c r="R339" s="207"/>
      <c r="S339" s="207"/>
      <c r="T339" s="208"/>
      <c r="AT339" s="209" t="s">
        <v>137</v>
      </c>
      <c r="AU339" s="209" t="s">
        <v>84</v>
      </c>
      <c r="AV339" s="14" t="s">
        <v>84</v>
      </c>
      <c r="AW339" s="14" t="s">
        <v>4</v>
      </c>
      <c r="AX339" s="14" t="s">
        <v>82</v>
      </c>
      <c r="AY339" s="209" t="s">
        <v>129</v>
      </c>
    </row>
    <row r="340" spans="1:65" s="2" customFormat="1" ht="16.5" customHeight="1">
      <c r="A340" s="36"/>
      <c r="B340" s="37"/>
      <c r="C340" s="175" t="s">
        <v>312</v>
      </c>
      <c r="D340" s="175" t="s">
        <v>131</v>
      </c>
      <c r="E340" s="176" t="s">
        <v>430</v>
      </c>
      <c r="F340" s="177" t="s">
        <v>431</v>
      </c>
      <c r="G340" s="178" t="s">
        <v>134</v>
      </c>
      <c r="H340" s="179">
        <v>103.825</v>
      </c>
      <c r="I340" s="180"/>
      <c r="J340" s="181">
        <f>ROUND(I340*H340,2)</f>
        <v>0</v>
      </c>
      <c r="K340" s="177" t="s">
        <v>144</v>
      </c>
      <c r="L340" s="41"/>
      <c r="M340" s="182" t="s">
        <v>19</v>
      </c>
      <c r="N340" s="183" t="s">
        <v>45</v>
      </c>
      <c r="O340" s="66"/>
      <c r="P340" s="184">
        <f>O340*H340</f>
        <v>0</v>
      </c>
      <c r="Q340" s="184">
        <v>1.2E-4</v>
      </c>
      <c r="R340" s="184">
        <f>Q340*H340</f>
        <v>1.2459000000000001E-2</v>
      </c>
      <c r="S340" s="184">
        <v>0</v>
      </c>
      <c r="T340" s="18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236</v>
      </c>
      <c r="AT340" s="186" t="s">
        <v>131</v>
      </c>
      <c r="AU340" s="186" t="s">
        <v>84</v>
      </c>
      <c r="AY340" s="19" t="s">
        <v>129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82</v>
      </c>
      <c r="BK340" s="187">
        <f>ROUND(I340*H340,2)</f>
        <v>0</v>
      </c>
      <c r="BL340" s="19" t="s">
        <v>236</v>
      </c>
      <c r="BM340" s="186" t="s">
        <v>432</v>
      </c>
    </row>
    <row r="341" spans="1:65" s="2" customFormat="1" ht="11.25">
      <c r="A341" s="36"/>
      <c r="B341" s="37"/>
      <c r="C341" s="38"/>
      <c r="D341" s="221" t="s">
        <v>146</v>
      </c>
      <c r="E341" s="38"/>
      <c r="F341" s="222" t="s">
        <v>433</v>
      </c>
      <c r="G341" s="38"/>
      <c r="H341" s="38"/>
      <c r="I341" s="223"/>
      <c r="J341" s="38"/>
      <c r="K341" s="38"/>
      <c r="L341" s="41"/>
      <c r="M341" s="224"/>
      <c r="N341" s="225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146</v>
      </c>
      <c r="AU341" s="19" t="s">
        <v>84</v>
      </c>
    </row>
    <row r="342" spans="1:65" s="13" customFormat="1" ht="11.25">
      <c r="B342" s="188"/>
      <c r="C342" s="189"/>
      <c r="D342" s="190" t="s">
        <v>137</v>
      </c>
      <c r="E342" s="191" t="s">
        <v>19</v>
      </c>
      <c r="F342" s="192" t="s">
        <v>411</v>
      </c>
      <c r="G342" s="189"/>
      <c r="H342" s="191" t="s">
        <v>19</v>
      </c>
      <c r="I342" s="193"/>
      <c r="J342" s="189"/>
      <c r="K342" s="189"/>
      <c r="L342" s="194"/>
      <c r="M342" s="195"/>
      <c r="N342" s="196"/>
      <c r="O342" s="196"/>
      <c r="P342" s="196"/>
      <c r="Q342" s="196"/>
      <c r="R342" s="196"/>
      <c r="S342" s="196"/>
      <c r="T342" s="197"/>
      <c r="AT342" s="198" t="s">
        <v>137</v>
      </c>
      <c r="AU342" s="198" t="s">
        <v>84</v>
      </c>
      <c r="AV342" s="13" t="s">
        <v>82</v>
      </c>
      <c r="AW342" s="13" t="s">
        <v>36</v>
      </c>
      <c r="AX342" s="13" t="s">
        <v>74</v>
      </c>
      <c r="AY342" s="198" t="s">
        <v>129</v>
      </c>
    </row>
    <row r="343" spans="1:65" s="14" customFormat="1" ht="11.25">
      <c r="B343" s="199"/>
      <c r="C343" s="200"/>
      <c r="D343" s="190" t="s">
        <v>137</v>
      </c>
      <c r="E343" s="201" t="s">
        <v>19</v>
      </c>
      <c r="F343" s="202" t="s">
        <v>434</v>
      </c>
      <c r="G343" s="200"/>
      <c r="H343" s="203">
        <v>94.385999999999996</v>
      </c>
      <c r="I343" s="204"/>
      <c r="J343" s="200"/>
      <c r="K343" s="200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137</v>
      </c>
      <c r="AU343" s="209" t="s">
        <v>84</v>
      </c>
      <c r="AV343" s="14" t="s">
        <v>84</v>
      </c>
      <c r="AW343" s="14" t="s">
        <v>36</v>
      </c>
      <c r="AX343" s="14" t="s">
        <v>74</v>
      </c>
      <c r="AY343" s="209" t="s">
        <v>129</v>
      </c>
    </row>
    <row r="344" spans="1:65" s="15" customFormat="1" ht="11.25">
      <c r="B344" s="210"/>
      <c r="C344" s="211"/>
      <c r="D344" s="190" t="s">
        <v>137</v>
      </c>
      <c r="E344" s="212" t="s">
        <v>19</v>
      </c>
      <c r="F344" s="213" t="s">
        <v>140</v>
      </c>
      <c r="G344" s="211"/>
      <c r="H344" s="214">
        <v>94.385999999999996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137</v>
      </c>
      <c r="AU344" s="220" t="s">
        <v>84</v>
      </c>
      <c r="AV344" s="15" t="s">
        <v>135</v>
      </c>
      <c r="AW344" s="15" t="s">
        <v>36</v>
      </c>
      <c r="AX344" s="15" t="s">
        <v>82</v>
      </c>
      <c r="AY344" s="220" t="s">
        <v>129</v>
      </c>
    </row>
    <row r="345" spans="1:65" s="14" customFormat="1" ht="11.25">
      <c r="B345" s="199"/>
      <c r="C345" s="200"/>
      <c r="D345" s="190" t="s">
        <v>137</v>
      </c>
      <c r="E345" s="200"/>
      <c r="F345" s="202" t="s">
        <v>435</v>
      </c>
      <c r="G345" s="200"/>
      <c r="H345" s="203">
        <v>103.825</v>
      </c>
      <c r="I345" s="204"/>
      <c r="J345" s="200"/>
      <c r="K345" s="200"/>
      <c r="L345" s="205"/>
      <c r="M345" s="236"/>
      <c r="N345" s="237"/>
      <c r="O345" s="237"/>
      <c r="P345" s="237"/>
      <c r="Q345" s="237"/>
      <c r="R345" s="237"/>
      <c r="S345" s="237"/>
      <c r="T345" s="238"/>
      <c r="AT345" s="209" t="s">
        <v>137</v>
      </c>
      <c r="AU345" s="209" t="s">
        <v>84</v>
      </c>
      <c r="AV345" s="14" t="s">
        <v>84</v>
      </c>
      <c r="AW345" s="14" t="s">
        <v>4</v>
      </c>
      <c r="AX345" s="14" t="s">
        <v>82</v>
      </c>
      <c r="AY345" s="209" t="s">
        <v>129</v>
      </c>
    </row>
    <row r="346" spans="1:65" s="2" customFormat="1" ht="6.95" customHeight="1">
      <c r="A346" s="36"/>
      <c r="B346" s="49"/>
      <c r="C346" s="50"/>
      <c r="D346" s="50"/>
      <c r="E346" s="50"/>
      <c r="F346" s="50"/>
      <c r="G346" s="50"/>
      <c r="H346" s="50"/>
      <c r="I346" s="50"/>
      <c r="J346" s="50"/>
      <c r="K346" s="50"/>
      <c r="L346" s="41"/>
      <c r="M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</row>
  </sheetData>
  <sheetProtection algorithmName="SHA-512" hashValue="hrL91NggaaZln0aJvWg9XWyl7D3hJVvMRO/Wi61gmLEMi4eUBZo4jQ8mQ/2qWMqHIIfvBMhtg+kmCpONvH3T0g==" saltValue="y/jh/8xgA6HVJ62NdpGmtti2edhPJPn0ZBoDjN3gt0MrzE6v8RF0BlpIQ621HzhvIDcvOxPC18tiIBV9nLfHYA==" spinCount="100000" sheet="1" objects="1" scenarios="1" formatColumns="0" formatRows="0" autoFilter="0"/>
  <autoFilter ref="C88:K345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8" r:id="rId1"/>
    <hyperlink ref="F104" r:id="rId2"/>
    <hyperlink ref="F111" r:id="rId3"/>
    <hyperlink ref="F117" r:id="rId4"/>
    <hyperlink ref="F123" r:id="rId5"/>
    <hyperlink ref="F129" r:id="rId6"/>
    <hyperlink ref="F134" r:id="rId7"/>
    <hyperlink ref="F139" r:id="rId8"/>
    <hyperlink ref="F144" r:id="rId9"/>
    <hyperlink ref="F150" r:id="rId10"/>
    <hyperlink ref="F155" r:id="rId11"/>
    <hyperlink ref="F165" r:id="rId12"/>
    <hyperlink ref="F171" r:id="rId13"/>
    <hyperlink ref="F177" r:id="rId14"/>
    <hyperlink ref="F193" r:id="rId15"/>
    <hyperlink ref="F200" r:id="rId16"/>
    <hyperlink ref="F211" r:id="rId17"/>
    <hyperlink ref="F217" r:id="rId18"/>
    <hyperlink ref="F223" r:id="rId19"/>
    <hyperlink ref="F234" r:id="rId20"/>
    <hyperlink ref="F245" r:id="rId21"/>
    <hyperlink ref="F251" r:id="rId22"/>
    <hyperlink ref="F269" r:id="rId23"/>
    <hyperlink ref="F278" r:id="rId24"/>
    <hyperlink ref="F283" r:id="rId25"/>
    <hyperlink ref="F289" r:id="rId26"/>
    <hyperlink ref="F293" r:id="rId27"/>
    <hyperlink ref="F298" r:id="rId28"/>
    <hyperlink ref="F302" r:id="rId29"/>
    <hyperlink ref="F306" r:id="rId30"/>
    <hyperlink ref="F308" r:id="rId31"/>
    <hyperlink ref="F311" r:id="rId32"/>
    <hyperlink ref="F314" r:id="rId33"/>
    <hyperlink ref="F316" r:id="rId34"/>
    <hyperlink ref="F320" r:id="rId35"/>
    <hyperlink ref="F325" r:id="rId36"/>
    <hyperlink ref="F330" r:id="rId37"/>
    <hyperlink ref="F335" r:id="rId38"/>
    <hyperlink ref="F341" r:id="rId3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87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97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1" t="str">
        <f>'Rekapitulace stavby'!K6</f>
        <v>ZŠ Liberec, Dobiášova - renovace a obnova venkovních sportovišť</v>
      </c>
      <c r="F7" s="372"/>
      <c r="G7" s="372"/>
      <c r="H7" s="372"/>
      <c r="L7" s="22"/>
    </row>
    <row r="8" spans="1:46" s="2" customFormat="1" ht="12" customHeight="1">
      <c r="A8" s="36"/>
      <c r="B8" s="41"/>
      <c r="C8" s="36"/>
      <c r="D8" s="107" t="s">
        <v>98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3" t="s">
        <v>436</v>
      </c>
      <c r="F9" s="374"/>
      <c r="G9" s="374"/>
      <c r="H9" s="37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12. 8. 2024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5" t="str">
        <f>'Rekapitulace stavby'!E14</f>
        <v>Vyplň údaj</v>
      </c>
      <c r="F18" s="376"/>
      <c r="G18" s="376"/>
      <c r="H18" s="376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7" t="s">
        <v>19</v>
      </c>
      <c r="F27" s="377"/>
      <c r="G27" s="377"/>
      <c r="H27" s="37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ROUND((SUM(BE89:BE368)),  2)</f>
        <v>0</v>
      </c>
      <c r="G33" s="36"/>
      <c r="H33" s="36"/>
      <c r="I33" s="120">
        <v>0.21</v>
      </c>
      <c r="J33" s="119">
        <f>ROUND(((SUM(BE89:BE368))*I33),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ROUND((SUM(BF89:BF368)),  2)</f>
        <v>0</v>
      </c>
      <c r="G34" s="36"/>
      <c r="H34" s="36"/>
      <c r="I34" s="120">
        <v>0.12</v>
      </c>
      <c r="J34" s="119">
        <f>ROUND(((SUM(BF89:BF368))*I34),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ROUND((SUM(BG89:BG368)),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ROUND((SUM(BH89:BH368)),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ROUND((SUM(BI89:BI368)),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8" t="str">
        <f>E7</f>
        <v>ZŠ Liberec, Dobiášova - renovace a obnova venkovních sportovišť</v>
      </c>
      <c r="F48" s="379"/>
      <c r="G48" s="379"/>
      <c r="H48" s="379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02 - Hřiště H02</v>
      </c>
      <c r="F50" s="380"/>
      <c r="G50" s="380"/>
      <c r="H50" s="380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Liberec - Rochlice u Liberce</v>
      </c>
      <c r="G52" s="38"/>
      <c r="H52" s="38"/>
      <c r="I52" s="31" t="s">
        <v>23</v>
      </c>
      <c r="J52" s="61" t="str">
        <f>IF(J12="","",J12)</f>
        <v>12. 8. 2024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Statutární město Liberec</v>
      </c>
      <c r="G54" s="38"/>
      <c r="H54" s="38"/>
      <c r="I54" s="31" t="s">
        <v>33</v>
      </c>
      <c r="J54" s="34" t="str">
        <f>E21</f>
        <v>Michael Štěpán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>Michael Štěpán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101</v>
      </c>
      <c r="D57" s="133"/>
      <c r="E57" s="133"/>
      <c r="F57" s="133"/>
      <c r="G57" s="133"/>
      <c r="H57" s="133"/>
      <c r="I57" s="133"/>
      <c r="J57" s="134" t="s">
        <v>102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103</v>
      </c>
    </row>
    <row r="60" spans="1:47" s="9" customFormat="1" ht="24.95" customHeight="1">
      <c r="B60" s="136"/>
      <c r="C60" s="137"/>
      <c r="D60" s="138" t="s">
        <v>104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105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106</v>
      </c>
      <c r="E62" s="145"/>
      <c r="F62" s="145"/>
      <c r="G62" s="145"/>
      <c r="H62" s="145"/>
      <c r="I62" s="145"/>
      <c r="J62" s="146">
        <f>J163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107</v>
      </c>
      <c r="E63" s="145"/>
      <c r="F63" s="145"/>
      <c r="G63" s="145"/>
      <c r="H63" s="145"/>
      <c r="I63" s="145"/>
      <c r="J63" s="146">
        <f>J182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108</v>
      </c>
      <c r="E64" s="145"/>
      <c r="F64" s="145"/>
      <c r="G64" s="145"/>
      <c r="H64" s="145"/>
      <c r="I64" s="145"/>
      <c r="J64" s="146">
        <f>J218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109</v>
      </c>
      <c r="E65" s="145"/>
      <c r="F65" s="145"/>
      <c r="G65" s="145"/>
      <c r="H65" s="145"/>
      <c r="I65" s="145"/>
      <c r="J65" s="146">
        <f>J254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110</v>
      </c>
      <c r="E66" s="145"/>
      <c r="F66" s="145"/>
      <c r="G66" s="145"/>
      <c r="H66" s="145"/>
      <c r="I66" s="145"/>
      <c r="J66" s="146">
        <f>J310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111</v>
      </c>
      <c r="E67" s="145"/>
      <c r="F67" s="145"/>
      <c r="G67" s="145"/>
      <c r="H67" s="145"/>
      <c r="I67" s="145"/>
      <c r="J67" s="146">
        <f>J335</f>
        <v>0</v>
      </c>
      <c r="K67" s="143"/>
      <c r="L67" s="147"/>
    </row>
    <row r="68" spans="1:31" s="9" customFormat="1" ht="24.95" customHeight="1">
      <c r="B68" s="136"/>
      <c r="C68" s="137"/>
      <c r="D68" s="138" t="s">
        <v>112</v>
      </c>
      <c r="E68" s="139"/>
      <c r="F68" s="139"/>
      <c r="G68" s="139"/>
      <c r="H68" s="139"/>
      <c r="I68" s="139"/>
      <c r="J68" s="140">
        <f>J340</f>
        <v>0</v>
      </c>
      <c r="K68" s="137"/>
      <c r="L68" s="141"/>
    </row>
    <row r="69" spans="1:31" s="10" customFormat="1" ht="19.899999999999999" customHeight="1">
      <c r="B69" s="142"/>
      <c r="C69" s="143"/>
      <c r="D69" s="144" t="s">
        <v>113</v>
      </c>
      <c r="E69" s="145"/>
      <c r="F69" s="145"/>
      <c r="G69" s="145"/>
      <c r="H69" s="145"/>
      <c r="I69" s="145"/>
      <c r="J69" s="146">
        <f>J341</f>
        <v>0</v>
      </c>
      <c r="K69" s="143"/>
      <c r="L69" s="147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114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78" t="str">
        <f>E7</f>
        <v>ZŠ Liberec, Dobiášova - renovace a obnova venkovních sportovišť</v>
      </c>
      <c r="F79" s="379"/>
      <c r="G79" s="379"/>
      <c r="H79" s="379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98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31" t="str">
        <f>E9</f>
        <v>02 - Hřiště H02</v>
      </c>
      <c r="F81" s="380"/>
      <c r="G81" s="380"/>
      <c r="H81" s="380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Liberec - Rochlice u Liberce</v>
      </c>
      <c r="G83" s="38"/>
      <c r="H83" s="38"/>
      <c r="I83" s="31" t="s">
        <v>23</v>
      </c>
      <c r="J83" s="61" t="str">
        <f>IF(J12="","",J12)</f>
        <v>12. 8. 2024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E15</f>
        <v>Statutární město Liberec</v>
      </c>
      <c r="G85" s="38"/>
      <c r="H85" s="38"/>
      <c r="I85" s="31" t="s">
        <v>33</v>
      </c>
      <c r="J85" s="34" t="str">
        <f>E21</f>
        <v>Michael Štěpán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IF(E18="","",E18)</f>
        <v>Vyplň údaj</v>
      </c>
      <c r="G86" s="38"/>
      <c r="H86" s="38"/>
      <c r="I86" s="31" t="s">
        <v>37</v>
      </c>
      <c r="J86" s="34" t="str">
        <f>E24</f>
        <v>Michael Štěpán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8"/>
      <c r="B88" s="149"/>
      <c r="C88" s="150" t="s">
        <v>115</v>
      </c>
      <c r="D88" s="151" t="s">
        <v>59</v>
      </c>
      <c r="E88" s="151" t="s">
        <v>55</v>
      </c>
      <c r="F88" s="151" t="s">
        <v>56</v>
      </c>
      <c r="G88" s="151" t="s">
        <v>116</v>
      </c>
      <c r="H88" s="151" t="s">
        <v>117</v>
      </c>
      <c r="I88" s="151" t="s">
        <v>118</v>
      </c>
      <c r="J88" s="151" t="s">
        <v>102</v>
      </c>
      <c r="K88" s="152" t="s">
        <v>119</v>
      </c>
      <c r="L88" s="153"/>
      <c r="M88" s="70" t="s">
        <v>19</v>
      </c>
      <c r="N88" s="71" t="s">
        <v>44</v>
      </c>
      <c r="O88" s="71" t="s">
        <v>120</v>
      </c>
      <c r="P88" s="71" t="s">
        <v>121</v>
      </c>
      <c r="Q88" s="71" t="s">
        <v>122</v>
      </c>
      <c r="R88" s="71" t="s">
        <v>123</v>
      </c>
      <c r="S88" s="71" t="s">
        <v>124</v>
      </c>
      <c r="T88" s="72" t="s">
        <v>125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6"/>
      <c r="B89" s="37"/>
      <c r="C89" s="77" t="s">
        <v>126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P90+P340</f>
        <v>0</v>
      </c>
      <c r="Q89" s="74"/>
      <c r="R89" s="156">
        <f>R90+R340</f>
        <v>242.73205394000001</v>
      </c>
      <c r="S89" s="74"/>
      <c r="T89" s="157">
        <f>T90+T340</f>
        <v>1485.2750040000001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73</v>
      </c>
      <c r="AU89" s="19" t="s">
        <v>103</v>
      </c>
      <c r="BK89" s="158">
        <f>BK90+BK340</f>
        <v>0</v>
      </c>
    </row>
    <row r="90" spans="1:65" s="12" customFormat="1" ht="25.9" customHeight="1">
      <c r="B90" s="159"/>
      <c r="C90" s="160"/>
      <c r="D90" s="161" t="s">
        <v>73</v>
      </c>
      <c r="E90" s="162" t="s">
        <v>127</v>
      </c>
      <c r="F90" s="162" t="s">
        <v>128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P91+P163+P182+P218+P254+P310+P335</f>
        <v>0</v>
      </c>
      <c r="Q90" s="167"/>
      <c r="R90" s="168">
        <f>R91+R163+R182+R218+R254+R310+R335</f>
        <v>242.69429450000001</v>
      </c>
      <c r="S90" s="167"/>
      <c r="T90" s="169">
        <f>T91+T163+T182+T218+T254+T310+T335</f>
        <v>1485.2750040000001</v>
      </c>
      <c r="AR90" s="170" t="s">
        <v>82</v>
      </c>
      <c r="AT90" s="171" t="s">
        <v>73</v>
      </c>
      <c r="AU90" s="171" t="s">
        <v>74</v>
      </c>
      <c r="AY90" s="170" t="s">
        <v>129</v>
      </c>
      <c r="BK90" s="172">
        <f>BK91+BK163+BK182+BK218+BK254+BK310+BK335</f>
        <v>0</v>
      </c>
    </row>
    <row r="91" spans="1:65" s="12" customFormat="1" ht="22.9" customHeight="1">
      <c r="B91" s="159"/>
      <c r="C91" s="160"/>
      <c r="D91" s="161" t="s">
        <v>73</v>
      </c>
      <c r="E91" s="173" t="s">
        <v>82</v>
      </c>
      <c r="F91" s="173" t="s">
        <v>130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SUM(P92:P162)</f>
        <v>0</v>
      </c>
      <c r="Q91" s="167"/>
      <c r="R91" s="168">
        <f>SUM(R92:R162)</f>
        <v>0</v>
      </c>
      <c r="S91" s="167"/>
      <c r="T91" s="169">
        <f>SUM(T92:T162)</f>
        <v>1424.6902440000001</v>
      </c>
      <c r="AR91" s="170" t="s">
        <v>82</v>
      </c>
      <c r="AT91" s="171" t="s">
        <v>73</v>
      </c>
      <c r="AU91" s="171" t="s">
        <v>82</v>
      </c>
      <c r="AY91" s="170" t="s">
        <v>129</v>
      </c>
      <c r="BK91" s="172">
        <f>SUM(BK92:BK162)</f>
        <v>0</v>
      </c>
    </row>
    <row r="92" spans="1:65" s="2" customFormat="1" ht="16.5" customHeight="1">
      <c r="A92" s="36"/>
      <c r="B92" s="37"/>
      <c r="C92" s="175" t="s">
        <v>82</v>
      </c>
      <c r="D92" s="175" t="s">
        <v>131</v>
      </c>
      <c r="E92" s="176" t="s">
        <v>132</v>
      </c>
      <c r="F92" s="177" t="s">
        <v>133</v>
      </c>
      <c r="G92" s="178" t="s">
        <v>134</v>
      </c>
      <c r="H92" s="179">
        <v>2004.973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0.03</v>
      </c>
      <c r="T92" s="185">
        <f>S92*H92</f>
        <v>60.149189999999997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135</v>
      </c>
      <c r="AT92" s="186" t="s">
        <v>131</v>
      </c>
      <c r="AU92" s="186" t="s">
        <v>84</v>
      </c>
      <c r="AY92" s="19" t="s">
        <v>129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135</v>
      </c>
      <c r="BM92" s="186" t="s">
        <v>437</v>
      </c>
    </row>
    <row r="93" spans="1:65" s="13" customFormat="1" ht="11.25">
      <c r="B93" s="188"/>
      <c r="C93" s="189"/>
      <c r="D93" s="190" t="s">
        <v>137</v>
      </c>
      <c r="E93" s="191" t="s">
        <v>19</v>
      </c>
      <c r="F93" s="192" t="s">
        <v>438</v>
      </c>
      <c r="G93" s="189"/>
      <c r="H93" s="191" t="s">
        <v>19</v>
      </c>
      <c r="I93" s="193"/>
      <c r="J93" s="189"/>
      <c r="K93" s="189"/>
      <c r="L93" s="194"/>
      <c r="M93" s="195"/>
      <c r="N93" s="196"/>
      <c r="O93" s="196"/>
      <c r="P93" s="196"/>
      <c r="Q93" s="196"/>
      <c r="R93" s="196"/>
      <c r="S93" s="196"/>
      <c r="T93" s="197"/>
      <c r="AT93" s="198" t="s">
        <v>137</v>
      </c>
      <c r="AU93" s="198" t="s">
        <v>84</v>
      </c>
      <c r="AV93" s="13" t="s">
        <v>82</v>
      </c>
      <c r="AW93" s="13" t="s">
        <v>36</v>
      </c>
      <c r="AX93" s="13" t="s">
        <v>74</v>
      </c>
      <c r="AY93" s="198" t="s">
        <v>129</v>
      </c>
    </row>
    <row r="94" spans="1:65" s="14" customFormat="1" ht="11.25">
      <c r="B94" s="199"/>
      <c r="C94" s="200"/>
      <c r="D94" s="190" t="s">
        <v>137</v>
      </c>
      <c r="E94" s="201" t="s">
        <v>19</v>
      </c>
      <c r="F94" s="202" t="s">
        <v>439</v>
      </c>
      <c r="G94" s="200"/>
      <c r="H94" s="203">
        <v>1965.66</v>
      </c>
      <c r="I94" s="204"/>
      <c r="J94" s="200"/>
      <c r="K94" s="200"/>
      <c r="L94" s="205"/>
      <c r="M94" s="206"/>
      <c r="N94" s="207"/>
      <c r="O94" s="207"/>
      <c r="P94" s="207"/>
      <c r="Q94" s="207"/>
      <c r="R94" s="207"/>
      <c r="S94" s="207"/>
      <c r="T94" s="208"/>
      <c r="AT94" s="209" t="s">
        <v>137</v>
      </c>
      <c r="AU94" s="209" t="s">
        <v>84</v>
      </c>
      <c r="AV94" s="14" t="s">
        <v>84</v>
      </c>
      <c r="AW94" s="14" t="s">
        <v>36</v>
      </c>
      <c r="AX94" s="14" t="s">
        <v>74</v>
      </c>
      <c r="AY94" s="209" t="s">
        <v>129</v>
      </c>
    </row>
    <row r="95" spans="1:65" s="15" customFormat="1" ht="11.25">
      <c r="B95" s="210"/>
      <c r="C95" s="211"/>
      <c r="D95" s="190" t="s">
        <v>137</v>
      </c>
      <c r="E95" s="212" t="s">
        <v>19</v>
      </c>
      <c r="F95" s="213" t="s">
        <v>140</v>
      </c>
      <c r="G95" s="211"/>
      <c r="H95" s="214">
        <v>1965.66</v>
      </c>
      <c r="I95" s="215"/>
      <c r="J95" s="211"/>
      <c r="K95" s="211"/>
      <c r="L95" s="216"/>
      <c r="M95" s="217"/>
      <c r="N95" s="218"/>
      <c r="O95" s="218"/>
      <c r="P95" s="218"/>
      <c r="Q95" s="218"/>
      <c r="R95" s="218"/>
      <c r="S95" s="218"/>
      <c r="T95" s="219"/>
      <c r="AT95" s="220" t="s">
        <v>137</v>
      </c>
      <c r="AU95" s="220" t="s">
        <v>84</v>
      </c>
      <c r="AV95" s="15" t="s">
        <v>135</v>
      </c>
      <c r="AW95" s="15" t="s">
        <v>36</v>
      </c>
      <c r="AX95" s="15" t="s">
        <v>82</v>
      </c>
      <c r="AY95" s="220" t="s">
        <v>129</v>
      </c>
    </row>
    <row r="96" spans="1:65" s="14" customFormat="1" ht="11.25">
      <c r="B96" s="199"/>
      <c r="C96" s="200"/>
      <c r="D96" s="190" t="s">
        <v>137</v>
      </c>
      <c r="E96" s="200"/>
      <c r="F96" s="202" t="s">
        <v>440</v>
      </c>
      <c r="G96" s="200"/>
      <c r="H96" s="203">
        <v>2004.973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137</v>
      </c>
      <c r="AU96" s="209" t="s">
        <v>84</v>
      </c>
      <c r="AV96" s="14" t="s">
        <v>84</v>
      </c>
      <c r="AW96" s="14" t="s">
        <v>4</v>
      </c>
      <c r="AX96" s="14" t="s">
        <v>82</v>
      </c>
      <c r="AY96" s="209" t="s">
        <v>129</v>
      </c>
    </row>
    <row r="97" spans="1:65" s="2" customFormat="1" ht="37.9" customHeight="1">
      <c r="A97" s="36"/>
      <c r="B97" s="37"/>
      <c r="C97" s="175" t="s">
        <v>84</v>
      </c>
      <c r="D97" s="175" t="s">
        <v>131</v>
      </c>
      <c r="E97" s="176" t="s">
        <v>441</v>
      </c>
      <c r="F97" s="177" t="s">
        <v>143</v>
      </c>
      <c r="G97" s="178" t="s">
        <v>134</v>
      </c>
      <c r="H97" s="179">
        <v>2004.973</v>
      </c>
      <c r="I97" s="180"/>
      <c r="J97" s="181">
        <f>ROUND(I97*H97,2)</f>
        <v>0</v>
      </c>
      <c r="K97" s="177" t="s">
        <v>144</v>
      </c>
      <c r="L97" s="41"/>
      <c r="M97" s="182" t="s">
        <v>19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0.57999999999999996</v>
      </c>
      <c r="T97" s="185">
        <f>S97*H97</f>
        <v>1162.8843399999998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135</v>
      </c>
      <c r="AT97" s="186" t="s">
        <v>131</v>
      </c>
      <c r="AU97" s="186" t="s">
        <v>84</v>
      </c>
      <c r="AY97" s="19" t="s">
        <v>129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135</v>
      </c>
      <c r="BM97" s="186" t="s">
        <v>442</v>
      </c>
    </row>
    <row r="98" spans="1:65" s="2" customFormat="1" ht="11.25">
      <c r="A98" s="36"/>
      <c r="B98" s="37"/>
      <c r="C98" s="38"/>
      <c r="D98" s="221" t="s">
        <v>146</v>
      </c>
      <c r="E98" s="38"/>
      <c r="F98" s="222" t="s">
        <v>443</v>
      </c>
      <c r="G98" s="38"/>
      <c r="H98" s="38"/>
      <c r="I98" s="223"/>
      <c r="J98" s="38"/>
      <c r="K98" s="38"/>
      <c r="L98" s="41"/>
      <c r="M98" s="224"/>
      <c r="N98" s="225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146</v>
      </c>
      <c r="AU98" s="19" t="s">
        <v>84</v>
      </c>
    </row>
    <row r="99" spans="1:65" s="13" customFormat="1" ht="11.25">
      <c r="B99" s="188"/>
      <c r="C99" s="189"/>
      <c r="D99" s="190" t="s">
        <v>137</v>
      </c>
      <c r="E99" s="191" t="s">
        <v>19</v>
      </c>
      <c r="F99" s="192" t="s">
        <v>438</v>
      </c>
      <c r="G99" s="189"/>
      <c r="H99" s="191" t="s">
        <v>19</v>
      </c>
      <c r="I99" s="193"/>
      <c r="J99" s="189"/>
      <c r="K99" s="189"/>
      <c r="L99" s="194"/>
      <c r="M99" s="195"/>
      <c r="N99" s="196"/>
      <c r="O99" s="196"/>
      <c r="P99" s="196"/>
      <c r="Q99" s="196"/>
      <c r="R99" s="196"/>
      <c r="S99" s="196"/>
      <c r="T99" s="197"/>
      <c r="AT99" s="198" t="s">
        <v>137</v>
      </c>
      <c r="AU99" s="198" t="s">
        <v>84</v>
      </c>
      <c r="AV99" s="13" t="s">
        <v>82</v>
      </c>
      <c r="AW99" s="13" t="s">
        <v>36</v>
      </c>
      <c r="AX99" s="13" t="s">
        <v>74</v>
      </c>
      <c r="AY99" s="198" t="s">
        <v>129</v>
      </c>
    </row>
    <row r="100" spans="1:65" s="14" customFormat="1" ht="11.25">
      <c r="B100" s="199"/>
      <c r="C100" s="200"/>
      <c r="D100" s="190" t="s">
        <v>137</v>
      </c>
      <c r="E100" s="201" t="s">
        <v>19</v>
      </c>
      <c r="F100" s="202" t="s">
        <v>439</v>
      </c>
      <c r="G100" s="200"/>
      <c r="H100" s="203">
        <v>1965.66</v>
      </c>
      <c r="I100" s="204"/>
      <c r="J100" s="200"/>
      <c r="K100" s="200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137</v>
      </c>
      <c r="AU100" s="209" t="s">
        <v>84</v>
      </c>
      <c r="AV100" s="14" t="s">
        <v>84</v>
      </c>
      <c r="AW100" s="14" t="s">
        <v>36</v>
      </c>
      <c r="AX100" s="14" t="s">
        <v>74</v>
      </c>
      <c r="AY100" s="209" t="s">
        <v>129</v>
      </c>
    </row>
    <row r="101" spans="1:65" s="15" customFormat="1" ht="11.25">
      <c r="B101" s="210"/>
      <c r="C101" s="211"/>
      <c r="D101" s="190" t="s">
        <v>137</v>
      </c>
      <c r="E101" s="212" t="s">
        <v>19</v>
      </c>
      <c r="F101" s="213" t="s">
        <v>140</v>
      </c>
      <c r="G101" s="211"/>
      <c r="H101" s="214">
        <v>1965.66</v>
      </c>
      <c r="I101" s="215"/>
      <c r="J101" s="211"/>
      <c r="K101" s="211"/>
      <c r="L101" s="216"/>
      <c r="M101" s="217"/>
      <c r="N101" s="218"/>
      <c r="O101" s="218"/>
      <c r="P101" s="218"/>
      <c r="Q101" s="218"/>
      <c r="R101" s="218"/>
      <c r="S101" s="218"/>
      <c r="T101" s="219"/>
      <c r="AT101" s="220" t="s">
        <v>137</v>
      </c>
      <c r="AU101" s="220" t="s">
        <v>84</v>
      </c>
      <c r="AV101" s="15" t="s">
        <v>135</v>
      </c>
      <c r="AW101" s="15" t="s">
        <v>36</v>
      </c>
      <c r="AX101" s="15" t="s">
        <v>82</v>
      </c>
      <c r="AY101" s="220" t="s">
        <v>129</v>
      </c>
    </row>
    <row r="102" spans="1:65" s="14" customFormat="1" ht="11.25">
      <c r="B102" s="199"/>
      <c r="C102" s="200"/>
      <c r="D102" s="190" t="s">
        <v>137</v>
      </c>
      <c r="E102" s="200"/>
      <c r="F102" s="202" t="s">
        <v>440</v>
      </c>
      <c r="G102" s="200"/>
      <c r="H102" s="203">
        <v>2004.973</v>
      </c>
      <c r="I102" s="204"/>
      <c r="J102" s="200"/>
      <c r="K102" s="200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137</v>
      </c>
      <c r="AU102" s="209" t="s">
        <v>84</v>
      </c>
      <c r="AV102" s="14" t="s">
        <v>84</v>
      </c>
      <c r="AW102" s="14" t="s">
        <v>4</v>
      </c>
      <c r="AX102" s="14" t="s">
        <v>82</v>
      </c>
      <c r="AY102" s="209" t="s">
        <v>129</v>
      </c>
    </row>
    <row r="103" spans="1:65" s="2" customFormat="1" ht="33" customHeight="1">
      <c r="A103" s="36"/>
      <c r="B103" s="37"/>
      <c r="C103" s="175" t="s">
        <v>148</v>
      </c>
      <c r="D103" s="175" t="s">
        <v>131</v>
      </c>
      <c r="E103" s="176" t="s">
        <v>444</v>
      </c>
      <c r="F103" s="177" t="s">
        <v>150</v>
      </c>
      <c r="G103" s="178" t="s">
        <v>134</v>
      </c>
      <c r="H103" s="179">
        <v>2004.973</v>
      </c>
      <c r="I103" s="180"/>
      <c r="J103" s="181">
        <f>ROUND(I103*H103,2)</f>
        <v>0</v>
      </c>
      <c r="K103" s="177" t="s">
        <v>144</v>
      </c>
      <c r="L103" s="41"/>
      <c r="M103" s="182" t="s">
        <v>19</v>
      </c>
      <c r="N103" s="183" t="s">
        <v>45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9.8000000000000004E-2</v>
      </c>
      <c r="T103" s="185">
        <f>S103*H103</f>
        <v>196.48735400000001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135</v>
      </c>
      <c r="AT103" s="186" t="s">
        <v>131</v>
      </c>
      <c r="AU103" s="186" t="s">
        <v>84</v>
      </c>
      <c r="AY103" s="19" t="s">
        <v>129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82</v>
      </c>
      <c r="BK103" s="187">
        <f>ROUND(I103*H103,2)</f>
        <v>0</v>
      </c>
      <c r="BL103" s="19" t="s">
        <v>135</v>
      </c>
      <c r="BM103" s="186" t="s">
        <v>445</v>
      </c>
    </row>
    <row r="104" spans="1:65" s="2" customFormat="1" ht="11.25">
      <c r="A104" s="36"/>
      <c r="B104" s="37"/>
      <c r="C104" s="38"/>
      <c r="D104" s="221" t="s">
        <v>146</v>
      </c>
      <c r="E104" s="38"/>
      <c r="F104" s="222" t="s">
        <v>446</v>
      </c>
      <c r="G104" s="38"/>
      <c r="H104" s="38"/>
      <c r="I104" s="223"/>
      <c r="J104" s="38"/>
      <c r="K104" s="38"/>
      <c r="L104" s="41"/>
      <c r="M104" s="224"/>
      <c r="N104" s="225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146</v>
      </c>
      <c r="AU104" s="19" t="s">
        <v>84</v>
      </c>
    </row>
    <row r="105" spans="1:65" s="13" customFormat="1" ht="11.25">
      <c r="B105" s="188"/>
      <c r="C105" s="189"/>
      <c r="D105" s="190" t="s">
        <v>137</v>
      </c>
      <c r="E105" s="191" t="s">
        <v>19</v>
      </c>
      <c r="F105" s="192" t="s">
        <v>153</v>
      </c>
      <c r="G105" s="189"/>
      <c r="H105" s="191" t="s">
        <v>19</v>
      </c>
      <c r="I105" s="193"/>
      <c r="J105" s="189"/>
      <c r="K105" s="189"/>
      <c r="L105" s="194"/>
      <c r="M105" s="195"/>
      <c r="N105" s="196"/>
      <c r="O105" s="196"/>
      <c r="P105" s="196"/>
      <c r="Q105" s="196"/>
      <c r="R105" s="196"/>
      <c r="S105" s="196"/>
      <c r="T105" s="197"/>
      <c r="AT105" s="198" t="s">
        <v>137</v>
      </c>
      <c r="AU105" s="198" t="s">
        <v>84</v>
      </c>
      <c r="AV105" s="13" t="s">
        <v>82</v>
      </c>
      <c r="AW105" s="13" t="s">
        <v>36</v>
      </c>
      <c r="AX105" s="13" t="s">
        <v>74</v>
      </c>
      <c r="AY105" s="198" t="s">
        <v>129</v>
      </c>
    </row>
    <row r="106" spans="1:65" s="13" customFormat="1" ht="11.25">
      <c r="B106" s="188"/>
      <c r="C106" s="189"/>
      <c r="D106" s="190" t="s">
        <v>137</v>
      </c>
      <c r="E106" s="191" t="s">
        <v>19</v>
      </c>
      <c r="F106" s="192" t="s">
        <v>438</v>
      </c>
      <c r="G106" s="189"/>
      <c r="H106" s="191" t="s">
        <v>19</v>
      </c>
      <c r="I106" s="193"/>
      <c r="J106" s="189"/>
      <c r="K106" s="189"/>
      <c r="L106" s="194"/>
      <c r="M106" s="195"/>
      <c r="N106" s="196"/>
      <c r="O106" s="196"/>
      <c r="P106" s="196"/>
      <c r="Q106" s="196"/>
      <c r="R106" s="196"/>
      <c r="S106" s="196"/>
      <c r="T106" s="197"/>
      <c r="AT106" s="198" t="s">
        <v>137</v>
      </c>
      <c r="AU106" s="198" t="s">
        <v>84</v>
      </c>
      <c r="AV106" s="13" t="s">
        <v>82</v>
      </c>
      <c r="AW106" s="13" t="s">
        <v>36</v>
      </c>
      <c r="AX106" s="13" t="s">
        <v>74</v>
      </c>
      <c r="AY106" s="198" t="s">
        <v>129</v>
      </c>
    </row>
    <row r="107" spans="1:65" s="14" customFormat="1" ht="11.25">
      <c r="B107" s="199"/>
      <c r="C107" s="200"/>
      <c r="D107" s="190" t="s">
        <v>137</v>
      </c>
      <c r="E107" s="201" t="s">
        <v>19</v>
      </c>
      <c r="F107" s="202" t="s">
        <v>439</v>
      </c>
      <c r="G107" s="200"/>
      <c r="H107" s="203">
        <v>1965.66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137</v>
      </c>
      <c r="AU107" s="209" t="s">
        <v>84</v>
      </c>
      <c r="AV107" s="14" t="s">
        <v>84</v>
      </c>
      <c r="AW107" s="14" t="s">
        <v>36</v>
      </c>
      <c r="AX107" s="14" t="s">
        <v>74</v>
      </c>
      <c r="AY107" s="209" t="s">
        <v>129</v>
      </c>
    </row>
    <row r="108" spans="1:65" s="15" customFormat="1" ht="11.25">
      <c r="B108" s="210"/>
      <c r="C108" s="211"/>
      <c r="D108" s="190" t="s">
        <v>137</v>
      </c>
      <c r="E108" s="212" t="s">
        <v>19</v>
      </c>
      <c r="F108" s="213" t="s">
        <v>140</v>
      </c>
      <c r="G108" s="211"/>
      <c r="H108" s="214">
        <v>1965.66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137</v>
      </c>
      <c r="AU108" s="220" t="s">
        <v>84</v>
      </c>
      <c r="AV108" s="15" t="s">
        <v>135</v>
      </c>
      <c r="AW108" s="15" t="s">
        <v>36</v>
      </c>
      <c r="AX108" s="15" t="s">
        <v>82</v>
      </c>
      <c r="AY108" s="220" t="s">
        <v>129</v>
      </c>
    </row>
    <row r="109" spans="1:65" s="14" customFormat="1" ht="11.25">
      <c r="B109" s="199"/>
      <c r="C109" s="200"/>
      <c r="D109" s="190" t="s">
        <v>137</v>
      </c>
      <c r="E109" s="200"/>
      <c r="F109" s="202" t="s">
        <v>440</v>
      </c>
      <c r="G109" s="200"/>
      <c r="H109" s="203">
        <v>2004.973</v>
      </c>
      <c r="I109" s="204"/>
      <c r="J109" s="200"/>
      <c r="K109" s="200"/>
      <c r="L109" s="205"/>
      <c r="M109" s="206"/>
      <c r="N109" s="207"/>
      <c r="O109" s="207"/>
      <c r="P109" s="207"/>
      <c r="Q109" s="207"/>
      <c r="R109" s="207"/>
      <c r="S109" s="207"/>
      <c r="T109" s="208"/>
      <c r="AT109" s="209" t="s">
        <v>137</v>
      </c>
      <c r="AU109" s="209" t="s">
        <v>84</v>
      </c>
      <c r="AV109" s="14" t="s">
        <v>84</v>
      </c>
      <c r="AW109" s="14" t="s">
        <v>4</v>
      </c>
      <c r="AX109" s="14" t="s">
        <v>82</v>
      </c>
      <c r="AY109" s="209" t="s">
        <v>129</v>
      </c>
    </row>
    <row r="110" spans="1:65" s="2" customFormat="1" ht="24.2" customHeight="1">
      <c r="A110" s="36"/>
      <c r="B110" s="37"/>
      <c r="C110" s="175" t="s">
        <v>135</v>
      </c>
      <c r="D110" s="175" t="s">
        <v>131</v>
      </c>
      <c r="E110" s="176" t="s">
        <v>447</v>
      </c>
      <c r="F110" s="177" t="s">
        <v>155</v>
      </c>
      <c r="G110" s="178" t="s">
        <v>156</v>
      </c>
      <c r="H110" s="179">
        <v>129.23400000000001</v>
      </c>
      <c r="I110" s="180"/>
      <c r="J110" s="181">
        <f>ROUND(I110*H110,2)</f>
        <v>0</v>
      </c>
      <c r="K110" s="177" t="s">
        <v>144</v>
      </c>
      <c r="L110" s="41"/>
      <c r="M110" s="182" t="s">
        <v>19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0.04</v>
      </c>
      <c r="T110" s="185">
        <f>S110*H110</f>
        <v>5.1693600000000002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135</v>
      </c>
      <c r="AT110" s="186" t="s">
        <v>131</v>
      </c>
      <c r="AU110" s="186" t="s">
        <v>84</v>
      </c>
      <c r="AY110" s="19" t="s">
        <v>129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135</v>
      </c>
      <c r="BM110" s="186" t="s">
        <v>448</v>
      </c>
    </row>
    <row r="111" spans="1:65" s="2" customFormat="1" ht="11.25">
      <c r="A111" s="36"/>
      <c r="B111" s="37"/>
      <c r="C111" s="38"/>
      <c r="D111" s="221" t="s">
        <v>146</v>
      </c>
      <c r="E111" s="38"/>
      <c r="F111" s="222" t="s">
        <v>449</v>
      </c>
      <c r="G111" s="38"/>
      <c r="H111" s="38"/>
      <c r="I111" s="223"/>
      <c r="J111" s="38"/>
      <c r="K111" s="38"/>
      <c r="L111" s="41"/>
      <c r="M111" s="224"/>
      <c r="N111" s="225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146</v>
      </c>
      <c r="AU111" s="19" t="s">
        <v>84</v>
      </c>
    </row>
    <row r="112" spans="1:65" s="13" customFormat="1" ht="11.25">
      <c r="B112" s="188"/>
      <c r="C112" s="189"/>
      <c r="D112" s="190" t="s">
        <v>137</v>
      </c>
      <c r="E112" s="191" t="s">
        <v>19</v>
      </c>
      <c r="F112" s="192" t="s">
        <v>438</v>
      </c>
      <c r="G112" s="189"/>
      <c r="H112" s="191" t="s">
        <v>19</v>
      </c>
      <c r="I112" s="193"/>
      <c r="J112" s="189"/>
      <c r="K112" s="189"/>
      <c r="L112" s="194"/>
      <c r="M112" s="195"/>
      <c r="N112" s="196"/>
      <c r="O112" s="196"/>
      <c r="P112" s="196"/>
      <c r="Q112" s="196"/>
      <c r="R112" s="196"/>
      <c r="S112" s="196"/>
      <c r="T112" s="197"/>
      <c r="AT112" s="198" t="s">
        <v>137</v>
      </c>
      <c r="AU112" s="198" t="s">
        <v>84</v>
      </c>
      <c r="AV112" s="13" t="s">
        <v>82</v>
      </c>
      <c r="AW112" s="13" t="s">
        <v>36</v>
      </c>
      <c r="AX112" s="13" t="s">
        <v>74</v>
      </c>
      <c r="AY112" s="198" t="s">
        <v>129</v>
      </c>
    </row>
    <row r="113" spans="1:65" s="14" customFormat="1" ht="11.25">
      <c r="B113" s="199"/>
      <c r="C113" s="200"/>
      <c r="D113" s="190" t="s">
        <v>137</v>
      </c>
      <c r="E113" s="201" t="s">
        <v>19</v>
      </c>
      <c r="F113" s="202" t="s">
        <v>450</v>
      </c>
      <c r="G113" s="200"/>
      <c r="H113" s="203">
        <v>126.7</v>
      </c>
      <c r="I113" s="204"/>
      <c r="J113" s="200"/>
      <c r="K113" s="200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137</v>
      </c>
      <c r="AU113" s="209" t="s">
        <v>84</v>
      </c>
      <c r="AV113" s="14" t="s">
        <v>84</v>
      </c>
      <c r="AW113" s="14" t="s">
        <v>36</v>
      </c>
      <c r="AX113" s="14" t="s">
        <v>74</v>
      </c>
      <c r="AY113" s="209" t="s">
        <v>129</v>
      </c>
    </row>
    <row r="114" spans="1:65" s="15" customFormat="1" ht="11.25">
      <c r="B114" s="210"/>
      <c r="C114" s="211"/>
      <c r="D114" s="190" t="s">
        <v>137</v>
      </c>
      <c r="E114" s="212" t="s">
        <v>19</v>
      </c>
      <c r="F114" s="213" t="s">
        <v>140</v>
      </c>
      <c r="G114" s="211"/>
      <c r="H114" s="214">
        <v>126.7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137</v>
      </c>
      <c r="AU114" s="220" t="s">
        <v>84</v>
      </c>
      <c r="AV114" s="15" t="s">
        <v>135</v>
      </c>
      <c r="AW114" s="15" t="s">
        <v>36</v>
      </c>
      <c r="AX114" s="15" t="s">
        <v>82</v>
      </c>
      <c r="AY114" s="220" t="s">
        <v>129</v>
      </c>
    </row>
    <row r="115" spans="1:65" s="14" customFormat="1" ht="11.25">
      <c r="B115" s="199"/>
      <c r="C115" s="200"/>
      <c r="D115" s="190" t="s">
        <v>137</v>
      </c>
      <c r="E115" s="200"/>
      <c r="F115" s="202" t="s">
        <v>451</v>
      </c>
      <c r="G115" s="200"/>
      <c r="H115" s="203">
        <v>129.23400000000001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137</v>
      </c>
      <c r="AU115" s="209" t="s">
        <v>84</v>
      </c>
      <c r="AV115" s="14" t="s">
        <v>84</v>
      </c>
      <c r="AW115" s="14" t="s">
        <v>4</v>
      </c>
      <c r="AX115" s="14" t="s">
        <v>82</v>
      </c>
      <c r="AY115" s="209" t="s">
        <v>129</v>
      </c>
    </row>
    <row r="116" spans="1:65" s="2" customFormat="1" ht="16.5" customHeight="1">
      <c r="A116" s="36"/>
      <c r="B116" s="37"/>
      <c r="C116" s="175" t="s">
        <v>161</v>
      </c>
      <c r="D116" s="175" t="s">
        <v>131</v>
      </c>
      <c r="E116" s="176" t="s">
        <v>162</v>
      </c>
      <c r="F116" s="177" t="s">
        <v>163</v>
      </c>
      <c r="G116" s="178" t="s">
        <v>156</v>
      </c>
      <c r="H116" s="179">
        <v>67.760000000000005</v>
      </c>
      <c r="I116" s="180"/>
      <c r="J116" s="181">
        <f>ROUND(I116*H116,2)</f>
        <v>0</v>
      </c>
      <c r="K116" s="177" t="s">
        <v>144</v>
      </c>
      <c r="L116" s="41"/>
      <c r="M116" s="182" t="s">
        <v>19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135</v>
      </c>
      <c r="AT116" s="186" t="s">
        <v>131</v>
      </c>
      <c r="AU116" s="186" t="s">
        <v>84</v>
      </c>
      <c r="AY116" s="19" t="s">
        <v>129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135</v>
      </c>
      <c r="BM116" s="186" t="s">
        <v>452</v>
      </c>
    </row>
    <row r="117" spans="1:65" s="2" customFormat="1" ht="11.25">
      <c r="A117" s="36"/>
      <c r="B117" s="37"/>
      <c r="C117" s="38"/>
      <c r="D117" s="221" t="s">
        <v>146</v>
      </c>
      <c r="E117" s="38"/>
      <c r="F117" s="222" t="s">
        <v>165</v>
      </c>
      <c r="G117" s="38"/>
      <c r="H117" s="38"/>
      <c r="I117" s="223"/>
      <c r="J117" s="38"/>
      <c r="K117" s="38"/>
      <c r="L117" s="41"/>
      <c r="M117" s="224"/>
      <c r="N117" s="225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146</v>
      </c>
      <c r="AU117" s="19" t="s">
        <v>84</v>
      </c>
    </row>
    <row r="118" spans="1:65" s="13" customFormat="1" ht="11.25">
      <c r="B118" s="188"/>
      <c r="C118" s="189"/>
      <c r="D118" s="190" t="s">
        <v>137</v>
      </c>
      <c r="E118" s="191" t="s">
        <v>19</v>
      </c>
      <c r="F118" s="192" t="s">
        <v>166</v>
      </c>
      <c r="G118" s="189"/>
      <c r="H118" s="191" t="s">
        <v>19</v>
      </c>
      <c r="I118" s="193"/>
      <c r="J118" s="189"/>
      <c r="K118" s="189"/>
      <c r="L118" s="194"/>
      <c r="M118" s="195"/>
      <c r="N118" s="196"/>
      <c r="O118" s="196"/>
      <c r="P118" s="196"/>
      <c r="Q118" s="196"/>
      <c r="R118" s="196"/>
      <c r="S118" s="196"/>
      <c r="T118" s="197"/>
      <c r="AT118" s="198" t="s">
        <v>137</v>
      </c>
      <c r="AU118" s="198" t="s">
        <v>84</v>
      </c>
      <c r="AV118" s="13" t="s">
        <v>82</v>
      </c>
      <c r="AW118" s="13" t="s">
        <v>36</v>
      </c>
      <c r="AX118" s="13" t="s">
        <v>74</v>
      </c>
      <c r="AY118" s="198" t="s">
        <v>129</v>
      </c>
    </row>
    <row r="119" spans="1:65" s="14" customFormat="1" ht="11.25">
      <c r="B119" s="199"/>
      <c r="C119" s="200"/>
      <c r="D119" s="190" t="s">
        <v>137</v>
      </c>
      <c r="E119" s="201" t="s">
        <v>19</v>
      </c>
      <c r="F119" s="202" t="s">
        <v>453</v>
      </c>
      <c r="G119" s="200"/>
      <c r="H119" s="203">
        <v>61.6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137</v>
      </c>
      <c r="AU119" s="209" t="s">
        <v>84</v>
      </c>
      <c r="AV119" s="14" t="s">
        <v>84</v>
      </c>
      <c r="AW119" s="14" t="s">
        <v>36</v>
      </c>
      <c r="AX119" s="14" t="s">
        <v>74</v>
      </c>
      <c r="AY119" s="209" t="s">
        <v>129</v>
      </c>
    </row>
    <row r="120" spans="1:65" s="15" customFormat="1" ht="11.25">
      <c r="B120" s="210"/>
      <c r="C120" s="211"/>
      <c r="D120" s="190" t="s">
        <v>137</v>
      </c>
      <c r="E120" s="212" t="s">
        <v>19</v>
      </c>
      <c r="F120" s="213" t="s">
        <v>140</v>
      </c>
      <c r="G120" s="211"/>
      <c r="H120" s="214">
        <v>61.6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137</v>
      </c>
      <c r="AU120" s="220" t="s">
        <v>84</v>
      </c>
      <c r="AV120" s="15" t="s">
        <v>135</v>
      </c>
      <c r="AW120" s="15" t="s">
        <v>36</v>
      </c>
      <c r="AX120" s="15" t="s">
        <v>82</v>
      </c>
      <c r="AY120" s="220" t="s">
        <v>129</v>
      </c>
    </row>
    <row r="121" spans="1:65" s="14" customFormat="1" ht="11.25">
      <c r="B121" s="199"/>
      <c r="C121" s="200"/>
      <c r="D121" s="190" t="s">
        <v>137</v>
      </c>
      <c r="E121" s="200"/>
      <c r="F121" s="202" t="s">
        <v>454</v>
      </c>
      <c r="G121" s="200"/>
      <c r="H121" s="203">
        <v>67.760000000000005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137</v>
      </c>
      <c r="AU121" s="209" t="s">
        <v>84</v>
      </c>
      <c r="AV121" s="14" t="s">
        <v>84</v>
      </c>
      <c r="AW121" s="14" t="s">
        <v>4</v>
      </c>
      <c r="AX121" s="14" t="s">
        <v>82</v>
      </c>
      <c r="AY121" s="209" t="s">
        <v>129</v>
      </c>
    </row>
    <row r="122" spans="1:65" s="2" customFormat="1" ht="24.2" customHeight="1">
      <c r="A122" s="36"/>
      <c r="B122" s="37"/>
      <c r="C122" s="175" t="s">
        <v>169</v>
      </c>
      <c r="D122" s="175" t="s">
        <v>131</v>
      </c>
      <c r="E122" s="176" t="s">
        <v>170</v>
      </c>
      <c r="F122" s="177" t="s">
        <v>171</v>
      </c>
      <c r="G122" s="178" t="s">
        <v>172</v>
      </c>
      <c r="H122" s="179">
        <v>2.6949999999999998</v>
      </c>
      <c r="I122" s="180"/>
      <c r="J122" s="181">
        <f>ROUND(I122*H122,2)</f>
        <v>0</v>
      </c>
      <c r="K122" s="177" t="s">
        <v>144</v>
      </c>
      <c r="L122" s="41"/>
      <c r="M122" s="182" t="s">
        <v>19</v>
      </c>
      <c r="N122" s="183" t="s">
        <v>45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135</v>
      </c>
      <c r="AT122" s="186" t="s">
        <v>131</v>
      </c>
      <c r="AU122" s="186" t="s">
        <v>84</v>
      </c>
      <c r="AY122" s="19" t="s">
        <v>129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82</v>
      </c>
      <c r="BK122" s="187">
        <f>ROUND(I122*H122,2)</f>
        <v>0</v>
      </c>
      <c r="BL122" s="19" t="s">
        <v>135</v>
      </c>
      <c r="BM122" s="186" t="s">
        <v>455</v>
      </c>
    </row>
    <row r="123" spans="1:65" s="2" customFormat="1" ht="11.25">
      <c r="A123" s="36"/>
      <c r="B123" s="37"/>
      <c r="C123" s="38"/>
      <c r="D123" s="221" t="s">
        <v>146</v>
      </c>
      <c r="E123" s="38"/>
      <c r="F123" s="222" t="s">
        <v>174</v>
      </c>
      <c r="G123" s="38"/>
      <c r="H123" s="38"/>
      <c r="I123" s="223"/>
      <c r="J123" s="38"/>
      <c r="K123" s="38"/>
      <c r="L123" s="41"/>
      <c r="M123" s="224"/>
      <c r="N123" s="225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146</v>
      </c>
      <c r="AU123" s="19" t="s">
        <v>84</v>
      </c>
    </row>
    <row r="124" spans="1:65" s="13" customFormat="1" ht="11.25">
      <c r="B124" s="188"/>
      <c r="C124" s="189"/>
      <c r="D124" s="190" t="s">
        <v>137</v>
      </c>
      <c r="E124" s="191" t="s">
        <v>19</v>
      </c>
      <c r="F124" s="192" t="s">
        <v>456</v>
      </c>
      <c r="G124" s="189"/>
      <c r="H124" s="191" t="s">
        <v>19</v>
      </c>
      <c r="I124" s="193"/>
      <c r="J124" s="189"/>
      <c r="K124" s="189"/>
      <c r="L124" s="194"/>
      <c r="M124" s="195"/>
      <c r="N124" s="196"/>
      <c r="O124" s="196"/>
      <c r="P124" s="196"/>
      <c r="Q124" s="196"/>
      <c r="R124" s="196"/>
      <c r="S124" s="196"/>
      <c r="T124" s="197"/>
      <c r="AT124" s="198" t="s">
        <v>137</v>
      </c>
      <c r="AU124" s="198" t="s">
        <v>84</v>
      </c>
      <c r="AV124" s="13" t="s">
        <v>82</v>
      </c>
      <c r="AW124" s="13" t="s">
        <v>36</v>
      </c>
      <c r="AX124" s="13" t="s">
        <v>74</v>
      </c>
      <c r="AY124" s="198" t="s">
        <v>129</v>
      </c>
    </row>
    <row r="125" spans="1:65" s="14" customFormat="1" ht="11.25">
      <c r="B125" s="199"/>
      <c r="C125" s="200"/>
      <c r="D125" s="190" t="s">
        <v>137</v>
      </c>
      <c r="E125" s="201" t="s">
        <v>19</v>
      </c>
      <c r="F125" s="202" t="s">
        <v>457</v>
      </c>
      <c r="G125" s="200"/>
      <c r="H125" s="203">
        <v>2.4500000000000002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137</v>
      </c>
      <c r="AU125" s="209" t="s">
        <v>84</v>
      </c>
      <c r="AV125" s="14" t="s">
        <v>84</v>
      </c>
      <c r="AW125" s="14" t="s">
        <v>36</v>
      </c>
      <c r="AX125" s="14" t="s">
        <v>74</v>
      </c>
      <c r="AY125" s="209" t="s">
        <v>129</v>
      </c>
    </row>
    <row r="126" spans="1:65" s="15" customFormat="1" ht="11.25">
      <c r="B126" s="210"/>
      <c r="C126" s="211"/>
      <c r="D126" s="190" t="s">
        <v>137</v>
      </c>
      <c r="E126" s="212" t="s">
        <v>19</v>
      </c>
      <c r="F126" s="213" t="s">
        <v>140</v>
      </c>
      <c r="G126" s="211"/>
      <c r="H126" s="214">
        <v>2.4500000000000002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137</v>
      </c>
      <c r="AU126" s="220" t="s">
        <v>84</v>
      </c>
      <c r="AV126" s="15" t="s">
        <v>135</v>
      </c>
      <c r="AW126" s="15" t="s">
        <v>36</v>
      </c>
      <c r="AX126" s="15" t="s">
        <v>82</v>
      </c>
      <c r="AY126" s="220" t="s">
        <v>129</v>
      </c>
    </row>
    <row r="127" spans="1:65" s="14" customFormat="1" ht="11.25">
      <c r="B127" s="199"/>
      <c r="C127" s="200"/>
      <c r="D127" s="190" t="s">
        <v>137</v>
      </c>
      <c r="E127" s="200"/>
      <c r="F127" s="202" t="s">
        <v>458</v>
      </c>
      <c r="G127" s="200"/>
      <c r="H127" s="203">
        <v>2.6949999999999998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137</v>
      </c>
      <c r="AU127" s="209" t="s">
        <v>84</v>
      </c>
      <c r="AV127" s="14" t="s">
        <v>84</v>
      </c>
      <c r="AW127" s="14" t="s">
        <v>4</v>
      </c>
      <c r="AX127" s="14" t="s">
        <v>82</v>
      </c>
      <c r="AY127" s="209" t="s">
        <v>129</v>
      </c>
    </row>
    <row r="128" spans="1:65" s="2" customFormat="1" ht="33" customHeight="1">
      <c r="A128" s="36"/>
      <c r="B128" s="37"/>
      <c r="C128" s="175" t="s">
        <v>178</v>
      </c>
      <c r="D128" s="175" t="s">
        <v>131</v>
      </c>
      <c r="E128" s="176" t="s">
        <v>179</v>
      </c>
      <c r="F128" s="177" t="s">
        <v>180</v>
      </c>
      <c r="G128" s="178" t="s">
        <v>172</v>
      </c>
      <c r="H128" s="179">
        <v>2.6949999999999998</v>
      </c>
      <c r="I128" s="180"/>
      <c r="J128" s="181">
        <f>ROUND(I128*H128,2)</f>
        <v>0</v>
      </c>
      <c r="K128" s="177" t="s">
        <v>144</v>
      </c>
      <c r="L128" s="41"/>
      <c r="M128" s="182" t="s">
        <v>19</v>
      </c>
      <c r="N128" s="183" t="s">
        <v>45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135</v>
      </c>
      <c r="AT128" s="186" t="s">
        <v>131</v>
      </c>
      <c r="AU128" s="186" t="s">
        <v>84</v>
      </c>
      <c r="AY128" s="19" t="s">
        <v>129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82</v>
      </c>
      <c r="BK128" s="187">
        <f>ROUND(I128*H128,2)</f>
        <v>0</v>
      </c>
      <c r="BL128" s="19" t="s">
        <v>135</v>
      </c>
      <c r="BM128" s="186" t="s">
        <v>459</v>
      </c>
    </row>
    <row r="129" spans="1:65" s="2" customFormat="1" ht="11.25">
      <c r="A129" s="36"/>
      <c r="B129" s="37"/>
      <c r="C129" s="38"/>
      <c r="D129" s="221" t="s">
        <v>146</v>
      </c>
      <c r="E129" s="38"/>
      <c r="F129" s="222" t="s">
        <v>182</v>
      </c>
      <c r="G129" s="38"/>
      <c r="H129" s="38"/>
      <c r="I129" s="223"/>
      <c r="J129" s="38"/>
      <c r="K129" s="38"/>
      <c r="L129" s="41"/>
      <c r="M129" s="224"/>
      <c r="N129" s="225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146</v>
      </c>
      <c r="AU129" s="19" t="s">
        <v>84</v>
      </c>
    </row>
    <row r="130" spans="1:65" s="13" customFormat="1" ht="11.25">
      <c r="B130" s="188"/>
      <c r="C130" s="189"/>
      <c r="D130" s="190" t="s">
        <v>137</v>
      </c>
      <c r="E130" s="191" t="s">
        <v>19</v>
      </c>
      <c r="F130" s="192" t="s">
        <v>183</v>
      </c>
      <c r="G130" s="189"/>
      <c r="H130" s="191" t="s">
        <v>19</v>
      </c>
      <c r="I130" s="193"/>
      <c r="J130" s="189"/>
      <c r="K130" s="189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137</v>
      </c>
      <c r="AU130" s="198" t="s">
        <v>84</v>
      </c>
      <c r="AV130" s="13" t="s">
        <v>82</v>
      </c>
      <c r="AW130" s="13" t="s">
        <v>36</v>
      </c>
      <c r="AX130" s="13" t="s">
        <v>74</v>
      </c>
      <c r="AY130" s="198" t="s">
        <v>129</v>
      </c>
    </row>
    <row r="131" spans="1:65" s="14" customFormat="1" ht="11.25">
      <c r="B131" s="199"/>
      <c r="C131" s="200"/>
      <c r="D131" s="190" t="s">
        <v>137</v>
      </c>
      <c r="E131" s="201" t="s">
        <v>19</v>
      </c>
      <c r="F131" s="202" t="s">
        <v>460</v>
      </c>
      <c r="G131" s="200"/>
      <c r="H131" s="203">
        <v>2.6949999999999998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137</v>
      </c>
      <c r="AU131" s="209" t="s">
        <v>84</v>
      </c>
      <c r="AV131" s="14" t="s">
        <v>84</v>
      </c>
      <c r="AW131" s="14" t="s">
        <v>36</v>
      </c>
      <c r="AX131" s="14" t="s">
        <v>74</v>
      </c>
      <c r="AY131" s="209" t="s">
        <v>129</v>
      </c>
    </row>
    <row r="132" spans="1:65" s="15" customFormat="1" ht="11.25">
      <c r="B132" s="210"/>
      <c r="C132" s="211"/>
      <c r="D132" s="190" t="s">
        <v>137</v>
      </c>
      <c r="E132" s="212" t="s">
        <v>19</v>
      </c>
      <c r="F132" s="213" t="s">
        <v>140</v>
      </c>
      <c r="G132" s="211"/>
      <c r="H132" s="214">
        <v>2.6949999999999998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137</v>
      </c>
      <c r="AU132" s="220" t="s">
        <v>84</v>
      </c>
      <c r="AV132" s="15" t="s">
        <v>135</v>
      </c>
      <c r="AW132" s="15" t="s">
        <v>36</v>
      </c>
      <c r="AX132" s="15" t="s">
        <v>82</v>
      </c>
      <c r="AY132" s="220" t="s">
        <v>129</v>
      </c>
    </row>
    <row r="133" spans="1:65" s="2" customFormat="1" ht="37.9" customHeight="1">
      <c r="A133" s="36"/>
      <c r="B133" s="37"/>
      <c r="C133" s="175" t="s">
        <v>185</v>
      </c>
      <c r="D133" s="175" t="s">
        <v>131</v>
      </c>
      <c r="E133" s="176" t="s">
        <v>186</v>
      </c>
      <c r="F133" s="177" t="s">
        <v>187</v>
      </c>
      <c r="G133" s="178" t="s">
        <v>172</v>
      </c>
      <c r="H133" s="179">
        <v>2.6949999999999998</v>
      </c>
      <c r="I133" s="180"/>
      <c r="J133" s="181">
        <f>ROUND(I133*H133,2)</f>
        <v>0</v>
      </c>
      <c r="K133" s="177" t="s">
        <v>144</v>
      </c>
      <c r="L133" s="41"/>
      <c r="M133" s="182" t="s">
        <v>19</v>
      </c>
      <c r="N133" s="183" t="s">
        <v>45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135</v>
      </c>
      <c r="AT133" s="186" t="s">
        <v>131</v>
      </c>
      <c r="AU133" s="186" t="s">
        <v>84</v>
      </c>
      <c r="AY133" s="19" t="s">
        <v>129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135</v>
      </c>
      <c r="BM133" s="186" t="s">
        <v>461</v>
      </c>
    </row>
    <row r="134" spans="1:65" s="2" customFormat="1" ht="11.25">
      <c r="A134" s="36"/>
      <c r="B134" s="37"/>
      <c r="C134" s="38"/>
      <c r="D134" s="221" t="s">
        <v>146</v>
      </c>
      <c r="E134" s="38"/>
      <c r="F134" s="222" t="s">
        <v>189</v>
      </c>
      <c r="G134" s="38"/>
      <c r="H134" s="38"/>
      <c r="I134" s="223"/>
      <c r="J134" s="38"/>
      <c r="K134" s="38"/>
      <c r="L134" s="41"/>
      <c r="M134" s="224"/>
      <c r="N134" s="225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146</v>
      </c>
      <c r="AU134" s="19" t="s">
        <v>84</v>
      </c>
    </row>
    <row r="135" spans="1:65" s="13" customFormat="1" ht="11.25">
      <c r="B135" s="188"/>
      <c r="C135" s="189"/>
      <c r="D135" s="190" t="s">
        <v>137</v>
      </c>
      <c r="E135" s="191" t="s">
        <v>19</v>
      </c>
      <c r="F135" s="192" t="s">
        <v>183</v>
      </c>
      <c r="G135" s="189"/>
      <c r="H135" s="191" t="s">
        <v>19</v>
      </c>
      <c r="I135" s="193"/>
      <c r="J135" s="189"/>
      <c r="K135" s="189"/>
      <c r="L135" s="194"/>
      <c r="M135" s="195"/>
      <c r="N135" s="196"/>
      <c r="O135" s="196"/>
      <c r="P135" s="196"/>
      <c r="Q135" s="196"/>
      <c r="R135" s="196"/>
      <c r="S135" s="196"/>
      <c r="T135" s="197"/>
      <c r="AT135" s="198" t="s">
        <v>137</v>
      </c>
      <c r="AU135" s="198" t="s">
        <v>84</v>
      </c>
      <c r="AV135" s="13" t="s">
        <v>82</v>
      </c>
      <c r="AW135" s="13" t="s">
        <v>36</v>
      </c>
      <c r="AX135" s="13" t="s">
        <v>74</v>
      </c>
      <c r="AY135" s="198" t="s">
        <v>129</v>
      </c>
    </row>
    <row r="136" spans="1:65" s="14" customFormat="1" ht="11.25">
      <c r="B136" s="199"/>
      <c r="C136" s="200"/>
      <c r="D136" s="190" t="s">
        <v>137</v>
      </c>
      <c r="E136" s="201" t="s">
        <v>19</v>
      </c>
      <c r="F136" s="202" t="s">
        <v>460</v>
      </c>
      <c r="G136" s="200"/>
      <c r="H136" s="203">
        <v>2.6949999999999998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137</v>
      </c>
      <c r="AU136" s="209" t="s">
        <v>84</v>
      </c>
      <c r="AV136" s="14" t="s">
        <v>84</v>
      </c>
      <c r="AW136" s="14" t="s">
        <v>36</v>
      </c>
      <c r="AX136" s="14" t="s">
        <v>74</v>
      </c>
      <c r="AY136" s="209" t="s">
        <v>129</v>
      </c>
    </row>
    <row r="137" spans="1:65" s="15" customFormat="1" ht="11.25">
      <c r="B137" s="210"/>
      <c r="C137" s="211"/>
      <c r="D137" s="190" t="s">
        <v>137</v>
      </c>
      <c r="E137" s="212" t="s">
        <v>19</v>
      </c>
      <c r="F137" s="213" t="s">
        <v>140</v>
      </c>
      <c r="G137" s="211"/>
      <c r="H137" s="214">
        <v>2.6949999999999998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137</v>
      </c>
      <c r="AU137" s="220" t="s">
        <v>84</v>
      </c>
      <c r="AV137" s="15" t="s">
        <v>135</v>
      </c>
      <c r="AW137" s="15" t="s">
        <v>36</v>
      </c>
      <c r="AX137" s="15" t="s">
        <v>82</v>
      </c>
      <c r="AY137" s="220" t="s">
        <v>129</v>
      </c>
    </row>
    <row r="138" spans="1:65" s="2" customFormat="1" ht="24.2" customHeight="1">
      <c r="A138" s="36"/>
      <c r="B138" s="37"/>
      <c r="C138" s="175" t="s">
        <v>190</v>
      </c>
      <c r="D138" s="175" t="s">
        <v>131</v>
      </c>
      <c r="E138" s="176" t="s">
        <v>191</v>
      </c>
      <c r="F138" s="177" t="s">
        <v>192</v>
      </c>
      <c r="G138" s="178" t="s">
        <v>172</v>
      </c>
      <c r="H138" s="179">
        <v>2.6949999999999998</v>
      </c>
      <c r="I138" s="180"/>
      <c r="J138" s="181">
        <f>ROUND(I138*H138,2)</f>
        <v>0</v>
      </c>
      <c r="K138" s="177" t="s">
        <v>144</v>
      </c>
      <c r="L138" s="41"/>
      <c r="M138" s="182" t="s">
        <v>19</v>
      </c>
      <c r="N138" s="183" t="s">
        <v>45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135</v>
      </c>
      <c r="AT138" s="186" t="s">
        <v>131</v>
      </c>
      <c r="AU138" s="186" t="s">
        <v>84</v>
      </c>
      <c r="AY138" s="19" t="s">
        <v>129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135</v>
      </c>
      <c r="BM138" s="186" t="s">
        <v>462</v>
      </c>
    </row>
    <row r="139" spans="1:65" s="2" customFormat="1" ht="11.25">
      <c r="A139" s="36"/>
      <c r="B139" s="37"/>
      <c r="C139" s="38"/>
      <c r="D139" s="221" t="s">
        <v>146</v>
      </c>
      <c r="E139" s="38"/>
      <c r="F139" s="222" t="s">
        <v>194</v>
      </c>
      <c r="G139" s="38"/>
      <c r="H139" s="38"/>
      <c r="I139" s="223"/>
      <c r="J139" s="38"/>
      <c r="K139" s="38"/>
      <c r="L139" s="41"/>
      <c r="M139" s="224"/>
      <c r="N139" s="225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146</v>
      </c>
      <c r="AU139" s="19" t="s">
        <v>84</v>
      </c>
    </row>
    <row r="140" spans="1:65" s="13" customFormat="1" ht="11.25">
      <c r="B140" s="188"/>
      <c r="C140" s="189"/>
      <c r="D140" s="190" t="s">
        <v>137</v>
      </c>
      <c r="E140" s="191" t="s">
        <v>19</v>
      </c>
      <c r="F140" s="192" t="s">
        <v>183</v>
      </c>
      <c r="G140" s="189"/>
      <c r="H140" s="191" t="s">
        <v>19</v>
      </c>
      <c r="I140" s="193"/>
      <c r="J140" s="189"/>
      <c r="K140" s="189"/>
      <c r="L140" s="194"/>
      <c r="M140" s="195"/>
      <c r="N140" s="196"/>
      <c r="O140" s="196"/>
      <c r="P140" s="196"/>
      <c r="Q140" s="196"/>
      <c r="R140" s="196"/>
      <c r="S140" s="196"/>
      <c r="T140" s="197"/>
      <c r="AT140" s="198" t="s">
        <v>137</v>
      </c>
      <c r="AU140" s="198" t="s">
        <v>84</v>
      </c>
      <c r="AV140" s="13" t="s">
        <v>82</v>
      </c>
      <c r="AW140" s="13" t="s">
        <v>36</v>
      </c>
      <c r="AX140" s="13" t="s">
        <v>74</v>
      </c>
      <c r="AY140" s="198" t="s">
        <v>129</v>
      </c>
    </row>
    <row r="141" spans="1:65" s="14" customFormat="1" ht="11.25">
      <c r="B141" s="199"/>
      <c r="C141" s="200"/>
      <c r="D141" s="190" t="s">
        <v>137</v>
      </c>
      <c r="E141" s="201" t="s">
        <v>19</v>
      </c>
      <c r="F141" s="202" t="s">
        <v>460</v>
      </c>
      <c r="G141" s="200"/>
      <c r="H141" s="203">
        <v>2.6949999999999998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137</v>
      </c>
      <c r="AU141" s="209" t="s">
        <v>84</v>
      </c>
      <c r="AV141" s="14" t="s">
        <v>84</v>
      </c>
      <c r="AW141" s="14" t="s">
        <v>36</v>
      </c>
      <c r="AX141" s="14" t="s">
        <v>74</v>
      </c>
      <c r="AY141" s="209" t="s">
        <v>129</v>
      </c>
    </row>
    <row r="142" spans="1:65" s="15" customFormat="1" ht="11.25">
      <c r="B142" s="210"/>
      <c r="C142" s="211"/>
      <c r="D142" s="190" t="s">
        <v>137</v>
      </c>
      <c r="E142" s="212" t="s">
        <v>19</v>
      </c>
      <c r="F142" s="213" t="s">
        <v>140</v>
      </c>
      <c r="G142" s="211"/>
      <c r="H142" s="214">
        <v>2.6949999999999998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137</v>
      </c>
      <c r="AU142" s="220" t="s">
        <v>84</v>
      </c>
      <c r="AV142" s="15" t="s">
        <v>135</v>
      </c>
      <c r="AW142" s="15" t="s">
        <v>36</v>
      </c>
      <c r="AX142" s="15" t="s">
        <v>82</v>
      </c>
      <c r="AY142" s="220" t="s">
        <v>129</v>
      </c>
    </row>
    <row r="143" spans="1:65" s="2" customFormat="1" ht="24.2" customHeight="1">
      <c r="A143" s="36"/>
      <c r="B143" s="37"/>
      <c r="C143" s="175" t="s">
        <v>195</v>
      </c>
      <c r="D143" s="175" t="s">
        <v>131</v>
      </c>
      <c r="E143" s="176" t="s">
        <v>196</v>
      </c>
      <c r="F143" s="177" t="s">
        <v>197</v>
      </c>
      <c r="G143" s="178" t="s">
        <v>198</v>
      </c>
      <c r="H143" s="179">
        <v>4.5819999999999999</v>
      </c>
      <c r="I143" s="180"/>
      <c r="J143" s="181">
        <f>ROUND(I143*H143,2)</f>
        <v>0</v>
      </c>
      <c r="K143" s="177" t="s">
        <v>144</v>
      </c>
      <c r="L143" s="41"/>
      <c r="M143" s="182" t="s">
        <v>19</v>
      </c>
      <c r="N143" s="183" t="s">
        <v>45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135</v>
      </c>
      <c r="AT143" s="186" t="s">
        <v>131</v>
      </c>
      <c r="AU143" s="186" t="s">
        <v>84</v>
      </c>
      <c r="AY143" s="19" t="s">
        <v>129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82</v>
      </c>
      <c r="BK143" s="187">
        <f>ROUND(I143*H143,2)</f>
        <v>0</v>
      </c>
      <c r="BL143" s="19" t="s">
        <v>135</v>
      </c>
      <c r="BM143" s="186" t="s">
        <v>463</v>
      </c>
    </row>
    <row r="144" spans="1:65" s="2" customFormat="1" ht="11.25">
      <c r="A144" s="36"/>
      <c r="B144" s="37"/>
      <c r="C144" s="38"/>
      <c r="D144" s="221" t="s">
        <v>146</v>
      </c>
      <c r="E144" s="38"/>
      <c r="F144" s="222" t="s">
        <v>200</v>
      </c>
      <c r="G144" s="38"/>
      <c r="H144" s="38"/>
      <c r="I144" s="223"/>
      <c r="J144" s="38"/>
      <c r="K144" s="38"/>
      <c r="L144" s="41"/>
      <c r="M144" s="224"/>
      <c r="N144" s="225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146</v>
      </c>
      <c r="AU144" s="19" t="s">
        <v>84</v>
      </c>
    </row>
    <row r="145" spans="1:65" s="13" customFormat="1" ht="11.25">
      <c r="B145" s="188"/>
      <c r="C145" s="189"/>
      <c r="D145" s="190" t="s">
        <v>137</v>
      </c>
      <c r="E145" s="191" t="s">
        <v>19</v>
      </c>
      <c r="F145" s="192" t="s">
        <v>183</v>
      </c>
      <c r="G145" s="189"/>
      <c r="H145" s="191" t="s">
        <v>19</v>
      </c>
      <c r="I145" s="193"/>
      <c r="J145" s="189"/>
      <c r="K145" s="189"/>
      <c r="L145" s="194"/>
      <c r="M145" s="195"/>
      <c r="N145" s="196"/>
      <c r="O145" s="196"/>
      <c r="P145" s="196"/>
      <c r="Q145" s="196"/>
      <c r="R145" s="196"/>
      <c r="S145" s="196"/>
      <c r="T145" s="197"/>
      <c r="AT145" s="198" t="s">
        <v>137</v>
      </c>
      <c r="AU145" s="198" t="s">
        <v>84</v>
      </c>
      <c r="AV145" s="13" t="s">
        <v>82</v>
      </c>
      <c r="AW145" s="13" t="s">
        <v>36</v>
      </c>
      <c r="AX145" s="13" t="s">
        <v>74</v>
      </c>
      <c r="AY145" s="198" t="s">
        <v>129</v>
      </c>
    </row>
    <row r="146" spans="1:65" s="14" customFormat="1" ht="11.25">
      <c r="B146" s="199"/>
      <c r="C146" s="200"/>
      <c r="D146" s="190" t="s">
        <v>137</v>
      </c>
      <c r="E146" s="201" t="s">
        <v>19</v>
      </c>
      <c r="F146" s="202" t="s">
        <v>460</v>
      </c>
      <c r="G146" s="200"/>
      <c r="H146" s="203">
        <v>2.6949999999999998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137</v>
      </c>
      <c r="AU146" s="209" t="s">
        <v>84</v>
      </c>
      <c r="AV146" s="14" t="s">
        <v>84</v>
      </c>
      <c r="AW146" s="14" t="s">
        <v>36</v>
      </c>
      <c r="AX146" s="14" t="s">
        <v>74</v>
      </c>
      <c r="AY146" s="209" t="s">
        <v>129</v>
      </c>
    </row>
    <row r="147" spans="1:65" s="15" customFormat="1" ht="11.25">
      <c r="B147" s="210"/>
      <c r="C147" s="211"/>
      <c r="D147" s="190" t="s">
        <v>137</v>
      </c>
      <c r="E147" s="212" t="s">
        <v>19</v>
      </c>
      <c r="F147" s="213" t="s">
        <v>140</v>
      </c>
      <c r="G147" s="211"/>
      <c r="H147" s="214">
        <v>2.6949999999999998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137</v>
      </c>
      <c r="AU147" s="220" t="s">
        <v>84</v>
      </c>
      <c r="AV147" s="15" t="s">
        <v>135</v>
      </c>
      <c r="AW147" s="15" t="s">
        <v>36</v>
      </c>
      <c r="AX147" s="15" t="s">
        <v>82</v>
      </c>
      <c r="AY147" s="220" t="s">
        <v>129</v>
      </c>
    </row>
    <row r="148" spans="1:65" s="14" customFormat="1" ht="11.25">
      <c r="B148" s="199"/>
      <c r="C148" s="200"/>
      <c r="D148" s="190" t="s">
        <v>137</v>
      </c>
      <c r="E148" s="200"/>
      <c r="F148" s="202" t="s">
        <v>464</v>
      </c>
      <c r="G148" s="200"/>
      <c r="H148" s="203">
        <v>4.5819999999999999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137</v>
      </c>
      <c r="AU148" s="209" t="s">
        <v>84</v>
      </c>
      <c r="AV148" s="14" t="s">
        <v>84</v>
      </c>
      <c r="AW148" s="14" t="s">
        <v>4</v>
      </c>
      <c r="AX148" s="14" t="s">
        <v>82</v>
      </c>
      <c r="AY148" s="209" t="s">
        <v>129</v>
      </c>
    </row>
    <row r="149" spans="1:65" s="2" customFormat="1" ht="24.2" customHeight="1">
      <c r="A149" s="36"/>
      <c r="B149" s="37"/>
      <c r="C149" s="175" t="s">
        <v>202</v>
      </c>
      <c r="D149" s="175" t="s">
        <v>131</v>
      </c>
      <c r="E149" s="176" t="s">
        <v>203</v>
      </c>
      <c r="F149" s="177" t="s">
        <v>204</v>
      </c>
      <c r="G149" s="178" t="s">
        <v>172</v>
      </c>
      <c r="H149" s="179">
        <v>2.6949999999999998</v>
      </c>
      <c r="I149" s="180"/>
      <c r="J149" s="181">
        <f>ROUND(I149*H149,2)</f>
        <v>0</v>
      </c>
      <c r="K149" s="177" t="s">
        <v>144</v>
      </c>
      <c r="L149" s="41"/>
      <c r="M149" s="182" t="s">
        <v>19</v>
      </c>
      <c r="N149" s="183" t="s">
        <v>45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135</v>
      </c>
      <c r="AT149" s="186" t="s">
        <v>131</v>
      </c>
      <c r="AU149" s="186" t="s">
        <v>84</v>
      </c>
      <c r="AY149" s="19" t="s">
        <v>129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135</v>
      </c>
      <c r="BM149" s="186" t="s">
        <v>465</v>
      </c>
    </row>
    <row r="150" spans="1:65" s="2" customFormat="1" ht="11.25">
      <c r="A150" s="36"/>
      <c r="B150" s="37"/>
      <c r="C150" s="38"/>
      <c r="D150" s="221" t="s">
        <v>146</v>
      </c>
      <c r="E150" s="38"/>
      <c r="F150" s="222" t="s">
        <v>206</v>
      </c>
      <c r="G150" s="38"/>
      <c r="H150" s="38"/>
      <c r="I150" s="223"/>
      <c r="J150" s="38"/>
      <c r="K150" s="38"/>
      <c r="L150" s="41"/>
      <c r="M150" s="224"/>
      <c r="N150" s="225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146</v>
      </c>
      <c r="AU150" s="19" t="s">
        <v>84</v>
      </c>
    </row>
    <row r="151" spans="1:65" s="13" customFormat="1" ht="11.25">
      <c r="B151" s="188"/>
      <c r="C151" s="189"/>
      <c r="D151" s="190" t="s">
        <v>137</v>
      </c>
      <c r="E151" s="191" t="s">
        <v>19</v>
      </c>
      <c r="F151" s="192" t="s">
        <v>183</v>
      </c>
      <c r="G151" s="189"/>
      <c r="H151" s="191" t="s">
        <v>19</v>
      </c>
      <c r="I151" s="193"/>
      <c r="J151" s="189"/>
      <c r="K151" s="189"/>
      <c r="L151" s="194"/>
      <c r="M151" s="195"/>
      <c r="N151" s="196"/>
      <c r="O151" s="196"/>
      <c r="P151" s="196"/>
      <c r="Q151" s="196"/>
      <c r="R151" s="196"/>
      <c r="S151" s="196"/>
      <c r="T151" s="197"/>
      <c r="AT151" s="198" t="s">
        <v>137</v>
      </c>
      <c r="AU151" s="198" t="s">
        <v>84</v>
      </c>
      <c r="AV151" s="13" t="s">
        <v>82</v>
      </c>
      <c r="AW151" s="13" t="s">
        <v>36</v>
      </c>
      <c r="AX151" s="13" t="s">
        <v>74</v>
      </c>
      <c r="AY151" s="198" t="s">
        <v>129</v>
      </c>
    </row>
    <row r="152" spans="1:65" s="14" customFormat="1" ht="11.25">
      <c r="B152" s="199"/>
      <c r="C152" s="200"/>
      <c r="D152" s="190" t="s">
        <v>137</v>
      </c>
      <c r="E152" s="201" t="s">
        <v>19</v>
      </c>
      <c r="F152" s="202" t="s">
        <v>460</v>
      </c>
      <c r="G152" s="200"/>
      <c r="H152" s="203">
        <v>2.6949999999999998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137</v>
      </c>
      <c r="AU152" s="209" t="s">
        <v>84</v>
      </c>
      <c r="AV152" s="14" t="s">
        <v>84</v>
      </c>
      <c r="AW152" s="14" t="s">
        <v>36</v>
      </c>
      <c r="AX152" s="14" t="s">
        <v>74</v>
      </c>
      <c r="AY152" s="209" t="s">
        <v>129</v>
      </c>
    </row>
    <row r="153" spans="1:65" s="15" customFormat="1" ht="11.25">
      <c r="B153" s="210"/>
      <c r="C153" s="211"/>
      <c r="D153" s="190" t="s">
        <v>137</v>
      </c>
      <c r="E153" s="212" t="s">
        <v>19</v>
      </c>
      <c r="F153" s="213" t="s">
        <v>140</v>
      </c>
      <c r="G153" s="211"/>
      <c r="H153" s="214">
        <v>2.6949999999999998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137</v>
      </c>
      <c r="AU153" s="220" t="s">
        <v>84</v>
      </c>
      <c r="AV153" s="15" t="s">
        <v>135</v>
      </c>
      <c r="AW153" s="15" t="s">
        <v>36</v>
      </c>
      <c r="AX153" s="15" t="s">
        <v>82</v>
      </c>
      <c r="AY153" s="220" t="s">
        <v>129</v>
      </c>
    </row>
    <row r="154" spans="1:65" s="2" customFormat="1" ht="24.2" customHeight="1">
      <c r="A154" s="36"/>
      <c r="B154" s="37"/>
      <c r="C154" s="175" t="s">
        <v>8</v>
      </c>
      <c r="D154" s="175" t="s">
        <v>131</v>
      </c>
      <c r="E154" s="176" t="s">
        <v>207</v>
      </c>
      <c r="F154" s="177" t="s">
        <v>208</v>
      </c>
      <c r="G154" s="178" t="s">
        <v>172</v>
      </c>
      <c r="H154" s="179">
        <v>5.0549999999999997</v>
      </c>
      <c r="I154" s="180"/>
      <c r="J154" s="181">
        <f>ROUND(I154*H154,2)</f>
        <v>0</v>
      </c>
      <c r="K154" s="177" t="s">
        <v>144</v>
      </c>
      <c r="L154" s="41"/>
      <c r="M154" s="182" t="s">
        <v>19</v>
      </c>
      <c r="N154" s="183" t="s">
        <v>45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135</v>
      </c>
      <c r="AT154" s="186" t="s">
        <v>131</v>
      </c>
      <c r="AU154" s="186" t="s">
        <v>84</v>
      </c>
      <c r="AY154" s="19" t="s">
        <v>129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82</v>
      </c>
      <c r="BK154" s="187">
        <f>ROUND(I154*H154,2)</f>
        <v>0</v>
      </c>
      <c r="BL154" s="19" t="s">
        <v>135</v>
      </c>
      <c r="BM154" s="186" t="s">
        <v>466</v>
      </c>
    </row>
    <row r="155" spans="1:65" s="2" customFormat="1" ht="11.25">
      <c r="A155" s="36"/>
      <c r="B155" s="37"/>
      <c r="C155" s="38"/>
      <c r="D155" s="221" t="s">
        <v>146</v>
      </c>
      <c r="E155" s="38"/>
      <c r="F155" s="222" t="s">
        <v>210</v>
      </c>
      <c r="G155" s="38"/>
      <c r="H155" s="38"/>
      <c r="I155" s="223"/>
      <c r="J155" s="38"/>
      <c r="K155" s="38"/>
      <c r="L155" s="41"/>
      <c r="M155" s="224"/>
      <c r="N155" s="225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146</v>
      </c>
      <c r="AU155" s="19" t="s">
        <v>84</v>
      </c>
    </row>
    <row r="156" spans="1:65" s="13" customFormat="1" ht="11.25">
      <c r="B156" s="188"/>
      <c r="C156" s="189"/>
      <c r="D156" s="190" t="s">
        <v>137</v>
      </c>
      <c r="E156" s="191" t="s">
        <v>19</v>
      </c>
      <c r="F156" s="192" t="s">
        <v>166</v>
      </c>
      <c r="G156" s="189"/>
      <c r="H156" s="191" t="s">
        <v>19</v>
      </c>
      <c r="I156" s="193"/>
      <c r="J156" s="189"/>
      <c r="K156" s="189"/>
      <c r="L156" s="194"/>
      <c r="M156" s="195"/>
      <c r="N156" s="196"/>
      <c r="O156" s="196"/>
      <c r="P156" s="196"/>
      <c r="Q156" s="196"/>
      <c r="R156" s="196"/>
      <c r="S156" s="196"/>
      <c r="T156" s="197"/>
      <c r="AT156" s="198" t="s">
        <v>137</v>
      </c>
      <c r="AU156" s="198" t="s">
        <v>84</v>
      </c>
      <c r="AV156" s="13" t="s">
        <v>82</v>
      </c>
      <c r="AW156" s="13" t="s">
        <v>36</v>
      </c>
      <c r="AX156" s="13" t="s">
        <v>74</v>
      </c>
      <c r="AY156" s="198" t="s">
        <v>129</v>
      </c>
    </row>
    <row r="157" spans="1:65" s="13" customFormat="1" ht="11.25">
      <c r="B157" s="188"/>
      <c r="C157" s="189"/>
      <c r="D157" s="190" t="s">
        <v>137</v>
      </c>
      <c r="E157" s="191" t="s">
        <v>19</v>
      </c>
      <c r="F157" s="192" t="s">
        <v>211</v>
      </c>
      <c r="G157" s="189"/>
      <c r="H157" s="191" t="s">
        <v>19</v>
      </c>
      <c r="I157" s="193"/>
      <c r="J157" s="189"/>
      <c r="K157" s="189"/>
      <c r="L157" s="194"/>
      <c r="M157" s="195"/>
      <c r="N157" s="196"/>
      <c r="O157" s="196"/>
      <c r="P157" s="196"/>
      <c r="Q157" s="196"/>
      <c r="R157" s="196"/>
      <c r="S157" s="196"/>
      <c r="T157" s="197"/>
      <c r="AT157" s="198" t="s">
        <v>137</v>
      </c>
      <c r="AU157" s="198" t="s">
        <v>84</v>
      </c>
      <c r="AV157" s="13" t="s">
        <v>82</v>
      </c>
      <c r="AW157" s="13" t="s">
        <v>36</v>
      </c>
      <c r="AX157" s="13" t="s">
        <v>74</v>
      </c>
      <c r="AY157" s="198" t="s">
        <v>129</v>
      </c>
    </row>
    <row r="158" spans="1:65" s="14" customFormat="1" ht="11.25">
      <c r="B158" s="199"/>
      <c r="C158" s="200"/>
      <c r="D158" s="190" t="s">
        <v>137</v>
      </c>
      <c r="E158" s="201" t="s">
        <v>19</v>
      </c>
      <c r="F158" s="202" t="s">
        <v>467</v>
      </c>
      <c r="G158" s="200"/>
      <c r="H158" s="203">
        <v>3.5059999999999998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137</v>
      </c>
      <c r="AU158" s="209" t="s">
        <v>84</v>
      </c>
      <c r="AV158" s="14" t="s">
        <v>84</v>
      </c>
      <c r="AW158" s="14" t="s">
        <v>36</v>
      </c>
      <c r="AX158" s="14" t="s">
        <v>74</v>
      </c>
      <c r="AY158" s="209" t="s">
        <v>129</v>
      </c>
    </row>
    <row r="159" spans="1:65" s="13" customFormat="1" ht="11.25">
      <c r="B159" s="188"/>
      <c r="C159" s="189"/>
      <c r="D159" s="190" t="s">
        <v>137</v>
      </c>
      <c r="E159" s="191" t="s">
        <v>19</v>
      </c>
      <c r="F159" s="192" t="s">
        <v>213</v>
      </c>
      <c r="G159" s="189"/>
      <c r="H159" s="191" t="s">
        <v>19</v>
      </c>
      <c r="I159" s="193"/>
      <c r="J159" s="189"/>
      <c r="K159" s="189"/>
      <c r="L159" s="194"/>
      <c r="M159" s="195"/>
      <c r="N159" s="196"/>
      <c r="O159" s="196"/>
      <c r="P159" s="196"/>
      <c r="Q159" s="196"/>
      <c r="R159" s="196"/>
      <c r="S159" s="196"/>
      <c r="T159" s="197"/>
      <c r="AT159" s="198" t="s">
        <v>137</v>
      </c>
      <c r="AU159" s="198" t="s">
        <v>84</v>
      </c>
      <c r="AV159" s="13" t="s">
        <v>82</v>
      </c>
      <c r="AW159" s="13" t="s">
        <v>36</v>
      </c>
      <c r="AX159" s="13" t="s">
        <v>74</v>
      </c>
      <c r="AY159" s="198" t="s">
        <v>129</v>
      </c>
    </row>
    <row r="160" spans="1:65" s="14" customFormat="1" ht="11.25">
      <c r="B160" s="199"/>
      <c r="C160" s="200"/>
      <c r="D160" s="190" t="s">
        <v>137</v>
      </c>
      <c r="E160" s="201" t="s">
        <v>19</v>
      </c>
      <c r="F160" s="202" t="s">
        <v>468</v>
      </c>
      <c r="G160" s="200"/>
      <c r="H160" s="203">
        <v>1.089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137</v>
      </c>
      <c r="AU160" s="209" t="s">
        <v>84</v>
      </c>
      <c r="AV160" s="14" t="s">
        <v>84</v>
      </c>
      <c r="AW160" s="14" t="s">
        <v>36</v>
      </c>
      <c r="AX160" s="14" t="s">
        <v>74</v>
      </c>
      <c r="AY160" s="209" t="s">
        <v>129</v>
      </c>
    </row>
    <row r="161" spans="1:65" s="15" customFormat="1" ht="11.25">
      <c r="B161" s="210"/>
      <c r="C161" s="211"/>
      <c r="D161" s="190" t="s">
        <v>137</v>
      </c>
      <c r="E161" s="212" t="s">
        <v>19</v>
      </c>
      <c r="F161" s="213" t="s">
        <v>140</v>
      </c>
      <c r="G161" s="211"/>
      <c r="H161" s="214">
        <v>4.5949999999999998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137</v>
      </c>
      <c r="AU161" s="220" t="s">
        <v>84</v>
      </c>
      <c r="AV161" s="15" t="s">
        <v>135</v>
      </c>
      <c r="AW161" s="15" t="s">
        <v>36</v>
      </c>
      <c r="AX161" s="15" t="s">
        <v>82</v>
      </c>
      <c r="AY161" s="220" t="s">
        <v>129</v>
      </c>
    </row>
    <row r="162" spans="1:65" s="14" customFormat="1" ht="11.25">
      <c r="B162" s="199"/>
      <c r="C162" s="200"/>
      <c r="D162" s="190" t="s">
        <v>137</v>
      </c>
      <c r="E162" s="200"/>
      <c r="F162" s="202" t="s">
        <v>469</v>
      </c>
      <c r="G162" s="200"/>
      <c r="H162" s="203">
        <v>5.0549999999999997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137</v>
      </c>
      <c r="AU162" s="209" t="s">
        <v>84</v>
      </c>
      <c r="AV162" s="14" t="s">
        <v>84</v>
      </c>
      <c r="AW162" s="14" t="s">
        <v>4</v>
      </c>
      <c r="AX162" s="14" t="s">
        <v>82</v>
      </c>
      <c r="AY162" s="209" t="s">
        <v>129</v>
      </c>
    </row>
    <row r="163" spans="1:65" s="12" customFormat="1" ht="22.9" customHeight="1">
      <c r="B163" s="159"/>
      <c r="C163" s="160"/>
      <c r="D163" s="161" t="s">
        <v>73</v>
      </c>
      <c r="E163" s="173" t="s">
        <v>84</v>
      </c>
      <c r="F163" s="173" t="s">
        <v>216</v>
      </c>
      <c r="G163" s="160"/>
      <c r="H163" s="160"/>
      <c r="I163" s="163"/>
      <c r="J163" s="174">
        <f>BK163</f>
        <v>0</v>
      </c>
      <c r="K163" s="160"/>
      <c r="L163" s="165"/>
      <c r="M163" s="166"/>
      <c r="N163" s="167"/>
      <c r="O163" s="167"/>
      <c r="P163" s="168">
        <f>SUM(P164:P181)</f>
        <v>0</v>
      </c>
      <c r="Q163" s="167"/>
      <c r="R163" s="168">
        <f>SUM(R164:R181)</f>
        <v>5.9515708599999995</v>
      </c>
      <c r="S163" s="167"/>
      <c r="T163" s="169">
        <f>SUM(T164:T181)</f>
        <v>0</v>
      </c>
      <c r="AR163" s="170" t="s">
        <v>82</v>
      </c>
      <c r="AT163" s="171" t="s">
        <v>73</v>
      </c>
      <c r="AU163" s="171" t="s">
        <v>82</v>
      </c>
      <c r="AY163" s="170" t="s">
        <v>129</v>
      </c>
      <c r="BK163" s="172">
        <f>SUM(BK164:BK181)</f>
        <v>0</v>
      </c>
    </row>
    <row r="164" spans="1:65" s="2" customFormat="1" ht="16.5" customHeight="1">
      <c r="A164" s="36"/>
      <c r="B164" s="37"/>
      <c r="C164" s="175" t="s">
        <v>217</v>
      </c>
      <c r="D164" s="175" t="s">
        <v>131</v>
      </c>
      <c r="E164" s="176" t="s">
        <v>218</v>
      </c>
      <c r="F164" s="177" t="s">
        <v>219</v>
      </c>
      <c r="G164" s="178" t="s">
        <v>172</v>
      </c>
      <c r="H164" s="179">
        <v>2.573</v>
      </c>
      <c r="I164" s="180"/>
      <c r="J164" s="181">
        <f>ROUND(I164*H164,2)</f>
        <v>0</v>
      </c>
      <c r="K164" s="177" t="s">
        <v>144</v>
      </c>
      <c r="L164" s="41"/>
      <c r="M164" s="182" t="s">
        <v>19</v>
      </c>
      <c r="N164" s="183" t="s">
        <v>45</v>
      </c>
      <c r="O164" s="66"/>
      <c r="P164" s="184">
        <f>O164*H164</f>
        <v>0</v>
      </c>
      <c r="Q164" s="184">
        <v>2.3010199999999998</v>
      </c>
      <c r="R164" s="184">
        <f>Q164*H164</f>
        <v>5.9205244599999993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135</v>
      </c>
      <c r="AT164" s="186" t="s">
        <v>131</v>
      </c>
      <c r="AU164" s="186" t="s">
        <v>84</v>
      </c>
      <c r="AY164" s="19" t="s">
        <v>129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82</v>
      </c>
      <c r="BK164" s="187">
        <f>ROUND(I164*H164,2)</f>
        <v>0</v>
      </c>
      <c r="BL164" s="19" t="s">
        <v>135</v>
      </c>
      <c r="BM164" s="186" t="s">
        <v>470</v>
      </c>
    </row>
    <row r="165" spans="1:65" s="2" customFormat="1" ht="11.25">
      <c r="A165" s="36"/>
      <c r="B165" s="37"/>
      <c r="C165" s="38"/>
      <c r="D165" s="221" t="s">
        <v>146</v>
      </c>
      <c r="E165" s="38"/>
      <c r="F165" s="222" t="s">
        <v>221</v>
      </c>
      <c r="G165" s="38"/>
      <c r="H165" s="38"/>
      <c r="I165" s="223"/>
      <c r="J165" s="38"/>
      <c r="K165" s="38"/>
      <c r="L165" s="41"/>
      <c r="M165" s="224"/>
      <c r="N165" s="225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146</v>
      </c>
      <c r="AU165" s="19" t="s">
        <v>84</v>
      </c>
    </row>
    <row r="166" spans="1:65" s="13" customFormat="1" ht="11.25">
      <c r="B166" s="188"/>
      <c r="C166" s="189"/>
      <c r="D166" s="190" t="s">
        <v>137</v>
      </c>
      <c r="E166" s="191" t="s">
        <v>19</v>
      </c>
      <c r="F166" s="192" t="s">
        <v>175</v>
      </c>
      <c r="G166" s="189"/>
      <c r="H166" s="191" t="s">
        <v>19</v>
      </c>
      <c r="I166" s="193"/>
      <c r="J166" s="189"/>
      <c r="K166" s="189"/>
      <c r="L166" s="194"/>
      <c r="M166" s="195"/>
      <c r="N166" s="196"/>
      <c r="O166" s="196"/>
      <c r="P166" s="196"/>
      <c r="Q166" s="196"/>
      <c r="R166" s="196"/>
      <c r="S166" s="196"/>
      <c r="T166" s="197"/>
      <c r="AT166" s="198" t="s">
        <v>137</v>
      </c>
      <c r="AU166" s="198" t="s">
        <v>84</v>
      </c>
      <c r="AV166" s="13" t="s">
        <v>82</v>
      </c>
      <c r="AW166" s="13" t="s">
        <v>36</v>
      </c>
      <c r="AX166" s="13" t="s">
        <v>74</v>
      </c>
      <c r="AY166" s="198" t="s">
        <v>129</v>
      </c>
    </row>
    <row r="167" spans="1:65" s="14" customFormat="1" ht="11.25">
      <c r="B167" s="199"/>
      <c r="C167" s="200"/>
      <c r="D167" s="190" t="s">
        <v>137</v>
      </c>
      <c r="E167" s="201" t="s">
        <v>19</v>
      </c>
      <c r="F167" s="202" t="s">
        <v>457</v>
      </c>
      <c r="G167" s="200"/>
      <c r="H167" s="203">
        <v>2.4500000000000002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137</v>
      </c>
      <c r="AU167" s="209" t="s">
        <v>84</v>
      </c>
      <c r="AV167" s="14" t="s">
        <v>84</v>
      </c>
      <c r="AW167" s="14" t="s">
        <v>36</v>
      </c>
      <c r="AX167" s="14" t="s">
        <v>74</v>
      </c>
      <c r="AY167" s="209" t="s">
        <v>129</v>
      </c>
    </row>
    <row r="168" spans="1:65" s="15" customFormat="1" ht="11.25">
      <c r="B168" s="210"/>
      <c r="C168" s="211"/>
      <c r="D168" s="190" t="s">
        <v>137</v>
      </c>
      <c r="E168" s="212" t="s">
        <v>19</v>
      </c>
      <c r="F168" s="213" t="s">
        <v>140</v>
      </c>
      <c r="G168" s="211"/>
      <c r="H168" s="214">
        <v>2.4500000000000002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137</v>
      </c>
      <c r="AU168" s="220" t="s">
        <v>84</v>
      </c>
      <c r="AV168" s="15" t="s">
        <v>135</v>
      </c>
      <c r="AW168" s="15" t="s">
        <v>36</v>
      </c>
      <c r="AX168" s="15" t="s">
        <v>82</v>
      </c>
      <c r="AY168" s="220" t="s">
        <v>129</v>
      </c>
    </row>
    <row r="169" spans="1:65" s="14" customFormat="1" ht="11.25">
      <c r="B169" s="199"/>
      <c r="C169" s="200"/>
      <c r="D169" s="190" t="s">
        <v>137</v>
      </c>
      <c r="E169" s="200"/>
      <c r="F169" s="202" t="s">
        <v>471</v>
      </c>
      <c r="G169" s="200"/>
      <c r="H169" s="203">
        <v>2.573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137</v>
      </c>
      <c r="AU169" s="209" t="s">
        <v>84</v>
      </c>
      <c r="AV169" s="14" t="s">
        <v>84</v>
      </c>
      <c r="AW169" s="14" t="s">
        <v>4</v>
      </c>
      <c r="AX169" s="14" t="s">
        <v>82</v>
      </c>
      <c r="AY169" s="209" t="s">
        <v>129</v>
      </c>
    </row>
    <row r="170" spans="1:65" s="2" customFormat="1" ht="16.5" customHeight="1">
      <c r="A170" s="36"/>
      <c r="B170" s="37"/>
      <c r="C170" s="175" t="s">
        <v>223</v>
      </c>
      <c r="D170" s="175" t="s">
        <v>131</v>
      </c>
      <c r="E170" s="176" t="s">
        <v>224</v>
      </c>
      <c r="F170" s="177" t="s">
        <v>225</v>
      </c>
      <c r="G170" s="178" t="s">
        <v>134</v>
      </c>
      <c r="H170" s="179">
        <v>11.76</v>
      </c>
      <c r="I170" s="180"/>
      <c r="J170" s="181">
        <f>ROUND(I170*H170,2)</f>
        <v>0</v>
      </c>
      <c r="K170" s="177" t="s">
        <v>144</v>
      </c>
      <c r="L170" s="41"/>
      <c r="M170" s="182" t="s">
        <v>19</v>
      </c>
      <c r="N170" s="183" t="s">
        <v>45</v>
      </c>
      <c r="O170" s="66"/>
      <c r="P170" s="184">
        <f>O170*H170</f>
        <v>0</v>
      </c>
      <c r="Q170" s="184">
        <v>2.64E-3</v>
      </c>
      <c r="R170" s="184">
        <f>Q170*H170</f>
        <v>3.1046399999999998E-2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135</v>
      </c>
      <c r="AT170" s="186" t="s">
        <v>131</v>
      </c>
      <c r="AU170" s="186" t="s">
        <v>84</v>
      </c>
      <c r="AY170" s="19" t="s">
        <v>129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82</v>
      </c>
      <c r="BK170" s="187">
        <f>ROUND(I170*H170,2)</f>
        <v>0</v>
      </c>
      <c r="BL170" s="19" t="s">
        <v>135</v>
      </c>
      <c r="BM170" s="186" t="s">
        <v>472</v>
      </c>
    </row>
    <row r="171" spans="1:65" s="2" customFormat="1" ht="11.25">
      <c r="A171" s="36"/>
      <c r="B171" s="37"/>
      <c r="C171" s="38"/>
      <c r="D171" s="221" t="s">
        <v>146</v>
      </c>
      <c r="E171" s="38"/>
      <c r="F171" s="222" t="s">
        <v>227</v>
      </c>
      <c r="G171" s="38"/>
      <c r="H171" s="38"/>
      <c r="I171" s="223"/>
      <c r="J171" s="38"/>
      <c r="K171" s="38"/>
      <c r="L171" s="41"/>
      <c r="M171" s="224"/>
      <c r="N171" s="225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146</v>
      </c>
      <c r="AU171" s="19" t="s">
        <v>84</v>
      </c>
    </row>
    <row r="172" spans="1:65" s="13" customFormat="1" ht="11.25">
      <c r="B172" s="188"/>
      <c r="C172" s="189"/>
      <c r="D172" s="190" t="s">
        <v>137</v>
      </c>
      <c r="E172" s="191" t="s">
        <v>19</v>
      </c>
      <c r="F172" s="192" t="s">
        <v>175</v>
      </c>
      <c r="G172" s="189"/>
      <c r="H172" s="191" t="s">
        <v>19</v>
      </c>
      <c r="I172" s="193"/>
      <c r="J172" s="189"/>
      <c r="K172" s="189"/>
      <c r="L172" s="194"/>
      <c r="M172" s="195"/>
      <c r="N172" s="196"/>
      <c r="O172" s="196"/>
      <c r="P172" s="196"/>
      <c r="Q172" s="196"/>
      <c r="R172" s="196"/>
      <c r="S172" s="196"/>
      <c r="T172" s="197"/>
      <c r="AT172" s="198" t="s">
        <v>137</v>
      </c>
      <c r="AU172" s="198" t="s">
        <v>84</v>
      </c>
      <c r="AV172" s="13" t="s">
        <v>82</v>
      </c>
      <c r="AW172" s="13" t="s">
        <v>36</v>
      </c>
      <c r="AX172" s="13" t="s">
        <v>74</v>
      </c>
      <c r="AY172" s="198" t="s">
        <v>129</v>
      </c>
    </row>
    <row r="173" spans="1:65" s="14" customFormat="1" ht="11.25">
      <c r="B173" s="199"/>
      <c r="C173" s="200"/>
      <c r="D173" s="190" t="s">
        <v>137</v>
      </c>
      <c r="E173" s="201" t="s">
        <v>19</v>
      </c>
      <c r="F173" s="202" t="s">
        <v>473</v>
      </c>
      <c r="G173" s="200"/>
      <c r="H173" s="203">
        <v>11.2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137</v>
      </c>
      <c r="AU173" s="209" t="s">
        <v>84</v>
      </c>
      <c r="AV173" s="14" t="s">
        <v>84</v>
      </c>
      <c r="AW173" s="14" t="s">
        <v>36</v>
      </c>
      <c r="AX173" s="14" t="s">
        <v>74</v>
      </c>
      <c r="AY173" s="209" t="s">
        <v>129</v>
      </c>
    </row>
    <row r="174" spans="1:65" s="15" customFormat="1" ht="11.25">
      <c r="B174" s="210"/>
      <c r="C174" s="211"/>
      <c r="D174" s="190" t="s">
        <v>137</v>
      </c>
      <c r="E174" s="212" t="s">
        <v>19</v>
      </c>
      <c r="F174" s="213" t="s">
        <v>140</v>
      </c>
      <c r="G174" s="211"/>
      <c r="H174" s="214">
        <v>11.2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137</v>
      </c>
      <c r="AU174" s="220" t="s">
        <v>84</v>
      </c>
      <c r="AV174" s="15" t="s">
        <v>135</v>
      </c>
      <c r="AW174" s="15" t="s">
        <v>36</v>
      </c>
      <c r="AX174" s="15" t="s">
        <v>82</v>
      </c>
      <c r="AY174" s="220" t="s">
        <v>129</v>
      </c>
    </row>
    <row r="175" spans="1:65" s="14" customFormat="1" ht="11.25">
      <c r="B175" s="199"/>
      <c r="C175" s="200"/>
      <c r="D175" s="190" t="s">
        <v>137</v>
      </c>
      <c r="E175" s="200"/>
      <c r="F175" s="202" t="s">
        <v>474</v>
      </c>
      <c r="G175" s="200"/>
      <c r="H175" s="203">
        <v>11.76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137</v>
      </c>
      <c r="AU175" s="209" t="s">
        <v>84</v>
      </c>
      <c r="AV175" s="14" t="s">
        <v>84</v>
      </c>
      <c r="AW175" s="14" t="s">
        <v>4</v>
      </c>
      <c r="AX175" s="14" t="s">
        <v>82</v>
      </c>
      <c r="AY175" s="209" t="s">
        <v>129</v>
      </c>
    </row>
    <row r="176" spans="1:65" s="2" customFormat="1" ht="16.5" customHeight="1">
      <c r="A176" s="36"/>
      <c r="B176" s="37"/>
      <c r="C176" s="175" t="s">
        <v>230</v>
      </c>
      <c r="D176" s="175" t="s">
        <v>131</v>
      </c>
      <c r="E176" s="176" t="s">
        <v>231</v>
      </c>
      <c r="F176" s="177" t="s">
        <v>232</v>
      </c>
      <c r="G176" s="178" t="s">
        <v>134</v>
      </c>
      <c r="H176" s="179">
        <v>11.76</v>
      </c>
      <c r="I176" s="180"/>
      <c r="J176" s="181">
        <f>ROUND(I176*H176,2)</f>
        <v>0</v>
      </c>
      <c r="K176" s="177" t="s">
        <v>144</v>
      </c>
      <c r="L176" s="41"/>
      <c r="M176" s="182" t="s">
        <v>19</v>
      </c>
      <c r="N176" s="183" t="s">
        <v>45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135</v>
      </c>
      <c r="AT176" s="186" t="s">
        <v>131</v>
      </c>
      <c r="AU176" s="186" t="s">
        <v>84</v>
      </c>
      <c r="AY176" s="19" t="s">
        <v>129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82</v>
      </c>
      <c r="BK176" s="187">
        <f>ROUND(I176*H176,2)</f>
        <v>0</v>
      </c>
      <c r="BL176" s="19" t="s">
        <v>135</v>
      </c>
      <c r="BM176" s="186" t="s">
        <v>475</v>
      </c>
    </row>
    <row r="177" spans="1:65" s="2" customFormat="1" ht="11.25">
      <c r="A177" s="36"/>
      <c r="B177" s="37"/>
      <c r="C177" s="38"/>
      <c r="D177" s="221" t="s">
        <v>146</v>
      </c>
      <c r="E177" s="38"/>
      <c r="F177" s="222" t="s">
        <v>234</v>
      </c>
      <c r="G177" s="38"/>
      <c r="H177" s="38"/>
      <c r="I177" s="223"/>
      <c r="J177" s="38"/>
      <c r="K177" s="38"/>
      <c r="L177" s="41"/>
      <c r="M177" s="224"/>
      <c r="N177" s="225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146</v>
      </c>
      <c r="AU177" s="19" t="s">
        <v>84</v>
      </c>
    </row>
    <row r="178" spans="1:65" s="13" customFormat="1" ht="11.25">
      <c r="B178" s="188"/>
      <c r="C178" s="189"/>
      <c r="D178" s="190" t="s">
        <v>137</v>
      </c>
      <c r="E178" s="191" t="s">
        <v>19</v>
      </c>
      <c r="F178" s="192" t="s">
        <v>175</v>
      </c>
      <c r="G178" s="189"/>
      <c r="H178" s="191" t="s">
        <v>19</v>
      </c>
      <c r="I178" s="193"/>
      <c r="J178" s="189"/>
      <c r="K178" s="189"/>
      <c r="L178" s="194"/>
      <c r="M178" s="195"/>
      <c r="N178" s="196"/>
      <c r="O178" s="196"/>
      <c r="P178" s="196"/>
      <c r="Q178" s="196"/>
      <c r="R178" s="196"/>
      <c r="S178" s="196"/>
      <c r="T178" s="197"/>
      <c r="AT178" s="198" t="s">
        <v>137</v>
      </c>
      <c r="AU178" s="198" t="s">
        <v>84</v>
      </c>
      <c r="AV178" s="13" t="s">
        <v>82</v>
      </c>
      <c r="AW178" s="13" t="s">
        <v>36</v>
      </c>
      <c r="AX178" s="13" t="s">
        <v>74</v>
      </c>
      <c r="AY178" s="198" t="s">
        <v>129</v>
      </c>
    </row>
    <row r="179" spans="1:65" s="14" customFormat="1" ht="11.25">
      <c r="B179" s="199"/>
      <c r="C179" s="200"/>
      <c r="D179" s="190" t="s">
        <v>137</v>
      </c>
      <c r="E179" s="201" t="s">
        <v>19</v>
      </c>
      <c r="F179" s="202" t="s">
        <v>473</v>
      </c>
      <c r="G179" s="200"/>
      <c r="H179" s="203">
        <v>11.2</v>
      </c>
      <c r="I179" s="204"/>
      <c r="J179" s="200"/>
      <c r="K179" s="200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137</v>
      </c>
      <c r="AU179" s="209" t="s">
        <v>84</v>
      </c>
      <c r="AV179" s="14" t="s">
        <v>84</v>
      </c>
      <c r="AW179" s="14" t="s">
        <v>36</v>
      </c>
      <c r="AX179" s="14" t="s">
        <v>74</v>
      </c>
      <c r="AY179" s="209" t="s">
        <v>129</v>
      </c>
    </row>
    <row r="180" spans="1:65" s="15" customFormat="1" ht="11.25">
      <c r="B180" s="210"/>
      <c r="C180" s="211"/>
      <c r="D180" s="190" t="s">
        <v>137</v>
      </c>
      <c r="E180" s="212" t="s">
        <v>19</v>
      </c>
      <c r="F180" s="213" t="s">
        <v>140</v>
      </c>
      <c r="G180" s="211"/>
      <c r="H180" s="214">
        <v>11.2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137</v>
      </c>
      <c r="AU180" s="220" t="s">
        <v>84</v>
      </c>
      <c r="AV180" s="15" t="s">
        <v>135</v>
      </c>
      <c r="AW180" s="15" t="s">
        <v>36</v>
      </c>
      <c r="AX180" s="15" t="s">
        <v>82</v>
      </c>
      <c r="AY180" s="220" t="s">
        <v>129</v>
      </c>
    </row>
    <row r="181" spans="1:65" s="14" customFormat="1" ht="11.25">
      <c r="B181" s="199"/>
      <c r="C181" s="200"/>
      <c r="D181" s="190" t="s">
        <v>137</v>
      </c>
      <c r="E181" s="200"/>
      <c r="F181" s="202" t="s">
        <v>474</v>
      </c>
      <c r="G181" s="200"/>
      <c r="H181" s="203">
        <v>11.76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137</v>
      </c>
      <c r="AU181" s="209" t="s">
        <v>84</v>
      </c>
      <c r="AV181" s="14" t="s">
        <v>84</v>
      </c>
      <c r="AW181" s="14" t="s">
        <v>4</v>
      </c>
      <c r="AX181" s="14" t="s">
        <v>82</v>
      </c>
      <c r="AY181" s="209" t="s">
        <v>129</v>
      </c>
    </row>
    <row r="182" spans="1:65" s="12" customFormat="1" ht="22.9" customHeight="1">
      <c r="B182" s="159"/>
      <c r="C182" s="160"/>
      <c r="D182" s="161" t="s">
        <v>73</v>
      </c>
      <c r="E182" s="173" t="s">
        <v>148</v>
      </c>
      <c r="F182" s="173" t="s">
        <v>235</v>
      </c>
      <c r="G182" s="160"/>
      <c r="H182" s="160"/>
      <c r="I182" s="163"/>
      <c r="J182" s="174">
        <f>BK182</f>
        <v>0</v>
      </c>
      <c r="K182" s="160"/>
      <c r="L182" s="165"/>
      <c r="M182" s="166"/>
      <c r="N182" s="167"/>
      <c r="O182" s="167"/>
      <c r="P182" s="168">
        <f>SUM(P183:P217)</f>
        <v>0</v>
      </c>
      <c r="Q182" s="167"/>
      <c r="R182" s="168">
        <f>SUM(R183:R217)</f>
        <v>15.948003249999998</v>
      </c>
      <c r="S182" s="167"/>
      <c r="T182" s="169">
        <f>SUM(T183:T217)</f>
        <v>0</v>
      </c>
      <c r="AR182" s="170" t="s">
        <v>82</v>
      </c>
      <c r="AT182" s="171" t="s">
        <v>73</v>
      </c>
      <c r="AU182" s="171" t="s">
        <v>82</v>
      </c>
      <c r="AY182" s="170" t="s">
        <v>129</v>
      </c>
      <c r="BK182" s="172">
        <f>SUM(BK183:BK217)</f>
        <v>0</v>
      </c>
    </row>
    <row r="183" spans="1:65" s="2" customFormat="1" ht="16.5" customHeight="1">
      <c r="A183" s="36"/>
      <c r="B183" s="37"/>
      <c r="C183" s="175" t="s">
        <v>236</v>
      </c>
      <c r="D183" s="175" t="s">
        <v>131</v>
      </c>
      <c r="E183" s="176" t="s">
        <v>237</v>
      </c>
      <c r="F183" s="177" t="s">
        <v>238</v>
      </c>
      <c r="G183" s="178" t="s">
        <v>239</v>
      </c>
      <c r="H183" s="179">
        <v>77</v>
      </c>
      <c r="I183" s="180"/>
      <c r="J183" s="181">
        <f>ROUND(I183*H183,2)</f>
        <v>0</v>
      </c>
      <c r="K183" s="177" t="s">
        <v>19</v>
      </c>
      <c r="L183" s="41"/>
      <c r="M183" s="182" t="s">
        <v>19</v>
      </c>
      <c r="N183" s="183" t="s">
        <v>45</v>
      </c>
      <c r="O183" s="66"/>
      <c r="P183" s="184">
        <f>O183*H183</f>
        <v>0</v>
      </c>
      <c r="Q183" s="184">
        <v>0.17488999999999999</v>
      </c>
      <c r="R183" s="184">
        <f>Q183*H183</f>
        <v>13.466529999999999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135</v>
      </c>
      <c r="AT183" s="186" t="s">
        <v>131</v>
      </c>
      <c r="AU183" s="186" t="s">
        <v>84</v>
      </c>
      <c r="AY183" s="19" t="s">
        <v>129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82</v>
      </c>
      <c r="BK183" s="187">
        <f>ROUND(I183*H183,2)</f>
        <v>0</v>
      </c>
      <c r="BL183" s="19" t="s">
        <v>135</v>
      </c>
      <c r="BM183" s="186" t="s">
        <v>476</v>
      </c>
    </row>
    <row r="184" spans="1:65" s="13" customFormat="1" ht="11.25">
      <c r="B184" s="188"/>
      <c r="C184" s="189"/>
      <c r="D184" s="190" t="s">
        <v>137</v>
      </c>
      <c r="E184" s="191" t="s">
        <v>19</v>
      </c>
      <c r="F184" s="192" t="s">
        <v>166</v>
      </c>
      <c r="G184" s="189"/>
      <c r="H184" s="191" t="s">
        <v>19</v>
      </c>
      <c r="I184" s="193"/>
      <c r="J184" s="189"/>
      <c r="K184" s="189"/>
      <c r="L184" s="194"/>
      <c r="M184" s="195"/>
      <c r="N184" s="196"/>
      <c r="O184" s="196"/>
      <c r="P184" s="196"/>
      <c r="Q184" s="196"/>
      <c r="R184" s="196"/>
      <c r="S184" s="196"/>
      <c r="T184" s="197"/>
      <c r="AT184" s="198" t="s">
        <v>137</v>
      </c>
      <c r="AU184" s="198" t="s">
        <v>84</v>
      </c>
      <c r="AV184" s="13" t="s">
        <v>82</v>
      </c>
      <c r="AW184" s="13" t="s">
        <v>36</v>
      </c>
      <c r="AX184" s="13" t="s">
        <v>74</v>
      </c>
      <c r="AY184" s="198" t="s">
        <v>129</v>
      </c>
    </row>
    <row r="185" spans="1:65" s="14" customFormat="1" ht="11.25">
      <c r="B185" s="199"/>
      <c r="C185" s="200"/>
      <c r="D185" s="190" t="s">
        <v>137</v>
      </c>
      <c r="E185" s="201" t="s">
        <v>19</v>
      </c>
      <c r="F185" s="202" t="s">
        <v>477</v>
      </c>
      <c r="G185" s="200"/>
      <c r="H185" s="203">
        <v>77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137</v>
      </c>
      <c r="AU185" s="209" t="s">
        <v>84</v>
      </c>
      <c r="AV185" s="14" t="s">
        <v>84</v>
      </c>
      <c r="AW185" s="14" t="s">
        <v>36</v>
      </c>
      <c r="AX185" s="14" t="s">
        <v>74</v>
      </c>
      <c r="AY185" s="209" t="s">
        <v>129</v>
      </c>
    </row>
    <row r="186" spans="1:65" s="15" customFormat="1" ht="11.25">
      <c r="B186" s="210"/>
      <c r="C186" s="211"/>
      <c r="D186" s="190" t="s">
        <v>137</v>
      </c>
      <c r="E186" s="212" t="s">
        <v>19</v>
      </c>
      <c r="F186" s="213" t="s">
        <v>140</v>
      </c>
      <c r="G186" s="211"/>
      <c r="H186" s="214">
        <v>77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137</v>
      </c>
      <c r="AU186" s="220" t="s">
        <v>84</v>
      </c>
      <c r="AV186" s="15" t="s">
        <v>135</v>
      </c>
      <c r="AW186" s="15" t="s">
        <v>36</v>
      </c>
      <c r="AX186" s="15" t="s">
        <v>82</v>
      </c>
      <c r="AY186" s="220" t="s">
        <v>129</v>
      </c>
    </row>
    <row r="187" spans="1:65" s="2" customFormat="1" ht="16.5" customHeight="1">
      <c r="A187" s="36"/>
      <c r="B187" s="37"/>
      <c r="C187" s="226" t="s">
        <v>242</v>
      </c>
      <c r="D187" s="226" t="s">
        <v>243</v>
      </c>
      <c r="E187" s="227" t="s">
        <v>244</v>
      </c>
      <c r="F187" s="228" t="s">
        <v>245</v>
      </c>
      <c r="G187" s="229" t="s">
        <v>156</v>
      </c>
      <c r="H187" s="230">
        <v>58.274999999999999</v>
      </c>
      <c r="I187" s="231"/>
      <c r="J187" s="232">
        <f>ROUND(I187*H187,2)</f>
        <v>0</v>
      </c>
      <c r="K187" s="228" t="s">
        <v>144</v>
      </c>
      <c r="L187" s="233"/>
      <c r="M187" s="234" t="s">
        <v>19</v>
      </c>
      <c r="N187" s="235" t="s">
        <v>45</v>
      </c>
      <c r="O187" s="66"/>
      <c r="P187" s="184">
        <f>O187*H187</f>
        <v>0</v>
      </c>
      <c r="Q187" s="184">
        <v>5.2700000000000004E-3</v>
      </c>
      <c r="R187" s="184">
        <f>Q187*H187</f>
        <v>0.30710925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185</v>
      </c>
      <c r="AT187" s="186" t="s">
        <v>243</v>
      </c>
      <c r="AU187" s="186" t="s">
        <v>84</v>
      </c>
      <c r="AY187" s="19" t="s">
        <v>129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82</v>
      </c>
      <c r="BK187" s="187">
        <f>ROUND(I187*H187,2)</f>
        <v>0</v>
      </c>
      <c r="BL187" s="19" t="s">
        <v>135</v>
      </c>
      <c r="BM187" s="186" t="s">
        <v>478</v>
      </c>
    </row>
    <row r="188" spans="1:65" s="13" customFormat="1" ht="11.25">
      <c r="B188" s="188"/>
      <c r="C188" s="189"/>
      <c r="D188" s="190" t="s">
        <v>137</v>
      </c>
      <c r="E188" s="191" t="s">
        <v>19</v>
      </c>
      <c r="F188" s="192" t="s">
        <v>166</v>
      </c>
      <c r="G188" s="189"/>
      <c r="H188" s="191" t="s">
        <v>19</v>
      </c>
      <c r="I188" s="193"/>
      <c r="J188" s="189"/>
      <c r="K188" s="189"/>
      <c r="L188" s="194"/>
      <c r="M188" s="195"/>
      <c r="N188" s="196"/>
      <c r="O188" s="196"/>
      <c r="P188" s="196"/>
      <c r="Q188" s="196"/>
      <c r="R188" s="196"/>
      <c r="S188" s="196"/>
      <c r="T188" s="197"/>
      <c r="AT188" s="198" t="s">
        <v>137</v>
      </c>
      <c r="AU188" s="198" t="s">
        <v>84</v>
      </c>
      <c r="AV188" s="13" t="s">
        <v>82</v>
      </c>
      <c r="AW188" s="13" t="s">
        <v>36</v>
      </c>
      <c r="AX188" s="13" t="s">
        <v>74</v>
      </c>
      <c r="AY188" s="198" t="s">
        <v>129</v>
      </c>
    </row>
    <row r="189" spans="1:65" s="14" customFormat="1" ht="11.25">
      <c r="B189" s="199"/>
      <c r="C189" s="200"/>
      <c r="D189" s="190" t="s">
        <v>137</v>
      </c>
      <c r="E189" s="201" t="s">
        <v>19</v>
      </c>
      <c r="F189" s="202" t="s">
        <v>479</v>
      </c>
      <c r="G189" s="200"/>
      <c r="H189" s="203">
        <v>55.5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137</v>
      </c>
      <c r="AU189" s="209" t="s">
        <v>84</v>
      </c>
      <c r="AV189" s="14" t="s">
        <v>84</v>
      </c>
      <c r="AW189" s="14" t="s">
        <v>36</v>
      </c>
      <c r="AX189" s="14" t="s">
        <v>74</v>
      </c>
      <c r="AY189" s="209" t="s">
        <v>129</v>
      </c>
    </row>
    <row r="190" spans="1:65" s="15" customFormat="1" ht="11.25">
      <c r="B190" s="210"/>
      <c r="C190" s="211"/>
      <c r="D190" s="190" t="s">
        <v>137</v>
      </c>
      <c r="E190" s="212" t="s">
        <v>19</v>
      </c>
      <c r="F190" s="213" t="s">
        <v>140</v>
      </c>
      <c r="G190" s="211"/>
      <c r="H190" s="214">
        <v>55.5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137</v>
      </c>
      <c r="AU190" s="220" t="s">
        <v>84</v>
      </c>
      <c r="AV190" s="15" t="s">
        <v>135</v>
      </c>
      <c r="AW190" s="15" t="s">
        <v>36</v>
      </c>
      <c r="AX190" s="15" t="s">
        <v>82</v>
      </c>
      <c r="AY190" s="220" t="s">
        <v>129</v>
      </c>
    </row>
    <row r="191" spans="1:65" s="14" customFormat="1" ht="11.25">
      <c r="B191" s="199"/>
      <c r="C191" s="200"/>
      <c r="D191" s="190" t="s">
        <v>137</v>
      </c>
      <c r="E191" s="200"/>
      <c r="F191" s="202" t="s">
        <v>480</v>
      </c>
      <c r="G191" s="200"/>
      <c r="H191" s="203">
        <v>58.274999999999999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137</v>
      </c>
      <c r="AU191" s="209" t="s">
        <v>84</v>
      </c>
      <c r="AV191" s="14" t="s">
        <v>84</v>
      </c>
      <c r="AW191" s="14" t="s">
        <v>4</v>
      </c>
      <c r="AX191" s="14" t="s">
        <v>82</v>
      </c>
      <c r="AY191" s="209" t="s">
        <v>129</v>
      </c>
    </row>
    <row r="192" spans="1:65" s="2" customFormat="1" ht="16.5" customHeight="1">
      <c r="A192" s="36"/>
      <c r="B192" s="37"/>
      <c r="C192" s="175" t="s">
        <v>249</v>
      </c>
      <c r="D192" s="175" t="s">
        <v>131</v>
      </c>
      <c r="E192" s="176" t="s">
        <v>250</v>
      </c>
      <c r="F192" s="177" t="s">
        <v>251</v>
      </c>
      <c r="G192" s="178" t="s">
        <v>239</v>
      </c>
      <c r="H192" s="179">
        <v>4</v>
      </c>
      <c r="I192" s="180"/>
      <c r="J192" s="181">
        <f>ROUND(I192*H192,2)</f>
        <v>0</v>
      </c>
      <c r="K192" s="177" t="s">
        <v>144</v>
      </c>
      <c r="L192" s="41"/>
      <c r="M192" s="182" t="s">
        <v>19</v>
      </c>
      <c r="N192" s="183" t="s">
        <v>45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135</v>
      </c>
      <c r="AT192" s="186" t="s">
        <v>131</v>
      </c>
      <c r="AU192" s="186" t="s">
        <v>84</v>
      </c>
      <c r="AY192" s="19" t="s">
        <v>129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82</v>
      </c>
      <c r="BK192" s="187">
        <f>ROUND(I192*H192,2)</f>
        <v>0</v>
      </c>
      <c r="BL192" s="19" t="s">
        <v>135</v>
      </c>
      <c r="BM192" s="186" t="s">
        <v>481</v>
      </c>
    </row>
    <row r="193" spans="1:65" s="2" customFormat="1" ht="11.25">
      <c r="A193" s="36"/>
      <c r="B193" s="37"/>
      <c r="C193" s="38"/>
      <c r="D193" s="221" t="s">
        <v>146</v>
      </c>
      <c r="E193" s="38"/>
      <c r="F193" s="222" t="s">
        <v>253</v>
      </c>
      <c r="G193" s="38"/>
      <c r="H193" s="38"/>
      <c r="I193" s="223"/>
      <c r="J193" s="38"/>
      <c r="K193" s="38"/>
      <c r="L193" s="41"/>
      <c r="M193" s="224"/>
      <c r="N193" s="225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146</v>
      </c>
      <c r="AU193" s="19" t="s">
        <v>84</v>
      </c>
    </row>
    <row r="194" spans="1:65" s="14" customFormat="1" ht="11.25">
      <c r="B194" s="199"/>
      <c r="C194" s="200"/>
      <c r="D194" s="190" t="s">
        <v>137</v>
      </c>
      <c r="E194" s="201" t="s">
        <v>19</v>
      </c>
      <c r="F194" s="202" t="s">
        <v>135</v>
      </c>
      <c r="G194" s="200"/>
      <c r="H194" s="203">
        <v>4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137</v>
      </c>
      <c r="AU194" s="209" t="s">
        <v>84</v>
      </c>
      <c r="AV194" s="14" t="s">
        <v>84</v>
      </c>
      <c r="AW194" s="14" t="s">
        <v>36</v>
      </c>
      <c r="AX194" s="14" t="s">
        <v>74</v>
      </c>
      <c r="AY194" s="209" t="s">
        <v>129</v>
      </c>
    </row>
    <row r="195" spans="1:65" s="15" customFormat="1" ht="11.25">
      <c r="B195" s="210"/>
      <c r="C195" s="211"/>
      <c r="D195" s="190" t="s">
        <v>137</v>
      </c>
      <c r="E195" s="212" t="s">
        <v>19</v>
      </c>
      <c r="F195" s="213" t="s">
        <v>140</v>
      </c>
      <c r="G195" s="211"/>
      <c r="H195" s="214">
        <v>4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137</v>
      </c>
      <c r="AU195" s="220" t="s">
        <v>84</v>
      </c>
      <c r="AV195" s="15" t="s">
        <v>135</v>
      </c>
      <c r="AW195" s="15" t="s">
        <v>36</v>
      </c>
      <c r="AX195" s="15" t="s">
        <v>82</v>
      </c>
      <c r="AY195" s="220" t="s">
        <v>129</v>
      </c>
    </row>
    <row r="196" spans="1:65" s="2" customFormat="1" ht="16.5" customHeight="1">
      <c r="A196" s="36"/>
      <c r="B196" s="37"/>
      <c r="C196" s="226" t="s">
        <v>254</v>
      </c>
      <c r="D196" s="226" t="s">
        <v>243</v>
      </c>
      <c r="E196" s="227" t="s">
        <v>255</v>
      </c>
      <c r="F196" s="228" t="s">
        <v>256</v>
      </c>
      <c r="G196" s="229" t="s">
        <v>239</v>
      </c>
      <c r="H196" s="230">
        <v>4</v>
      </c>
      <c r="I196" s="231"/>
      <c r="J196" s="232">
        <f>ROUND(I196*H196,2)</f>
        <v>0</v>
      </c>
      <c r="K196" s="228" t="s">
        <v>19</v>
      </c>
      <c r="L196" s="233"/>
      <c r="M196" s="234" t="s">
        <v>19</v>
      </c>
      <c r="N196" s="235" t="s">
        <v>45</v>
      </c>
      <c r="O196" s="66"/>
      <c r="P196" s="184">
        <f>O196*H196</f>
        <v>0</v>
      </c>
      <c r="Q196" s="184">
        <v>4.5659999999999999E-2</v>
      </c>
      <c r="R196" s="184">
        <f>Q196*H196</f>
        <v>0.18264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185</v>
      </c>
      <c r="AT196" s="186" t="s">
        <v>243</v>
      </c>
      <c r="AU196" s="186" t="s">
        <v>84</v>
      </c>
      <c r="AY196" s="19" t="s">
        <v>129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82</v>
      </c>
      <c r="BK196" s="187">
        <f>ROUND(I196*H196,2)</f>
        <v>0</v>
      </c>
      <c r="BL196" s="19" t="s">
        <v>135</v>
      </c>
      <c r="BM196" s="186" t="s">
        <v>482</v>
      </c>
    </row>
    <row r="197" spans="1:65" s="14" customFormat="1" ht="11.25">
      <c r="B197" s="199"/>
      <c r="C197" s="200"/>
      <c r="D197" s="190" t="s">
        <v>137</v>
      </c>
      <c r="E197" s="201" t="s">
        <v>19</v>
      </c>
      <c r="F197" s="202" t="s">
        <v>135</v>
      </c>
      <c r="G197" s="200"/>
      <c r="H197" s="203">
        <v>4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137</v>
      </c>
      <c r="AU197" s="209" t="s">
        <v>84</v>
      </c>
      <c r="AV197" s="14" t="s">
        <v>84</v>
      </c>
      <c r="AW197" s="14" t="s">
        <v>36</v>
      </c>
      <c r="AX197" s="14" t="s">
        <v>74</v>
      </c>
      <c r="AY197" s="209" t="s">
        <v>129</v>
      </c>
    </row>
    <row r="198" spans="1:65" s="15" customFormat="1" ht="11.25">
      <c r="B198" s="210"/>
      <c r="C198" s="211"/>
      <c r="D198" s="190" t="s">
        <v>137</v>
      </c>
      <c r="E198" s="212" t="s">
        <v>19</v>
      </c>
      <c r="F198" s="213" t="s">
        <v>140</v>
      </c>
      <c r="G198" s="211"/>
      <c r="H198" s="214">
        <v>4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137</v>
      </c>
      <c r="AU198" s="220" t="s">
        <v>84</v>
      </c>
      <c r="AV198" s="15" t="s">
        <v>135</v>
      </c>
      <c r="AW198" s="15" t="s">
        <v>36</v>
      </c>
      <c r="AX198" s="15" t="s">
        <v>82</v>
      </c>
      <c r="AY198" s="220" t="s">
        <v>129</v>
      </c>
    </row>
    <row r="199" spans="1:65" s="2" customFormat="1" ht="24.2" customHeight="1">
      <c r="A199" s="36"/>
      <c r="B199" s="37"/>
      <c r="C199" s="175" t="s">
        <v>258</v>
      </c>
      <c r="D199" s="175" t="s">
        <v>131</v>
      </c>
      <c r="E199" s="176" t="s">
        <v>259</v>
      </c>
      <c r="F199" s="177" t="s">
        <v>260</v>
      </c>
      <c r="G199" s="178" t="s">
        <v>156</v>
      </c>
      <c r="H199" s="179">
        <v>362</v>
      </c>
      <c r="I199" s="180"/>
      <c r="J199" s="181">
        <f>ROUND(I199*H199,2)</f>
        <v>0</v>
      </c>
      <c r="K199" s="177" t="s">
        <v>144</v>
      </c>
      <c r="L199" s="41"/>
      <c r="M199" s="182" t="s">
        <v>19</v>
      </c>
      <c r="N199" s="183" t="s">
        <v>45</v>
      </c>
      <c r="O199" s="66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135</v>
      </c>
      <c r="AT199" s="186" t="s">
        <v>131</v>
      </c>
      <c r="AU199" s="186" t="s">
        <v>84</v>
      </c>
      <c r="AY199" s="19" t="s">
        <v>129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82</v>
      </c>
      <c r="BK199" s="187">
        <f>ROUND(I199*H199,2)</f>
        <v>0</v>
      </c>
      <c r="BL199" s="19" t="s">
        <v>135</v>
      </c>
      <c r="BM199" s="186" t="s">
        <v>483</v>
      </c>
    </row>
    <row r="200" spans="1:65" s="2" customFormat="1" ht="11.25">
      <c r="A200" s="36"/>
      <c r="B200" s="37"/>
      <c r="C200" s="38"/>
      <c r="D200" s="221" t="s">
        <v>146</v>
      </c>
      <c r="E200" s="38"/>
      <c r="F200" s="222" t="s">
        <v>262</v>
      </c>
      <c r="G200" s="38"/>
      <c r="H200" s="38"/>
      <c r="I200" s="223"/>
      <c r="J200" s="38"/>
      <c r="K200" s="38"/>
      <c r="L200" s="41"/>
      <c r="M200" s="224"/>
      <c r="N200" s="225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146</v>
      </c>
      <c r="AU200" s="19" t="s">
        <v>84</v>
      </c>
    </row>
    <row r="201" spans="1:65" s="13" customFormat="1" ht="11.25">
      <c r="B201" s="188"/>
      <c r="C201" s="189"/>
      <c r="D201" s="190" t="s">
        <v>137</v>
      </c>
      <c r="E201" s="191" t="s">
        <v>19</v>
      </c>
      <c r="F201" s="192" t="s">
        <v>438</v>
      </c>
      <c r="G201" s="189"/>
      <c r="H201" s="191" t="s">
        <v>19</v>
      </c>
      <c r="I201" s="193"/>
      <c r="J201" s="189"/>
      <c r="K201" s="189"/>
      <c r="L201" s="194"/>
      <c r="M201" s="195"/>
      <c r="N201" s="196"/>
      <c r="O201" s="196"/>
      <c r="P201" s="196"/>
      <c r="Q201" s="196"/>
      <c r="R201" s="196"/>
      <c r="S201" s="196"/>
      <c r="T201" s="197"/>
      <c r="AT201" s="198" t="s">
        <v>137</v>
      </c>
      <c r="AU201" s="198" t="s">
        <v>84</v>
      </c>
      <c r="AV201" s="13" t="s">
        <v>82</v>
      </c>
      <c r="AW201" s="13" t="s">
        <v>36</v>
      </c>
      <c r="AX201" s="13" t="s">
        <v>74</v>
      </c>
      <c r="AY201" s="198" t="s">
        <v>129</v>
      </c>
    </row>
    <row r="202" spans="1:65" s="14" customFormat="1" ht="11.25">
      <c r="B202" s="199"/>
      <c r="C202" s="200"/>
      <c r="D202" s="190" t="s">
        <v>137</v>
      </c>
      <c r="E202" s="201" t="s">
        <v>19</v>
      </c>
      <c r="F202" s="202" t="s">
        <v>484</v>
      </c>
      <c r="G202" s="200"/>
      <c r="H202" s="203">
        <v>362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137</v>
      </c>
      <c r="AU202" s="209" t="s">
        <v>84</v>
      </c>
      <c r="AV202" s="14" t="s">
        <v>84</v>
      </c>
      <c r="AW202" s="14" t="s">
        <v>36</v>
      </c>
      <c r="AX202" s="14" t="s">
        <v>74</v>
      </c>
      <c r="AY202" s="209" t="s">
        <v>129</v>
      </c>
    </row>
    <row r="203" spans="1:65" s="15" customFormat="1" ht="11.25">
      <c r="B203" s="210"/>
      <c r="C203" s="211"/>
      <c r="D203" s="190" t="s">
        <v>137</v>
      </c>
      <c r="E203" s="212" t="s">
        <v>19</v>
      </c>
      <c r="F203" s="213" t="s">
        <v>140</v>
      </c>
      <c r="G203" s="211"/>
      <c r="H203" s="214">
        <v>362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137</v>
      </c>
      <c r="AU203" s="220" t="s">
        <v>84</v>
      </c>
      <c r="AV203" s="15" t="s">
        <v>135</v>
      </c>
      <c r="AW203" s="15" t="s">
        <v>36</v>
      </c>
      <c r="AX203" s="15" t="s">
        <v>82</v>
      </c>
      <c r="AY203" s="220" t="s">
        <v>129</v>
      </c>
    </row>
    <row r="204" spans="1:65" s="2" customFormat="1" ht="24.2" customHeight="1">
      <c r="A204" s="36"/>
      <c r="B204" s="37"/>
      <c r="C204" s="226" t="s">
        <v>7</v>
      </c>
      <c r="D204" s="226" t="s">
        <v>243</v>
      </c>
      <c r="E204" s="227" t="s">
        <v>264</v>
      </c>
      <c r="F204" s="228" t="s">
        <v>265</v>
      </c>
      <c r="G204" s="229" t="s">
        <v>239</v>
      </c>
      <c r="H204" s="230">
        <v>152.04</v>
      </c>
      <c r="I204" s="231"/>
      <c r="J204" s="232">
        <f>ROUND(I204*H204,2)</f>
        <v>0</v>
      </c>
      <c r="K204" s="228" t="s">
        <v>19</v>
      </c>
      <c r="L204" s="233"/>
      <c r="M204" s="234" t="s">
        <v>19</v>
      </c>
      <c r="N204" s="235" t="s">
        <v>45</v>
      </c>
      <c r="O204" s="66"/>
      <c r="P204" s="184">
        <f>O204*H204</f>
        <v>0</v>
      </c>
      <c r="Q204" s="184">
        <v>8.6E-3</v>
      </c>
      <c r="R204" s="184">
        <f>Q204*H204</f>
        <v>1.307544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185</v>
      </c>
      <c r="AT204" s="186" t="s">
        <v>243</v>
      </c>
      <c r="AU204" s="186" t="s">
        <v>84</v>
      </c>
      <c r="AY204" s="19" t="s">
        <v>129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82</v>
      </c>
      <c r="BK204" s="187">
        <f>ROUND(I204*H204,2)</f>
        <v>0</v>
      </c>
      <c r="BL204" s="19" t="s">
        <v>135</v>
      </c>
      <c r="BM204" s="186" t="s">
        <v>485</v>
      </c>
    </row>
    <row r="205" spans="1:65" s="13" customFormat="1" ht="11.25">
      <c r="B205" s="188"/>
      <c r="C205" s="189"/>
      <c r="D205" s="190" t="s">
        <v>137</v>
      </c>
      <c r="E205" s="191" t="s">
        <v>19</v>
      </c>
      <c r="F205" s="192" t="s">
        <v>438</v>
      </c>
      <c r="G205" s="189"/>
      <c r="H205" s="191" t="s">
        <v>19</v>
      </c>
      <c r="I205" s="193"/>
      <c r="J205" s="189"/>
      <c r="K205" s="189"/>
      <c r="L205" s="194"/>
      <c r="M205" s="195"/>
      <c r="N205" s="196"/>
      <c r="O205" s="196"/>
      <c r="P205" s="196"/>
      <c r="Q205" s="196"/>
      <c r="R205" s="196"/>
      <c r="S205" s="196"/>
      <c r="T205" s="197"/>
      <c r="AT205" s="198" t="s">
        <v>137</v>
      </c>
      <c r="AU205" s="198" t="s">
        <v>84</v>
      </c>
      <c r="AV205" s="13" t="s">
        <v>82</v>
      </c>
      <c r="AW205" s="13" t="s">
        <v>36</v>
      </c>
      <c r="AX205" s="13" t="s">
        <v>74</v>
      </c>
      <c r="AY205" s="198" t="s">
        <v>129</v>
      </c>
    </row>
    <row r="206" spans="1:65" s="14" customFormat="1" ht="11.25">
      <c r="B206" s="199"/>
      <c r="C206" s="200"/>
      <c r="D206" s="190" t="s">
        <v>137</v>
      </c>
      <c r="E206" s="201" t="s">
        <v>19</v>
      </c>
      <c r="F206" s="202" t="s">
        <v>486</v>
      </c>
      <c r="G206" s="200"/>
      <c r="H206" s="203">
        <v>144.80000000000001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137</v>
      </c>
      <c r="AU206" s="209" t="s">
        <v>84</v>
      </c>
      <c r="AV206" s="14" t="s">
        <v>84</v>
      </c>
      <c r="AW206" s="14" t="s">
        <v>36</v>
      </c>
      <c r="AX206" s="14" t="s">
        <v>74</v>
      </c>
      <c r="AY206" s="209" t="s">
        <v>129</v>
      </c>
    </row>
    <row r="207" spans="1:65" s="15" customFormat="1" ht="11.25">
      <c r="B207" s="210"/>
      <c r="C207" s="211"/>
      <c r="D207" s="190" t="s">
        <v>137</v>
      </c>
      <c r="E207" s="212" t="s">
        <v>19</v>
      </c>
      <c r="F207" s="213" t="s">
        <v>140</v>
      </c>
      <c r="G207" s="211"/>
      <c r="H207" s="214">
        <v>144.80000000000001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137</v>
      </c>
      <c r="AU207" s="220" t="s">
        <v>84</v>
      </c>
      <c r="AV207" s="15" t="s">
        <v>135</v>
      </c>
      <c r="AW207" s="15" t="s">
        <v>36</v>
      </c>
      <c r="AX207" s="15" t="s">
        <v>82</v>
      </c>
      <c r="AY207" s="220" t="s">
        <v>129</v>
      </c>
    </row>
    <row r="208" spans="1:65" s="14" customFormat="1" ht="11.25">
      <c r="B208" s="199"/>
      <c r="C208" s="200"/>
      <c r="D208" s="190" t="s">
        <v>137</v>
      </c>
      <c r="E208" s="200"/>
      <c r="F208" s="202" t="s">
        <v>487</v>
      </c>
      <c r="G208" s="200"/>
      <c r="H208" s="203">
        <v>152.04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137</v>
      </c>
      <c r="AU208" s="209" t="s">
        <v>84</v>
      </c>
      <c r="AV208" s="14" t="s">
        <v>84</v>
      </c>
      <c r="AW208" s="14" t="s">
        <v>4</v>
      </c>
      <c r="AX208" s="14" t="s">
        <v>82</v>
      </c>
      <c r="AY208" s="209" t="s">
        <v>129</v>
      </c>
    </row>
    <row r="209" spans="1:65" s="2" customFormat="1" ht="16.5" customHeight="1">
      <c r="A209" s="36"/>
      <c r="B209" s="37"/>
      <c r="C209" s="175" t="s">
        <v>270</v>
      </c>
      <c r="D209" s="175" t="s">
        <v>131</v>
      </c>
      <c r="E209" s="176" t="s">
        <v>488</v>
      </c>
      <c r="F209" s="177" t="s">
        <v>489</v>
      </c>
      <c r="G209" s="178" t="s">
        <v>156</v>
      </c>
      <c r="H209" s="179">
        <v>181</v>
      </c>
      <c r="I209" s="180"/>
      <c r="J209" s="181">
        <f>ROUND(I209*H209,2)</f>
        <v>0</v>
      </c>
      <c r="K209" s="177" t="s">
        <v>19</v>
      </c>
      <c r="L209" s="41"/>
      <c r="M209" s="182" t="s">
        <v>19</v>
      </c>
      <c r="N209" s="183" t="s">
        <v>45</v>
      </c>
      <c r="O209" s="66"/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135</v>
      </c>
      <c r="AT209" s="186" t="s">
        <v>131</v>
      </c>
      <c r="AU209" s="186" t="s">
        <v>84</v>
      </c>
      <c r="AY209" s="19" t="s">
        <v>129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82</v>
      </c>
      <c r="BK209" s="187">
        <f>ROUND(I209*H209,2)</f>
        <v>0</v>
      </c>
      <c r="BL209" s="19" t="s">
        <v>135</v>
      </c>
      <c r="BM209" s="186" t="s">
        <v>490</v>
      </c>
    </row>
    <row r="210" spans="1:65" s="13" customFormat="1" ht="11.25">
      <c r="B210" s="188"/>
      <c r="C210" s="189"/>
      <c r="D210" s="190" t="s">
        <v>137</v>
      </c>
      <c r="E210" s="191" t="s">
        <v>19</v>
      </c>
      <c r="F210" s="192" t="s">
        <v>438</v>
      </c>
      <c r="G210" s="189"/>
      <c r="H210" s="191" t="s">
        <v>19</v>
      </c>
      <c r="I210" s="193"/>
      <c r="J210" s="189"/>
      <c r="K210" s="189"/>
      <c r="L210" s="194"/>
      <c r="M210" s="195"/>
      <c r="N210" s="196"/>
      <c r="O210" s="196"/>
      <c r="P210" s="196"/>
      <c r="Q210" s="196"/>
      <c r="R210" s="196"/>
      <c r="S210" s="196"/>
      <c r="T210" s="197"/>
      <c r="AT210" s="198" t="s">
        <v>137</v>
      </c>
      <c r="AU210" s="198" t="s">
        <v>84</v>
      </c>
      <c r="AV210" s="13" t="s">
        <v>82</v>
      </c>
      <c r="AW210" s="13" t="s">
        <v>36</v>
      </c>
      <c r="AX210" s="13" t="s">
        <v>74</v>
      </c>
      <c r="AY210" s="198" t="s">
        <v>129</v>
      </c>
    </row>
    <row r="211" spans="1:65" s="14" customFormat="1" ht="11.25">
      <c r="B211" s="199"/>
      <c r="C211" s="200"/>
      <c r="D211" s="190" t="s">
        <v>137</v>
      </c>
      <c r="E211" s="201" t="s">
        <v>19</v>
      </c>
      <c r="F211" s="202" t="s">
        <v>491</v>
      </c>
      <c r="G211" s="200"/>
      <c r="H211" s="203">
        <v>181</v>
      </c>
      <c r="I211" s="204"/>
      <c r="J211" s="200"/>
      <c r="K211" s="200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137</v>
      </c>
      <c r="AU211" s="209" t="s">
        <v>84</v>
      </c>
      <c r="AV211" s="14" t="s">
        <v>84</v>
      </c>
      <c r="AW211" s="14" t="s">
        <v>36</v>
      </c>
      <c r="AX211" s="14" t="s">
        <v>74</v>
      </c>
      <c r="AY211" s="209" t="s">
        <v>129</v>
      </c>
    </row>
    <row r="212" spans="1:65" s="15" customFormat="1" ht="11.25">
      <c r="B212" s="210"/>
      <c r="C212" s="211"/>
      <c r="D212" s="190" t="s">
        <v>137</v>
      </c>
      <c r="E212" s="212" t="s">
        <v>19</v>
      </c>
      <c r="F212" s="213" t="s">
        <v>140</v>
      </c>
      <c r="G212" s="211"/>
      <c r="H212" s="214">
        <v>181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137</v>
      </c>
      <c r="AU212" s="220" t="s">
        <v>84</v>
      </c>
      <c r="AV212" s="15" t="s">
        <v>135</v>
      </c>
      <c r="AW212" s="15" t="s">
        <v>36</v>
      </c>
      <c r="AX212" s="15" t="s">
        <v>82</v>
      </c>
      <c r="AY212" s="220" t="s">
        <v>129</v>
      </c>
    </row>
    <row r="213" spans="1:65" s="2" customFormat="1" ht="16.5" customHeight="1">
      <c r="A213" s="36"/>
      <c r="B213" s="37"/>
      <c r="C213" s="226" t="s">
        <v>275</v>
      </c>
      <c r="D213" s="226" t="s">
        <v>243</v>
      </c>
      <c r="E213" s="227" t="s">
        <v>492</v>
      </c>
      <c r="F213" s="228" t="s">
        <v>493</v>
      </c>
      <c r="G213" s="229" t="s">
        <v>134</v>
      </c>
      <c r="H213" s="230">
        <v>570.15</v>
      </c>
      <c r="I213" s="231"/>
      <c r="J213" s="232">
        <f>ROUND(I213*H213,2)</f>
        <v>0</v>
      </c>
      <c r="K213" s="228" t="s">
        <v>19</v>
      </c>
      <c r="L213" s="233"/>
      <c r="M213" s="234" t="s">
        <v>19</v>
      </c>
      <c r="N213" s="235" t="s">
        <v>45</v>
      </c>
      <c r="O213" s="66"/>
      <c r="P213" s="184">
        <f>O213*H213</f>
        <v>0</v>
      </c>
      <c r="Q213" s="184">
        <v>1.1999999999999999E-3</v>
      </c>
      <c r="R213" s="184">
        <f>Q213*H213</f>
        <v>0.6841799999999999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185</v>
      </c>
      <c r="AT213" s="186" t="s">
        <v>243</v>
      </c>
      <c r="AU213" s="186" t="s">
        <v>84</v>
      </c>
      <c r="AY213" s="19" t="s">
        <v>129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82</v>
      </c>
      <c r="BK213" s="187">
        <f>ROUND(I213*H213,2)</f>
        <v>0</v>
      </c>
      <c r="BL213" s="19" t="s">
        <v>135</v>
      </c>
      <c r="BM213" s="186" t="s">
        <v>494</v>
      </c>
    </row>
    <row r="214" spans="1:65" s="13" customFormat="1" ht="11.25">
      <c r="B214" s="188"/>
      <c r="C214" s="189"/>
      <c r="D214" s="190" t="s">
        <v>137</v>
      </c>
      <c r="E214" s="191" t="s">
        <v>19</v>
      </c>
      <c r="F214" s="192" t="s">
        <v>438</v>
      </c>
      <c r="G214" s="189"/>
      <c r="H214" s="191" t="s">
        <v>19</v>
      </c>
      <c r="I214" s="193"/>
      <c r="J214" s="189"/>
      <c r="K214" s="189"/>
      <c r="L214" s="194"/>
      <c r="M214" s="195"/>
      <c r="N214" s="196"/>
      <c r="O214" s="196"/>
      <c r="P214" s="196"/>
      <c r="Q214" s="196"/>
      <c r="R214" s="196"/>
      <c r="S214" s="196"/>
      <c r="T214" s="197"/>
      <c r="AT214" s="198" t="s">
        <v>137</v>
      </c>
      <c r="AU214" s="198" t="s">
        <v>84</v>
      </c>
      <c r="AV214" s="13" t="s">
        <v>82</v>
      </c>
      <c r="AW214" s="13" t="s">
        <v>36</v>
      </c>
      <c r="AX214" s="13" t="s">
        <v>74</v>
      </c>
      <c r="AY214" s="198" t="s">
        <v>129</v>
      </c>
    </row>
    <row r="215" spans="1:65" s="14" customFormat="1" ht="11.25">
      <c r="B215" s="199"/>
      <c r="C215" s="200"/>
      <c r="D215" s="190" t="s">
        <v>137</v>
      </c>
      <c r="E215" s="201" t="s">
        <v>19</v>
      </c>
      <c r="F215" s="202" t="s">
        <v>495</v>
      </c>
      <c r="G215" s="200"/>
      <c r="H215" s="203">
        <v>543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137</v>
      </c>
      <c r="AU215" s="209" t="s">
        <v>84</v>
      </c>
      <c r="AV215" s="14" t="s">
        <v>84</v>
      </c>
      <c r="AW215" s="14" t="s">
        <v>36</v>
      </c>
      <c r="AX215" s="14" t="s">
        <v>74</v>
      </c>
      <c r="AY215" s="209" t="s">
        <v>129</v>
      </c>
    </row>
    <row r="216" spans="1:65" s="15" customFormat="1" ht="11.25">
      <c r="B216" s="210"/>
      <c r="C216" s="211"/>
      <c r="D216" s="190" t="s">
        <v>137</v>
      </c>
      <c r="E216" s="212" t="s">
        <v>19</v>
      </c>
      <c r="F216" s="213" t="s">
        <v>140</v>
      </c>
      <c r="G216" s="211"/>
      <c r="H216" s="214">
        <v>543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137</v>
      </c>
      <c r="AU216" s="220" t="s">
        <v>84</v>
      </c>
      <c r="AV216" s="15" t="s">
        <v>135</v>
      </c>
      <c r="AW216" s="15" t="s">
        <v>36</v>
      </c>
      <c r="AX216" s="15" t="s">
        <v>82</v>
      </c>
      <c r="AY216" s="220" t="s">
        <v>129</v>
      </c>
    </row>
    <row r="217" spans="1:65" s="14" customFormat="1" ht="11.25">
      <c r="B217" s="199"/>
      <c r="C217" s="200"/>
      <c r="D217" s="190" t="s">
        <v>137</v>
      </c>
      <c r="E217" s="200"/>
      <c r="F217" s="202" t="s">
        <v>496</v>
      </c>
      <c r="G217" s="200"/>
      <c r="H217" s="203">
        <v>570.15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137</v>
      </c>
      <c r="AU217" s="209" t="s">
        <v>84</v>
      </c>
      <c r="AV217" s="14" t="s">
        <v>84</v>
      </c>
      <c r="AW217" s="14" t="s">
        <v>4</v>
      </c>
      <c r="AX217" s="14" t="s">
        <v>82</v>
      </c>
      <c r="AY217" s="209" t="s">
        <v>129</v>
      </c>
    </row>
    <row r="218" spans="1:65" s="12" customFormat="1" ht="22.9" customHeight="1">
      <c r="B218" s="159"/>
      <c r="C218" s="160"/>
      <c r="D218" s="161" t="s">
        <v>73</v>
      </c>
      <c r="E218" s="173" t="s">
        <v>161</v>
      </c>
      <c r="F218" s="173" t="s">
        <v>269</v>
      </c>
      <c r="G218" s="160"/>
      <c r="H218" s="160"/>
      <c r="I218" s="163"/>
      <c r="J218" s="174">
        <f>BK218</f>
        <v>0</v>
      </c>
      <c r="K218" s="160"/>
      <c r="L218" s="165"/>
      <c r="M218" s="166"/>
      <c r="N218" s="167"/>
      <c r="O218" s="167"/>
      <c r="P218" s="168">
        <f>SUM(P219:P253)</f>
        <v>0</v>
      </c>
      <c r="Q218" s="167"/>
      <c r="R218" s="168">
        <f>SUM(R219:R253)</f>
        <v>184.16955467000002</v>
      </c>
      <c r="S218" s="167"/>
      <c r="T218" s="169">
        <f>SUM(T219:T253)</f>
        <v>0</v>
      </c>
      <c r="AR218" s="170" t="s">
        <v>82</v>
      </c>
      <c r="AT218" s="171" t="s">
        <v>73</v>
      </c>
      <c r="AU218" s="171" t="s">
        <v>82</v>
      </c>
      <c r="AY218" s="170" t="s">
        <v>129</v>
      </c>
      <c r="BK218" s="172">
        <f>SUM(BK219:BK253)</f>
        <v>0</v>
      </c>
    </row>
    <row r="219" spans="1:65" s="2" customFormat="1" ht="24.2" customHeight="1">
      <c r="A219" s="36"/>
      <c r="B219" s="37"/>
      <c r="C219" s="175" t="s">
        <v>280</v>
      </c>
      <c r="D219" s="175" t="s">
        <v>131</v>
      </c>
      <c r="E219" s="176" t="s">
        <v>271</v>
      </c>
      <c r="F219" s="177" t="s">
        <v>272</v>
      </c>
      <c r="G219" s="178" t="s">
        <v>134</v>
      </c>
      <c r="H219" s="179">
        <v>2004.973</v>
      </c>
      <c r="I219" s="180"/>
      <c r="J219" s="181">
        <f>ROUND(I219*H219,2)</f>
        <v>0</v>
      </c>
      <c r="K219" s="177" t="s">
        <v>144</v>
      </c>
      <c r="L219" s="41"/>
      <c r="M219" s="182" t="s">
        <v>19</v>
      </c>
      <c r="N219" s="183" t="s">
        <v>45</v>
      </c>
      <c r="O219" s="66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135</v>
      </c>
      <c r="AT219" s="186" t="s">
        <v>131</v>
      </c>
      <c r="AU219" s="186" t="s">
        <v>84</v>
      </c>
      <c r="AY219" s="19" t="s">
        <v>129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82</v>
      </c>
      <c r="BK219" s="187">
        <f>ROUND(I219*H219,2)</f>
        <v>0</v>
      </c>
      <c r="BL219" s="19" t="s">
        <v>135</v>
      </c>
      <c r="BM219" s="186" t="s">
        <v>497</v>
      </c>
    </row>
    <row r="220" spans="1:65" s="2" customFormat="1" ht="11.25">
      <c r="A220" s="36"/>
      <c r="B220" s="37"/>
      <c r="C220" s="38"/>
      <c r="D220" s="221" t="s">
        <v>146</v>
      </c>
      <c r="E220" s="38"/>
      <c r="F220" s="222" t="s">
        <v>274</v>
      </c>
      <c r="G220" s="38"/>
      <c r="H220" s="38"/>
      <c r="I220" s="223"/>
      <c r="J220" s="38"/>
      <c r="K220" s="38"/>
      <c r="L220" s="41"/>
      <c r="M220" s="224"/>
      <c r="N220" s="225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146</v>
      </c>
      <c r="AU220" s="19" t="s">
        <v>84</v>
      </c>
    </row>
    <row r="221" spans="1:65" s="13" customFormat="1" ht="11.25">
      <c r="B221" s="188"/>
      <c r="C221" s="189"/>
      <c r="D221" s="190" t="s">
        <v>137</v>
      </c>
      <c r="E221" s="191" t="s">
        <v>19</v>
      </c>
      <c r="F221" s="192" t="s">
        <v>438</v>
      </c>
      <c r="G221" s="189"/>
      <c r="H221" s="191" t="s">
        <v>19</v>
      </c>
      <c r="I221" s="193"/>
      <c r="J221" s="189"/>
      <c r="K221" s="189"/>
      <c r="L221" s="194"/>
      <c r="M221" s="195"/>
      <c r="N221" s="196"/>
      <c r="O221" s="196"/>
      <c r="P221" s="196"/>
      <c r="Q221" s="196"/>
      <c r="R221" s="196"/>
      <c r="S221" s="196"/>
      <c r="T221" s="197"/>
      <c r="AT221" s="198" t="s">
        <v>137</v>
      </c>
      <c r="AU221" s="198" t="s">
        <v>84</v>
      </c>
      <c r="AV221" s="13" t="s">
        <v>82</v>
      </c>
      <c r="AW221" s="13" t="s">
        <v>36</v>
      </c>
      <c r="AX221" s="13" t="s">
        <v>74</v>
      </c>
      <c r="AY221" s="198" t="s">
        <v>129</v>
      </c>
    </row>
    <row r="222" spans="1:65" s="14" customFormat="1" ht="11.25">
      <c r="B222" s="199"/>
      <c r="C222" s="200"/>
      <c r="D222" s="190" t="s">
        <v>137</v>
      </c>
      <c r="E222" s="201" t="s">
        <v>19</v>
      </c>
      <c r="F222" s="202" t="s">
        <v>439</v>
      </c>
      <c r="G222" s="200"/>
      <c r="H222" s="203">
        <v>1965.66</v>
      </c>
      <c r="I222" s="204"/>
      <c r="J222" s="200"/>
      <c r="K222" s="200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137</v>
      </c>
      <c r="AU222" s="209" t="s">
        <v>84</v>
      </c>
      <c r="AV222" s="14" t="s">
        <v>84</v>
      </c>
      <c r="AW222" s="14" t="s">
        <v>36</v>
      </c>
      <c r="AX222" s="14" t="s">
        <v>74</v>
      </c>
      <c r="AY222" s="209" t="s">
        <v>129</v>
      </c>
    </row>
    <row r="223" spans="1:65" s="15" customFormat="1" ht="11.25">
      <c r="B223" s="210"/>
      <c r="C223" s="211"/>
      <c r="D223" s="190" t="s">
        <v>137</v>
      </c>
      <c r="E223" s="212" t="s">
        <v>19</v>
      </c>
      <c r="F223" s="213" t="s">
        <v>140</v>
      </c>
      <c r="G223" s="211"/>
      <c r="H223" s="214">
        <v>1965.66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137</v>
      </c>
      <c r="AU223" s="220" t="s">
        <v>84</v>
      </c>
      <c r="AV223" s="15" t="s">
        <v>135</v>
      </c>
      <c r="AW223" s="15" t="s">
        <v>36</v>
      </c>
      <c r="AX223" s="15" t="s">
        <v>82</v>
      </c>
      <c r="AY223" s="220" t="s">
        <v>129</v>
      </c>
    </row>
    <row r="224" spans="1:65" s="14" customFormat="1" ht="11.25">
      <c r="B224" s="199"/>
      <c r="C224" s="200"/>
      <c r="D224" s="190" t="s">
        <v>137</v>
      </c>
      <c r="E224" s="200"/>
      <c r="F224" s="202" t="s">
        <v>440</v>
      </c>
      <c r="G224" s="200"/>
      <c r="H224" s="203">
        <v>2004.973</v>
      </c>
      <c r="I224" s="204"/>
      <c r="J224" s="200"/>
      <c r="K224" s="200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137</v>
      </c>
      <c r="AU224" s="209" t="s">
        <v>84</v>
      </c>
      <c r="AV224" s="14" t="s">
        <v>84</v>
      </c>
      <c r="AW224" s="14" t="s">
        <v>4</v>
      </c>
      <c r="AX224" s="14" t="s">
        <v>82</v>
      </c>
      <c r="AY224" s="209" t="s">
        <v>129</v>
      </c>
    </row>
    <row r="225" spans="1:65" s="2" customFormat="1" ht="24.2" customHeight="1">
      <c r="A225" s="36"/>
      <c r="B225" s="37"/>
      <c r="C225" s="175" t="s">
        <v>285</v>
      </c>
      <c r="D225" s="175" t="s">
        <v>131</v>
      </c>
      <c r="E225" s="176" t="s">
        <v>276</v>
      </c>
      <c r="F225" s="177" t="s">
        <v>277</v>
      </c>
      <c r="G225" s="178" t="s">
        <v>134</v>
      </c>
      <c r="H225" s="179">
        <v>2004.973</v>
      </c>
      <c r="I225" s="180"/>
      <c r="J225" s="181">
        <f>ROUND(I225*H225,2)</f>
        <v>0</v>
      </c>
      <c r="K225" s="177" t="s">
        <v>144</v>
      </c>
      <c r="L225" s="41"/>
      <c r="M225" s="182" t="s">
        <v>19</v>
      </c>
      <c r="N225" s="183" t="s">
        <v>45</v>
      </c>
      <c r="O225" s="66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135</v>
      </c>
      <c r="AT225" s="186" t="s">
        <v>131</v>
      </c>
      <c r="AU225" s="186" t="s">
        <v>84</v>
      </c>
      <c r="AY225" s="19" t="s">
        <v>129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82</v>
      </c>
      <c r="BK225" s="187">
        <f>ROUND(I225*H225,2)</f>
        <v>0</v>
      </c>
      <c r="BL225" s="19" t="s">
        <v>135</v>
      </c>
      <c r="BM225" s="186" t="s">
        <v>498</v>
      </c>
    </row>
    <row r="226" spans="1:65" s="2" customFormat="1" ht="11.25">
      <c r="A226" s="36"/>
      <c r="B226" s="37"/>
      <c r="C226" s="38"/>
      <c r="D226" s="221" t="s">
        <v>146</v>
      </c>
      <c r="E226" s="38"/>
      <c r="F226" s="222" t="s">
        <v>279</v>
      </c>
      <c r="G226" s="38"/>
      <c r="H226" s="38"/>
      <c r="I226" s="223"/>
      <c r="J226" s="38"/>
      <c r="K226" s="38"/>
      <c r="L226" s="41"/>
      <c r="M226" s="224"/>
      <c r="N226" s="225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146</v>
      </c>
      <c r="AU226" s="19" t="s">
        <v>84</v>
      </c>
    </row>
    <row r="227" spans="1:65" s="13" customFormat="1" ht="11.25">
      <c r="B227" s="188"/>
      <c r="C227" s="189"/>
      <c r="D227" s="190" t="s">
        <v>137</v>
      </c>
      <c r="E227" s="191" t="s">
        <v>19</v>
      </c>
      <c r="F227" s="192" t="s">
        <v>438</v>
      </c>
      <c r="G227" s="189"/>
      <c r="H227" s="191" t="s">
        <v>19</v>
      </c>
      <c r="I227" s="193"/>
      <c r="J227" s="189"/>
      <c r="K227" s="189"/>
      <c r="L227" s="194"/>
      <c r="M227" s="195"/>
      <c r="N227" s="196"/>
      <c r="O227" s="196"/>
      <c r="P227" s="196"/>
      <c r="Q227" s="196"/>
      <c r="R227" s="196"/>
      <c r="S227" s="196"/>
      <c r="T227" s="197"/>
      <c r="AT227" s="198" t="s">
        <v>137</v>
      </c>
      <c r="AU227" s="198" t="s">
        <v>84</v>
      </c>
      <c r="AV227" s="13" t="s">
        <v>82</v>
      </c>
      <c r="AW227" s="13" t="s">
        <v>36</v>
      </c>
      <c r="AX227" s="13" t="s">
        <v>74</v>
      </c>
      <c r="AY227" s="198" t="s">
        <v>129</v>
      </c>
    </row>
    <row r="228" spans="1:65" s="14" customFormat="1" ht="11.25">
      <c r="B228" s="199"/>
      <c r="C228" s="200"/>
      <c r="D228" s="190" t="s">
        <v>137</v>
      </c>
      <c r="E228" s="201" t="s">
        <v>19</v>
      </c>
      <c r="F228" s="202" t="s">
        <v>439</v>
      </c>
      <c r="G228" s="200"/>
      <c r="H228" s="203">
        <v>1965.66</v>
      </c>
      <c r="I228" s="204"/>
      <c r="J228" s="200"/>
      <c r="K228" s="200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137</v>
      </c>
      <c r="AU228" s="209" t="s">
        <v>84</v>
      </c>
      <c r="AV228" s="14" t="s">
        <v>84</v>
      </c>
      <c r="AW228" s="14" t="s">
        <v>36</v>
      </c>
      <c r="AX228" s="14" t="s">
        <v>74</v>
      </c>
      <c r="AY228" s="209" t="s">
        <v>129</v>
      </c>
    </row>
    <row r="229" spans="1:65" s="15" customFormat="1" ht="11.25">
      <c r="B229" s="210"/>
      <c r="C229" s="211"/>
      <c r="D229" s="190" t="s">
        <v>137</v>
      </c>
      <c r="E229" s="212" t="s">
        <v>19</v>
      </c>
      <c r="F229" s="213" t="s">
        <v>140</v>
      </c>
      <c r="G229" s="211"/>
      <c r="H229" s="214">
        <v>1965.66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137</v>
      </c>
      <c r="AU229" s="220" t="s">
        <v>84</v>
      </c>
      <c r="AV229" s="15" t="s">
        <v>135</v>
      </c>
      <c r="AW229" s="15" t="s">
        <v>36</v>
      </c>
      <c r="AX229" s="15" t="s">
        <v>82</v>
      </c>
      <c r="AY229" s="220" t="s">
        <v>129</v>
      </c>
    </row>
    <row r="230" spans="1:65" s="14" customFormat="1" ht="11.25">
      <c r="B230" s="199"/>
      <c r="C230" s="200"/>
      <c r="D230" s="190" t="s">
        <v>137</v>
      </c>
      <c r="E230" s="200"/>
      <c r="F230" s="202" t="s">
        <v>440</v>
      </c>
      <c r="G230" s="200"/>
      <c r="H230" s="203">
        <v>2004.973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137</v>
      </c>
      <c r="AU230" s="209" t="s">
        <v>84</v>
      </c>
      <c r="AV230" s="14" t="s">
        <v>84</v>
      </c>
      <c r="AW230" s="14" t="s">
        <v>4</v>
      </c>
      <c r="AX230" s="14" t="s">
        <v>82</v>
      </c>
      <c r="AY230" s="209" t="s">
        <v>129</v>
      </c>
    </row>
    <row r="231" spans="1:65" s="2" customFormat="1" ht="24.2" customHeight="1">
      <c r="A231" s="36"/>
      <c r="B231" s="37"/>
      <c r="C231" s="175" t="s">
        <v>289</v>
      </c>
      <c r="D231" s="175" t="s">
        <v>131</v>
      </c>
      <c r="E231" s="176" t="s">
        <v>281</v>
      </c>
      <c r="F231" s="177" t="s">
        <v>282</v>
      </c>
      <c r="G231" s="178" t="s">
        <v>134</v>
      </c>
      <c r="H231" s="179">
        <v>2004.973</v>
      </c>
      <c r="I231" s="180"/>
      <c r="J231" s="181">
        <f>ROUND(I231*H231,2)</f>
        <v>0</v>
      </c>
      <c r="K231" s="177" t="s">
        <v>144</v>
      </c>
      <c r="L231" s="41"/>
      <c r="M231" s="182" t="s">
        <v>19</v>
      </c>
      <c r="N231" s="183" t="s">
        <v>45</v>
      </c>
      <c r="O231" s="66"/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135</v>
      </c>
      <c r="AT231" s="186" t="s">
        <v>131</v>
      </c>
      <c r="AU231" s="186" t="s">
        <v>84</v>
      </c>
      <c r="AY231" s="19" t="s">
        <v>129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82</v>
      </c>
      <c r="BK231" s="187">
        <f>ROUND(I231*H231,2)</f>
        <v>0</v>
      </c>
      <c r="BL231" s="19" t="s">
        <v>135</v>
      </c>
      <c r="BM231" s="186" t="s">
        <v>499</v>
      </c>
    </row>
    <row r="232" spans="1:65" s="2" customFormat="1" ht="11.25">
      <c r="A232" s="36"/>
      <c r="B232" s="37"/>
      <c r="C232" s="38"/>
      <c r="D232" s="221" t="s">
        <v>146</v>
      </c>
      <c r="E232" s="38"/>
      <c r="F232" s="222" t="s">
        <v>284</v>
      </c>
      <c r="G232" s="38"/>
      <c r="H232" s="38"/>
      <c r="I232" s="223"/>
      <c r="J232" s="38"/>
      <c r="K232" s="38"/>
      <c r="L232" s="41"/>
      <c r="M232" s="224"/>
      <c r="N232" s="225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146</v>
      </c>
      <c r="AU232" s="19" t="s">
        <v>84</v>
      </c>
    </row>
    <row r="233" spans="1:65" s="13" customFormat="1" ht="11.25">
      <c r="B233" s="188"/>
      <c r="C233" s="189"/>
      <c r="D233" s="190" t="s">
        <v>137</v>
      </c>
      <c r="E233" s="191" t="s">
        <v>19</v>
      </c>
      <c r="F233" s="192" t="s">
        <v>438</v>
      </c>
      <c r="G233" s="189"/>
      <c r="H233" s="191" t="s">
        <v>19</v>
      </c>
      <c r="I233" s="193"/>
      <c r="J233" s="189"/>
      <c r="K233" s="189"/>
      <c r="L233" s="194"/>
      <c r="M233" s="195"/>
      <c r="N233" s="196"/>
      <c r="O233" s="196"/>
      <c r="P233" s="196"/>
      <c r="Q233" s="196"/>
      <c r="R233" s="196"/>
      <c r="S233" s="196"/>
      <c r="T233" s="197"/>
      <c r="AT233" s="198" t="s">
        <v>137</v>
      </c>
      <c r="AU233" s="198" t="s">
        <v>84</v>
      </c>
      <c r="AV233" s="13" t="s">
        <v>82</v>
      </c>
      <c r="AW233" s="13" t="s">
        <v>36</v>
      </c>
      <c r="AX233" s="13" t="s">
        <v>74</v>
      </c>
      <c r="AY233" s="198" t="s">
        <v>129</v>
      </c>
    </row>
    <row r="234" spans="1:65" s="14" customFormat="1" ht="11.25">
      <c r="B234" s="199"/>
      <c r="C234" s="200"/>
      <c r="D234" s="190" t="s">
        <v>137</v>
      </c>
      <c r="E234" s="201" t="s">
        <v>19</v>
      </c>
      <c r="F234" s="202" t="s">
        <v>439</v>
      </c>
      <c r="G234" s="200"/>
      <c r="H234" s="203">
        <v>1965.66</v>
      </c>
      <c r="I234" s="204"/>
      <c r="J234" s="200"/>
      <c r="K234" s="200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137</v>
      </c>
      <c r="AU234" s="209" t="s">
        <v>84</v>
      </c>
      <c r="AV234" s="14" t="s">
        <v>84</v>
      </c>
      <c r="AW234" s="14" t="s">
        <v>36</v>
      </c>
      <c r="AX234" s="14" t="s">
        <v>74</v>
      </c>
      <c r="AY234" s="209" t="s">
        <v>129</v>
      </c>
    </row>
    <row r="235" spans="1:65" s="15" customFormat="1" ht="11.25">
      <c r="B235" s="210"/>
      <c r="C235" s="211"/>
      <c r="D235" s="190" t="s">
        <v>137</v>
      </c>
      <c r="E235" s="212" t="s">
        <v>19</v>
      </c>
      <c r="F235" s="213" t="s">
        <v>140</v>
      </c>
      <c r="G235" s="211"/>
      <c r="H235" s="214">
        <v>1965.66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137</v>
      </c>
      <c r="AU235" s="220" t="s">
        <v>84</v>
      </c>
      <c r="AV235" s="15" t="s">
        <v>135</v>
      </c>
      <c r="AW235" s="15" t="s">
        <v>36</v>
      </c>
      <c r="AX235" s="15" t="s">
        <v>82</v>
      </c>
      <c r="AY235" s="220" t="s">
        <v>129</v>
      </c>
    </row>
    <row r="236" spans="1:65" s="14" customFormat="1" ht="11.25">
      <c r="B236" s="199"/>
      <c r="C236" s="200"/>
      <c r="D236" s="190" t="s">
        <v>137</v>
      </c>
      <c r="E236" s="200"/>
      <c r="F236" s="202" t="s">
        <v>440</v>
      </c>
      <c r="G236" s="200"/>
      <c r="H236" s="203">
        <v>2004.973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137</v>
      </c>
      <c r="AU236" s="209" t="s">
        <v>84</v>
      </c>
      <c r="AV236" s="14" t="s">
        <v>84</v>
      </c>
      <c r="AW236" s="14" t="s">
        <v>4</v>
      </c>
      <c r="AX236" s="14" t="s">
        <v>82</v>
      </c>
      <c r="AY236" s="209" t="s">
        <v>129</v>
      </c>
    </row>
    <row r="237" spans="1:65" s="2" customFormat="1" ht="16.5" customHeight="1">
      <c r="A237" s="36"/>
      <c r="B237" s="37"/>
      <c r="C237" s="175" t="s">
        <v>298</v>
      </c>
      <c r="D237" s="175" t="s">
        <v>131</v>
      </c>
      <c r="E237" s="176" t="s">
        <v>500</v>
      </c>
      <c r="F237" s="177" t="s">
        <v>501</v>
      </c>
      <c r="G237" s="178" t="s">
        <v>134</v>
      </c>
      <c r="H237" s="179">
        <v>2004.973</v>
      </c>
      <c r="I237" s="180"/>
      <c r="J237" s="181">
        <f>ROUND(I237*H237,2)</f>
        <v>0</v>
      </c>
      <c r="K237" s="177" t="s">
        <v>19</v>
      </c>
      <c r="L237" s="41"/>
      <c r="M237" s="182" t="s">
        <v>19</v>
      </c>
      <c r="N237" s="183" t="s">
        <v>45</v>
      </c>
      <c r="O237" s="66"/>
      <c r="P237" s="184">
        <f>O237*H237</f>
        <v>0</v>
      </c>
      <c r="Q237" s="184">
        <v>2.6790000000000001E-2</v>
      </c>
      <c r="R237" s="184">
        <f>Q237*H237</f>
        <v>53.713226670000005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135</v>
      </c>
      <c r="AT237" s="186" t="s">
        <v>131</v>
      </c>
      <c r="AU237" s="186" t="s">
        <v>84</v>
      </c>
      <c r="AY237" s="19" t="s">
        <v>129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82</v>
      </c>
      <c r="BK237" s="187">
        <f>ROUND(I237*H237,2)</f>
        <v>0</v>
      </c>
      <c r="BL237" s="19" t="s">
        <v>135</v>
      </c>
      <c r="BM237" s="186" t="s">
        <v>502</v>
      </c>
    </row>
    <row r="238" spans="1:65" s="13" customFormat="1" ht="11.25">
      <c r="B238" s="188"/>
      <c r="C238" s="189"/>
      <c r="D238" s="190" t="s">
        <v>137</v>
      </c>
      <c r="E238" s="191" t="s">
        <v>19</v>
      </c>
      <c r="F238" s="192" t="s">
        <v>438</v>
      </c>
      <c r="G238" s="189"/>
      <c r="H238" s="191" t="s">
        <v>19</v>
      </c>
      <c r="I238" s="193"/>
      <c r="J238" s="189"/>
      <c r="K238" s="189"/>
      <c r="L238" s="194"/>
      <c r="M238" s="195"/>
      <c r="N238" s="196"/>
      <c r="O238" s="196"/>
      <c r="P238" s="196"/>
      <c r="Q238" s="196"/>
      <c r="R238" s="196"/>
      <c r="S238" s="196"/>
      <c r="T238" s="197"/>
      <c r="AT238" s="198" t="s">
        <v>137</v>
      </c>
      <c r="AU238" s="198" t="s">
        <v>84</v>
      </c>
      <c r="AV238" s="13" t="s">
        <v>82</v>
      </c>
      <c r="AW238" s="13" t="s">
        <v>36</v>
      </c>
      <c r="AX238" s="13" t="s">
        <v>74</v>
      </c>
      <c r="AY238" s="198" t="s">
        <v>129</v>
      </c>
    </row>
    <row r="239" spans="1:65" s="14" customFormat="1" ht="11.25">
      <c r="B239" s="199"/>
      <c r="C239" s="200"/>
      <c r="D239" s="190" t="s">
        <v>137</v>
      </c>
      <c r="E239" s="201" t="s">
        <v>19</v>
      </c>
      <c r="F239" s="202" t="s">
        <v>439</v>
      </c>
      <c r="G239" s="200"/>
      <c r="H239" s="203">
        <v>1965.66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137</v>
      </c>
      <c r="AU239" s="209" t="s">
        <v>84</v>
      </c>
      <c r="AV239" s="14" t="s">
        <v>84</v>
      </c>
      <c r="AW239" s="14" t="s">
        <v>36</v>
      </c>
      <c r="AX239" s="14" t="s">
        <v>74</v>
      </c>
      <c r="AY239" s="209" t="s">
        <v>129</v>
      </c>
    </row>
    <row r="240" spans="1:65" s="15" customFormat="1" ht="11.25">
      <c r="B240" s="210"/>
      <c r="C240" s="211"/>
      <c r="D240" s="190" t="s">
        <v>137</v>
      </c>
      <c r="E240" s="212" t="s">
        <v>19</v>
      </c>
      <c r="F240" s="213" t="s">
        <v>140</v>
      </c>
      <c r="G240" s="211"/>
      <c r="H240" s="214">
        <v>1965.66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137</v>
      </c>
      <c r="AU240" s="220" t="s">
        <v>84</v>
      </c>
      <c r="AV240" s="15" t="s">
        <v>135</v>
      </c>
      <c r="AW240" s="15" t="s">
        <v>36</v>
      </c>
      <c r="AX240" s="15" t="s">
        <v>82</v>
      </c>
      <c r="AY240" s="220" t="s">
        <v>129</v>
      </c>
    </row>
    <row r="241" spans="1:65" s="14" customFormat="1" ht="11.25">
      <c r="B241" s="199"/>
      <c r="C241" s="200"/>
      <c r="D241" s="190" t="s">
        <v>137</v>
      </c>
      <c r="E241" s="200"/>
      <c r="F241" s="202" t="s">
        <v>440</v>
      </c>
      <c r="G241" s="200"/>
      <c r="H241" s="203">
        <v>2004.973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137</v>
      </c>
      <c r="AU241" s="209" t="s">
        <v>84</v>
      </c>
      <c r="AV241" s="14" t="s">
        <v>84</v>
      </c>
      <c r="AW241" s="14" t="s">
        <v>4</v>
      </c>
      <c r="AX241" s="14" t="s">
        <v>82</v>
      </c>
      <c r="AY241" s="209" t="s">
        <v>129</v>
      </c>
    </row>
    <row r="242" spans="1:65" s="2" customFormat="1" ht="24.2" customHeight="1">
      <c r="A242" s="36"/>
      <c r="B242" s="37"/>
      <c r="C242" s="175" t="s">
        <v>302</v>
      </c>
      <c r="D242" s="175" t="s">
        <v>131</v>
      </c>
      <c r="E242" s="176" t="s">
        <v>503</v>
      </c>
      <c r="F242" s="177" t="s">
        <v>504</v>
      </c>
      <c r="G242" s="178" t="s">
        <v>134</v>
      </c>
      <c r="H242" s="179">
        <v>2004.973</v>
      </c>
      <c r="I242" s="180"/>
      <c r="J242" s="181">
        <f>ROUND(I242*H242,2)</f>
        <v>0</v>
      </c>
      <c r="K242" s="177" t="s">
        <v>144</v>
      </c>
      <c r="L242" s="41"/>
      <c r="M242" s="182" t="s">
        <v>19</v>
      </c>
      <c r="N242" s="183" t="s">
        <v>45</v>
      </c>
      <c r="O242" s="66"/>
      <c r="P242" s="184">
        <f>O242*H242</f>
        <v>0</v>
      </c>
      <c r="Q242" s="184">
        <v>6.5000000000000002E-2</v>
      </c>
      <c r="R242" s="184">
        <f>Q242*H242</f>
        <v>130.32324500000001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135</v>
      </c>
      <c r="AT242" s="186" t="s">
        <v>131</v>
      </c>
      <c r="AU242" s="186" t="s">
        <v>84</v>
      </c>
      <c r="AY242" s="19" t="s">
        <v>129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82</v>
      </c>
      <c r="BK242" s="187">
        <f>ROUND(I242*H242,2)</f>
        <v>0</v>
      </c>
      <c r="BL242" s="19" t="s">
        <v>135</v>
      </c>
      <c r="BM242" s="186" t="s">
        <v>505</v>
      </c>
    </row>
    <row r="243" spans="1:65" s="2" customFormat="1" ht="11.25">
      <c r="A243" s="36"/>
      <c r="B243" s="37"/>
      <c r="C243" s="38"/>
      <c r="D243" s="221" t="s">
        <v>146</v>
      </c>
      <c r="E243" s="38"/>
      <c r="F243" s="222" t="s">
        <v>506</v>
      </c>
      <c r="G243" s="38"/>
      <c r="H243" s="38"/>
      <c r="I243" s="223"/>
      <c r="J243" s="38"/>
      <c r="K243" s="38"/>
      <c r="L243" s="41"/>
      <c r="M243" s="224"/>
      <c r="N243" s="225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146</v>
      </c>
      <c r="AU243" s="19" t="s">
        <v>84</v>
      </c>
    </row>
    <row r="244" spans="1:65" s="13" customFormat="1" ht="11.25">
      <c r="B244" s="188"/>
      <c r="C244" s="189"/>
      <c r="D244" s="190" t="s">
        <v>137</v>
      </c>
      <c r="E244" s="191" t="s">
        <v>19</v>
      </c>
      <c r="F244" s="192" t="s">
        <v>438</v>
      </c>
      <c r="G244" s="189"/>
      <c r="H244" s="191" t="s">
        <v>19</v>
      </c>
      <c r="I244" s="193"/>
      <c r="J244" s="189"/>
      <c r="K244" s="189"/>
      <c r="L244" s="194"/>
      <c r="M244" s="195"/>
      <c r="N244" s="196"/>
      <c r="O244" s="196"/>
      <c r="P244" s="196"/>
      <c r="Q244" s="196"/>
      <c r="R244" s="196"/>
      <c r="S244" s="196"/>
      <c r="T244" s="197"/>
      <c r="AT244" s="198" t="s">
        <v>137</v>
      </c>
      <c r="AU244" s="198" t="s">
        <v>84</v>
      </c>
      <c r="AV244" s="13" t="s">
        <v>82</v>
      </c>
      <c r="AW244" s="13" t="s">
        <v>36</v>
      </c>
      <c r="AX244" s="13" t="s">
        <v>74</v>
      </c>
      <c r="AY244" s="198" t="s">
        <v>129</v>
      </c>
    </row>
    <row r="245" spans="1:65" s="14" customFormat="1" ht="11.25">
      <c r="B245" s="199"/>
      <c r="C245" s="200"/>
      <c r="D245" s="190" t="s">
        <v>137</v>
      </c>
      <c r="E245" s="201" t="s">
        <v>19</v>
      </c>
      <c r="F245" s="202" t="s">
        <v>439</v>
      </c>
      <c r="G245" s="200"/>
      <c r="H245" s="203">
        <v>1965.66</v>
      </c>
      <c r="I245" s="204"/>
      <c r="J245" s="200"/>
      <c r="K245" s="200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137</v>
      </c>
      <c r="AU245" s="209" t="s">
        <v>84</v>
      </c>
      <c r="AV245" s="14" t="s">
        <v>84</v>
      </c>
      <c r="AW245" s="14" t="s">
        <v>36</v>
      </c>
      <c r="AX245" s="14" t="s">
        <v>74</v>
      </c>
      <c r="AY245" s="209" t="s">
        <v>129</v>
      </c>
    </row>
    <row r="246" spans="1:65" s="15" customFormat="1" ht="11.25">
      <c r="B246" s="210"/>
      <c r="C246" s="211"/>
      <c r="D246" s="190" t="s">
        <v>137</v>
      </c>
      <c r="E246" s="212" t="s">
        <v>19</v>
      </c>
      <c r="F246" s="213" t="s">
        <v>140</v>
      </c>
      <c r="G246" s="211"/>
      <c r="H246" s="214">
        <v>1965.66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137</v>
      </c>
      <c r="AU246" s="220" t="s">
        <v>84</v>
      </c>
      <c r="AV246" s="15" t="s">
        <v>135</v>
      </c>
      <c r="AW246" s="15" t="s">
        <v>36</v>
      </c>
      <c r="AX246" s="15" t="s">
        <v>82</v>
      </c>
      <c r="AY246" s="220" t="s">
        <v>129</v>
      </c>
    </row>
    <row r="247" spans="1:65" s="14" customFormat="1" ht="11.25">
      <c r="B247" s="199"/>
      <c r="C247" s="200"/>
      <c r="D247" s="190" t="s">
        <v>137</v>
      </c>
      <c r="E247" s="200"/>
      <c r="F247" s="202" t="s">
        <v>440</v>
      </c>
      <c r="G247" s="200"/>
      <c r="H247" s="203">
        <v>2004.973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137</v>
      </c>
      <c r="AU247" s="209" t="s">
        <v>84</v>
      </c>
      <c r="AV247" s="14" t="s">
        <v>84</v>
      </c>
      <c r="AW247" s="14" t="s">
        <v>4</v>
      </c>
      <c r="AX247" s="14" t="s">
        <v>82</v>
      </c>
      <c r="AY247" s="209" t="s">
        <v>129</v>
      </c>
    </row>
    <row r="248" spans="1:65" s="2" customFormat="1" ht="21.75" customHeight="1">
      <c r="A248" s="36"/>
      <c r="B248" s="37"/>
      <c r="C248" s="175" t="s">
        <v>307</v>
      </c>
      <c r="D248" s="175" t="s">
        <v>131</v>
      </c>
      <c r="E248" s="176" t="s">
        <v>507</v>
      </c>
      <c r="F248" s="177" t="s">
        <v>508</v>
      </c>
      <c r="G248" s="178" t="s">
        <v>156</v>
      </c>
      <c r="H248" s="179">
        <v>429.3</v>
      </c>
      <c r="I248" s="180"/>
      <c r="J248" s="181">
        <f>ROUND(I248*H248,2)</f>
        <v>0</v>
      </c>
      <c r="K248" s="177" t="s">
        <v>144</v>
      </c>
      <c r="L248" s="41"/>
      <c r="M248" s="182" t="s">
        <v>19</v>
      </c>
      <c r="N248" s="183" t="s">
        <v>45</v>
      </c>
      <c r="O248" s="66"/>
      <c r="P248" s="184">
        <f>O248*H248</f>
        <v>0</v>
      </c>
      <c r="Q248" s="184">
        <v>3.1E-4</v>
      </c>
      <c r="R248" s="184">
        <f>Q248*H248</f>
        <v>0.13308300000000001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135</v>
      </c>
      <c r="AT248" s="186" t="s">
        <v>131</v>
      </c>
      <c r="AU248" s="186" t="s">
        <v>84</v>
      </c>
      <c r="AY248" s="19" t="s">
        <v>129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82</v>
      </c>
      <c r="BK248" s="187">
        <f>ROUND(I248*H248,2)</f>
        <v>0</v>
      </c>
      <c r="BL248" s="19" t="s">
        <v>135</v>
      </c>
      <c r="BM248" s="186" t="s">
        <v>509</v>
      </c>
    </row>
    <row r="249" spans="1:65" s="2" customFormat="1" ht="11.25">
      <c r="A249" s="36"/>
      <c r="B249" s="37"/>
      <c r="C249" s="38"/>
      <c r="D249" s="221" t="s">
        <v>146</v>
      </c>
      <c r="E249" s="38"/>
      <c r="F249" s="222" t="s">
        <v>510</v>
      </c>
      <c r="G249" s="38"/>
      <c r="H249" s="38"/>
      <c r="I249" s="223"/>
      <c r="J249" s="38"/>
      <c r="K249" s="38"/>
      <c r="L249" s="41"/>
      <c r="M249" s="224"/>
      <c r="N249" s="225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146</v>
      </c>
      <c r="AU249" s="19" t="s">
        <v>84</v>
      </c>
    </row>
    <row r="250" spans="1:65" s="13" customFormat="1" ht="11.25">
      <c r="B250" s="188"/>
      <c r="C250" s="189"/>
      <c r="D250" s="190" t="s">
        <v>137</v>
      </c>
      <c r="E250" s="191" t="s">
        <v>19</v>
      </c>
      <c r="F250" s="192" t="s">
        <v>438</v>
      </c>
      <c r="G250" s="189"/>
      <c r="H250" s="191" t="s">
        <v>19</v>
      </c>
      <c r="I250" s="193"/>
      <c r="J250" s="189"/>
      <c r="K250" s="189"/>
      <c r="L250" s="194"/>
      <c r="M250" s="195"/>
      <c r="N250" s="196"/>
      <c r="O250" s="196"/>
      <c r="P250" s="196"/>
      <c r="Q250" s="196"/>
      <c r="R250" s="196"/>
      <c r="S250" s="196"/>
      <c r="T250" s="197"/>
      <c r="AT250" s="198" t="s">
        <v>137</v>
      </c>
      <c r="AU250" s="198" t="s">
        <v>84</v>
      </c>
      <c r="AV250" s="13" t="s">
        <v>82</v>
      </c>
      <c r="AW250" s="13" t="s">
        <v>36</v>
      </c>
      <c r="AX250" s="13" t="s">
        <v>74</v>
      </c>
      <c r="AY250" s="198" t="s">
        <v>129</v>
      </c>
    </row>
    <row r="251" spans="1:65" s="14" customFormat="1" ht="11.25">
      <c r="B251" s="199"/>
      <c r="C251" s="200"/>
      <c r="D251" s="190" t="s">
        <v>137</v>
      </c>
      <c r="E251" s="201" t="s">
        <v>19</v>
      </c>
      <c r="F251" s="202" t="s">
        <v>511</v>
      </c>
      <c r="G251" s="200"/>
      <c r="H251" s="203">
        <v>270.8</v>
      </c>
      <c r="I251" s="204"/>
      <c r="J251" s="200"/>
      <c r="K251" s="200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137</v>
      </c>
      <c r="AU251" s="209" t="s">
        <v>84</v>
      </c>
      <c r="AV251" s="14" t="s">
        <v>84</v>
      </c>
      <c r="AW251" s="14" t="s">
        <v>36</v>
      </c>
      <c r="AX251" s="14" t="s">
        <v>74</v>
      </c>
      <c r="AY251" s="209" t="s">
        <v>129</v>
      </c>
    </row>
    <row r="252" spans="1:65" s="14" customFormat="1" ht="11.25">
      <c r="B252" s="199"/>
      <c r="C252" s="200"/>
      <c r="D252" s="190" t="s">
        <v>137</v>
      </c>
      <c r="E252" s="201" t="s">
        <v>19</v>
      </c>
      <c r="F252" s="202" t="s">
        <v>512</v>
      </c>
      <c r="G252" s="200"/>
      <c r="H252" s="203">
        <v>158.5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137</v>
      </c>
      <c r="AU252" s="209" t="s">
        <v>84</v>
      </c>
      <c r="AV252" s="14" t="s">
        <v>84</v>
      </c>
      <c r="AW252" s="14" t="s">
        <v>36</v>
      </c>
      <c r="AX252" s="14" t="s">
        <v>74</v>
      </c>
      <c r="AY252" s="209" t="s">
        <v>129</v>
      </c>
    </row>
    <row r="253" spans="1:65" s="15" customFormat="1" ht="11.25">
      <c r="B253" s="210"/>
      <c r="C253" s="211"/>
      <c r="D253" s="190" t="s">
        <v>137</v>
      </c>
      <c r="E253" s="212" t="s">
        <v>19</v>
      </c>
      <c r="F253" s="213" t="s">
        <v>140</v>
      </c>
      <c r="G253" s="211"/>
      <c r="H253" s="214">
        <v>429.3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137</v>
      </c>
      <c r="AU253" s="220" t="s">
        <v>84</v>
      </c>
      <c r="AV253" s="15" t="s">
        <v>135</v>
      </c>
      <c r="AW253" s="15" t="s">
        <v>36</v>
      </c>
      <c r="AX253" s="15" t="s">
        <v>82</v>
      </c>
      <c r="AY253" s="220" t="s">
        <v>129</v>
      </c>
    </row>
    <row r="254" spans="1:65" s="12" customFormat="1" ht="22.9" customHeight="1">
      <c r="B254" s="159"/>
      <c r="C254" s="160"/>
      <c r="D254" s="161" t="s">
        <v>73</v>
      </c>
      <c r="E254" s="173" t="s">
        <v>190</v>
      </c>
      <c r="F254" s="173" t="s">
        <v>297</v>
      </c>
      <c r="G254" s="160"/>
      <c r="H254" s="160"/>
      <c r="I254" s="163"/>
      <c r="J254" s="174">
        <f>BK254</f>
        <v>0</v>
      </c>
      <c r="K254" s="160"/>
      <c r="L254" s="165"/>
      <c r="M254" s="166"/>
      <c r="N254" s="167"/>
      <c r="O254" s="167"/>
      <c r="P254" s="168">
        <f>SUM(P255:P309)</f>
        <v>0</v>
      </c>
      <c r="Q254" s="167"/>
      <c r="R254" s="168">
        <f>SUM(R255:R309)</f>
        <v>36.625165719999998</v>
      </c>
      <c r="S254" s="167"/>
      <c r="T254" s="169">
        <f>SUM(T255:T309)</f>
        <v>60.584759999999996</v>
      </c>
      <c r="AR254" s="170" t="s">
        <v>82</v>
      </c>
      <c r="AT254" s="171" t="s">
        <v>73</v>
      </c>
      <c r="AU254" s="171" t="s">
        <v>82</v>
      </c>
      <c r="AY254" s="170" t="s">
        <v>129</v>
      </c>
      <c r="BK254" s="172">
        <f>SUM(BK255:BK309)</f>
        <v>0</v>
      </c>
    </row>
    <row r="255" spans="1:65" s="2" customFormat="1" ht="16.5" customHeight="1">
      <c r="A255" s="36"/>
      <c r="B255" s="37"/>
      <c r="C255" s="175" t="s">
        <v>313</v>
      </c>
      <c r="D255" s="175" t="s">
        <v>131</v>
      </c>
      <c r="E255" s="176" t="s">
        <v>299</v>
      </c>
      <c r="F255" s="177" t="s">
        <v>300</v>
      </c>
      <c r="G255" s="178" t="s">
        <v>239</v>
      </c>
      <c r="H255" s="179">
        <v>2</v>
      </c>
      <c r="I255" s="180"/>
      <c r="J255" s="181">
        <f>ROUND(I255*H255,2)</f>
        <v>0</v>
      </c>
      <c r="K255" s="177" t="s">
        <v>19</v>
      </c>
      <c r="L255" s="41"/>
      <c r="M255" s="182" t="s">
        <v>19</v>
      </c>
      <c r="N255" s="183" t="s">
        <v>45</v>
      </c>
      <c r="O255" s="66"/>
      <c r="P255" s="184">
        <f>O255*H255</f>
        <v>0</v>
      </c>
      <c r="Q255" s="184">
        <v>0.05</v>
      </c>
      <c r="R255" s="184">
        <f>Q255*H255</f>
        <v>0.1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135</v>
      </c>
      <c r="AT255" s="186" t="s">
        <v>131</v>
      </c>
      <c r="AU255" s="186" t="s">
        <v>84</v>
      </c>
      <c r="AY255" s="19" t="s">
        <v>129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82</v>
      </c>
      <c r="BK255" s="187">
        <f>ROUND(I255*H255,2)</f>
        <v>0</v>
      </c>
      <c r="BL255" s="19" t="s">
        <v>135</v>
      </c>
      <c r="BM255" s="186" t="s">
        <v>513</v>
      </c>
    </row>
    <row r="256" spans="1:65" s="14" customFormat="1" ht="11.25">
      <c r="B256" s="199"/>
      <c r="C256" s="200"/>
      <c r="D256" s="190" t="s">
        <v>137</v>
      </c>
      <c r="E256" s="201" t="s">
        <v>19</v>
      </c>
      <c r="F256" s="202" t="s">
        <v>84</v>
      </c>
      <c r="G256" s="200"/>
      <c r="H256" s="203">
        <v>2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137</v>
      </c>
      <c r="AU256" s="209" t="s">
        <v>84</v>
      </c>
      <c r="AV256" s="14" t="s">
        <v>84</v>
      </c>
      <c r="AW256" s="14" t="s">
        <v>36</v>
      </c>
      <c r="AX256" s="14" t="s">
        <v>74</v>
      </c>
      <c r="AY256" s="209" t="s">
        <v>129</v>
      </c>
    </row>
    <row r="257" spans="1:65" s="15" customFormat="1" ht="11.25">
      <c r="B257" s="210"/>
      <c r="C257" s="211"/>
      <c r="D257" s="190" t="s">
        <v>137</v>
      </c>
      <c r="E257" s="212" t="s">
        <v>19</v>
      </c>
      <c r="F257" s="213" t="s">
        <v>140</v>
      </c>
      <c r="G257" s="211"/>
      <c r="H257" s="214">
        <v>2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137</v>
      </c>
      <c r="AU257" s="220" t="s">
        <v>84</v>
      </c>
      <c r="AV257" s="15" t="s">
        <v>135</v>
      </c>
      <c r="AW257" s="15" t="s">
        <v>36</v>
      </c>
      <c r="AX257" s="15" t="s">
        <v>82</v>
      </c>
      <c r="AY257" s="220" t="s">
        <v>129</v>
      </c>
    </row>
    <row r="258" spans="1:65" s="2" customFormat="1" ht="16.5" customHeight="1">
      <c r="A258" s="36"/>
      <c r="B258" s="37"/>
      <c r="C258" s="175" t="s">
        <v>318</v>
      </c>
      <c r="D258" s="175" t="s">
        <v>131</v>
      </c>
      <c r="E258" s="176" t="s">
        <v>514</v>
      </c>
      <c r="F258" s="177" t="s">
        <v>515</v>
      </c>
      <c r="G258" s="178" t="s">
        <v>239</v>
      </c>
      <c r="H258" s="179">
        <v>3</v>
      </c>
      <c r="I258" s="180"/>
      <c r="J258" s="181">
        <f>ROUND(I258*H258,2)</f>
        <v>0</v>
      </c>
      <c r="K258" s="177" t="s">
        <v>19</v>
      </c>
      <c r="L258" s="41"/>
      <c r="M258" s="182" t="s">
        <v>19</v>
      </c>
      <c r="N258" s="183" t="s">
        <v>45</v>
      </c>
      <c r="O258" s="66"/>
      <c r="P258" s="184">
        <f>O258*H258</f>
        <v>0</v>
      </c>
      <c r="Q258" s="184">
        <v>0.05</v>
      </c>
      <c r="R258" s="184">
        <f>Q258*H258</f>
        <v>0.15000000000000002</v>
      </c>
      <c r="S258" s="184">
        <v>0</v>
      </c>
      <c r="T258" s="185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135</v>
      </c>
      <c r="AT258" s="186" t="s">
        <v>131</v>
      </c>
      <c r="AU258" s="186" t="s">
        <v>84</v>
      </c>
      <c r="AY258" s="19" t="s">
        <v>129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82</v>
      </c>
      <c r="BK258" s="187">
        <f>ROUND(I258*H258,2)</f>
        <v>0</v>
      </c>
      <c r="BL258" s="19" t="s">
        <v>135</v>
      </c>
      <c r="BM258" s="186" t="s">
        <v>516</v>
      </c>
    </row>
    <row r="259" spans="1:65" s="14" customFormat="1" ht="11.25">
      <c r="B259" s="199"/>
      <c r="C259" s="200"/>
      <c r="D259" s="190" t="s">
        <v>137</v>
      </c>
      <c r="E259" s="201" t="s">
        <v>19</v>
      </c>
      <c r="F259" s="202" t="s">
        <v>148</v>
      </c>
      <c r="G259" s="200"/>
      <c r="H259" s="203">
        <v>3</v>
      </c>
      <c r="I259" s="204"/>
      <c r="J259" s="200"/>
      <c r="K259" s="200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137</v>
      </c>
      <c r="AU259" s="209" t="s">
        <v>84</v>
      </c>
      <c r="AV259" s="14" t="s">
        <v>84</v>
      </c>
      <c r="AW259" s="14" t="s">
        <v>36</v>
      </c>
      <c r="AX259" s="14" t="s">
        <v>74</v>
      </c>
      <c r="AY259" s="209" t="s">
        <v>129</v>
      </c>
    </row>
    <row r="260" spans="1:65" s="15" customFormat="1" ht="11.25">
      <c r="B260" s="210"/>
      <c r="C260" s="211"/>
      <c r="D260" s="190" t="s">
        <v>137</v>
      </c>
      <c r="E260" s="212" t="s">
        <v>19</v>
      </c>
      <c r="F260" s="213" t="s">
        <v>140</v>
      </c>
      <c r="G260" s="211"/>
      <c r="H260" s="214">
        <v>3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137</v>
      </c>
      <c r="AU260" s="220" t="s">
        <v>84</v>
      </c>
      <c r="AV260" s="15" t="s">
        <v>135</v>
      </c>
      <c r="AW260" s="15" t="s">
        <v>36</v>
      </c>
      <c r="AX260" s="15" t="s">
        <v>82</v>
      </c>
      <c r="AY260" s="220" t="s">
        <v>129</v>
      </c>
    </row>
    <row r="261" spans="1:65" s="2" customFormat="1" ht="16.5" customHeight="1">
      <c r="A261" s="36"/>
      <c r="B261" s="37"/>
      <c r="C261" s="175" t="s">
        <v>322</v>
      </c>
      <c r="D261" s="175" t="s">
        <v>131</v>
      </c>
      <c r="E261" s="176" t="s">
        <v>517</v>
      </c>
      <c r="F261" s="177" t="s">
        <v>518</v>
      </c>
      <c r="G261" s="178" t="s">
        <v>239</v>
      </c>
      <c r="H261" s="179">
        <v>2</v>
      </c>
      <c r="I261" s="180"/>
      <c r="J261" s="181">
        <f>ROUND(I261*H261,2)</f>
        <v>0</v>
      </c>
      <c r="K261" s="177" t="s">
        <v>19</v>
      </c>
      <c r="L261" s="41"/>
      <c r="M261" s="182" t="s">
        <v>19</v>
      </c>
      <c r="N261" s="183" t="s">
        <v>45</v>
      </c>
      <c r="O261" s="66"/>
      <c r="P261" s="184">
        <f>O261*H261</f>
        <v>0</v>
      </c>
      <c r="Q261" s="184">
        <v>0.05</v>
      </c>
      <c r="R261" s="184">
        <f>Q261*H261</f>
        <v>0.1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135</v>
      </c>
      <c r="AT261" s="186" t="s">
        <v>131</v>
      </c>
      <c r="AU261" s="186" t="s">
        <v>84</v>
      </c>
      <c r="AY261" s="19" t="s">
        <v>129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82</v>
      </c>
      <c r="BK261" s="187">
        <f>ROUND(I261*H261,2)</f>
        <v>0</v>
      </c>
      <c r="BL261" s="19" t="s">
        <v>135</v>
      </c>
      <c r="BM261" s="186" t="s">
        <v>519</v>
      </c>
    </row>
    <row r="262" spans="1:65" s="14" customFormat="1" ht="11.25">
      <c r="B262" s="199"/>
      <c r="C262" s="200"/>
      <c r="D262" s="190" t="s">
        <v>137</v>
      </c>
      <c r="E262" s="201" t="s">
        <v>19</v>
      </c>
      <c r="F262" s="202" t="s">
        <v>84</v>
      </c>
      <c r="G262" s="200"/>
      <c r="H262" s="203">
        <v>2</v>
      </c>
      <c r="I262" s="204"/>
      <c r="J262" s="200"/>
      <c r="K262" s="200"/>
      <c r="L262" s="205"/>
      <c r="M262" s="206"/>
      <c r="N262" s="207"/>
      <c r="O262" s="207"/>
      <c r="P262" s="207"/>
      <c r="Q262" s="207"/>
      <c r="R262" s="207"/>
      <c r="S262" s="207"/>
      <c r="T262" s="208"/>
      <c r="AT262" s="209" t="s">
        <v>137</v>
      </c>
      <c r="AU262" s="209" t="s">
        <v>84</v>
      </c>
      <c r="AV262" s="14" t="s">
        <v>84</v>
      </c>
      <c r="AW262" s="14" t="s">
        <v>36</v>
      </c>
      <c r="AX262" s="14" t="s">
        <v>74</v>
      </c>
      <c r="AY262" s="209" t="s">
        <v>129</v>
      </c>
    </row>
    <row r="263" spans="1:65" s="15" customFormat="1" ht="11.25">
      <c r="B263" s="210"/>
      <c r="C263" s="211"/>
      <c r="D263" s="190" t="s">
        <v>137</v>
      </c>
      <c r="E263" s="212" t="s">
        <v>19</v>
      </c>
      <c r="F263" s="213" t="s">
        <v>140</v>
      </c>
      <c r="G263" s="211"/>
      <c r="H263" s="214">
        <v>2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137</v>
      </c>
      <c r="AU263" s="220" t="s">
        <v>84</v>
      </c>
      <c r="AV263" s="15" t="s">
        <v>135</v>
      </c>
      <c r="AW263" s="15" t="s">
        <v>36</v>
      </c>
      <c r="AX263" s="15" t="s">
        <v>82</v>
      </c>
      <c r="AY263" s="220" t="s">
        <v>129</v>
      </c>
    </row>
    <row r="264" spans="1:65" s="2" customFormat="1" ht="16.5" customHeight="1">
      <c r="A264" s="36"/>
      <c r="B264" s="37"/>
      <c r="C264" s="175" t="s">
        <v>326</v>
      </c>
      <c r="D264" s="175" t="s">
        <v>131</v>
      </c>
      <c r="E264" s="176" t="s">
        <v>520</v>
      </c>
      <c r="F264" s="177" t="s">
        <v>521</v>
      </c>
      <c r="G264" s="178" t="s">
        <v>239</v>
      </c>
      <c r="H264" s="179">
        <v>1</v>
      </c>
      <c r="I264" s="180"/>
      <c r="J264" s="181">
        <f>ROUND(I264*H264,2)</f>
        <v>0</v>
      </c>
      <c r="K264" s="177" t="s">
        <v>19</v>
      </c>
      <c r="L264" s="41"/>
      <c r="M264" s="182" t="s">
        <v>19</v>
      </c>
      <c r="N264" s="183" t="s">
        <v>45</v>
      </c>
      <c r="O264" s="66"/>
      <c r="P264" s="184">
        <f>O264*H264</f>
        <v>0</v>
      </c>
      <c r="Q264" s="184">
        <v>0.05</v>
      </c>
      <c r="R264" s="184">
        <f>Q264*H264</f>
        <v>0.05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135</v>
      </c>
      <c r="AT264" s="186" t="s">
        <v>131</v>
      </c>
      <c r="AU264" s="186" t="s">
        <v>84</v>
      </c>
      <c r="AY264" s="19" t="s">
        <v>129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82</v>
      </c>
      <c r="BK264" s="187">
        <f>ROUND(I264*H264,2)</f>
        <v>0</v>
      </c>
      <c r="BL264" s="19" t="s">
        <v>135</v>
      </c>
      <c r="BM264" s="186" t="s">
        <v>522</v>
      </c>
    </row>
    <row r="265" spans="1:65" s="14" customFormat="1" ht="11.25">
      <c r="B265" s="199"/>
      <c r="C265" s="200"/>
      <c r="D265" s="190" t="s">
        <v>137</v>
      </c>
      <c r="E265" s="201" t="s">
        <v>19</v>
      </c>
      <c r="F265" s="202" t="s">
        <v>82</v>
      </c>
      <c r="G265" s="200"/>
      <c r="H265" s="203">
        <v>1</v>
      </c>
      <c r="I265" s="204"/>
      <c r="J265" s="200"/>
      <c r="K265" s="200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137</v>
      </c>
      <c r="AU265" s="209" t="s">
        <v>84</v>
      </c>
      <c r="AV265" s="14" t="s">
        <v>84</v>
      </c>
      <c r="AW265" s="14" t="s">
        <v>36</v>
      </c>
      <c r="AX265" s="14" t="s">
        <v>74</v>
      </c>
      <c r="AY265" s="209" t="s">
        <v>129</v>
      </c>
    </row>
    <row r="266" spans="1:65" s="15" customFormat="1" ht="11.25">
      <c r="B266" s="210"/>
      <c r="C266" s="211"/>
      <c r="D266" s="190" t="s">
        <v>137</v>
      </c>
      <c r="E266" s="212" t="s">
        <v>19</v>
      </c>
      <c r="F266" s="213" t="s">
        <v>140</v>
      </c>
      <c r="G266" s="211"/>
      <c r="H266" s="214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137</v>
      </c>
      <c r="AU266" s="220" t="s">
        <v>84</v>
      </c>
      <c r="AV266" s="15" t="s">
        <v>135</v>
      </c>
      <c r="AW266" s="15" t="s">
        <v>36</v>
      </c>
      <c r="AX266" s="15" t="s">
        <v>82</v>
      </c>
      <c r="AY266" s="220" t="s">
        <v>129</v>
      </c>
    </row>
    <row r="267" spans="1:65" s="2" customFormat="1" ht="24.2" customHeight="1">
      <c r="A267" s="36"/>
      <c r="B267" s="37"/>
      <c r="C267" s="175" t="s">
        <v>331</v>
      </c>
      <c r="D267" s="175" t="s">
        <v>131</v>
      </c>
      <c r="E267" s="176" t="s">
        <v>303</v>
      </c>
      <c r="F267" s="177" t="s">
        <v>304</v>
      </c>
      <c r="G267" s="178" t="s">
        <v>156</v>
      </c>
      <c r="H267" s="179">
        <v>129.23400000000001</v>
      </c>
      <c r="I267" s="180"/>
      <c r="J267" s="181">
        <f>ROUND(I267*H267,2)</f>
        <v>0</v>
      </c>
      <c r="K267" s="177" t="s">
        <v>144</v>
      </c>
      <c r="L267" s="41"/>
      <c r="M267" s="182" t="s">
        <v>19</v>
      </c>
      <c r="N267" s="183" t="s">
        <v>45</v>
      </c>
      <c r="O267" s="66"/>
      <c r="P267" s="184">
        <f>O267*H267</f>
        <v>0</v>
      </c>
      <c r="Q267" s="184">
        <v>0.14943000000000001</v>
      </c>
      <c r="R267" s="184">
        <f>Q267*H267</f>
        <v>19.311436620000002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135</v>
      </c>
      <c r="AT267" s="186" t="s">
        <v>131</v>
      </c>
      <c r="AU267" s="186" t="s">
        <v>84</v>
      </c>
      <c r="AY267" s="19" t="s">
        <v>129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82</v>
      </c>
      <c r="BK267" s="187">
        <f>ROUND(I267*H267,2)</f>
        <v>0</v>
      </c>
      <c r="BL267" s="19" t="s">
        <v>135</v>
      </c>
      <c r="BM267" s="186" t="s">
        <v>523</v>
      </c>
    </row>
    <row r="268" spans="1:65" s="2" customFormat="1" ht="11.25">
      <c r="A268" s="36"/>
      <c r="B268" s="37"/>
      <c r="C268" s="38"/>
      <c r="D268" s="221" t="s">
        <v>146</v>
      </c>
      <c r="E268" s="38"/>
      <c r="F268" s="222" t="s">
        <v>306</v>
      </c>
      <c r="G268" s="38"/>
      <c r="H268" s="38"/>
      <c r="I268" s="223"/>
      <c r="J268" s="38"/>
      <c r="K268" s="38"/>
      <c r="L268" s="41"/>
      <c r="M268" s="224"/>
      <c r="N268" s="225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146</v>
      </c>
      <c r="AU268" s="19" t="s">
        <v>84</v>
      </c>
    </row>
    <row r="269" spans="1:65" s="13" customFormat="1" ht="11.25">
      <c r="B269" s="188"/>
      <c r="C269" s="189"/>
      <c r="D269" s="190" t="s">
        <v>137</v>
      </c>
      <c r="E269" s="191" t="s">
        <v>19</v>
      </c>
      <c r="F269" s="192" t="s">
        <v>438</v>
      </c>
      <c r="G269" s="189"/>
      <c r="H269" s="191" t="s">
        <v>19</v>
      </c>
      <c r="I269" s="193"/>
      <c r="J269" s="189"/>
      <c r="K269" s="189"/>
      <c r="L269" s="194"/>
      <c r="M269" s="195"/>
      <c r="N269" s="196"/>
      <c r="O269" s="196"/>
      <c r="P269" s="196"/>
      <c r="Q269" s="196"/>
      <c r="R269" s="196"/>
      <c r="S269" s="196"/>
      <c r="T269" s="197"/>
      <c r="AT269" s="198" t="s">
        <v>137</v>
      </c>
      <c r="AU269" s="198" t="s">
        <v>84</v>
      </c>
      <c r="AV269" s="13" t="s">
        <v>82</v>
      </c>
      <c r="AW269" s="13" t="s">
        <v>36</v>
      </c>
      <c r="AX269" s="13" t="s">
        <v>74</v>
      </c>
      <c r="AY269" s="198" t="s">
        <v>129</v>
      </c>
    </row>
    <row r="270" spans="1:65" s="14" customFormat="1" ht="11.25">
      <c r="B270" s="199"/>
      <c r="C270" s="200"/>
      <c r="D270" s="190" t="s">
        <v>137</v>
      </c>
      <c r="E270" s="201" t="s">
        <v>19</v>
      </c>
      <c r="F270" s="202" t="s">
        <v>450</v>
      </c>
      <c r="G270" s="200"/>
      <c r="H270" s="203">
        <v>126.7</v>
      </c>
      <c r="I270" s="204"/>
      <c r="J270" s="200"/>
      <c r="K270" s="200"/>
      <c r="L270" s="205"/>
      <c r="M270" s="206"/>
      <c r="N270" s="207"/>
      <c r="O270" s="207"/>
      <c r="P270" s="207"/>
      <c r="Q270" s="207"/>
      <c r="R270" s="207"/>
      <c r="S270" s="207"/>
      <c r="T270" s="208"/>
      <c r="AT270" s="209" t="s">
        <v>137</v>
      </c>
      <c r="AU270" s="209" t="s">
        <v>84</v>
      </c>
      <c r="AV270" s="14" t="s">
        <v>84</v>
      </c>
      <c r="AW270" s="14" t="s">
        <v>36</v>
      </c>
      <c r="AX270" s="14" t="s">
        <v>74</v>
      </c>
      <c r="AY270" s="209" t="s">
        <v>129</v>
      </c>
    </row>
    <row r="271" spans="1:65" s="15" customFormat="1" ht="11.25">
      <c r="B271" s="210"/>
      <c r="C271" s="211"/>
      <c r="D271" s="190" t="s">
        <v>137</v>
      </c>
      <c r="E271" s="212" t="s">
        <v>19</v>
      </c>
      <c r="F271" s="213" t="s">
        <v>140</v>
      </c>
      <c r="G271" s="211"/>
      <c r="H271" s="214">
        <v>126.7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137</v>
      </c>
      <c r="AU271" s="220" t="s">
        <v>84</v>
      </c>
      <c r="AV271" s="15" t="s">
        <v>135</v>
      </c>
      <c r="AW271" s="15" t="s">
        <v>36</v>
      </c>
      <c r="AX271" s="15" t="s">
        <v>82</v>
      </c>
      <c r="AY271" s="220" t="s">
        <v>129</v>
      </c>
    </row>
    <row r="272" spans="1:65" s="14" customFormat="1" ht="11.25">
      <c r="B272" s="199"/>
      <c r="C272" s="200"/>
      <c r="D272" s="190" t="s">
        <v>137</v>
      </c>
      <c r="E272" s="200"/>
      <c r="F272" s="202" t="s">
        <v>451</v>
      </c>
      <c r="G272" s="200"/>
      <c r="H272" s="203">
        <v>129.23400000000001</v>
      </c>
      <c r="I272" s="204"/>
      <c r="J272" s="200"/>
      <c r="K272" s="200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137</v>
      </c>
      <c r="AU272" s="209" t="s">
        <v>84</v>
      </c>
      <c r="AV272" s="14" t="s">
        <v>84</v>
      </c>
      <c r="AW272" s="14" t="s">
        <v>4</v>
      </c>
      <c r="AX272" s="14" t="s">
        <v>82</v>
      </c>
      <c r="AY272" s="209" t="s">
        <v>129</v>
      </c>
    </row>
    <row r="273" spans="1:65" s="2" customFormat="1" ht="16.5" customHeight="1">
      <c r="A273" s="36"/>
      <c r="B273" s="37"/>
      <c r="C273" s="175" t="s">
        <v>336</v>
      </c>
      <c r="D273" s="175" t="s">
        <v>131</v>
      </c>
      <c r="E273" s="176" t="s">
        <v>308</v>
      </c>
      <c r="F273" s="177" t="s">
        <v>309</v>
      </c>
      <c r="G273" s="178" t="s">
        <v>156</v>
      </c>
      <c r="H273" s="179">
        <v>54.3</v>
      </c>
      <c r="I273" s="180"/>
      <c r="J273" s="181">
        <f>ROUND(I273*H273,2)</f>
        <v>0</v>
      </c>
      <c r="K273" s="177" t="s">
        <v>144</v>
      </c>
      <c r="L273" s="41"/>
      <c r="M273" s="182" t="s">
        <v>19</v>
      </c>
      <c r="N273" s="183" t="s">
        <v>45</v>
      </c>
      <c r="O273" s="66"/>
      <c r="P273" s="184">
        <f>O273*H273</f>
        <v>0</v>
      </c>
      <c r="Q273" s="184">
        <v>0.29221000000000003</v>
      </c>
      <c r="R273" s="184">
        <f>Q273*H273</f>
        <v>15.867003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135</v>
      </c>
      <c r="AT273" s="186" t="s">
        <v>131</v>
      </c>
      <c r="AU273" s="186" t="s">
        <v>84</v>
      </c>
      <c r="AY273" s="19" t="s">
        <v>129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82</v>
      </c>
      <c r="BK273" s="187">
        <f>ROUND(I273*H273,2)</f>
        <v>0</v>
      </c>
      <c r="BL273" s="19" t="s">
        <v>135</v>
      </c>
      <c r="BM273" s="186" t="s">
        <v>524</v>
      </c>
    </row>
    <row r="274" spans="1:65" s="2" customFormat="1" ht="11.25">
      <c r="A274" s="36"/>
      <c r="B274" s="37"/>
      <c r="C274" s="38"/>
      <c r="D274" s="221" t="s">
        <v>146</v>
      </c>
      <c r="E274" s="38"/>
      <c r="F274" s="222" t="s">
        <v>311</v>
      </c>
      <c r="G274" s="38"/>
      <c r="H274" s="38"/>
      <c r="I274" s="223"/>
      <c r="J274" s="38"/>
      <c r="K274" s="38"/>
      <c r="L274" s="41"/>
      <c r="M274" s="224"/>
      <c r="N274" s="225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146</v>
      </c>
      <c r="AU274" s="19" t="s">
        <v>84</v>
      </c>
    </row>
    <row r="275" spans="1:65" s="13" customFormat="1" ht="11.25">
      <c r="B275" s="188"/>
      <c r="C275" s="189"/>
      <c r="D275" s="190" t="s">
        <v>137</v>
      </c>
      <c r="E275" s="191" t="s">
        <v>19</v>
      </c>
      <c r="F275" s="192" t="s">
        <v>438</v>
      </c>
      <c r="G275" s="189"/>
      <c r="H275" s="191" t="s">
        <v>19</v>
      </c>
      <c r="I275" s="193"/>
      <c r="J275" s="189"/>
      <c r="K275" s="189"/>
      <c r="L275" s="194"/>
      <c r="M275" s="195"/>
      <c r="N275" s="196"/>
      <c r="O275" s="196"/>
      <c r="P275" s="196"/>
      <c r="Q275" s="196"/>
      <c r="R275" s="196"/>
      <c r="S275" s="196"/>
      <c r="T275" s="197"/>
      <c r="AT275" s="198" t="s">
        <v>137</v>
      </c>
      <c r="AU275" s="198" t="s">
        <v>84</v>
      </c>
      <c r="AV275" s="13" t="s">
        <v>82</v>
      </c>
      <c r="AW275" s="13" t="s">
        <v>36</v>
      </c>
      <c r="AX275" s="13" t="s">
        <v>74</v>
      </c>
      <c r="AY275" s="198" t="s">
        <v>129</v>
      </c>
    </row>
    <row r="276" spans="1:65" s="14" customFormat="1" ht="11.25">
      <c r="B276" s="199"/>
      <c r="C276" s="200"/>
      <c r="D276" s="190" t="s">
        <v>137</v>
      </c>
      <c r="E276" s="201" t="s">
        <v>19</v>
      </c>
      <c r="F276" s="202" t="s">
        <v>525</v>
      </c>
      <c r="G276" s="200"/>
      <c r="H276" s="203">
        <v>54.3</v>
      </c>
      <c r="I276" s="204"/>
      <c r="J276" s="200"/>
      <c r="K276" s="200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137</v>
      </c>
      <c r="AU276" s="209" t="s">
        <v>84</v>
      </c>
      <c r="AV276" s="14" t="s">
        <v>84</v>
      </c>
      <c r="AW276" s="14" t="s">
        <v>36</v>
      </c>
      <c r="AX276" s="14" t="s">
        <v>74</v>
      </c>
      <c r="AY276" s="209" t="s">
        <v>129</v>
      </c>
    </row>
    <row r="277" spans="1:65" s="15" customFormat="1" ht="11.25">
      <c r="B277" s="210"/>
      <c r="C277" s="211"/>
      <c r="D277" s="190" t="s">
        <v>137</v>
      </c>
      <c r="E277" s="212" t="s">
        <v>19</v>
      </c>
      <c r="F277" s="213" t="s">
        <v>140</v>
      </c>
      <c r="G277" s="211"/>
      <c r="H277" s="214">
        <v>54.3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137</v>
      </c>
      <c r="AU277" s="220" t="s">
        <v>84</v>
      </c>
      <c r="AV277" s="15" t="s">
        <v>135</v>
      </c>
      <c r="AW277" s="15" t="s">
        <v>36</v>
      </c>
      <c r="AX277" s="15" t="s">
        <v>82</v>
      </c>
      <c r="AY277" s="220" t="s">
        <v>129</v>
      </c>
    </row>
    <row r="278" spans="1:65" s="2" customFormat="1" ht="16.5" customHeight="1">
      <c r="A278" s="36"/>
      <c r="B278" s="37"/>
      <c r="C278" s="226" t="s">
        <v>341</v>
      </c>
      <c r="D278" s="226" t="s">
        <v>243</v>
      </c>
      <c r="E278" s="227" t="s">
        <v>314</v>
      </c>
      <c r="F278" s="228" t="s">
        <v>315</v>
      </c>
      <c r="G278" s="229" t="s">
        <v>156</v>
      </c>
      <c r="H278" s="230">
        <v>55.386000000000003</v>
      </c>
      <c r="I278" s="231"/>
      <c r="J278" s="232">
        <f>ROUND(I278*H278,2)</f>
        <v>0</v>
      </c>
      <c r="K278" s="228" t="s">
        <v>144</v>
      </c>
      <c r="L278" s="233"/>
      <c r="M278" s="234" t="s">
        <v>19</v>
      </c>
      <c r="N278" s="235" t="s">
        <v>45</v>
      </c>
      <c r="O278" s="66"/>
      <c r="P278" s="184">
        <f>O278*H278</f>
        <v>0</v>
      </c>
      <c r="Q278" s="184">
        <v>1.5599999999999999E-2</v>
      </c>
      <c r="R278" s="184">
        <f>Q278*H278</f>
        <v>0.86402160000000006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185</v>
      </c>
      <c r="AT278" s="186" t="s">
        <v>243</v>
      </c>
      <c r="AU278" s="186" t="s">
        <v>84</v>
      </c>
      <c r="AY278" s="19" t="s">
        <v>129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82</v>
      </c>
      <c r="BK278" s="187">
        <f>ROUND(I278*H278,2)</f>
        <v>0</v>
      </c>
      <c r="BL278" s="19" t="s">
        <v>135</v>
      </c>
      <c r="BM278" s="186" t="s">
        <v>526</v>
      </c>
    </row>
    <row r="279" spans="1:65" s="13" customFormat="1" ht="11.25">
      <c r="B279" s="188"/>
      <c r="C279" s="189"/>
      <c r="D279" s="190" t="s">
        <v>137</v>
      </c>
      <c r="E279" s="191" t="s">
        <v>19</v>
      </c>
      <c r="F279" s="192" t="s">
        <v>438</v>
      </c>
      <c r="G279" s="189"/>
      <c r="H279" s="191" t="s">
        <v>19</v>
      </c>
      <c r="I279" s="193"/>
      <c r="J279" s="189"/>
      <c r="K279" s="189"/>
      <c r="L279" s="194"/>
      <c r="M279" s="195"/>
      <c r="N279" s="196"/>
      <c r="O279" s="196"/>
      <c r="P279" s="196"/>
      <c r="Q279" s="196"/>
      <c r="R279" s="196"/>
      <c r="S279" s="196"/>
      <c r="T279" s="197"/>
      <c r="AT279" s="198" t="s">
        <v>137</v>
      </c>
      <c r="AU279" s="198" t="s">
        <v>84</v>
      </c>
      <c r="AV279" s="13" t="s">
        <v>82</v>
      </c>
      <c r="AW279" s="13" t="s">
        <v>36</v>
      </c>
      <c r="AX279" s="13" t="s">
        <v>74</v>
      </c>
      <c r="AY279" s="198" t="s">
        <v>129</v>
      </c>
    </row>
    <row r="280" spans="1:65" s="14" customFormat="1" ht="11.25">
      <c r="B280" s="199"/>
      <c r="C280" s="200"/>
      <c r="D280" s="190" t="s">
        <v>137</v>
      </c>
      <c r="E280" s="201" t="s">
        <v>19</v>
      </c>
      <c r="F280" s="202" t="s">
        <v>525</v>
      </c>
      <c r="G280" s="200"/>
      <c r="H280" s="203">
        <v>54.3</v>
      </c>
      <c r="I280" s="204"/>
      <c r="J280" s="200"/>
      <c r="K280" s="200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137</v>
      </c>
      <c r="AU280" s="209" t="s">
        <v>84</v>
      </c>
      <c r="AV280" s="14" t="s">
        <v>84</v>
      </c>
      <c r="AW280" s="14" t="s">
        <v>36</v>
      </c>
      <c r="AX280" s="14" t="s">
        <v>74</v>
      </c>
      <c r="AY280" s="209" t="s">
        <v>129</v>
      </c>
    </row>
    <row r="281" spans="1:65" s="15" customFormat="1" ht="11.25">
      <c r="B281" s="210"/>
      <c r="C281" s="211"/>
      <c r="D281" s="190" t="s">
        <v>137</v>
      </c>
      <c r="E281" s="212" t="s">
        <v>19</v>
      </c>
      <c r="F281" s="213" t="s">
        <v>140</v>
      </c>
      <c r="G281" s="211"/>
      <c r="H281" s="214">
        <v>54.3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137</v>
      </c>
      <c r="AU281" s="220" t="s">
        <v>84</v>
      </c>
      <c r="AV281" s="15" t="s">
        <v>135</v>
      </c>
      <c r="AW281" s="15" t="s">
        <v>36</v>
      </c>
      <c r="AX281" s="15" t="s">
        <v>82</v>
      </c>
      <c r="AY281" s="220" t="s">
        <v>129</v>
      </c>
    </row>
    <row r="282" spans="1:65" s="14" customFormat="1" ht="11.25">
      <c r="B282" s="199"/>
      <c r="C282" s="200"/>
      <c r="D282" s="190" t="s">
        <v>137</v>
      </c>
      <c r="E282" s="200"/>
      <c r="F282" s="202" t="s">
        <v>527</v>
      </c>
      <c r="G282" s="200"/>
      <c r="H282" s="203">
        <v>55.386000000000003</v>
      </c>
      <c r="I282" s="204"/>
      <c r="J282" s="200"/>
      <c r="K282" s="200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137</v>
      </c>
      <c r="AU282" s="209" t="s">
        <v>84</v>
      </c>
      <c r="AV282" s="14" t="s">
        <v>84</v>
      </c>
      <c r="AW282" s="14" t="s">
        <v>4</v>
      </c>
      <c r="AX282" s="14" t="s">
        <v>82</v>
      </c>
      <c r="AY282" s="209" t="s">
        <v>129</v>
      </c>
    </row>
    <row r="283" spans="1:65" s="2" customFormat="1" ht="16.5" customHeight="1">
      <c r="A283" s="36"/>
      <c r="B283" s="37"/>
      <c r="C283" s="226" t="s">
        <v>349</v>
      </c>
      <c r="D283" s="226" t="s">
        <v>243</v>
      </c>
      <c r="E283" s="227" t="s">
        <v>319</v>
      </c>
      <c r="F283" s="228" t="s">
        <v>320</v>
      </c>
      <c r="G283" s="229" t="s">
        <v>239</v>
      </c>
      <c r="H283" s="230">
        <v>2</v>
      </c>
      <c r="I283" s="231"/>
      <c r="J283" s="232">
        <f>ROUND(I283*H283,2)</f>
        <v>0</v>
      </c>
      <c r="K283" s="228" t="s">
        <v>144</v>
      </c>
      <c r="L283" s="233"/>
      <c r="M283" s="234" t="s">
        <v>19</v>
      </c>
      <c r="N283" s="235" t="s">
        <v>45</v>
      </c>
      <c r="O283" s="66"/>
      <c r="P283" s="184">
        <f>O283*H283</f>
        <v>0</v>
      </c>
      <c r="Q283" s="184">
        <v>1.3500000000000001E-3</v>
      </c>
      <c r="R283" s="184">
        <f>Q283*H283</f>
        <v>2.7000000000000001E-3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185</v>
      </c>
      <c r="AT283" s="186" t="s">
        <v>243</v>
      </c>
      <c r="AU283" s="186" t="s">
        <v>84</v>
      </c>
      <c r="AY283" s="19" t="s">
        <v>129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82</v>
      </c>
      <c r="BK283" s="187">
        <f>ROUND(I283*H283,2)</f>
        <v>0</v>
      </c>
      <c r="BL283" s="19" t="s">
        <v>135</v>
      </c>
      <c r="BM283" s="186" t="s">
        <v>528</v>
      </c>
    </row>
    <row r="284" spans="1:65" s="14" customFormat="1" ht="11.25">
      <c r="B284" s="199"/>
      <c r="C284" s="200"/>
      <c r="D284" s="190" t="s">
        <v>137</v>
      </c>
      <c r="E284" s="201" t="s">
        <v>19</v>
      </c>
      <c r="F284" s="202" t="s">
        <v>84</v>
      </c>
      <c r="G284" s="200"/>
      <c r="H284" s="203">
        <v>2</v>
      </c>
      <c r="I284" s="204"/>
      <c r="J284" s="200"/>
      <c r="K284" s="200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137</v>
      </c>
      <c r="AU284" s="209" t="s">
        <v>84</v>
      </c>
      <c r="AV284" s="14" t="s">
        <v>84</v>
      </c>
      <c r="AW284" s="14" t="s">
        <v>36</v>
      </c>
      <c r="AX284" s="14" t="s">
        <v>74</v>
      </c>
      <c r="AY284" s="209" t="s">
        <v>129</v>
      </c>
    </row>
    <row r="285" spans="1:65" s="15" customFormat="1" ht="11.25">
      <c r="B285" s="210"/>
      <c r="C285" s="211"/>
      <c r="D285" s="190" t="s">
        <v>137</v>
      </c>
      <c r="E285" s="212" t="s">
        <v>19</v>
      </c>
      <c r="F285" s="213" t="s">
        <v>140</v>
      </c>
      <c r="G285" s="211"/>
      <c r="H285" s="214">
        <v>2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137</v>
      </c>
      <c r="AU285" s="220" t="s">
        <v>84</v>
      </c>
      <c r="AV285" s="15" t="s">
        <v>135</v>
      </c>
      <c r="AW285" s="15" t="s">
        <v>36</v>
      </c>
      <c r="AX285" s="15" t="s">
        <v>82</v>
      </c>
      <c r="AY285" s="220" t="s">
        <v>129</v>
      </c>
    </row>
    <row r="286" spans="1:65" s="2" customFormat="1" ht="16.5" customHeight="1">
      <c r="A286" s="36"/>
      <c r="B286" s="37"/>
      <c r="C286" s="226" t="s">
        <v>355</v>
      </c>
      <c r="D286" s="226" t="s">
        <v>243</v>
      </c>
      <c r="E286" s="227" t="s">
        <v>323</v>
      </c>
      <c r="F286" s="228" t="s">
        <v>324</v>
      </c>
      <c r="G286" s="229" t="s">
        <v>156</v>
      </c>
      <c r="H286" s="230">
        <v>55.386000000000003</v>
      </c>
      <c r="I286" s="231"/>
      <c r="J286" s="232">
        <f>ROUND(I286*H286,2)</f>
        <v>0</v>
      </c>
      <c r="K286" s="228" t="s">
        <v>144</v>
      </c>
      <c r="L286" s="233"/>
      <c r="M286" s="234" t="s">
        <v>19</v>
      </c>
      <c r="N286" s="235" t="s">
        <v>45</v>
      </c>
      <c r="O286" s="66"/>
      <c r="P286" s="184">
        <f>O286*H286</f>
        <v>0</v>
      </c>
      <c r="Q286" s="184">
        <v>3.2499999999999999E-3</v>
      </c>
      <c r="R286" s="184">
        <f>Q286*H286</f>
        <v>0.18000450000000001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185</v>
      </c>
      <c r="AT286" s="186" t="s">
        <v>243</v>
      </c>
      <c r="AU286" s="186" t="s">
        <v>84</v>
      </c>
      <c r="AY286" s="19" t="s">
        <v>129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82</v>
      </c>
      <c r="BK286" s="187">
        <f>ROUND(I286*H286,2)</f>
        <v>0</v>
      </c>
      <c r="BL286" s="19" t="s">
        <v>135</v>
      </c>
      <c r="BM286" s="186" t="s">
        <v>529</v>
      </c>
    </row>
    <row r="287" spans="1:65" s="13" customFormat="1" ht="11.25">
      <c r="B287" s="188"/>
      <c r="C287" s="189"/>
      <c r="D287" s="190" t="s">
        <v>137</v>
      </c>
      <c r="E287" s="191" t="s">
        <v>19</v>
      </c>
      <c r="F287" s="192" t="s">
        <v>438</v>
      </c>
      <c r="G287" s="189"/>
      <c r="H287" s="191" t="s">
        <v>19</v>
      </c>
      <c r="I287" s="193"/>
      <c r="J287" s="189"/>
      <c r="K287" s="189"/>
      <c r="L287" s="194"/>
      <c r="M287" s="195"/>
      <c r="N287" s="196"/>
      <c r="O287" s="196"/>
      <c r="P287" s="196"/>
      <c r="Q287" s="196"/>
      <c r="R287" s="196"/>
      <c r="S287" s="196"/>
      <c r="T287" s="197"/>
      <c r="AT287" s="198" t="s">
        <v>137</v>
      </c>
      <c r="AU287" s="198" t="s">
        <v>84</v>
      </c>
      <c r="AV287" s="13" t="s">
        <v>82</v>
      </c>
      <c r="AW287" s="13" t="s">
        <v>36</v>
      </c>
      <c r="AX287" s="13" t="s">
        <v>74</v>
      </c>
      <c r="AY287" s="198" t="s">
        <v>129</v>
      </c>
    </row>
    <row r="288" spans="1:65" s="14" customFormat="1" ht="11.25">
      <c r="B288" s="199"/>
      <c r="C288" s="200"/>
      <c r="D288" s="190" t="s">
        <v>137</v>
      </c>
      <c r="E288" s="201" t="s">
        <v>19</v>
      </c>
      <c r="F288" s="202" t="s">
        <v>525</v>
      </c>
      <c r="G288" s="200"/>
      <c r="H288" s="203">
        <v>54.3</v>
      </c>
      <c r="I288" s="204"/>
      <c r="J288" s="200"/>
      <c r="K288" s="200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137</v>
      </c>
      <c r="AU288" s="209" t="s">
        <v>84</v>
      </c>
      <c r="AV288" s="14" t="s">
        <v>84</v>
      </c>
      <c r="AW288" s="14" t="s">
        <v>36</v>
      </c>
      <c r="AX288" s="14" t="s">
        <v>74</v>
      </c>
      <c r="AY288" s="209" t="s">
        <v>129</v>
      </c>
    </row>
    <row r="289" spans="1:65" s="15" customFormat="1" ht="11.25">
      <c r="B289" s="210"/>
      <c r="C289" s="211"/>
      <c r="D289" s="190" t="s">
        <v>137</v>
      </c>
      <c r="E289" s="212" t="s">
        <v>19</v>
      </c>
      <c r="F289" s="213" t="s">
        <v>140</v>
      </c>
      <c r="G289" s="211"/>
      <c r="H289" s="214">
        <v>54.3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137</v>
      </c>
      <c r="AU289" s="220" t="s">
        <v>84</v>
      </c>
      <c r="AV289" s="15" t="s">
        <v>135</v>
      </c>
      <c r="AW289" s="15" t="s">
        <v>36</v>
      </c>
      <c r="AX289" s="15" t="s">
        <v>82</v>
      </c>
      <c r="AY289" s="220" t="s">
        <v>129</v>
      </c>
    </row>
    <row r="290" spans="1:65" s="14" customFormat="1" ht="11.25">
      <c r="B290" s="199"/>
      <c r="C290" s="200"/>
      <c r="D290" s="190" t="s">
        <v>137</v>
      </c>
      <c r="E290" s="200"/>
      <c r="F290" s="202" t="s">
        <v>527</v>
      </c>
      <c r="G290" s="200"/>
      <c r="H290" s="203">
        <v>55.386000000000003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137</v>
      </c>
      <c r="AU290" s="209" t="s">
        <v>84</v>
      </c>
      <c r="AV290" s="14" t="s">
        <v>84</v>
      </c>
      <c r="AW290" s="14" t="s">
        <v>4</v>
      </c>
      <c r="AX290" s="14" t="s">
        <v>82</v>
      </c>
      <c r="AY290" s="209" t="s">
        <v>129</v>
      </c>
    </row>
    <row r="291" spans="1:65" s="2" customFormat="1" ht="37.9" customHeight="1">
      <c r="A291" s="36"/>
      <c r="B291" s="37"/>
      <c r="C291" s="175" t="s">
        <v>362</v>
      </c>
      <c r="D291" s="175" t="s">
        <v>131</v>
      </c>
      <c r="E291" s="176" t="s">
        <v>327</v>
      </c>
      <c r="F291" s="177" t="s">
        <v>328</v>
      </c>
      <c r="G291" s="178" t="s">
        <v>156</v>
      </c>
      <c r="H291" s="179">
        <v>54.3</v>
      </c>
      <c r="I291" s="180"/>
      <c r="J291" s="181">
        <f>ROUND(I291*H291,2)</f>
        <v>0</v>
      </c>
      <c r="K291" s="177" t="s">
        <v>144</v>
      </c>
      <c r="L291" s="41"/>
      <c r="M291" s="182" t="s">
        <v>19</v>
      </c>
      <c r="N291" s="183" t="s">
        <v>45</v>
      </c>
      <c r="O291" s="66"/>
      <c r="P291" s="184">
        <f>O291*H291</f>
        <v>0</v>
      </c>
      <c r="Q291" s="184">
        <v>0</v>
      </c>
      <c r="R291" s="184">
        <f>Q291*H291</f>
        <v>0</v>
      </c>
      <c r="S291" s="184">
        <v>0.9</v>
      </c>
      <c r="T291" s="185">
        <f>S291*H291</f>
        <v>48.87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135</v>
      </c>
      <c r="AT291" s="186" t="s">
        <v>131</v>
      </c>
      <c r="AU291" s="186" t="s">
        <v>84</v>
      </c>
      <c r="AY291" s="19" t="s">
        <v>129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82</v>
      </c>
      <c r="BK291" s="187">
        <f>ROUND(I291*H291,2)</f>
        <v>0</v>
      </c>
      <c r="BL291" s="19" t="s">
        <v>135</v>
      </c>
      <c r="BM291" s="186" t="s">
        <v>530</v>
      </c>
    </row>
    <row r="292" spans="1:65" s="2" customFormat="1" ht="11.25">
      <c r="A292" s="36"/>
      <c r="B292" s="37"/>
      <c r="C292" s="38"/>
      <c r="D292" s="221" t="s">
        <v>146</v>
      </c>
      <c r="E292" s="38"/>
      <c r="F292" s="222" t="s">
        <v>330</v>
      </c>
      <c r="G292" s="38"/>
      <c r="H292" s="38"/>
      <c r="I292" s="223"/>
      <c r="J292" s="38"/>
      <c r="K292" s="38"/>
      <c r="L292" s="41"/>
      <c r="M292" s="224"/>
      <c r="N292" s="225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146</v>
      </c>
      <c r="AU292" s="19" t="s">
        <v>84</v>
      </c>
    </row>
    <row r="293" spans="1:65" s="13" customFormat="1" ht="11.25">
      <c r="B293" s="188"/>
      <c r="C293" s="189"/>
      <c r="D293" s="190" t="s">
        <v>137</v>
      </c>
      <c r="E293" s="191" t="s">
        <v>19</v>
      </c>
      <c r="F293" s="192" t="s">
        <v>438</v>
      </c>
      <c r="G293" s="189"/>
      <c r="H293" s="191" t="s">
        <v>19</v>
      </c>
      <c r="I293" s="193"/>
      <c r="J293" s="189"/>
      <c r="K293" s="189"/>
      <c r="L293" s="194"/>
      <c r="M293" s="195"/>
      <c r="N293" s="196"/>
      <c r="O293" s="196"/>
      <c r="P293" s="196"/>
      <c r="Q293" s="196"/>
      <c r="R293" s="196"/>
      <c r="S293" s="196"/>
      <c r="T293" s="197"/>
      <c r="AT293" s="198" t="s">
        <v>137</v>
      </c>
      <c r="AU293" s="198" t="s">
        <v>84</v>
      </c>
      <c r="AV293" s="13" t="s">
        <v>82</v>
      </c>
      <c r="AW293" s="13" t="s">
        <v>36</v>
      </c>
      <c r="AX293" s="13" t="s">
        <v>74</v>
      </c>
      <c r="AY293" s="198" t="s">
        <v>129</v>
      </c>
    </row>
    <row r="294" spans="1:65" s="14" customFormat="1" ht="11.25">
      <c r="B294" s="199"/>
      <c r="C294" s="200"/>
      <c r="D294" s="190" t="s">
        <v>137</v>
      </c>
      <c r="E294" s="201" t="s">
        <v>19</v>
      </c>
      <c r="F294" s="202" t="s">
        <v>525</v>
      </c>
      <c r="G294" s="200"/>
      <c r="H294" s="203">
        <v>54.3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137</v>
      </c>
      <c r="AU294" s="209" t="s">
        <v>84</v>
      </c>
      <c r="AV294" s="14" t="s">
        <v>84</v>
      </c>
      <c r="AW294" s="14" t="s">
        <v>36</v>
      </c>
      <c r="AX294" s="14" t="s">
        <v>74</v>
      </c>
      <c r="AY294" s="209" t="s">
        <v>129</v>
      </c>
    </row>
    <row r="295" spans="1:65" s="15" customFormat="1" ht="11.25">
      <c r="B295" s="210"/>
      <c r="C295" s="211"/>
      <c r="D295" s="190" t="s">
        <v>137</v>
      </c>
      <c r="E295" s="212" t="s">
        <v>19</v>
      </c>
      <c r="F295" s="213" t="s">
        <v>140</v>
      </c>
      <c r="G295" s="211"/>
      <c r="H295" s="214">
        <v>54.3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137</v>
      </c>
      <c r="AU295" s="220" t="s">
        <v>84</v>
      </c>
      <c r="AV295" s="15" t="s">
        <v>135</v>
      </c>
      <c r="AW295" s="15" t="s">
        <v>36</v>
      </c>
      <c r="AX295" s="15" t="s">
        <v>82</v>
      </c>
      <c r="AY295" s="220" t="s">
        <v>129</v>
      </c>
    </row>
    <row r="296" spans="1:65" s="2" customFormat="1" ht="21.75" customHeight="1">
      <c r="A296" s="36"/>
      <c r="B296" s="37"/>
      <c r="C296" s="175" t="s">
        <v>368</v>
      </c>
      <c r="D296" s="175" t="s">
        <v>131</v>
      </c>
      <c r="E296" s="176" t="s">
        <v>332</v>
      </c>
      <c r="F296" s="177" t="s">
        <v>333</v>
      </c>
      <c r="G296" s="178" t="s">
        <v>239</v>
      </c>
      <c r="H296" s="179">
        <v>62</v>
      </c>
      <c r="I296" s="180"/>
      <c r="J296" s="181">
        <f>ROUND(I296*H296,2)</f>
        <v>0</v>
      </c>
      <c r="K296" s="177" t="s">
        <v>19</v>
      </c>
      <c r="L296" s="41"/>
      <c r="M296" s="182" t="s">
        <v>19</v>
      </c>
      <c r="N296" s="183" t="s">
        <v>45</v>
      </c>
      <c r="O296" s="66"/>
      <c r="P296" s="184">
        <f>O296*H296</f>
        <v>0</v>
      </c>
      <c r="Q296" s="184">
        <v>0</v>
      </c>
      <c r="R296" s="184">
        <f>Q296*H296</f>
        <v>0</v>
      </c>
      <c r="S296" s="184">
        <v>0.16500000000000001</v>
      </c>
      <c r="T296" s="185">
        <f>S296*H296</f>
        <v>10.23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135</v>
      </c>
      <c r="AT296" s="186" t="s">
        <v>131</v>
      </c>
      <c r="AU296" s="186" t="s">
        <v>84</v>
      </c>
      <c r="AY296" s="19" t="s">
        <v>129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82</v>
      </c>
      <c r="BK296" s="187">
        <f>ROUND(I296*H296,2)</f>
        <v>0</v>
      </c>
      <c r="BL296" s="19" t="s">
        <v>135</v>
      </c>
      <c r="BM296" s="186" t="s">
        <v>531</v>
      </c>
    </row>
    <row r="297" spans="1:65" s="13" customFormat="1" ht="11.25">
      <c r="B297" s="188"/>
      <c r="C297" s="189"/>
      <c r="D297" s="190" t="s">
        <v>137</v>
      </c>
      <c r="E297" s="191" t="s">
        <v>19</v>
      </c>
      <c r="F297" s="192" t="s">
        <v>166</v>
      </c>
      <c r="G297" s="189"/>
      <c r="H297" s="191" t="s">
        <v>19</v>
      </c>
      <c r="I297" s="193"/>
      <c r="J297" s="189"/>
      <c r="K297" s="189"/>
      <c r="L297" s="194"/>
      <c r="M297" s="195"/>
      <c r="N297" s="196"/>
      <c r="O297" s="196"/>
      <c r="P297" s="196"/>
      <c r="Q297" s="196"/>
      <c r="R297" s="196"/>
      <c r="S297" s="196"/>
      <c r="T297" s="197"/>
      <c r="AT297" s="198" t="s">
        <v>137</v>
      </c>
      <c r="AU297" s="198" t="s">
        <v>84</v>
      </c>
      <c r="AV297" s="13" t="s">
        <v>82</v>
      </c>
      <c r="AW297" s="13" t="s">
        <v>36</v>
      </c>
      <c r="AX297" s="13" t="s">
        <v>74</v>
      </c>
      <c r="AY297" s="198" t="s">
        <v>129</v>
      </c>
    </row>
    <row r="298" spans="1:65" s="14" customFormat="1" ht="11.25">
      <c r="B298" s="199"/>
      <c r="C298" s="200"/>
      <c r="D298" s="190" t="s">
        <v>137</v>
      </c>
      <c r="E298" s="201" t="s">
        <v>19</v>
      </c>
      <c r="F298" s="202" t="s">
        <v>532</v>
      </c>
      <c r="G298" s="200"/>
      <c r="H298" s="203">
        <v>62</v>
      </c>
      <c r="I298" s="204"/>
      <c r="J298" s="200"/>
      <c r="K298" s="200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137</v>
      </c>
      <c r="AU298" s="209" t="s">
        <v>84</v>
      </c>
      <c r="AV298" s="14" t="s">
        <v>84</v>
      </c>
      <c r="AW298" s="14" t="s">
        <v>36</v>
      </c>
      <c r="AX298" s="14" t="s">
        <v>74</v>
      </c>
      <c r="AY298" s="209" t="s">
        <v>129</v>
      </c>
    </row>
    <row r="299" spans="1:65" s="15" customFormat="1" ht="11.25">
      <c r="B299" s="210"/>
      <c r="C299" s="211"/>
      <c r="D299" s="190" t="s">
        <v>137</v>
      </c>
      <c r="E299" s="212" t="s">
        <v>19</v>
      </c>
      <c r="F299" s="213" t="s">
        <v>140</v>
      </c>
      <c r="G299" s="211"/>
      <c r="H299" s="214">
        <v>62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137</v>
      </c>
      <c r="AU299" s="220" t="s">
        <v>84</v>
      </c>
      <c r="AV299" s="15" t="s">
        <v>135</v>
      </c>
      <c r="AW299" s="15" t="s">
        <v>36</v>
      </c>
      <c r="AX299" s="15" t="s">
        <v>82</v>
      </c>
      <c r="AY299" s="220" t="s">
        <v>129</v>
      </c>
    </row>
    <row r="300" spans="1:65" s="2" customFormat="1" ht="16.5" customHeight="1">
      <c r="A300" s="36"/>
      <c r="B300" s="37"/>
      <c r="C300" s="175" t="s">
        <v>374</v>
      </c>
      <c r="D300" s="175" t="s">
        <v>131</v>
      </c>
      <c r="E300" s="176" t="s">
        <v>337</v>
      </c>
      <c r="F300" s="177" t="s">
        <v>338</v>
      </c>
      <c r="G300" s="178" t="s">
        <v>156</v>
      </c>
      <c r="H300" s="179">
        <v>362</v>
      </c>
      <c r="I300" s="180"/>
      <c r="J300" s="181">
        <f>ROUND(I300*H300,2)</f>
        <v>0</v>
      </c>
      <c r="K300" s="177" t="s">
        <v>144</v>
      </c>
      <c r="L300" s="41"/>
      <c r="M300" s="182" t="s">
        <v>19</v>
      </c>
      <c r="N300" s="183" t="s">
        <v>45</v>
      </c>
      <c r="O300" s="66"/>
      <c r="P300" s="184">
        <f>O300*H300</f>
        <v>0</v>
      </c>
      <c r="Q300" s="184">
        <v>0</v>
      </c>
      <c r="R300" s="184">
        <f>Q300*H300</f>
        <v>0</v>
      </c>
      <c r="S300" s="184">
        <v>1.98E-3</v>
      </c>
      <c r="T300" s="185">
        <f>S300*H300</f>
        <v>0.71675999999999995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135</v>
      </c>
      <c r="AT300" s="186" t="s">
        <v>131</v>
      </c>
      <c r="AU300" s="186" t="s">
        <v>84</v>
      </c>
      <c r="AY300" s="19" t="s">
        <v>129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82</v>
      </c>
      <c r="BK300" s="187">
        <f>ROUND(I300*H300,2)</f>
        <v>0</v>
      </c>
      <c r="BL300" s="19" t="s">
        <v>135</v>
      </c>
      <c r="BM300" s="186" t="s">
        <v>533</v>
      </c>
    </row>
    <row r="301" spans="1:65" s="2" customFormat="1" ht="11.25">
      <c r="A301" s="36"/>
      <c r="B301" s="37"/>
      <c r="C301" s="38"/>
      <c r="D301" s="221" t="s">
        <v>146</v>
      </c>
      <c r="E301" s="38"/>
      <c r="F301" s="222" t="s">
        <v>340</v>
      </c>
      <c r="G301" s="38"/>
      <c r="H301" s="38"/>
      <c r="I301" s="223"/>
      <c r="J301" s="38"/>
      <c r="K301" s="38"/>
      <c r="L301" s="41"/>
      <c r="M301" s="224"/>
      <c r="N301" s="225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146</v>
      </c>
      <c r="AU301" s="19" t="s">
        <v>84</v>
      </c>
    </row>
    <row r="302" spans="1:65" s="13" customFormat="1" ht="11.25">
      <c r="B302" s="188"/>
      <c r="C302" s="189"/>
      <c r="D302" s="190" t="s">
        <v>137</v>
      </c>
      <c r="E302" s="191" t="s">
        <v>19</v>
      </c>
      <c r="F302" s="192" t="s">
        <v>138</v>
      </c>
      <c r="G302" s="189"/>
      <c r="H302" s="191" t="s">
        <v>19</v>
      </c>
      <c r="I302" s="193"/>
      <c r="J302" s="189"/>
      <c r="K302" s="189"/>
      <c r="L302" s="194"/>
      <c r="M302" s="195"/>
      <c r="N302" s="196"/>
      <c r="O302" s="196"/>
      <c r="P302" s="196"/>
      <c r="Q302" s="196"/>
      <c r="R302" s="196"/>
      <c r="S302" s="196"/>
      <c r="T302" s="197"/>
      <c r="AT302" s="198" t="s">
        <v>137</v>
      </c>
      <c r="AU302" s="198" t="s">
        <v>84</v>
      </c>
      <c r="AV302" s="13" t="s">
        <v>82</v>
      </c>
      <c r="AW302" s="13" t="s">
        <v>36</v>
      </c>
      <c r="AX302" s="13" t="s">
        <v>74</v>
      </c>
      <c r="AY302" s="198" t="s">
        <v>129</v>
      </c>
    </row>
    <row r="303" spans="1:65" s="14" customFormat="1" ht="11.25">
      <c r="B303" s="199"/>
      <c r="C303" s="200"/>
      <c r="D303" s="190" t="s">
        <v>137</v>
      </c>
      <c r="E303" s="201" t="s">
        <v>19</v>
      </c>
      <c r="F303" s="202" t="s">
        <v>484</v>
      </c>
      <c r="G303" s="200"/>
      <c r="H303" s="203">
        <v>362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137</v>
      </c>
      <c r="AU303" s="209" t="s">
        <v>84</v>
      </c>
      <c r="AV303" s="14" t="s">
        <v>84</v>
      </c>
      <c r="AW303" s="14" t="s">
        <v>36</v>
      </c>
      <c r="AX303" s="14" t="s">
        <v>74</v>
      </c>
      <c r="AY303" s="209" t="s">
        <v>129</v>
      </c>
    </row>
    <row r="304" spans="1:65" s="15" customFormat="1" ht="11.25">
      <c r="B304" s="210"/>
      <c r="C304" s="211"/>
      <c r="D304" s="190" t="s">
        <v>137</v>
      </c>
      <c r="E304" s="212" t="s">
        <v>19</v>
      </c>
      <c r="F304" s="213" t="s">
        <v>140</v>
      </c>
      <c r="G304" s="211"/>
      <c r="H304" s="214">
        <v>362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137</v>
      </c>
      <c r="AU304" s="220" t="s">
        <v>84</v>
      </c>
      <c r="AV304" s="15" t="s">
        <v>135</v>
      </c>
      <c r="AW304" s="15" t="s">
        <v>36</v>
      </c>
      <c r="AX304" s="15" t="s">
        <v>82</v>
      </c>
      <c r="AY304" s="220" t="s">
        <v>129</v>
      </c>
    </row>
    <row r="305" spans="1:65" s="2" customFormat="1" ht="16.5" customHeight="1">
      <c r="A305" s="36"/>
      <c r="B305" s="37"/>
      <c r="C305" s="175" t="s">
        <v>379</v>
      </c>
      <c r="D305" s="175" t="s">
        <v>131</v>
      </c>
      <c r="E305" s="176" t="s">
        <v>342</v>
      </c>
      <c r="F305" s="177" t="s">
        <v>343</v>
      </c>
      <c r="G305" s="178" t="s">
        <v>239</v>
      </c>
      <c r="H305" s="179">
        <v>4</v>
      </c>
      <c r="I305" s="180"/>
      <c r="J305" s="181">
        <f>ROUND(I305*H305,2)</f>
        <v>0</v>
      </c>
      <c r="K305" s="177" t="s">
        <v>144</v>
      </c>
      <c r="L305" s="41"/>
      <c r="M305" s="182" t="s">
        <v>19</v>
      </c>
      <c r="N305" s="183" t="s">
        <v>45</v>
      </c>
      <c r="O305" s="66"/>
      <c r="P305" s="184">
        <f>O305*H305</f>
        <v>0</v>
      </c>
      <c r="Q305" s="184">
        <v>0</v>
      </c>
      <c r="R305" s="184">
        <f>Q305*H305</f>
        <v>0</v>
      </c>
      <c r="S305" s="184">
        <v>0.192</v>
      </c>
      <c r="T305" s="185">
        <f>S305*H305</f>
        <v>0.76800000000000002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135</v>
      </c>
      <c r="AT305" s="186" t="s">
        <v>131</v>
      </c>
      <c r="AU305" s="186" t="s">
        <v>84</v>
      </c>
      <c r="AY305" s="19" t="s">
        <v>129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82</v>
      </c>
      <c r="BK305" s="187">
        <f>ROUND(I305*H305,2)</f>
        <v>0</v>
      </c>
      <c r="BL305" s="19" t="s">
        <v>135</v>
      </c>
      <c r="BM305" s="186" t="s">
        <v>534</v>
      </c>
    </row>
    <row r="306" spans="1:65" s="2" customFormat="1" ht="11.25">
      <c r="A306" s="36"/>
      <c r="B306" s="37"/>
      <c r="C306" s="38"/>
      <c r="D306" s="221" t="s">
        <v>146</v>
      </c>
      <c r="E306" s="38"/>
      <c r="F306" s="222" t="s">
        <v>345</v>
      </c>
      <c r="G306" s="38"/>
      <c r="H306" s="38"/>
      <c r="I306" s="223"/>
      <c r="J306" s="38"/>
      <c r="K306" s="38"/>
      <c r="L306" s="41"/>
      <c r="M306" s="224"/>
      <c r="N306" s="225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146</v>
      </c>
      <c r="AU306" s="19" t="s">
        <v>84</v>
      </c>
    </row>
    <row r="307" spans="1:65" s="13" customFormat="1" ht="11.25">
      <c r="B307" s="188"/>
      <c r="C307" s="189"/>
      <c r="D307" s="190" t="s">
        <v>137</v>
      </c>
      <c r="E307" s="191" t="s">
        <v>19</v>
      </c>
      <c r="F307" s="192" t="s">
        <v>346</v>
      </c>
      <c r="G307" s="189"/>
      <c r="H307" s="191" t="s">
        <v>19</v>
      </c>
      <c r="I307" s="193"/>
      <c r="J307" s="189"/>
      <c r="K307" s="189"/>
      <c r="L307" s="194"/>
      <c r="M307" s="195"/>
      <c r="N307" s="196"/>
      <c r="O307" s="196"/>
      <c r="P307" s="196"/>
      <c r="Q307" s="196"/>
      <c r="R307" s="196"/>
      <c r="S307" s="196"/>
      <c r="T307" s="197"/>
      <c r="AT307" s="198" t="s">
        <v>137</v>
      </c>
      <c r="AU307" s="198" t="s">
        <v>84</v>
      </c>
      <c r="AV307" s="13" t="s">
        <v>82</v>
      </c>
      <c r="AW307" s="13" t="s">
        <v>36</v>
      </c>
      <c r="AX307" s="13" t="s">
        <v>74</v>
      </c>
      <c r="AY307" s="198" t="s">
        <v>129</v>
      </c>
    </row>
    <row r="308" spans="1:65" s="14" customFormat="1" ht="11.25">
      <c r="B308" s="199"/>
      <c r="C308" s="200"/>
      <c r="D308" s="190" t="s">
        <v>137</v>
      </c>
      <c r="E308" s="201" t="s">
        <v>19</v>
      </c>
      <c r="F308" s="202" t="s">
        <v>135</v>
      </c>
      <c r="G308" s="200"/>
      <c r="H308" s="203">
        <v>4</v>
      </c>
      <c r="I308" s="204"/>
      <c r="J308" s="200"/>
      <c r="K308" s="200"/>
      <c r="L308" s="205"/>
      <c r="M308" s="206"/>
      <c r="N308" s="207"/>
      <c r="O308" s="207"/>
      <c r="P308" s="207"/>
      <c r="Q308" s="207"/>
      <c r="R308" s="207"/>
      <c r="S308" s="207"/>
      <c r="T308" s="208"/>
      <c r="AT308" s="209" t="s">
        <v>137</v>
      </c>
      <c r="AU308" s="209" t="s">
        <v>84</v>
      </c>
      <c r="AV308" s="14" t="s">
        <v>84</v>
      </c>
      <c r="AW308" s="14" t="s">
        <v>36</v>
      </c>
      <c r="AX308" s="14" t="s">
        <v>74</v>
      </c>
      <c r="AY308" s="209" t="s">
        <v>129</v>
      </c>
    </row>
    <row r="309" spans="1:65" s="15" customFormat="1" ht="11.25">
      <c r="B309" s="210"/>
      <c r="C309" s="211"/>
      <c r="D309" s="190" t="s">
        <v>137</v>
      </c>
      <c r="E309" s="212" t="s">
        <v>19</v>
      </c>
      <c r="F309" s="213" t="s">
        <v>140</v>
      </c>
      <c r="G309" s="211"/>
      <c r="H309" s="214">
        <v>4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137</v>
      </c>
      <c r="AU309" s="220" t="s">
        <v>84</v>
      </c>
      <c r="AV309" s="15" t="s">
        <v>135</v>
      </c>
      <c r="AW309" s="15" t="s">
        <v>36</v>
      </c>
      <c r="AX309" s="15" t="s">
        <v>82</v>
      </c>
      <c r="AY309" s="220" t="s">
        <v>129</v>
      </c>
    </row>
    <row r="310" spans="1:65" s="12" customFormat="1" ht="22.9" customHeight="1">
      <c r="B310" s="159"/>
      <c r="C310" s="160"/>
      <c r="D310" s="161" t="s">
        <v>73</v>
      </c>
      <c r="E310" s="173" t="s">
        <v>347</v>
      </c>
      <c r="F310" s="173" t="s">
        <v>348</v>
      </c>
      <c r="G310" s="160"/>
      <c r="H310" s="160"/>
      <c r="I310" s="163"/>
      <c r="J310" s="174">
        <f>BK310</f>
        <v>0</v>
      </c>
      <c r="K310" s="160"/>
      <c r="L310" s="165"/>
      <c r="M310" s="166"/>
      <c r="N310" s="167"/>
      <c r="O310" s="167"/>
      <c r="P310" s="168">
        <f>SUM(P311:P334)</f>
        <v>0</v>
      </c>
      <c r="Q310" s="167"/>
      <c r="R310" s="168">
        <f>SUM(R311:R334)</f>
        <v>0</v>
      </c>
      <c r="S310" s="167"/>
      <c r="T310" s="169">
        <f>SUM(T311:T334)</f>
        <v>0</v>
      </c>
      <c r="AR310" s="170" t="s">
        <v>82</v>
      </c>
      <c r="AT310" s="171" t="s">
        <v>73</v>
      </c>
      <c r="AU310" s="171" t="s">
        <v>82</v>
      </c>
      <c r="AY310" s="170" t="s">
        <v>129</v>
      </c>
      <c r="BK310" s="172">
        <f>SUM(BK311:BK334)</f>
        <v>0</v>
      </c>
    </row>
    <row r="311" spans="1:65" s="2" customFormat="1" ht="24.2" customHeight="1">
      <c r="A311" s="36"/>
      <c r="B311" s="37"/>
      <c r="C311" s="175" t="s">
        <v>385</v>
      </c>
      <c r="D311" s="175" t="s">
        <v>131</v>
      </c>
      <c r="E311" s="176" t="s">
        <v>350</v>
      </c>
      <c r="F311" s="177" t="s">
        <v>351</v>
      </c>
      <c r="G311" s="178" t="s">
        <v>198</v>
      </c>
      <c r="H311" s="179">
        <v>5.1689999999999996</v>
      </c>
      <c r="I311" s="180"/>
      <c r="J311" s="181">
        <f>ROUND(I311*H311,2)</f>
        <v>0</v>
      </c>
      <c r="K311" s="177" t="s">
        <v>144</v>
      </c>
      <c r="L311" s="41"/>
      <c r="M311" s="182" t="s">
        <v>19</v>
      </c>
      <c r="N311" s="183" t="s">
        <v>45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135</v>
      </c>
      <c r="AT311" s="186" t="s">
        <v>131</v>
      </c>
      <c r="AU311" s="186" t="s">
        <v>84</v>
      </c>
      <c r="AY311" s="19" t="s">
        <v>129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82</v>
      </c>
      <c r="BK311" s="187">
        <f>ROUND(I311*H311,2)</f>
        <v>0</v>
      </c>
      <c r="BL311" s="19" t="s">
        <v>135</v>
      </c>
      <c r="BM311" s="186" t="s">
        <v>535</v>
      </c>
    </row>
    <row r="312" spans="1:65" s="2" customFormat="1" ht="11.25">
      <c r="A312" s="36"/>
      <c r="B312" s="37"/>
      <c r="C312" s="38"/>
      <c r="D312" s="221" t="s">
        <v>146</v>
      </c>
      <c r="E312" s="38"/>
      <c r="F312" s="222" t="s">
        <v>353</v>
      </c>
      <c r="G312" s="38"/>
      <c r="H312" s="38"/>
      <c r="I312" s="223"/>
      <c r="J312" s="38"/>
      <c r="K312" s="38"/>
      <c r="L312" s="41"/>
      <c r="M312" s="224"/>
      <c r="N312" s="225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146</v>
      </c>
      <c r="AU312" s="19" t="s">
        <v>84</v>
      </c>
    </row>
    <row r="313" spans="1:65" s="14" customFormat="1" ht="11.25">
      <c r="B313" s="199"/>
      <c r="C313" s="200"/>
      <c r="D313" s="190" t="s">
        <v>137</v>
      </c>
      <c r="E313" s="201" t="s">
        <v>19</v>
      </c>
      <c r="F313" s="202" t="s">
        <v>536</v>
      </c>
      <c r="G313" s="200"/>
      <c r="H313" s="203">
        <v>5.1689999999999996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137</v>
      </c>
      <c r="AU313" s="209" t="s">
        <v>84</v>
      </c>
      <c r="AV313" s="14" t="s">
        <v>84</v>
      </c>
      <c r="AW313" s="14" t="s">
        <v>36</v>
      </c>
      <c r="AX313" s="14" t="s">
        <v>74</v>
      </c>
      <c r="AY313" s="209" t="s">
        <v>129</v>
      </c>
    </row>
    <row r="314" spans="1:65" s="15" customFormat="1" ht="11.25">
      <c r="B314" s="210"/>
      <c r="C314" s="211"/>
      <c r="D314" s="190" t="s">
        <v>137</v>
      </c>
      <c r="E314" s="212" t="s">
        <v>19</v>
      </c>
      <c r="F314" s="213" t="s">
        <v>140</v>
      </c>
      <c r="G314" s="211"/>
      <c r="H314" s="214">
        <v>5.1689999999999996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137</v>
      </c>
      <c r="AU314" s="220" t="s">
        <v>84</v>
      </c>
      <c r="AV314" s="15" t="s">
        <v>135</v>
      </c>
      <c r="AW314" s="15" t="s">
        <v>36</v>
      </c>
      <c r="AX314" s="15" t="s">
        <v>82</v>
      </c>
      <c r="AY314" s="220" t="s">
        <v>129</v>
      </c>
    </row>
    <row r="315" spans="1:65" s="2" customFormat="1" ht="24.2" customHeight="1">
      <c r="A315" s="36"/>
      <c r="B315" s="37"/>
      <c r="C315" s="175" t="s">
        <v>392</v>
      </c>
      <c r="D315" s="175" t="s">
        <v>131</v>
      </c>
      <c r="E315" s="176" t="s">
        <v>356</v>
      </c>
      <c r="F315" s="177" t="s">
        <v>357</v>
      </c>
      <c r="G315" s="178" t="s">
        <v>198</v>
      </c>
      <c r="H315" s="179">
        <v>120.735</v>
      </c>
      <c r="I315" s="180"/>
      <c r="J315" s="181">
        <f>ROUND(I315*H315,2)</f>
        <v>0</v>
      </c>
      <c r="K315" s="177" t="s">
        <v>144</v>
      </c>
      <c r="L315" s="41"/>
      <c r="M315" s="182" t="s">
        <v>19</v>
      </c>
      <c r="N315" s="183" t="s">
        <v>45</v>
      </c>
      <c r="O315" s="66"/>
      <c r="P315" s="184">
        <f>O315*H315</f>
        <v>0</v>
      </c>
      <c r="Q315" s="184">
        <v>0</v>
      </c>
      <c r="R315" s="184">
        <f>Q315*H315</f>
        <v>0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135</v>
      </c>
      <c r="AT315" s="186" t="s">
        <v>131</v>
      </c>
      <c r="AU315" s="186" t="s">
        <v>84</v>
      </c>
      <c r="AY315" s="19" t="s">
        <v>129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82</v>
      </c>
      <c r="BK315" s="187">
        <f>ROUND(I315*H315,2)</f>
        <v>0</v>
      </c>
      <c r="BL315" s="19" t="s">
        <v>135</v>
      </c>
      <c r="BM315" s="186" t="s">
        <v>537</v>
      </c>
    </row>
    <row r="316" spans="1:65" s="2" customFormat="1" ht="11.25">
      <c r="A316" s="36"/>
      <c r="B316" s="37"/>
      <c r="C316" s="38"/>
      <c r="D316" s="221" t="s">
        <v>146</v>
      </c>
      <c r="E316" s="38"/>
      <c r="F316" s="222" t="s">
        <v>359</v>
      </c>
      <c r="G316" s="38"/>
      <c r="H316" s="38"/>
      <c r="I316" s="223"/>
      <c r="J316" s="38"/>
      <c r="K316" s="38"/>
      <c r="L316" s="41"/>
      <c r="M316" s="224"/>
      <c r="N316" s="225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146</v>
      </c>
      <c r="AU316" s="19" t="s">
        <v>84</v>
      </c>
    </row>
    <row r="317" spans="1:65" s="14" customFormat="1" ht="11.25">
      <c r="B317" s="199"/>
      <c r="C317" s="200"/>
      <c r="D317" s="190" t="s">
        <v>137</v>
      </c>
      <c r="E317" s="201" t="s">
        <v>19</v>
      </c>
      <c r="F317" s="202" t="s">
        <v>538</v>
      </c>
      <c r="G317" s="200"/>
      <c r="H317" s="203">
        <v>1485.2750000000001</v>
      </c>
      <c r="I317" s="204"/>
      <c r="J317" s="200"/>
      <c r="K317" s="200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137</v>
      </c>
      <c r="AU317" s="209" t="s">
        <v>84</v>
      </c>
      <c r="AV317" s="14" t="s">
        <v>84</v>
      </c>
      <c r="AW317" s="14" t="s">
        <v>36</v>
      </c>
      <c r="AX317" s="14" t="s">
        <v>74</v>
      </c>
      <c r="AY317" s="209" t="s">
        <v>129</v>
      </c>
    </row>
    <row r="318" spans="1:65" s="14" customFormat="1" ht="11.25">
      <c r="B318" s="199"/>
      <c r="C318" s="200"/>
      <c r="D318" s="190" t="s">
        <v>137</v>
      </c>
      <c r="E318" s="201" t="s">
        <v>19</v>
      </c>
      <c r="F318" s="202" t="s">
        <v>539</v>
      </c>
      <c r="G318" s="200"/>
      <c r="H318" s="203">
        <v>-1364.54</v>
      </c>
      <c r="I318" s="204"/>
      <c r="J318" s="200"/>
      <c r="K318" s="200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137</v>
      </c>
      <c r="AU318" s="209" t="s">
        <v>84</v>
      </c>
      <c r="AV318" s="14" t="s">
        <v>84</v>
      </c>
      <c r="AW318" s="14" t="s">
        <v>36</v>
      </c>
      <c r="AX318" s="14" t="s">
        <v>74</v>
      </c>
      <c r="AY318" s="209" t="s">
        <v>129</v>
      </c>
    </row>
    <row r="319" spans="1:65" s="15" customFormat="1" ht="11.25">
      <c r="B319" s="210"/>
      <c r="C319" s="211"/>
      <c r="D319" s="190" t="s">
        <v>137</v>
      </c>
      <c r="E319" s="212" t="s">
        <v>19</v>
      </c>
      <c r="F319" s="213" t="s">
        <v>140</v>
      </c>
      <c r="G319" s="211"/>
      <c r="H319" s="214">
        <v>120.735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137</v>
      </c>
      <c r="AU319" s="220" t="s">
        <v>84</v>
      </c>
      <c r="AV319" s="15" t="s">
        <v>135</v>
      </c>
      <c r="AW319" s="15" t="s">
        <v>36</v>
      </c>
      <c r="AX319" s="15" t="s">
        <v>82</v>
      </c>
      <c r="AY319" s="220" t="s">
        <v>129</v>
      </c>
    </row>
    <row r="320" spans="1:65" s="2" customFormat="1" ht="24.2" customHeight="1">
      <c r="A320" s="36"/>
      <c r="B320" s="37"/>
      <c r="C320" s="175" t="s">
        <v>397</v>
      </c>
      <c r="D320" s="175" t="s">
        <v>131</v>
      </c>
      <c r="E320" s="176" t="s">
        <v>363</v>
      </c>
      <c r="F320" s="177" t="s">
        <v>364</v>
      </c>
      <c r="G320" s="178" t="s">
        <v>198</v>
      </c>
      <c r="H320" s="179">
        <v>196.48699999999999</v>
      </c>
      <c r="I320" s="180"/>
      <c r="J320" s="181">
        <f>ROUND(I320*H320,2)</f>
        <v>0</v>
      </c>
      <c r="K320" s="177" t="s">
        <v>144</v>
      </c>
      <c r="L320" s="41"/>
      <c r="M320" s="182" t="s">
        <v>19</v>
      </c>
      <c r="N320" s="183" t="s">
        <v>45</v>
      </c>
      <c r="O320" s="66"/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135</v>
      </c>
      <c r="AT320" s="186" t="s">
        <v>131</v>
      </c>
      <c r="AU320" s="186" t="s">
        <v>84</v>
      </c>
      <c r="AY320" s="19" t="s">
        <v>129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82</v>
      </c>
      <c r="BK320" s="187">
        <f>ROUND(I320*H320,2)</f>
        <v>0</v>
      </c>
      <c r="BL320" s="19" t="s">
        <v>135</v>
      </c>
      <c r="BM320" s="186" t="s">
        <v>540</v>
      </c>
    </row>
    <row r="321" spans="1:65" s="2" customFormat="1" ht="11.25">
      <c r="A321" s="36"/>
      <c r="B321" s="37"/>
      <c r="C321" s="38"/>
      <c r="D321" s="221" t="s">
        <v>146</v>
      </c>
      <c r="E321" s="38"/>
      <c r="F321" s="222" t="s">
        <v>366</v>
      </c>
      <c r="G321" s="38"/>
      <c r="H321" s="38"/>
      <c r="I321" s="223"/>
      <c r="J321" s="38"/>
      <c r="K321" s="38"/>
      <c r="L321" s="41"/>
      <c r="M321" s="224"/>
      <c r="N321" s="225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146</v>
      </c>
      <c r="AU321" s="19" t="s">
        <v>84</v>
      </c>
    </row>
    <row r="322" spans="1:65" s="14" customFormat="1" ht="11.25">
      <c r="B322" s="199"/>
      <c r="C322" s="200"/>
      <c r="D322" s="190" t="s">
        <v>137</v>
      </c>
      <c r="E322" s="201" t="s">
        <v>19</v>
      </c>
      <c r="F322" s="202" t="s">
        <v>541</v>
      </c>
      <c r="G322" s="200"/>
      <c r="H322" s="203">
        <v>196.48699999999999</v>
      </c>
      <c r="I322" s="204"/>
      <c r="J322" s="200"/>
      <c r="K322" s="200"/>
      <c r="L322" s="205"/>
      <c r="M322" s="206"/>
      <c r="N322" s="207"/>
      <c r="O322" s="207"/>
      <c r="P322" s="207"/>
      <c r="Q322" s="207"/>
      <c r="R322" s="207"/>
      <c r="S322" s="207"/>
      <c r="T322" s="208"/>
      <c r="AT322" s="209" t="s">
        <v>137</v>
      </c>
      <c r="AU322" s="209" t="s">
        <v>84</v>
      </c>
      <c r="AV322" s="14" t="s">
        <v>84</v>
      </c>
      <c r="AW322" s="14" t="s">
        <v>36</v>
      </c>
      <c r="AX322" s="14" t="s">
        <v>74</v>
      </c>
      <c r="AY322" s="209" t="s">
        <v>129</v>
      </c>
    </row>
    <row r="323" spans="1:65" s="15" customFormat="1" ht="11.25">
      <c r="B323" s="210"/>
      <c r="C323" s="211"/>
      <c r="D323" s="190" t="s">
        <v>137</v>
      </c>
      <c r="E323" s="212" t="s">
        <v>19</v>
      </c>
      <c r="F323" s="213" t="s">
        <v>140</v>
      </c>
      <c r="G323" s="211"/>
      <c r="H323" s="214">
        <v>196.48699999999999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137</v>
      </c>
      <c r="AU323" s="220" t="s">
        <v>84</v>
      </c>
      <c r="AV323" s="15" t="s">
        <v>135</v>
      </c>
      <c r="AW323" s="15" t="s">
        <v>36</v>
      </c>
      <c r="AX323" s="15" t="s">
        <v>82</v>
      </c>
      <c r="AY323" s="220" t="s">
        <v>129</v>
      </c>
    </row>
    <row r="324" spans="1:65" s="2" customFormat="1" ht="24.2" customHeight="1">
      <c r="A324" s="36"/>
      <c r="B324" s="37"/>
      <c r="C324" s="175" t="s">
        <v>406</v>
      </c>
      <c r="D324" s="175" t="s">
        <v>131</v>
      </c>
      <c r="E324" s="176" t="s">
        <v>369</v>
      </c>
      <c r="F324" s="177" t="s">
        <v>370</v>
      </c>
      <c r="G324" s="178" t="s">
        <v>198</v>
      </c>
      <c r="H324" s="179">
        <v>1162.884</v>
      </c>
      <c r="I324" s="180"/>
      <c r="J324" s="181">
        <f>ROUND(I324*H324,2)</f>
        <v>0</v>
      </c>
      <c r="K324" s="177" t="s">
        <v>144</v>
      </c>
      <c r="L324" s="41"/>
      <c r="M324" s="182" t="s">
        <v>19</v>
      </c>
      <c r="N324" s="183" t="s">
        <v>45</v>
      </c>
      <c r="O324" s="66"/>
      <c r="P324" s="184">
        <f>O324*H324</f>
        <v>0</v>
      </c>
      <c r="Q324" s="184">
        <v>0</v>
      </c>
      <c r="R324" s="184">
        <f>Q324*H324</f>
        <v>0</v>
      </c>
      <c r="S324" s="184">
        <v>0</v>
      </c>
      <c r="T324" s="18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135</v>
      </c>
      <c r="AT324" s="186" t="s">
        <v>131</v>
      </c>
      <c r="AU324" s="186" t="s">
        <v>84</v>
      </c>
      <c r="AY324" s="19" t="s">
        <v>129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82</v>
      </c>
      <c r="BK324" s="187">
        <f>ROUND(I324*H324,2)</f>
        <v>0</v>
      </c>
      <c r="BL324" s="19" t="s">
        <v>135</v>
      </c>
      <c r="BM324" s="186" t="s">
        <v>542</v>
      </c>
    </row>
    <row r="325" spans="1:65" s="2" customFormat="1" ht="11.25">
      <c r="A325" s="36"/>
      <c r="B325" s="37"/>
      <c r="C325" s="38"/>
      <c r="D325" s="221" t="s">
        <v>146</v>
      </c>
      <c r="E325" s="38"/>
      <c r="F325" s="222" t="s">
        <v>372</v>
      </c>
      <c r="G325" s="38"/>
      <c r="H325" s="38"/>
      <c r="I325" s="223"/>
      <c r="J325" s="38"/>
      <c r="K325" s="38"/>
      <c r="L325" s="41"/>
      <c r="M325" s="224"/>
      <c r="N325" s="225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146</v>
      </c>
      <c r="AU325" s="19" t="s">
        <v>84</v>
      </c>
    </row>
    <row r="326" spans="1:65" s="14" customFormat="1" ht="11.25">
      <c r="B326" s="199"/>
      <c r="C326" s="200"/>
      <c r="D326" s="190" t="s">
        <v>137</v>
      </c>
      <c r="E326" s="201" t="s">
        <v>19</v>
      </c>
      <c r="F326" s="202" t="s">
        <v>543</v>
      </c>
      <c r="G326" s="200"/>
      <c r="H326" s="203">
        <v>1162.884</v>
      </c>
      <c r="I326" s="204"/>
      <c r="J326" s="200"/>
      <c r="K326" s="200"/>
      <c r="L326" s="205"/>
      <c r="M326" s="206"/>
      <c r="N326" s="207"/>
      <c r="O326" s="207"/>
      <c r="P326" s="207"/>
      <c r="Q326" s="207"/>
      <c r="R326" s="207"/>
      <c r="S326" s="207"/>
      <c r="T326" s="208"/>
      <c r="AT326" s="209" t="s">
        <v>137</v>
      </c>
      <c r="AU326" s="209" t="s">
        <v>84</v>
      </c>
      <c r="AV326" s="14" t="s">
        <v>84</v>
      </c>
      <c r="AW326" s="14" t="s">
        <v>36</v>
      </c>
      <c r="AX326" s="14" t="s">
        <v>74</v>
      </c>
      <c r="AY326" s="209" t="s">
        <v>129</v>
      </c>
    </row>
    <row r="327" spans="1:65" s="15" customFormat="1" ht="11.25">
      <c r="B327" s="210"/>
      <c r="C327" s="211"/>
      <c r="D327" s="190" t="s">
        <v>137</v>
      </c>
      <c r="E327" s="212" t="s">
        <v>19</v>
      </c>
      <c r="F327" s="213" t="s">
        <v>140</v>
      </c>
      <c r="G327" s="211"/>
      <c r="H327" s="214">
        <v>1162.884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137</v>
      </c>
      <c r="AU327" s="220" t="s">
        <v>84</v>
      </c>
      <c r="AV327" s="15" t="s">
        <v>135</v>
      </c>
      <c r="AW327" s="15" t="s">
        <v>36</v>
      </c>
      <c r="AX327" s="15" t="s">
        <v>82</v>
      </c>
      <c r="AY327" s="220" t="s">
        <v>129</v>
      </c>
    </row>
    <row r="328" spans="1:65" s="2" customFormat="1" ht="21.75" customHeight="1">
      <c r="A328" s="36"/>
      <c r="B328" s="37"/>
      <c r="C328" s="175" t="s">
        <v>413</v>
      </c>
      <c r="D328" s="175" t="s">
        <v>131</v>
      </c>
      <c r="E328" s="176" t="s">
        <v>375</v>
      </c>
      <c r="F328" s="177" t="s">
        <v>376</v>
      </c>
      <c r="G328" s="178" t="s">
        <v>198</v>
      </c>
      <c r="H328" s="179">
        <v>1485.2750000000001</v>
      </c>
      <c r="I328" s="180"/>
      <c r="J328" s="181">
        <f>ROUND(I328*H328,2)</f>
        <v>0</v>
      </c>
      <c r="K328" s="177" t="s">
        <v>144</v>
      </c>
      <c r="L328" s="41"/>
      <c r="M328" s="182" t="s">
        <v>19</v>
      </c>
      <c r="N328" s="183" t="s">
        <v>45</v>
      </c>
      <c r="O328" s="66"/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135</v>
      </c>
      <c r="AT328" s="186" t="s">
        <v>131</v>
      </c>
      <c r="AU328" s="186" t="s">
        <v>84</v>
      </c>
      <c r="AY328" s="19" t="s">
        <v>129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82</v>
      </c>
      <c r="BK328" s="187">
        <f>ROUND(I328*H328,2)</f>
        <v>0</v>
      </c>
      <c r="BL328" s="19" t="s">
        <v>135</v>
      </c>
      <c r="BM328" s="186" t="s">
        <v>544</v>
      </c>
    </row>
    <row r="329" spans="1:65" s="2" customFormat="1" ht="11.25">
      <c r="A329" s="36"/>
      <c r="B329" s="37"/>
      <c r="C329" s="38"/>
      <c r="D329" s="221" t="s">
        <v>146</v>
      </c>
      <c r="E329" s="38"/>
      <c r="F329" s="222" t="s">
        <v>378</v>
      </c>
      <c r="G329" s="38"/>
      <c r="H329" s="38"/>
      <c r="I329" s="223"/>
      <c r="J329" s="38"/>
      <c r="K329" s="38"/>
      <c r="L329" s="41"/>
      <c r="M329" s="224"/>
      <c r="N329" s="225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146</v>
      </c>
      <c r="AU329" s="19" t="s">
        <v>84</v>
      </c>
    </row>
    <row r="330" spans="1:65" s="2" customFormat="1" ht="24.2" customHeight="1">
      <c r="A330" s="36"/>
      <c r="B330" s="37"/>
      <c r="C330" s="175" t="s">
        <v>419</v>
      </c>
      <c r="D330" s="175" t="s">
        <v>131</v>
      </c>
      <c r="E330" s="176" t="s">
        <v>380</v>
      </c>
      <c r="F330" s="177" t="s">
        <v>381</v>
      </c>
      <c r="G330" s="178" t="s">
        <v>198</v>
      </c>
      <c r="H330" s="179">
        <v>13367.475</v>
      </c>
      <c r="I330" s="180"/>
      <c r="J330" s="181">
        <f>ROUND(I330*H330,2)</f>
        <v>0</v>
      </c>
      <c r="K330" s="177" t="s">
        <v>144</v>
      </c>
      <c r="L330" s="41"/>
      <c r="M330" s="182" t="s">
        <v>19</v>
      </c>
      <c r="N330" s="183" t="s">
        <v>45</v>
      </c>
      <c r="O330" s="66"/>
      <c r="P330" s="184">
        <f>O330*H330</f>
        <v>0</v>
      </c>
      <c r="Q330" s="184">
        <v>0</v>
      </c>
      <c r="R330" s="184">
        <f>Q330*H330</f>
        <v>0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135</v>
      </c>
      <c r="AT330" s="186" t="s">
        <v>131</v>
      </c>
      <c r="AU330" s="186" t="s">
        <v>84</v>
      </c>
      <c r="AY330" s="19" t="s">
        <v>129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82</v>
      </c>
      <c r="BK330" s="187">
        <f>ROUND(I330*H330,2)</f>
        <v>0</v>
      </c>
      <c r="BL330" s="19" t="s">
        <v>135</v>
      </c>
      <c r="BM330" s="186" t="s">
        <v>545</v>
      </c>
    </row>
    <row r="331" spans="1:65" s="2" customFormat="1" ht="11.25">
      <c r="A331" s="36"/>
      <c r="B331" s="37"/>
      <c r="C331" s="38"/>
      <c r="D331" s="221" t="s">
        <v>146</v>
      </c>
      <c r="E331" s="38"/>
      <c r="F331" s="222" t="s">
        <v>383</v>
      </c>
      <c r="G331" s="38"/>
      <c r="H331" s="38"/>
      <c r="I331" s="223"/>
      <c r="J331" s="38"/>
      <c r="K331" s="38"/>
      <c r="L331" s="41"/>
      <c r="M331" s="224"/>
      <c r="N331" s="225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146</v>
      </c>
      <c r="AU331" s="19" t="s">
        <v>84</v>
      </c>
    </row>
    <row r="332" spans="1:65" s="14" customFormat="1" ht="11.25">
      <c r="B332" s="199"/>
      <c r="C332" s="200"/>
      <c r="D332" s="190" t="s">
        <v>137</v>
      </c>
      <c r="E332" s="200"/>
      <c r="F332" s="202" t="s">
        <v>546</v>
      </c>
      <c r="G332" s="200"/>
      <c r="H332" s="203">
        <v>13367.475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137</v>
      </c>
      <c r="AU332" s="209" t="s">
        <v>84</v>
      </c>
      <c r="AV332" s="14" t="s">
        <v>84</v>
      </c>
      <c r="AW332" s="14" t="s">
        <v>4</v>
      </c>
      <c r="AX332" s="14" t="s">
        <v>82</v>
      </c>
      <c r="AY332" s="209" t="s">
        <v>129</v>
      </c>
    </row>
    <row r="333" spans="1:65" s="2" customFormat="1" ht="24.2" customHeight="1">
      <c r="A333" s="36"/>
      <c r="B333" s="37"/>
      <c r="C333" s="175" t="s">
        <v>424</v>
      </c>
      <c r="D333" s="175" t="s">
        <v>131</v>
      </c>
      <c r="E333" s="176" t="s">
        <v>386</v>
      </c>
      <c r="F333" s="177" t="s">
        <v>387</v>
      </c>
      <c r="G333" s="178" t="s">
        <v>198</v>
      </c>
      <c r="H333" s="179">
        <v>1485.2750000000001</v>
      </c>
      <c r="I333" s="180"/>
      <c r="J333" s="181">
        <f>ROUND(I333*H333,2)</f>
        <v>0</v>
      </c>
      <c r="K333" s="177" t="s">
        <v>144</v>
      </c>
      <c r="L333" s="41"/>
      <c r="M333" s="182" t="s">
        <v>19</v>
      </c>
      <c r="N333" s="183" t="s">
        <v>45</v>
      </c>
      <c r="O333" s="66"/>
      <c r="P333" s="184">
        <f>O333*H333</f>
        <v>0</v>
      </c>
      <c r="Q333" s="184">
        <v>0</v>
      </c>
      <c r="R333" s="184">
        <f>Q333*H333</f>
        <v>0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135</v>
      </c>
      <c r="AT333" s="186" t="s">
        <v>131</v>
      </c>
      <c r="AU333" s="186" t="s">
        <v>84</v>
      </c>
      <c r="AY333" s="19" t="s">
        <v>129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82</v>
      </c>
      <c r="BK333" s="187">
        <f>ROUND(I333*H333,2)</f>
        <v>0</v>
      </c>
      <c r="BL333" s="19" t="s">
        <v>135</v>
      </c>
      <c r="BM333" s="186" t="s">
        <v>547</v>
      </c>
    </row>
    <row r="334" spans="1:65" s="2" customFormat="1" ht="11.25">
      <c r="A334" s="36"/>
      <c r="B334" s="37"/>
      <c r="C334" s="38"/>
      <c r="D334" s="221" t="s">
        <v>146</v>
      </c>
      <c r="E334" s="38"/>
      <c r="F334" s="222" t="s">
        <v>389</v>
      </c>
      <c r="G334" s="38"/>
      <c r="H334" s="38"/>
      <c r="I334" s="223"/>
      <c r="J334" s="38"/>
      <c r="K334" s="38"/>
      <c r="L334" s="41"/>
      <c r="M334" s="224"/>
      <c r="N334" s="225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146</v>
      </c>
      <c r="AU334" s="19" t="s">
        <v>84</v>
      </c>
    </row>
    <row r="335" spans="1:65" s="12" customFormat="1" ht="22.9" customHeight="1">
      <c r="B335" s="159"/>
      <c r="C335" s="160"/>
      <c r="D335" s="161" t="s">
        <v>73</v>
      </c>
      <c r="E335" s="173" t="s">
        <v>390</v>
      </c>
      <c r="F335" s="173" t="s">
        <v>391</v>
      </c>
      <c r="G335" s="160"/>
      <c r="H335" s="160"/>
      <c r="I335" s="163"/>
      <c r="J335" s="174">
        <f>BK335</f>
        <v>0</v>
      </c>
      <c r="K335" s="160"/>
      <c r="L335" s="165"/>
      <c r="M335" s="166"/>
      <c r="N335" s="167"/>
      <c r="O335" s="167"/>
      <c r="P335" s="168">
        <f>SUM(P336:P339)</f>
        <v>0</v>
      </c>
      <c r="Q335" s="167"/>
      <c r="R335" s="168">
        <f>SUM(R336:R339)</f>
        <v>0</v>
      </c>
      <c r="S335" s="167"/>
      <c r="T335" s="169">
        <f>SUM(T336:T339)</f>
        <v>0</v>
      </c>
      <c r="AR335" s="170" t="s">
        <v>82</v>
      </c>
      <c r="AT335" s="171" t="s">
        <v>73</v>
      </c>
      <c r="AU335" s="171" t="s">
        <v>82</v>
      </c>
      <c r="AY335" s="170" t="s">
        <v>129</v>
      </c>
      <c r="BK335" s="172">
        <f>SUM(BK336:BK339)</f>
        <v>0</v>
      </c>
    </row>
    <row r="336" spans="1:65" s="2" customFormat="1" ht="16.5" customHeight="1">
      <c r="A336" s="36"/>
      <c r="B336" s="37"/>
      <c r="C336" s="175" t="s">
        <v>312</v>
      </c>
      <c r="D336" s="175" t="s">
        <v>131</v>
      </c>
      <c r="E336" s="176" t="s">
        <v>393</v>
      </c>
      <c r="F336" s="177" t="s">
        <v>394</v>
      </c>
      <c r="G336" s="178" t="s">
        <v>198</v>
      </c>
      <c r="H336" s="179">
        <v>242.69399999999999</v>
      </c>
      <c r="I336" s="180"/>
      <c r="J336" s="181">
        <f>ROUND(I336*H336,2)</f>
        <v>0</v>
      </c>
      <c r="K336" s="177" t="s">
        <v>144</v>
      </c>
      <c r="L336" s="41"/>
      <c r="M336" s="182" t="s">
        <v>19</v>
      </c>
      <c r="N336" s="183" t="s">
        <v>45</v>
      </c>
      <c r="O336" s="66"/>
      <c r="P336" s="184">
        <f>O336*H336</f>
        <v>0</v>
      </c>
      <c r="Q336" s="184">
        <v>0</v>
      </c>
      <c r="R336" s="184">
        <f>Q336*H336</f>
        <v>0</v>
      </c>
      <c r="S336" s="184">
        <v>0</v>
      </c>
      <c r="T336" s="185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135</v>
      </c>
      <c r="AT336" s="186" t="s">
        <v>131</v>
      </c>
      <c r="AU336" s="186" t="s">
        <v>84</v>
      </c>
      <c r="AY336" s="19" t="s">
        <v>129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82</v>
      </c>
      <c r="BK336" s="187">
        <f>ROUND(I336*H336,2)</f>
        <v>0</v>
      </c>
      <c r="BL336" s="19" t="s">
        <v>135</v>
      </c>
      <c r="BM336" s="186" t="s">
        <v>548</v>
      </c>
    </row>
    <row r="337" spans="1:65" s="2" customFormat="1" ht="11.25">
      <c r="A337" s="36"/>
      <c r="B337" s="37"/>
      <c r="C337" s="38"/>
      <c r="D337" s="221" t="s">
        <v>146</v>
      </c>
      <c r="E337" s="38"/>
      <c r="F337" s="222" t="s">
        <v>396</v>
      </c>
      <c r="G337" s="38"/>
      <c r="H337" s="38"/>
      <c r="I337" s="223"/>
      <c r="J337" s="38"/>
      <c r="K337" s="38"/>
      <c r="L337" s="41"/>
      <c r="M337" s="224"/>
      <c r="N337" s="225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146</v>
      </c>
      <c r="AU337" s="19" t="s">
        <v>84</v>
      </c>
    </row>
    <row r="338" spans="1:65" s="2" customFormat="1" ht="24.2" customHeight="1">
      <c r="A338" s="36"/>
      <c r="B338" s="37"/>
      <c r="C338" s="175" t="s">
        <v>549</v>
      </c>
      <c r="D338" s="175" t="s">
        <v>131</v>
      </c>
      <c r="E338" s="176" t="s">
        <v>398</v>
      </c>
      <c r="F338" s="177" t="s">
        <v>399</v>
      </c>
      <c r="G338" s="178" t="s">
        <v>198</v>
      </c>
      <c r="H338" s="179">
        <v>242.69399999999999</v>
      </c>
      <c r="I338" s="180"/>
      <c r="J338" s="181">
        <f>ROUND(I338*H338,2)</f>
        <v>0</v>
      </c>
      <c r="K338" s="177" t="s">
        <v>144</v>
      </c>
      <c r="L338" s="41"/>
      <c r="M338" s="182" t="s">
        <v>19</v>
      </c>
      <c r="N338" s="183" t="s">
        <v>45</v>
      </c>
      <c r="O338" s="66"/>
      <c r="P338" s="184">
        <f>O338*H338</f>
        <v>0</v>
      </c>
      <c r="Q338" s="184">
        <v>0</v>
      </c>
      <c r="R338" s="184">
        <f>Q338*H338</f>
        <v>0</v>
      </c>
      <c r="S338" s="184">
        <v>0</v>
      </c>
      <c r="T338" s="18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135</v>
      </c>
      <c r="AT338" s="186" t="s">
        <v>131</v>
      </c>
      <c r="AU338" s="186" t="s">
        <v>84</v>
      </c>
      <c r="AY338" s="19" t="s">
        <v>129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82</v>
      </c>
      <c r="BK338" s="187">
        <f>ROUND(I338*H338,2)</f>
        <v>0</v>
      </c>
      <c r="BL338" s="19" t="s">
        <v>135</v>
      </c>
      <c r="BM338" s="186" t="s">
        <v>550</v>
      </c>
    </row>
    <row r="339" spans="1:65" s="2" customFormat="1" ht="11.25">
      <c r="A339" s="36"/>
      <c r="B339" s="37"/>
      <c r="C339" s="38"/>
      <c r="D339" s="221" t="s">
        <v>146</v>
      </c>
      <c r="E339" s="38"/>
      <c r="F339" s="222" t="s">
        <v>401</v>
      </c>
      <c r="G339" s="38"/>
      <c r="H339" s="38"/>
      <c r="I339" s="223"/>
      <c r="J339" s="38"/>
      <c r="K339" s="38"/>
      <c r="L339" s="41"/>
      <c r="M339" s="224"/>
      <c r="N339" s="225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146</v>
      </c>
      <c r="AU339" s="19" t="s">
        <v>84</v>
      </c>
    </row>
    <row r="340" spans="1:65" s="12" customFormat="1" ht="25.9" customHeight="1">
      <c r="B340" s="159"/>
      <c r="C340" s="160"/>
      <c r="D340" s="161" t="s">
        <v>73</v>
      </c>
      <c r="E340" s="162" t="s">
        <v>402</v>
      </c>
      <c r="F340" s="162" t="s">
        <v>403</v>
      </c>
      <c r="G340" s="160"/>
      <c r="H340" s="160"/>
      <c r="I340" s="163"/>
      <c r="J340" s="164">
        <f>BK340</f>
        <v>0</v>
      </c>
      <c r="K340" s="160"/>
      <c r="L340" s="165"/>
      <c r="M340" s="166"/>
      <c r="N340" s="167"/>
      <c r="O340" s="167"/>
      <c r="P340" s="168">
        <f>P341</f>
        <v>0</v>
      </c>
      <c r="Q340" s="167"/>
      <c r="R340" s="168">
        <f>R341</f>
        <v>3.7759440000000005E-2</v>
      </c>
      <c r="S340" s="167"/>
      <c r="T340" s="169">
        <f>T341</f>
        <v>0</v>
      </c>
      <c r="AR340" s="170" t="s">
        <v>84</v>
      </c>
      <c r="AT340" s="171" t="s">
        <v>73</v>
      </c>
      <c r="AU340" s="171" t="s">
        <v>74</v>
      </c>
      <c r="AY340" s="170" t="s">
        <v>129</v>
      </c>
      <c r="BK340" s="172">
        <f>BK341</f>
        <v>0</v>
      </c>
    </row>
    <row r="341" spans="1:65" s="12" customFormat="1" ht="22.9" customHeight="1">
      <c r="B341" s="159"/>
      <c r="C341" s="160"/>
      <c r="D341" s="161" t="s">
        <v>73</v>
      </c>
      <c r="E341" s="173" t="s">
        <v>404</v>
      </c>
      <c r="F341" s="173" t="s">
        <v>405</v>
      </c>
      <c r="G341" s="160"/>
      <c r="H341" s="160"/>
      <c r="I341" s="163"/>
      <c r="J341" s="174">
        <f>BK341</f>
        <v>0</v>
      </c>
      <c r="K341" s="160"/>
      <c r="L341" s="165"/>
      <c r="M341" s="166"/>
      <c r="N341" s="167"/>
      <c r="O341" s="167"/>
      <c r="P341" s="168">
        <f>SUM(P342:P368)</f>
        <v>0</v>
      </c>
      <c r="Q341" s="167"/>
      <c r="R341" s="168">
        <f>SUM(R342:R368)</f>
        <v>3.7759440000000005E-2</v>
      </c>
      <c r="S341" s="167"/>
      <c r="T341" s="169">
        <f>SUM(T342:T368)</f>
        <v>0</v>
      </c>
      <c r="AR341" s="170" t="s">
        <v>84</v>
      </c>
      <c r="AT341" s="171" t="s">
        <v>73</v>
      </c>
      <c r="AU341" s="171" t="s">
        <v>82</v>
      </c>
      <c r="AY341" s="170" t="s">
        <v>129</v>
      </c>
      <c r="BK341" s="172">
        <f>SUM(BK342:BK368)</f>
        <v>0</v>
      </c>
    </row>
    <row r="342" spans="1:65" s="2" customFormat="1" ht="21.75" customHeight="1">
      <c r="A342" s="36"/>
      <c r="B342" s="37"/>
      <c r="C342" s="175" t="s">
        <v>551</v>
      </c>
      <c r="D342" s="175" t="s">
        <v>131</v>
      </c>
      <c r="E342" s="176" t="s">
        <v>407</v>
      </c>
      <c r="F342" s="177" t="s">
        <v>408</v>
      </c>
      <c r="G342" s="178" t="s">
        <v>134</v>
      </c>
      <c r="H342" s="179">
        <v>50.448</v>
      </c>
      <c r="I342" s="180"/>
      <c r="J342" s="181">
        <f>ROUND(I342*H342,2)</f>
        <v>0</v>
      </c>
      <c r="K342" s="177" t="s">
        <v>144</v>
      </c>
      <c r="L342" s="41"/>
      <c r="M342" s="182" t="s">
        <v>19</v>
      </c>
      <c r="N342" s="183" t="s">
        <v>45</v>
      </c>
      <c r="O342" s="66"/>
      <c r="P342" s="184">
        <f>O342*H342</f>
        <v>0</v>
      </c>
      <c r="Q342" s="184">
        <v>6.9999999999999994E-5</v>
      </c>
      <c r="R342" s="184">
        <f>Q342*H342</f>
        <v>3.5313599999999999E-3</v>
      </c>
      <c r="S342" s="184">
        <v>0</v>
      </c>
      <c r="T342" s="18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236</v>
      </c>
      <c r="AT342" s="186" t="s">
        <v>131</v>
      </c>
      <c r="AU342" s="186" t="s">
        <v>84</v>
      </c>
      <c r="AY342" s="19" t="s">
        <v>129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9" t="s">
        <v>82</v>
      </c>
      <c r="BK342" s="187">
        <f>ROUND(I342*H342,2)</f>
        <v>0</v>
      </c>
      <c r="BL342" s="19" t="s">
        <v>236</v>
      </c>
      <c r="BM342" s="186" t="s">
        <v>552</v>
      </c>
    </row>
    <row r="343" spans="1:65" s="2" customFormat="1" ht="11.25">
      <c r="A343" s="36"/>
      <c r="B343" s="37"/>
      <c r="C343" s="38"/>
      <c r="D343" s="221" t="s">
        <v>146</v>
      </c>
      <c r="E343" s="38"/>
      <c r="F343" s="222" t="s">
        <v>410</v>
      </c>
      <c r="G343" s="38"/>
      <c r="H343" s="38"/>
      <c r="I343" s="223"/>
      <c r="J343" s="38"/>
      <c r="K343" s="38"/>
      <c r="L343" s="41"/>
      <c r="M343" s="224"/>
      <c r="N343" s="225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146</v>
      </c>
      <c r="AU343" s="19" t="s">
        <v>84</v>
      </c>
    </row>
    <row r="344" spans="1:65" s="13" customFormat="1" ht="11.25">
      <c r="B344" s="188"/>
      <c r="C344" s="189"/>
      <c r="D344" s="190" t="s">
        <v>137</v>
      </c>
      <c r="E344" s="191" t="s">
        <v>19</v>
      </c>
      <c r="F344" s="192" t="s">
        <v>411</v>
      </c>
      <c r="G344" s="189"/>
      <c r="H344" s="191" t="s">
        <v>19</v>
      </c>
      <c r="I344" s="193"/>
      <c r="J344" s="189"/>
      <c r="K344" s="189"/>
      <c r="L344" s="194"/>
      <c r="M344" s="195"/>
      <c r="N344" s="196"/>
      <c r="O344" s="196"/>
      <c r="P344" s="196"/>
      <c r="Q344" s="196"/>
      <c r="R344" s="196"/>
      <c r="S344" s="196"/>
      <c r="T344" s="197"/>
      <c r="AT344" s="198" t="s">
        <v>137</v>
      </c>
      <c r="AU344" s="198" t="s">
        <v>84</v>
      </c>
      <c r="AV344" s="13" t="s">
        <v>82</v>
      </c>
      <c r="AW344" s="13" t="s">
        <v>36</v>
      </c>
      <c r="AX344" s="13" t="s">
        <v>74</v>
      </c>
      <c r="AY344" s="198" t="s">
        <v>129</v>
      </c>
    </row>
    <row r="345" spans="1:65" s="14" customFormat="1" ht="11.25">
      <c r="B345" s="199"/>
      <c r="C345" s="200"/>
      <c r="D345" s="190" t="s">
        <v>137</v>
      </c>
      <c r="E345" s="201" t="s">
        <v>19</v>
      </c>
      <c r="F345" s="202" t="s">
        <v>553</v>
      </c>
      <c r="G345" s="200"/>
      <c r="H345" s="203">
        <v>50.448</v>
      </c>
      <c r="I345" s="204"/>
      <c r="J345" s="200"/>
      <c r="K345" s="200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137</v>
      </c>
      <c r="AU345" s="209" t="s">
        <v>84</v>
      </c>
      <c r="AV345" s="14" t="s">
        <v>84</v>
      </c>
      <c r="AW345" s="14" t="s">
        <v>36</v>
      </c>
      <c r="AX345" s="14" t="s">
        <v>74</v>
      </c>
      <c r="AY345" s="209" t="s">
        <v>129</v>
      </c>
    </row>
    <row r="346" spans="1:65" s="15" customFormat="1" ht="11.25">
      <c r="B346" s="210"/>
      <c r="C346" s="211"/>
      <c r="D346" s="190" t="s">
        <v>137</v>
      </c>
      <c r="E346" s="212" t="s">
        <v>19</v>
      </c>
      <c r="F346" s="213" t="s">
        <v>140</v>
      </c>
      <c r="G346" s="211"/>
      <c r="H346" s="214">
        <v>50.448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137</v>
      </c>
      <c r="AU346" s="220" t="s">
        <v>84</v>
      </c>
      <c r="AV346" s="15" t="s">
        <v>135</v>
      </c>
      <c r="AW346" s="15" t="s">
        <v>36</v>
      </c>
      <c r="AX346" s="15" t="s">
        <v>82</v>
      </c>
      <c r="AY346" s="220" t="s">
        <v>129</v>
      </c>
    </row>
    <row r="347" spans="1:65" s="2" customFormat="1" ht="24.2" customHeight="1">
      <c r="A347" s="36"/>
      <c r="B347" s="37"/>
      <c r="C347" s="175" t="s">
        <v>554</v>
      </c>
      <c r="D347" s="175" t="s">
        <v>131</v>
      </c>
      <c r="E347" s="176" t="s">
        <v>414</v>
      </c>
      <c r="F347" s="177" t="s">
        <v>415</v>
      </c>
      <c r="G347" s="178" t="s">
        <v>134</v>
      </c>
      <c r="H347" s="179">
        <v>62.652999999999999</v>
      </c>
      <c r="I347" s="180"/>
      <c r="J347" s="181">
        <f>ROUND(I347*H347,2)</f>
        <v>0</v>
      </c>
      <c r="K347" s="177" t="s">
        <v>144</v>
      </c>
      <c r="L347" s="41"/>
      <c r="M347" s="182" t="s">
        <v>19</v>
      </c>
      <c r="N347" s="183" t="s">
        <v>45</v>
      </c>
      <c r="O347" s="66"/>
      <c r="P347" s="184">
        <f>O347*H347</f>
        <v>0</v>
      </c>
      <c r="Q347" s="184">
        <v>8.0000000000000007E-5</v>
      </c>
      <c r="R347" s="184">
        <f>Q347*H347</f>
        <v>5.0122400000000003E-3</v>
      </c>
      <c r="S347" s="184">
        <v>0</v>
      </c>
      <c r="T347" s="18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236</v>
      </c>
      <c r="AT347" s="186" t="s">
        <v>131</v>
      </c>
      <c r="AU347" s="186" t="s">
        <v>84</v>
      </c>
      <c r="AY347" s="19" t="s">
        <v>129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82</v>
      </c>
      <c r="BK347" s="187">
        <f>ROUND(I347*H347,2)</f>
        <v>0</v>
      </c>
      <c r="BL347" s="19" t="s">
        <v>236</v>
      </c>
      <c r="BM347" s="186" t="s">
        <v>555</v>
      </c>
    </row>
    <row r="348" spans="1:65" s="2" customFormat="1" ht="11.25">
      <c r="A348" s="36"/>
      <c r="B348" s="37"/>
      <c r="C348" s="38"/>
      <c r="D348" s="221" t="s">
        <v>146</v>
      </c>
      <c r="E348" s="38"/>
      <c r="F348" s="222" t="s">
        <v>417</v>
      </c>
      <c r="G348" s="38"/>
      <c r="H348" s="38"/>
      <c r="I348" s="223"/>
      <c r="J348" s="38"/>
      <c r="K348" s="38"/>
      <c r="L348" s="41"/>
      <c r="M348" s="224"/>
      <c r="N348" s="225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146</v>
      </c>
      <c r="AU348" s="19" t="s">
        <v>84</v>
      </c>
    </row>
    <row r="349" spans="1:65" s="13" customFormat="1" ht="11.25">
      <c r="B349" s="188"/>
      <c r="C349" s="189"/>
      <c r="D349" s="190" t="s">
        <v>137</v>
      </c>
      <c r="E349" s="191" t="s">
        <v>19</v>
      </c>
      <c r="F349" s="192" t="s">
        <v>411</v>
      </c>
      <c r="G349" s="189"/>
      <c r="H349" s="191" t="s">
        <v>19</v>
      </c>
      <c r="I349" s="193"/>
      <c r="J349" s="189"/>
      <c r="K349" s="189"/>
      <c r="L349" s="194"/>
      <c r="M349" s="195"/>
      <c r="N349" s="196"/>
      <c r="O349" s="196"/>
      <c r="P349" s="196"/>
      <c r="Q349" s="196"/>
      <c r="R349" s="196"/>
      <c r="S349" s="196"/>
      <c r="T349" s="197"/>
      <c r="AT349" s="198" t="s">
        <v>137</v>
      </c>
      <c r="AU349" s="198" t="s">
        <v>84</v>
      </c>
      <c r="AV349" s="13" t="s">
        <v>82</v>
      </c>
      <c r="AW349" s="13" t="s">
        <v>36</v>
      </c>
      <c r="AX349" s="13" t="s">
        <v>74</v>
      </c>
      <c r="AY349" s="198" t="s">
        <v>129</v>
      </c>
    </row>
    <row r="350" spans="1:65" s="14" customFormat="1" ht="11.25">
      <c r="B350" s="199"/>
      <c r="C350" s="200"/>
      <c r="D350" s="190" t="s">
        <v>137</v>
      </c>
      <c r="E350" s="201" t="s">
        <v>19</v>
      </c>
      <c r="F350" s="202" t="s">
        <v>556</v>
      </c>
      <c r="G350" s="200"/>
      <c r="H350" s="203">
        <v>62.652999999999999</v>
      </c>
      <c r="I350" s="204"/>
      <c r="J350" s="200"/>
      <c r="K350" s="200"/>
      <c r="L350" s="205"/>
      <c r="M350" s="206"/>
      <c r="N350" s="207"/>
      <c r="O350" s="207"/>
      <c r="P350" s="207"/>
      <c r="Q350" s="207"/>
      <c r="R350" s="207"/>
      <c r="S350" s="207"/>
      <c r="T350" s="208"/>
      <c r="AT350" s="209" t="s">
        <v>137</v>
      </c>
      <c r="AU350" s="209" t="s">
        <v>84</v>
      </c>
      <c r="AV350" s="14" t="s">
        <v>84</v>
      </c>
      <c r="AW350" s="14" t="s">
        <v>36</v>
      </c>
      <c r="AX350" s="14" t="s">
        <v>74</v>
      </c>
      <c r="AY350" s="209" t="s">
        <v>129</v>
      </c>
    </row>
    <row r="351" spans="1:65" s="15" customFormat="1" ht="11.25">
      <c r="B351" s="210"/>
      <c r="C351" s="211"/>
      <c r="D351" s="190" t="s">
        <v>137</v>
      </c>
      <c r="E351" s="212" t="s">
        <v>19</v>
      </c>
      <c r="F351" s="213" t="s">
        <v>140</v>
      </c>
      <c r="G351" s="211"/>
      <c r="H351" s="214">
        <v>62.652999999999999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137</v>
      </c>
      <c r="AU351" s="220" t="s">
        <v>84</v>
      </c>
      <c r="AV351" s="15" t="s">
        <v>135</v>
      </c>
      <c r="AW351" s="15" t="s">
        <v>36</v>
      </c>
      <c r="AX351" s="15" t="s">
        <v>82</v>
      </c>
      <c r="AY351" s="220" t="s">
        <v>129</v>
      </c>
    </row>
    <row r="352" spans="1:65" s="2" customFormat="1" ht="16.5" customHeight="1">
      <c r="A352" s="36"/>
      <c r="B352" s="37"/>
      <c r="C352" s="175" t="s">
        <v>557</v>
      </c>
      <c r="D352" s="175" t="s">
        <v>131</v>
      </c>
      <c r="E352" s="176" t="s">
        <v>420</v>
      </c>
      <c r="F352" s="177" t="s">
        <v>421</v>
      </c>
      <c r="G352" s="178" t="s">
        <v>134</v>
      </c>
      <c r="H352" s="179">
        <v>50.448</v>
      </c>
      <c r="I352" s="180"/>
      <c r="J352" s="181">
        <f>ROUND(I352*H352,2)</f>
        <v>0</v>
      </c>
      <c r="K352" s="177" t="s">
        <v>144</v>
      </c>
      <c r="L352" s="41"/>
      <c r="M352" s="182" t="s">
        <v>19</v>
      </c>
      <c r="N352" s="183" t="s">
        <v>45</v>
      </c>
      <c r="O352" s="66"/>
      <c r="P352" s="184">
        <f>O352*H352</f>
        <v>0</v>
      </c>
      <c r="Q352" s="184">
        <v>6.0000000000000002E-5</v>
      </c>
      <c r="R352" s="184">
        <f>Q352*H352</f>
        <v>3.02688E-3</v>
      </c>
      <c r="S352" s="184">
        <v>0</v>
      </c>
      <c r="T352" s="185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6" t="s">
        <v>236</v>
      </c>
      <c r="AT352" s="186" t="s">
        <v>131</v>
      </c>
      <c r="AU352" s="186" t="s">
        <v>84</v>
      </c>
      <c r="AY352" s="19" t="s">
        <v>129</v>
      </c>
      <c r="BE352" s="187">
        <f>IF(N352="základní",J352,0)</f>
        <v>0</v>
      </c>
      <c r="BF352" s="187">
        <f>IF(N352="snížená",J352,0)</f>
        <v>0</v>
      </c>
      <c r="BG352" s="187">
        <f>IF(N352="zákl. přenesená",J352,0)</f>
        <v>0</v>
      </c>
      <c r="BH352" s="187">
        <f>IF(N352="sníž. přenesená",J352,0)</f>
        <v>0</v>
      </c>
      <c r="BI352" s="187">
        <f>IF(N352="nulová",J352,0)</f>
        <v>0</v>
      </c>
      <c r="BJ352" s="19" t="s">
        <v>82</v>
      </c>
      <c r="BK352" s="187">
        <f>ROUND(I352*H352,2)</f>
        <v>0</v>
      </c>
      <c r="BL352" s="19" t="s">
        <v>236</v>
      </c>
      <c r="BM352" s="186" t="s">
        <v>558</v>
      </c>
    </row>
    <row r="353" spans="1:65" s="2" customFormat="1" ht="11.25">
      <c r="A353" s="36"/>
      <c r="B353" s="37"/>
      <c r="C353" s="38"/>
      <c r="D353" s="221" t="s">
        <v>146</v>
      </c>
      <c r="E353" s="38"/>
      <c r="F353" s="222" t="s">
        <v>423</v>
      </c>
      <c r="G353" s="38"/>
      <c r="H353" s="38"/>
      <c r="I353" s="223"/>
      <c r="J353" s="38"/>
      <c r="K353" s="38"/>
      <c r="L353" s="41"/>
      <c r="M353" s="224"/>
      <c r="N353" s="225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146</v>
      </c>
      <c r="AU353" s="19" t="s">
        <v>84</v>
      </c>
    </row>
    <row r="354" spans="1:65" s="13" customFormat="1" ht="11.25">
      <c r="B354" s="188"/>
      <c r="C354" s="189"/>
      <c r="D354" s="190" t="s">
        <v>137</v>
      </c>
      <c r="E354" s="191" t="s">
        <v>19</v>
      </c>
      <c r="F354" s="192" t="s">
        <v>411</v>
      </c>
      <c r="G354" s="189"/>
      <c r="H354" s="191" t="s">
        <v>19</v>
      </c>
      <c r="I354" s="193"/>
      <c r="J354" s="189"/>
      <c r="K354" s="189"/>
      <c r="L354" s="194"/>
      <c r="M354" s="195"/>
      <c r="N354" s="196"/>
      <c r="O354" s="196"/>
      <c r="P354" s="196"/>
      <c r="Q354" s="196"/>
      <c r="R354" s="196"/>
      <c r="S354" s="196"/>
      <c r="T354" s="197"/>
      <c r="AT354" s="198" t="s">
        <v>137</v>
      </c>
      <c r="AU354" s="198" t="s">
        <v>84</v>
      </c>
      <c r="AV354" s="13" t="s">
        <v>82</v>
      </c>
      <c r="AW354" s="13" t="s">
        <v>36</v>
      </c>
      <c r="AX354" s="13" t="s">
        <v>74</v>
      </c>
      <c r="AY354" s="198" t="s">
        <v>129</v>
      </c>
    </row>
    <row r="355" spans="1:65" s="14" customFormat="1" ht="11.25">
      <c r="B355" s="199"/>
      <c r="C355" s="200"/>
      <c r="D355" s="190" t="s">
        <v>137</v>
      </c>
      <c r="E355" s="201" t="s">
        <v>19</v>
      </c>
      <c r="F355" s="202" t="s">
        <v>553</v>
      </c>
      <c r="G355" s="200"/>
      <c r="H355" s="203">
        <v>50.448</v>
      </c>
      <c r="I355" s="204"/>
      <c r="J355" s="200"/>
      <c r="K355" s="200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137</v>
      </c>
      <c r="AU355" s="209" t="s">
        <v>84</v>
      </c>
      <c r="AV355" s="14" t="s">
        <v>84</v>
      </c>
      <c r="AW355" s="14" t="s">
        <v>36</v>
      </c>
      <c r="AX355" s="14" t="s">
        <v>74</v>
      </c>
      <c r="AY355" s="209" t="s">
        <v>129</v>
      </c>
    </row>
    <row r="356" spans="1:65" s="15" customFormat="1" ht="11.25">
      <c r="B356" s="210"/>
      <c r="C356" s="211"/>
      <c r="D356" s="190" t="s">
        <v>137</v>
      </c>
      <c r="E356" s="212" t="s">
        <v>19</v>
      </c>
      <c r="F356" s="213" t="s">
        <v>140</v>
      </c>
      <c r="G356" s="211"/>
      <c r="H356" s="214">
        <v>50.448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137</v>
      </c>
      <c r="AU356" s="220" t="s">
        <v>84</v>
      </c>
      <c r="AV356" s="15" t="s">
        <v>135</v>
      </c>
      <c r="AW356" s="15" t="s">
        <v>36</v>
      </c>
      <c r="AX356" s="15" t="s">
        <v>82</v>
      </c>
      <c r="AY356" s="220" t="s">
        <v>129</v>
      </c>
    </row>
    <row r="357" spans="1:65" s="2" customFormat="1" ht="16.5" customHeight="1">
      <c r="A357" s="36"/>
      <c r="B357" s="37"/>
      <c r="C357" s="175" t="s">
        <v>559</v>
      </c>
      <c r="D357" s="175" t="s">
        <v>131</v>
      </c>
      <c r="E357" s="176" t="s">
        <v>425</v>
      </c>
      <c r="F357" s="177" t="s">
        <v>426</v>
      </c>
      <c r="G357" s="178" t="s">
        <v>134</v>
      </c>
      <c r="H357" s="179">
        <v>68.918000000000006</v>
      </c>
      <c r="I357" s="180"/>
      <c r="J357" s="181">
        <f>ROUND(I357*H357,2)</f>
        <v>0</v>
      </c>
      <c r="K357" s="177" t="s">
        <v>144</v>
      </c>
      <c r="L357" s="41"/>
      <c r="M357" s="182" t="s">
        <v>19</v>
      </c>
      <c r="N357" s="183" t="s">
        <v>45</v>
      </c>
      <c r="O357" s="66"/>
      <c r="P357" s="184">
        <f>O357*H357</f>
        <v>0</v>
      </c>
      <c r="Q357" s="184">
        <v>1.3999999999999999E-4</v>
      </c>
      <c r="R357" s="184">
        <f>Q357*H357</f>
        <v>9.6485200000000007E-3</v>
      </c>
      <c r="S357" s="184">
        <v>0</v>
      </c>
      <c r="T357" s="18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236</v>
      </c>
      <c r="AT357" s="186" t="s">
        <v>131</v>
      </c>
      <c r="AU357" s="186" t="s">
        <v>84</v>
      </c>
      <c r="AY357" s="19" t="s">
        <v>129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82</v>
      </c>
      <c r="BK357" s="187">
        <f>ROUND(I357*H357,2)</f>
        <v>0</v>
      </c>
      <c r="BL357" s="19" t="s">
        <v>236</v>
      </c>
      <c r="BM357" s="186" t="s">
        <v>560</v>
      </c>
    </row>
    <row r="358" spans="1:65" s="2" customFormat="1" ht="11.25">
      <c r="A358" s="36"/>
      <c r="B358" s="37"/>
      <c r="C358" s="38"/>
      <c r="D358" s="221" t="s">
        <v>146</v>
      </c>
      <c r="E358" s="38"/>
      <c r="F358" s="222" t="s">
        <v>428</v>
      </c>
      <c r="G358" s="38"/>
      <c r="H358" s="38"/>
      <c r="I358" s="223"/>
      <c r="J358" s="38"/>
      <c r="K358" s="38"/>
      <c r="L358" s="41"/>
      <c r="M358" s="224"/>
      <c r="N358" s="225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146</v>
      </c>
      <c r="AU358" s="19" t="s">
        <v>84</v>
      </c>
    </row>
    <row r="359" spans="1:65" s="13" customFormat="1" ht="11.25">
      <c r="B359" s="188"/>
      <c r="C359" s="189"/>
      <c r="D359" s="190" t="s">
        <v>137</v>
      </c>
      <c r="E359" s="191" t="s">
        <v>19</v>
      </c>
      <c r="F359" s="192" t="s">
        <v>411</v>
      </c>
      <c r="G359" s="189"/>
      <c r="H359" s="191" t="s">
        <v>19</v>
      </c>
      <c r="I359" s="193"/>
      <c r="J359" s="189"/>
      <c r="K359" s="189"/>
      <c r="L359" s="194"/>
      <c r="M359" s="195"/>
      <c r="N359" s="196"/>
      <c r="O359" s="196"/>
      <c r="P359" s="196"/>
      <c r="Q359" s="196"/>
      <c r="R359" s="196"/>
      <c r="S359" s="196"/>
      <c r="T359" s="197"/>
      <c r="AT359" s="198" t="s">
        <v>137</v>
      </c>
      <c r="AU359" s="198" t="s">
        <v>84</v>
      </c>
      <c r="AV359" s="13" t="s">
        <v>82</v>
      </c>
      <c r="AW359" s="13" t="s">
        <v>36</v>
      </c>
      <c r="AX359" s="13" t="s">
        <v>74</v>
      </c>
      <c r="AY359" s="198" t="s">
        <v>129</v>
      </c>
    </row>
    <row r="360" spans="1:65" s="14" customFormat="1" ht="11.25">
      <c r="B360" s="199"/>
      <c r="C360" s="200"/>
      <c r="D360" s="190" t="s">
        <v>137</v>
      </c>
      <c r="E360" s="201" t="s">
        <v>19</v>
      </c>
      <c r="F360" s="202" t="s">
        <v>556</v>
      </c>
      <c r="G360" s="200"/>
      <c r="H360" s="203">
        <v>62.652999999999999</v>
      </c>
      <c r="I360" s="204"/>
      <c r="J360" s="200"/>
      <c r="K360" s="200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137</v>
      </c>
      <c r="AU360" s="209" t="s">
        <v>84</v>
      </c>
      <c r="AV360" s="14" t="s">
        <v>84</v>
      </c>
      <c r="AW360" s="14" t="s">
        <v>36</v>
      </c>
      <c r="AX360" s="14" t="s">
        <v>74</v>
      </c>
      <c r="AY360" s="209" t="s">
        <v>129</v>
      </c>
    </row>
    <row r="361" spans="1:65" s="15" customFormat="1" ht="11.25">
      <c r="B361" s="210"/>
      <c r="C361" s="211"/>
      <c r="D361" s="190" t="s">
        <v>137</v>
      </c>
      <c r="E361" s="212" t="s">
        <v>19</v>
      </c>
      <c r="F361" s="213" t="s">
        <v>140</v>
      </c>
      <c r="G361" s="211"/>
      <c r="H361" s="214">
        <v>62.652999999999999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137</v>
      </c>
      <c r="AU361" s="220" t="s">
        <v>84</v>
      </c>
      <c r="AV361" s="15" t="s">
        <v>135</v>
      </c>
      <c r="AW361" s="15" t="s">
        <v>36</v>
      </c>
      <c r="AX361" s="15" t="s">
        <v>82</v>
      </c>
      <c r="AY361" s="220" t="s">
        <v>129</v>
      </c>
    </row>
    <row r="362" spans="1:65" s="14" customFormat="1" ht="11.25">
      <c r="B362" s="199"/>
      <c r="C362" s="200"/>
      <c r="D362" s="190" t="s">
        <v>137</v>
      </c>
      <c r="E362" s="200"/>
      <c r="F362" s="202" t="s">
        <v>561</v>
      </c>
      <c r="G362" s="200"/>
      <c r="H362" s="203">
        <v>68.918000000000006</v>
      </c>
      <c r="I362" s="204"/>
      <c r="J362" s="200"/>
      <c r="K362" s="200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137</v>
      </c>
      <c r="AU362" s="209" t="s">
        <v>84</v>
      </c>
      <c r="AV362" s="14" t="s">
        <v>84</v>
      </c>
      <c r="AW362" s="14" t="s">
        <v>4</v>
      </c>
      <c r="AX362" s="14" t="s">
        <v>82</v>
      </c>
      <c r="AY362" s="209" t="s">
        <v>129</v>
      </c>
    </row>
    <row r="363" spans="1:65" s="2" customFormat="1" ht="16.5" customHeight="1">
      <c r="A363" s="36"/>
      <c r="B363" s="37"/>
      <c r="C363" s="175" t="s">
        <v>562</v>
      </c>
      <c r="D363" s="175" t="s">
        <v>131</v>
      </c>
      <c r="E363" s="176" t="s">
        <v>430</v>
      </c>
      <c r="F363" s="177" t="s">
        <v>431</v>
      </c>
      <c r="G363" s="178" t="s">
        <v>134</v>
      </c>
      <c r="H363" s="179">
        <v>137.83699999999999</v>
      </c>
      <c r="I363" s="180"/>
      <c r="J363" s="181">
        <f>ROUND(I363*H363,2)</f>
        <v>0</v>
      </c>
      <c r="K363" s="177" t="s">
        <v>144</v>
      </c>
      <c r="L363" s="41"/>
      <c r="M363" s="182" t="s">
        <v>19</v>
      </c>
      <c r="N363" s="183" t="s">
        <v>45</v>
      </c>
      <c r="O363" s="66"/>
      <c r="P363" s="184">
        <f>O363*H363</f>
        <v>0</v>
      </c>
      <c r="Q363" s="184">
        <v>1.2E-4</v>
      </c>
      <c r="R363" s="184">
        <f>Q363*H363</f>
        <v>1.654044E-2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236</v>
      </c>
      <c r="AT363" s="186" t="s">
        <v>131</v>
      </c>
      <c r="AU363" s="186" t="s">
        <v>84</v>
      </c>
      <c r="AY363" s="19" t="s">
        <v>129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82</v>
      </c>
      <c r="BK363" s="187">
        <f>ROUND(I363*H363,2)</f>
        <v>0</v>
      </c>
      <c r="BL363" s="19" t="s">
        <v>236</v>
      </c>
      <c r="BM363" s="186" t="s">
        <v>563</v>
      </c>
    </row>
    <row r="364" spans="1:65" s="2" customFormat="1" ht="11.25">
      <c r="A364" s="36"/>
      <c r="B364" s="37"/>
      <c r="C364" s="38"/>
      <c r="D364" s="221" t="s">
        <v>146</v>
      </c>
      <c r="E364" s="38"/>
      <c r="F364" s="222" t="s">
        <v>433</v>
      </c>
      <c r="G364" s="38"/>
      <c r="H364" s="38"/>
      <c r="I364" s="223"/>
      <c r="J364" s="38"/>
      <c r="K364" s="38"/>
      <c r="L364" s="41"/>
      <c r="M364" s="224"/>
      <c r="N364" s="225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146</v>
      </c>
      <c r="AU364" s="19" t="s">
        <v>84</v>
      </c>
    </row>
    <row r="365" spans="1:65" s="13" customFormat="1" ht="11.25">
      <c r="B365" s="188"/>
      <c r="C365" s="189"/>
      <c r="D365" s="190" t="s">
        <v>137</v>
      </c>
      <c r="E365" s="191" t="s">
        <v>19</v>
      </c>
      <c r="F365" s="192" t="s">
        <v>411</v>
      </c>
      <c r="G365" s="189"/>
      <c r="H365" s="191" t="s">
        <v>19</v>
      </c>
      <c r="I365" s="193"/>
      <c r="J365" s="189"/>
      <c r="K365" s="189"/>
      <c r="L365" s="194"/>
      <c r="M365" s="195"/>
      <c r="N365" s="196"/>
      <c r="O365" s="196"/>
      <c r="P365" s="196"/>
      <c r="Q365" s="196"/>
      <c r="R365" s="196"/>
      <c r="S365" s="196"/>
      <c r="T365" s="197"/>
      <c r="AT365" s="198" t="s">
        <v>137</v>
      </c>
      <c r="AU365" s="198" t="s">
        <v>84</v>
      </c>
      <c r="AV365" s="13" t="s">
        <v>82</v>
      </c>
      <c r="AW365" s="13" t="s">
        <v>36</v>
      </c>
      <c r="AX365" s="13" t="s">
        <v>74</v>
      </c>
      <c r="AY365" s="198" t="s">
        <v>129</v>
      </c>
    </row>
    <row r="366" spans="1:65" s="14" customFormat="1" ht="11.25">
      <c r="B366" s="199"/>
      <c r="C366" s="200"/>
      <c r="D366" s="190" t="s">
        <v>137</v>
      </c>
      <c r="E366" s="201" t="s">
        <v>19</v>
      </c>
      <c r="F366" s="202" t="s">
        <v>564</v>
      </c>
      <c r="G366" s="200"/>
      <c r="H366" s="203">
        <v>125.306</v>
      </c>
      <c r="I366" s="204"/>
      <c r="J366" s="200"/>
      <c r="K366" s="200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137</v>
      </c>
      <c r="AU366" s="209" t="s">
        <v>84</v>
      </c>
      <c r="AV366" s="14" t="s">
        <v>84</v>
      </c>
      <c r="AW366" s="14" t="s">
        <v>36</v>
      </c>
      <c r="AX366" s="14" t="s">
        <v>74</v>
      </c>
      <c r="AY366" s="209" t="s">
        <v>129</v>
      </c>
    </row>
    <row r="367" spans="1:65" s="15" customFormat="1" ht="11.25">
      <c r="B367" s="210"/>
      <c r="C367" s="211"/>
      <c r="D367" s="190" t="s">
        <v>137</v>
      </c>
      <c r="E367" s="212" t="s">
        <v>19</v>
      </c>
      <c r="F367" s="213" t="s">
        <v>140</v>
      </c>
      <c r="G367" s="211"/>
      <c r="H367" s="214">
        <v>125.306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137</v>
      </c>
      <c r="AU367" s="220" t="s">
        <v>84</v>
      </c>
      <c r="AV367" s="15" t="s">
        <v>135</v>
      </c>
      <c r="AW367" s="15" t="s">
        <v>36</v>
      </c>
      <c r="AX367" s="15" t="s">
        <v>82</v>
      </c>
      <c r="AY367" s="220" t="s">
        <v>129</v>
      </c>
    </row>
    <row r="368" spans="1:65" s="14" customFormat="1" ht="11.25">
      <c r="B368" s="199"/>
      <c r="C368" s="200"/>
      <c r="D368" s="190" t="s">
        <v>137</v>
      </c>
      <c r="E368" s="200"/>
      <c r="F368" s="202" t="s">
        <v>565</v>
      </c>
      <c r="G368" s="200"/>
      <c r="H368" s="203">
        <v>137.83699999999999</v>
      </c>
      <c r="I368" s="204"/>
      <c r="J368" s="200"/>
      <c r="K368" s="200"/>
      <c r="L368" s="205"/>
      <c r="M368" s="236"/>
      <c r="N368" s="237"/>
      <c r="O368" s="237"/>
      <c r="P368" s="237"/>
      <c r="Q368" s="237"/>
      <c r="R368" s="237"/>
      <c r="S368" s="237"/>
      <c r="T368" s="238"/>
      <c r="AT368" s="209" t="s">
        <v>137</v>
      </c>
      <c r="AU368" s="209" t="s">
        <v>84</v>
      </c>
      <c r="AV368" s="14" t="s">
        <v>84</v>
      </c>
      <c r="AW368" s="14" t="s">
        <v>4</v>
      </c>
      <c r="AX368" s="14" t="s">
        <v>82</v>
      </c>
      <c r="AY368" s="209" t="s">
        <v>129</v>
      </c>
    </row>
    <row r="369" spans="1:31" s="2" customFormat="1" ht="6.95" customHeight="1">
      <c r="A369" s="36"/>
      <c r="B369" s="49"/>
      <c r="C369" s="50"/>
      <c r="D369" s="50"/>
      <c r="E369" s="50"/>
      <c r="F369" s="50"/>
      <c r="G369" s="50"/>
      <c r="H369" s="50"/>
      <c r="I369" s="50"/>
      <c r="J369" s="50"/>
      <c r="K369" s="50"/>
      <c r="L369" s="41"/>
      <c r="M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</row>
  </sheetData>
  <sheetProtection algorithmName="SHA-512" hashValue="wZ/ww3ojMnc/ENyvcfuxJMa/HBWJ5uyrx2r6AGKAqfxcSuJJtOSKGHoykF/CEgwYWswG3T2aghMoyAzpX55wHA==" saltValue="6iYLqvNFt19uFXKp/p8O1Yve2ND1fBQpiOTfMQPDCRobRhdUtorXXsg08JkihEJ+aYn1rc7iLM1mS3CH0uYTSg==" spinCount="100000" sheet="1" objects="1" scenarios="1" formatColumns="0" formatRows="0" autoFilter="0"/>
  <autoFilter ref="C88:K368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8" r:id="rId1"/>
    <hyperlink ref="F104" r:id="rId2"/>
    <hyperlink ref="F111" r:id="rId3"/>
    <hyperlink ref="F117" r:id="rId4"/>
    <hyperlink ref="F123" r:id="rId5"/>
    <hyperlink ref="F129" r:id="rId6"/>
    <hyperlink ref="F134" r:id="rId7"/>
    <hyperlink ref="F139" r:id="rId8"/>
    <hyperlink ref="F144" r:id="rId9"/>
    <hyperlink ref="F150" r:id="rId10"/>
    <hyperlink ref="F155" r:id="rId11"/>
    <hyperlink ref="F165" r:id="rId12"/>
    <hyperlink ref="F171" r:id="rId13"/>
    <hyperlink ref="F177" r:id="rId14"/>
    <hyperlink ref="F193" r:id="rId15"/>
    <hyperlink ref="F200" r:id="rId16"/>
    <hyperlink ref="F220" r:id="rId17"/>
    <hyperlink ref="F226" r:id="rId18"/>
    <hyperlink ref="F232" r:id="rId19"/>
    <hyperlink ref="F243" r:id="rId20"/>
    <hyperlink ref="F249" r:id="rId21"/>
    <hyperlink ref="F268" r:id="rId22"/>
    <hyperlink ref="F274" r:id="rId23"/>
    <hyperlink ref="F292" r:id="rId24"/>
    <hyperlink ref="F301" r:id="rId25"/>
    <hyperlink ref="F306" r:id="rId26"/>
    <hyperlink ref="F312" r:id="rId27"/>
    <hyperlink ref="F316" r:id="rId28"/>
    <hyperlink ref="F321" r:id="rId29"/>
    <hyperlink ref="F325" r:id="rId30"/>
    <hyperlink ref="F329" r:id="rId31"/>
    <hyperlink ref="F331" r:id="rId32"/>
    <hyperlink ref="F334" r:id="rId33"/>
    <hyperlink ref="F337" r:id="rId34"/>
    <hyperlink ref="F339" r:id="rId35"/>
    <hyperlink ref="F343" r:id="rId36"/>
    <hyperlink ref="F348" r:id="rId37"/>
    <hyperlink ref="F353" r:id="rId38"/>
    <hyperlink ref="F358" r:id="rId39"/>
    <hyperlink ref="F364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97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1" t="str">
        <f>'Rekapitulace stavby'!K6</f>
        <v>ZŠ Liberec, Dobiášova - renovace a obnova venkovních sportovišť</v>
      </c>
      <c r="F7" s="372"/>
      <c r="G7" s="372"/>
      <c r="H7" s="372"/>
      <c r="L7" s="22"/>
    </row>
    <row r="8" spans="1:46" s="2" customFormat="1" ht="12" customHeight="1">
      <c r="A8" s="36"/>
      <c r="B8" s="41"/>
      <c r="C8" s="36"/>
      <c r="D8" s="107" t="s">
        <v>98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3" t="s">
        <v>566</v>
      </c>
      <c r="F9" s="374"/>
      <c r="G9" s="374"/>
      <c r="H9" s="37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12. 8. 2024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5" t="str">
        <f>'Rekapitulace stavby'!E14</f>
        <v>Vyplň údaj</v>
      </c>
      <c r="F18" s="376"/>
      <c r="G18" s="376"/>
      <c r="H18" s="376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7" t="s">
        <v>19</v>
      </c>
      <c r="F27" s="377"/>
      <c r="G27" s="377"/>
      <c r="H27" s="37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ROUND((SUM(BE89:BE367)),  2)</f>
        <v>0</v>
      </c>
      <c r="G33" s="36"/>
      <c r="H33" s="36"/>
      <c r="I33" s="120">
        <v>0.21</v>
      </c>
      <c r="J33" s="119">
        <f>ROUND(((SUM(BE89:BE367))*I33),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ROUND((SUM(BF89:BF367)),  2)</f>
        <v>0</v>
      </c>
      <c r="G34" s="36"/>
      <c r="H34" s="36"/>
      <c r="I34" s="120">
        <v>0.12</v>
      </c>
      <c r="J34" s="119">
        <f>ROUND(((SUM(BF89:BF367))*I34),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ROUND((SUM(BG89:BG367)),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ROUND((SUM(BH89:BH367)),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ROUND((SUM(BI89:BI367)),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8" t="str">
        <f>E7</f>
        <v>ZŠ Liberec, Dobiášova - renovace a obnova venkovních sportovišť</v>
      </c>
      <c r="F48" s="379"/>
      <c r="G48" s="379"/>
      <c r="H48" s="379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03 - Hřiště H03</v>
      </c>
      <c r="F50" s="380"/>
      <c r="G50" s="380"/>
      <c r="H50" s="380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Liberec - Rochlice u Liberce</v>
      </c>
      <c r="G52" s="38"/>
      <c r="H52" s="38"/>
      <c r="I52" s="31" t="s">
        <v>23</v>
      </c>
      <c r="J52" s="61" t="str">
        <f>IF(J12="","",J12)</f>
        <v>12. 8. 2024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Statutární město Liberec</v>
      </c>
      <c r="G54" s="38"/>
      <c r="H54" s="38"/>
      <c r="I54" s="31" t="s">
        <v>33</v>
      </c>
      <c r="J54" s="34" t="str">
        <f>E21</f>
        <v>Michael Štěpán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>Michael Štěpán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101</v>
      </c>
      <c r="D57" s="133"/>
      <c r="E57" s="133"/>
      <c r="F57" s="133"/>
      <c r="G57" s="133"/>
      <c r="H57" s="133"/>
      <c r="I57" s="133"/>
      <c r="J57" s="134" t="s">
        <v>102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103</v>
      </c>
    </row>
    <row r="60" spans="1:47" s="9" customFormat="1" ht="24.95" customHeight="1">
      <c r="B60" s="136"/>
      <c r="C60" s="137"/>
      <c r="D60" s="138" t="s">
        <v>104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105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106</v>
      </c>
      <c r="E62" s="145"/>
      <c r="F62" s="145"/>
      <c r="G62" s="145"/>
      <c r="H62" s="145"/>
      <c r="I62" s="145"/>
      <c r="J62" s="146">
        <f>J163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107</v>
      </c>
      <c r="E63" s="145"/>
      <c r="F63" s="145"/>
      <c r="G63" s="145"/>
      <c r="H63" s="145"/>
      <c r="I63" s="145"/>
      <c r="J63" s="146">
        <f>J182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108</v>
      </c>
      <c r="E64" s="145"/>
      <c r="F64" s="145"/>
      <c r="G64" s="145"/>
      <c r="H64" s="145"/>
      <c r="I64" s="145"/>
      <c r="J64" s="146">
        <f>J209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109</v>
      </c>
      <c r="E65" s="145"/>
      <c r="F65" s="145"/>
      <c r="G65" s="145"/>
      <c r="H65" s="145"/>
      <c r="I65" s="145"/>
      <c r="J65" s="146">
        <f>J241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110</v>
      </c>
      <c r="E66" s="145"/>
      <c r="F66" s="145"/>
      <c r="G66" s="145"/>
      <c r="H66" s="145"/>
      <c r="I66" s="145"/>
      <c r="J66" s="146">
        <f>J294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111</v>
      </c>
      <c r="E67" s="145"/>
      <c r="F67" s="145"/>
      <c r="G67" s="145"/>
      <c r="H67" s="145"/>
      <c r="I67" s="145"/>
      <c r="J67" s="146">
        <f>J319</f>
        <v>0</v>
      </c>
      <c r="K67" s="143"/>
      <c r="L67" s="147"/>
    </row>
    <row r="68" spans="1:31" s="9" customFormat="1" ht="24.95" customHeight="1">
      <c r="B68" s="136"/>
      <c r="C68" s="137"/>
      <c r="D68" s="138" t="s">
        <v>112</v>
      </c>
      <c r="E68" s="139"/>
      <c r="F68" s="139"/>
      <c r="G68" s="139"/>
      <c r="H68" s="139"/>
      <c r="I68" s="139"/>
      <c r="J68" s="140">
        <f>J324</f>
        <v>0</v>
      </c>
      <c r="K68" s="137"/>
      <c r="L68" s="141"/>
    </row>
    <row r="69" spans="1:31" s="10" customFormat="1" ht="19.899999999999999" customHeight="1">
      <c r="B69" s="142"/>
      <c r="C69" s="143"/>
      <c r="D69" s="144" t="s">
        <v>113</v>
      </c>
      <c r="E69" s="145"/>
      <c r="F69" s="145"/>
      <c r="G69" s="145"/>
      <c r="H69" s="145"/>
      <c r="I69" s="145"/>
      <c r="J69" s="146">
        <f>J325</f>
        <v>0</v>
      </c>
      <c r="K69" s="143"/>
      <c r="L69" s="147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114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78" t="str">
        <f>E7</f>
        <v>ZŠ Liberec, Dobiášova - renovace a obnova venkovních sportovišť</v>
      </c>
      <c r="F79" s="379"/>
      <c r="G79" s="379"/>
      <c r="H79" s="379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98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31" t="str">
        <f>E9</f>
        <v>03 - Hřiště H03</v>
      </c>
      <c r="F81" s="380"/>
      <c r="G81" s="380"/>
      <c r="H81" s="380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Liberec - Rochlice u Liberce</v>
      </c>
      <c r="G83" s="38"/>
      <c r="H83" s="38"/>
      <c r="I83" s="31" t="s">
        <v>23</v>
      </c>
      <c r="J83" s="61" t="str">
        <f>IF(J12="","",J12)</f>
        <v>12. 8. 2024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E15</f>
        <v>Statutární město Liberec</v>
      </c>
      <c r="G85" s="38"/>
      <c r="H85" s="38"/>
      <c r="I85" s="31" t="s">
        <v>33</v>
      </c>
      <c r="J85" s="34" t="str">
        <f>E21</f>
        <v>Michael Štěpán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IF(E18="","",E18)</f>
        <v>Vyplň údaj</v>
      </c>
      <c r="G86" s="38"/>
      <c r="H86" s="38"/>
      <c r="I86" s="31" t="s">
        <v>37</v>
      </c>
      <c r="J86" s="34" t="str">
        <f>E24</f>
        <v>Michael Štěpán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8"/>
      <c r="B88" s="149"/>
      <c r="C88" s="150" t="s">
        <v>115</v>
      </c>
      <c r="D88" s="151" t="s">
        <v>59</v>
      </c>
      <c r="E88" s="151" t="s">
        <v>55</v>
      </c>
      <c r="F88" s="151" t="s">
        <v>56</v>
      </c>
      <c r="G88" s="151" t="s">
        <v>116</v>
      </c>
      <c r="H88" s="151" t="s">
        <v>117</v>
      </c>
      <c r="I88" s="151" t="s">
        <v>118</v>
      </c>
      <c r="J88" s="151" t="s">
        <v>102</v>
      </c>
      <c r="K88" s="152" t="s">
        <v>119</v>
      </c>
      <c r="L88" s="153"/>
      <c r="M88" s="70" t="s">
        <v>19</v>
      </c>
      <c r="N88" s="71" t="s">
        <v>44</v>
      </c>
      <c r="O88" s="71" t="s">
        <v>120</v>
      </c>
      <c r="P88" s="71" t="s">
        <v>121</v>
      </c>
      <c r="Q88" s="71" t="s">
        <v>122</v>
      </c>
      <c r="R88" s="71" t="s">
        <v>123</v>
      </c>
      <c r="S88" s="71" t="s">
        <v>124</v>
      </c>
      <c r="T88" s="72" t="s">
        <v>125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6"/>
      <c r="B89" s="37"/>
      <c r="C89" s="77" t="s">
        <v>126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P90+P324</f>
        <v>0</v>
      </c>
      <c r="Q89" s="74"/>
      <c r="R89" s="156">
        <f>R90+R324</f>
        <v>132.21380056000001</v>
      </c>
      <c r="S89" s="74"/>
      <c r="T89" s="157">
        <f>T90+T324</f>
        <v>1130.8508999999997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73</v>
      </c>
      <c r="AU89" s="19" t="s">
        <v>103</v>
      </c>
      <c r="BK89" s="158">
        <f>BK90+BK324</f>
        <v>0</v>
      </c>
    </row>
    <row r="90" spans="1:65" s="12" customFormat="1" ht="25.9" customHeight="1">
      <c r="B90" s="159"/>
      <c r="C90" s="160"/>
      <c r="D90" s="161" t="s">
        <v>73</v>
      </c>
      <c r="E90" s="162" t="s">
        <v>127</v>
      </c>
      <c r="F90" s="162" t="s">
        <v>128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P91+P163+P182+P209+P241+P294+P319</f>
        <v>0</v>
      </c>
      <c r="Q90" s="167"/>
      <c r="R90" s="168">
        <f>R91+R163+R182+R209+R241+R294+R319</f>
        <v>132.16508941000001</v>
      </c>
      <c r="S90" s="167"/>
      <c r="T90" s="169">
        <f>T91+T163+T182+T209+T241+T294+T319</f>
        <v>1130.8508999999997</v>
      </c>
      <c r="AR90" s="170" t="s">
        <v>82</v>
      </c>
      <c r="AT90" s="171" t="s">
        <v>73</v>
      </c>
      <c r="AU90" s="171" t="s">
        <v>74</v>
      </c>
      <c r="AY90" s="170" t="s">
        <v>129</v>
      </c>
      <c r="BK90" s="172">
        <f>BK91+BK163+BK182+BK209+BK241+BK294+BK319</f>
        <v>0</v>
      </c>
    </row>
    <row r="91" spans="1:65" s="12" customFormat="1" ht="22.9" customHeight="1">
      <c r="B91" s="159"/>
      <c r="C91" s="160"/>
      <c r="D91" s="161" t="s">
        <v>73</v>
      </c>
      <c r="E91" s="173" t="s">
        <v>82</v>
      </c>
      <c r="F91" s="173" t="s">
        <v>130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SUM(P92:P162)</f>
        <v>0</v>
      </c>
      <c r="Q91" s="167"/>
      <c r="R91" s="168">
        <f>SUM(R92:R162)</f>
        <v>0</v>
      </c>
      <c r="S91" s="167"/>
      <c r="T91" s="169">
        <f>SUM(T92:T162)</f>
        <v>1067.7682919999997</v>
      </c>
      <c r="AR91" s="170" t="s">
        <v>82</v>
      </c>
      <c r="AT91" s="171" t="s">
        <v>73</v>
      </c>
      <c r="AU91" s="171" t="s">
        <v>82</v>
      </c>
      <c r="AY91" s="170" t="s">
        <v>129</v>
      </c>
      <c r="BK91" s="172">
        <f>SUM(BK92:BK162)</f>
        <v>0</v>
      </c>
    </row>
    <row r="92" spans="1:65" s="2" customFormat="1" ht="16.5" customHeight="1">
      <c r="A92" s="36"/>
      <c r="B92" s="37"/>
      <c r="C92" s="175" t="s">
        <v>82</v>
      </c>
      <c r="D92" s="175" t="s">
        <v>131</v>
      </c>
      <c r="E92" s="176" t="s">
        <v>132</v>
      </c>
      <c r="F92" s="177" t="s">
        <v>133</v>
      </c>
      <c r="G92" s="178" t="s">
        <v>134</v>
      </c>
      <c r="H92" s="179">
        <v>1501.8889999999999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0.03</v>
      </c>
      <c r="T92" s="185">
        <f>S92*H92</f>
        <v>45.056669999999997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135</v>
      </c>
      <c r="AT92" s="186" t="s">
        <v>131</v>
      </c>
      <c r="AU92" s="186" t="s">
        <v>84</v>
      </c>
      <c r="AY92" s="19" t="s">
        <v>129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135</v>
      </c>
      <c r="BM92" s="186" t="s">
        <v>567</v>
      </c>
    </row>
    <row r="93" spans="1:65" s="13" customFormat="1" ht="11.25">
      <c r="B93" s="188"/>
      <c r="C93" s="189"/>
      <c r="D93" s="190" t="s">
        <v>137</v>
      </c>
      <c r="E93" s="191" t="s">
        <v>19</v>
      </c>
      <c r="F93" s="192" t="s">
        <v>568</v>
      </c>
      <c r="G93" s="189"/>
      <c r="H93" s="191" t="s">
        <v>19</v>
      </c>
      <c r="I93" s="193"/>
      <c r="J93" s="189"/>
      <c r="K93" s="189"/>
      <c r="L93" s="194"/>
      <c r="M93" s="195"/>
      <c r="N93" s="196"/>
      <c r="O93" s="196"/>
      <c r="P93" s="196"/>
      <c r="Q93" s="196"/>
      <c r="R93" s="196"/>
      <c r="S93" s="196"/>
      <c r="T93" s="197"/>
      <c r="AT93" s="198" t="s">
        <v>137</v>
      </c>
      <c r="AU93" s="198" t="s">
        <v>84</v>
      </c>
      <c r="AV93" s="13" t="s">
        <v>82</v>
      </c>
      <c r="AW93" s="13" t="s">
        <v>36</v>
      </c>
      <c r="AX93" s="13" t="s">
        <v>74</v>
      </c>
      <c r="AY93" s="198" t="s">
        <v>129</v>
      </c>
    </row>
    <row r="94" spans="1:65" s="14" customFormat="1" ht="11.25">
      <c r="B94" s="199"/>
      <c r="C94" s="200"/>
      <c r="D94" s="190" t="s">
        <v>137</v>
      </c>
      <c r="E94" s="201" t="s">
        <v>19</v>
      </c>
      <c r="F94" s="202" t="s">
        <v>569</v>
      </c>
      <c r="G94" s="200"/>
      <c r="H94" s="203">
        <v>1472.44</v>
      </c>
      <c r="I94" s="204"/>
      <c r="J94" s="200"/>
      <c r="K94" s="200"/>
      <c r="L94" s="205"/>
      <c r="M94" s="206"/>
      <c r="N94" s="207"/>
      <c r="O94" s="207"/>
      <c r="P94" s="207"/>
      <c r="Q94" s="207"/>
      <c r="R94" s="207"/>
      <c r="S94" s="207"/>
      <c r="T94" s="208"/>
      <c r="AT94" s="209" t="s">
        <v>137</v>
      </c>
      <c r="AU94" s="209" t="s">
        <v>84</v>
      </c>
      <c r="AV94" s="14" t="s">
        <v>84</v>
      </c>
      <c r="AW94" s="14" t="s">
        <v>36</v>
      </c>
      <c r="AX94" s="14" t="s">
        <v>74</v>
      </c>
      <c r="AY94" s="209" t="s">
        <v>129</v>
      </c>
    </row>
    <row r="95" spans="1:65" s="15" customFormat="1" ht="11.25">
      <c r="B95" s="210"/>
      <c r="C95" s="211"/>
      <c r="D95" s="190" t="s">
        <v>137</v>
      </c>
      <c r="E95" s="212" t="s">
        <v>19</v>
      </c>
      <c r="F95" s="213" t="s">
        <v>140</v>
      </c>
      <c r="G95" s="211"/>
      <c r="H95" s="214">
        <v>1472.44</v>
      </c>
      <c r="I95" s="215"/>
      <c r="J95" s="211"/>
      <c r="K95" s="211"/>
      <c r="L95" s="216"/>
      <c r="M95" s="217"/>
      <c r="N95" s="218"/>
      <c r="O95" s="218"/>
      <c r="P95" s="218"/>
      <c r="Q95" s="218"/>
      <c r="R95" s="218"/>
      <c r="S95" s="218"/>
      <c r="T95" s="219"/>
      <c r="AT95" s="220" t="s">
        <v>137</v>
      </c>
      <c r="AU95" s="220" t="s">
        <v>84</v>
      </c>
      <c r="AV95" s="15" t="s">
        <v>135</v>
      </c>
      <c r="AW95" s="15" t="s">
        <v>36</v>
      </c>
      <c r="AX95" s="15" t="s">
        <v>82</v>
      </c>
      <c r="AY95" s="220" t="s">
        <v>129</v>
      </c>
    </row>
    <row r="96" spans="1:65" s="14" customFormat="1" ht="11.25">
      <c r="B96" s="199"/>
      <c r="C96" s="200"/>
      <c r="D96" s="190" t="s">
        <v>137</v>
      </c>
      <c r="E96" s="200"/>
      <c r="F96" s="202" t="s">
        <v>570</v>
      </c>
      <c r="G96" s="200"/>
      <c r="H96" s="203">
        <v>1501.8889999999999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137</v>
      </c>
      <c r="AU96" s="209" t="s">
        <v>84</v>
      </c>
      <c r="AV96" s="14" t="s">
        <v>84</v>
      </c>
      <c r="AW96" s="14" t="s">
        <v>4</v>
      </c>
      <c r="AX96" s="14" t="s">
        <v>82</v>
      </c>
      <c r="AY96" s="209" t="s">
        <v>129</v>
      </c>
    </row>
    <row r="97" spans="1:65" s="2" customFormat="1" ht="37.9" customHeight="1">
      <c r="A97" s="36"/>
      <c r="B97" s="37"/>
      <c r="C97" s="175" t="s">
        <v>84</v>
      </c>
      <c r="D97" s="175" t="s">
        <v>131</v>
      </c>
      <c r="E97" s="176" t="s">
        <v>142</v>
      </c>
      <c r="F97" s="177" t="s">
        <v>143</v>
      </c>
      <c r="G97" s="178" t="s">
        <v>134</v>
      </c>
      <c r="H97" s="179">
        <v>1501.8889999999999</v>
      </c>
      <c r="I97" s="180"/>
      <c r="J97" s="181">
        <f>ROUND(I97*H97,2)</f>
        <v>0</v>
      </c>
      <c r="K97" s="177" t="s">
        <v>144</v>
      </c>
      <c r="L97" s="41"/>
      <c r="M97" s="182" t="s">
        <v>19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0.57999999999999996</v>
      </c>
      <c r="T97" s="185">
        <f>S97*H97</f>
        <v>871.09561999999983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135</v>
      </c>
      <c r="AT97" s="186" t="s">
        <v>131</v>
      </c>
      <c r="AU97" s="186" t="s">
        <v>84</v>
      </c>
      <c r="AY97" s="19" t="s">
        <v>129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135</v>
      </c>
      <c r="BM97" s="186" t="s">
        <v>571</v>
      </c>
    </row>
    <row r="98" spans="1:65" s="2" customFormat="1" ht="11.25">
      <c r="A98" s="36"/>
      <c r="B98" s="37"/>
      <c r="C98" s="38"/>
      <c r="D98" s="221" t="s">
        <v>146</v>
      </c>
      <c r="E98" s="38"/>
      <c r="F98" s="222" t="s">
        <v>147</v>
      </c>
      <c r="G98" s="38"/>
      <c r="H98" s="38"/>
      <c r="I98" s="223"/>
      <c r="J98" s="38"/>
      <c r="K98" s="38"/>
      <c r="L98" s="41"/>
      <c r="M98" s="224"/>
      <c r="N98" s="225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146</v>
      </c>
      <c r="AU98" s="19" t="s">
        <v>84</v>
      </c>
    </row>
    <row r="99" spans="1:65" s="13" customFormat="1" ht="11.25">
      <c r="B99" s="188"/>
      <c r="C99" s="189"/>
      <c r="D99" s="190" t="s">
        <v>137</v>
      </c>
      <c r="E99" s="191" t="s">
        <v>19</v>
      </c>
      <c r="F99" s="192" t="s">
        <v>568</v>
      </c>
      <c r="G99" s="189"/>
      <c r="H99" s="191" t="s">
        <v>19</v>
      </c>
      <c r="I99" s="193"/>
      <c r="J99" s="189"/>
      <c r="K99" s="189"/>
      <c r="L99" s="194"/>
      <c r="M99" s="195"/>
      <c r="N99" s="196"/>
      <c r="O99" s="196"/>
      <c r="P99" s="196"/>
      <c r="Q99" s="196"/>
      <c r="R99" s="196"/>
      <c r="S99" s="196"/>
      <c r="T99" s="197"/>
      <c r="AT99" s="198" t="s">
        <v>137</v>
      </c>
      <c r="AU99" s="198" t="s">
        <v>84</v>
      </c>
      <c r="AV99" s="13" t="s">
        <v>82</v>
      </c>
      <c r="AW99" s="13" t="s">
        <v>36</v>
      </c>
      <c r="AX99" s="13" t="s">
        <v>74</v>
      </c>
      <c r="AY99" s="198" t="s">
        <v>129</v>
      </c>
    </row>
    <row r="100" spans="1:65" s="14" customFormat="1" ht="11.25">
      <c r="B100" s="199"/>
      <c r="C100" s="200"/>
      <c r="D100" s="190" t="s">
        <v>137</v>
      </c>
      <c r="E100" s="201" t="s">
        <v>19</v>
      </c>
      <c r="F100" s="202" t="s">
        <v>569</v>
      </c>
      <c r="G100" s="200"/>
      <c r="H100" s="203">
        <v>1472.44</v>
      </c>
      <c r="I100" s="204"/>
      <c r="J100" s="200"/>
      <c r="K100" s="200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137</v>
      </c>
      <c r="AU100" s="209" t="s">
        <v>84</v>
      </c>
      <c r="AV100" s="14" t="s">
        <v>84</v>
      </c>
      <c r="AW100" s="14" t="s">
        <v>36</v>
      </c>
      <c r="AX100" s="14" t="s">
        <v>74</v>
      </c>
      <c r="AY100" s="209" t="s">
        <v>129</v>
      </c>
    </row>
    <row r="101" spans="1:65" s="15" customFormat="1" ht="11.25">
      <c r="B101" s="210"/>
      <c r="C101" s="211"/>
      <c r="D101" s="190" t="s">
        <v>137</v>
      </c>
      <c r="E101" s="212" t="s">
        <v>19</v>
      </c>
      <c r="F101" s="213" t="s">
        <v>140</v>
      </c>
      <c r="G101" s="211"/>
      <c r="H101" s="214">
        <v>1472.44</v>
      </c>
      <c r="I101" s="215"/>
      <c r="J101" s="211"/>
      <c r="K101" s="211"/>
      <c r="L101" s="216"/>
      <c r="M101" s="217"/>
      <c r="N101" s="218"/>
      <c r="O101" s="218"/>
      <c r="P101" s="218"/>
      <c r="Q101" s="218"/>
      <c r="R101" s="218"/>
      <c r="S101" s="218"/>
      <c r="T101" s="219"/>
      <c r="AT101" s="220" t="s">
        <v>137</v>
      </c>
      <c r="AU101" s="220" t="s">
        <v>84</v>
      </c>
      <c r="AV101" s="15" t="s">
        <v>135</v>
      </c>
      <c r="AW101" s="15" t="s">
        <v>36</v>
      </c>
      <c r="AX101" s="15" t="s">
        <v>82</v>
      </c>
      <c r="AY101" s="220" t="s">
        <v>129</v>
      </c>
    </row>
    <row r="102" spans="1:65" s="14" customFormat="1" ht="11.25">
      <c r="B102" s="199"/>
      <c r="C102" s="200"/>
      <c r="D102" s="190" t="s">
        <v>137</v>
      </c>
      <c r="E102" s="200"/>
      <c r="F102" s="202" t="s">
        <v>570</v>
      </c>
      <c r="G102" s="200"/>
      <c r="H102" s="203">
        <v>1501.8889999999999</v>
      </c>
      <c r="I102" s="204"/>
      <c r="J102" s="200"/>
      <c r="K102" s="200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137</v>
      </c>
      <c r="AU102" s="209" t="s">
        <v>84</v>
      </c>
      <c r="AV102" s="14" t="s">
        <v>84</v>
      </c>
      <c r="AW102" s="14" t="s">
        <v>4</v>
      </c>
      <c r="AX102" s="14" t="s">
        <v>82</v>
      </c>
      <c r="AY102" s="209" t="s">
        <v>129</v>
      </c>
    </row>
    <row r="103" spans="1:65" s="2" customFormat="1" ht="33" customHeight="1">
      <c r="A103" s="36"/>
      <c r="B103" s="37"/>
      <c r="C103" s="175" t="s">
        <v>148</v>
      </c>
      <c r="D103" s="175" t="s">
        <v>131</v>
      </c>
      <c r="E103" s="176" t="s">
        <v>149</v>
      </c>
      <c r="F103" s="177" t="s">
        <v>150</v>
      </c>
      <c r="G103" s="178" t="s">
        <v>134</v>
      </c>
      <c r="H103" s="179">
        <v>1501.8889999999999</v>
      </c>
      <c r="I103" s="180"/>
      <c r="J103" s="181">
        <f>ROUND(I103*H103,2)</f>
        <v>0</v>
      </c>
      <c r="K103" s="177" t="s">
        <v>144</v>
      </c>
      <c r="L103" s="41"/>
      <c r="M103" s="182" t="s">
        <v>19</v>
      </c>
      <c r="N103" s="183" t="s">
        <v>45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9.8000000000000004E-2</v>
      </c>
      <c r="T103" s="185">
        <f>S103*H103</f>
        <v>147.18512200000001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135</v>
      </c>
      <c r="AT103" s="186" t="s">
        <v>131</v>
      </c>
      <c r="AU103" s="186" t="s">
        <v>84</v>
      </c>
      <c r="AY103" s="19" t="s">
        <v>129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82</v>
      </c>
      <c r="BK103" s="187">
        <f>ROUND(I103*H103,2)</f>
        <v>0</v>
      </c>
      <c r="BL103" s="19" t="s">
        <v>135</v>
      </c>
      <c r="BM103" s="186" t="s">
        <v>572</v>
      </c>
    </row>
    <row r="104" spans="1:65" s="2" customFormat="1" ht="11.25">
      <c r="A104" s="36"/>
      <c r="B104" s="37"/>
      <c r="C104" s="38"/>
      <c r="D104" s="221" t="s">
        <v>146</v>
      </c>
      <c r="E104" s="38"/>
      <c r="F104" s="222" t="s">
        <v>152</v>
      </c>
      <c r="G104" s="38"/>
      <c r="H104" s="38"/>
      <c r="I104" s="223"/>
      <c r="J104" s="38"/>
      <c r="K104" s="38"/>
      <c r="L104" s="41"/>
      <c r="M104" s="224"/>
      <c r="N104" s="225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146</v>
      </c>
      <c r="AU104" s="19" t="s">
        <v>84</v>
      </c>
    </row>
    <row r="105" spans="1:65" s="13" customFormat="1" ht="11.25">
      <c r="B105" s="188"/>
      <c r="C105" s="189"/>
      <c r="D105" s="190" t="s">
        <v>137</v>
      </c>
      <c r="E105" s="191" t="s">
        <v>19</v>
      </c>
      <c r="F105" s="192" t="s">
        <v>153</v>
      </c>
      <c r="G105" s="189"/>
      <c r="H105" s="191" t="s">
        <v>19</v>
      </c>
      <c r="I105" s="193"/>
      <c r="J105" s="189"/>
      <c r="K105" s="189"/>
      <c r="L105" s="194"/>
      <c r="M105" s="195"/>
      <c r="N105" s="196"/>
      <c r="O105" s="196"/>
      <c r="P105" s="196"/>
      <c r="Q105" s="196"/>
      <c r="R105" s="196"/>
      <c r="S105" s="196"/>
      <c r="T105" s="197"/>
      <c r="AT105" s="198" t="s">
        <v>137</v>
      </c>
      <c r="AU105" s="198" t="s">
        <v>84</v>
      </c>
      <c r="AV105" s="13" t="s">
        <v>82</v>
      </c>
      <c r="AW105" s="13" t="s">
        <v>36</v>
      </c>
      <c r="AX105" s="13" t="s">
        <v>74</v>
      </c>
      <c r="AY105" s="198" t="s">
        <v>129</v>
      </c>
    </row>
    <row r="106" spans="1:65" s="13" customFormat="1" ht="11.25">
      <c r="B106" s="188"/>
      <c r="C106" s="189"/>
      <c r="D106" s="190" t="s">
        <v>137</v>
      </c>
      <c r="E106" s="191" t="s">
        <v>19</v>
      </c>
      <c r="F106" s="192" t="s">
        <v>568</v>
      </c>
      <c r="G106" s="189"/>
      <c r="H106" s="191" t="s">
        <v>19</v>
      </c>
      <c r="I106" s="193"/>
      <c r="J106" s="189"/>
      <c r="K106" s="189"/>
      <c r="L106" s="194"/>
      <c r="M106" s="195"/>
      <c r="N106" s="196"/>
      <c r="O106" s="196"/>
      <c r="P106" s="196"/>
      <c r="Q106" s="196"/>
      <c r="R106" s="196"/>
      <c r="S106" s="196"/>
      <c r="T106" s="197"/>
      <c r="AT106" s="198" t="s">
        <v>137</v>
      </c>
      <c r="AU106" s="198" t="s">
        <v>84</v>
      </c>
      <c r="AV106" s="13" t="s">
        <v>82</v>
      </c>
      <c r="AW106" s="13" t="s">
        <v>36</v>
      </c>
      <c r="AX106" s="13" t="s">
        <v>74</v>
      </c>
      <c r="AY106" s="198" t="s">
        <v>129</v>
      </c>
    </row>
    <row r="107" spans="1:65" s="14" customFormat="1" ht="11.25">
      <c r="B107" s="199"/>
      <c r="C107" s="200"/>
      <c r="D107" s="190" t="s">
        <v>137</v>
      </c>
      <c r="E107" s="201" t="s">
        <v>19</v>
      </c>
      <c r="F107" s="202" t="s">
        <v>569</v>
      </c>
      <c r="G107" s="200"/>
      <c r="H107" s="203">
        <v>1472.44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137</v>
      </c>
      <c r="AU107" s="209" t="s">
        <v>84</v>
      </c>
      <c r="AV107" s="14" t="s">
        <v>84</v>
      </c>
      <c r="AW107" s="14" t="s">
        <v>36</v>
      </c>
      <c r="AX107" s="14" t="s">
        <v>74</v>
      </c>
      <c r="AY107" s="209" t="s">
        <v>129</v>
      </c>
    </row>
    <row r="108" spans="1:65" s="15" customFormat="1" ht="11.25">
      <c r="B108" s="210"/>
      <c r="C108" s="211"/>
      <c r="D108" s="190" t="s">
        <v>137</v>
      </c>
      <c r="E108" s="212" t="s">
        <v>19</v>
      </c>
      <c r="F108" s="213" t="s">
        <v>140</v>
      </c>
      <c r="G108" s="211"/>
      <c r="H108" s="214">
        <v>1472.44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137</v>
      </c>
      <c r="AU108" s="220" t="s">
        <v>84</v>
      </c>
      <c r="AV108" s="15" t="s">
        <v>135</v>
      </c>
      <c r="AW108" s="15" t="s">
        <v>36</v>
      </c>
      <c r="AX108" s="15" t="s">
        <v>82</v>
      </c>
      <c r="AY108" s="220" t="s">
        <v>129</v>
      </c>
    </row>
    <row r="109" spans="1:65" s="14" customFormat="1" ht="11.25">
      <c r="B109" s="199"/>
      <c r="C109" s="200"/>
      <c r="D109" s="190" t="s">
        <v>137</v>
      </c>
      <c r="E109" s="200"/>
      <c r="F109" s="202" t="s">
        <v>570</v>
      </c>
      <c r="G109" s="200"/>
      <c r="H109" s="203">
        <v>1501.8889999999999</v>
      </c>
      <c r="I109" s="204"/>
      <c r="J109" s="200"/>
      <c r="K109" s="200"/>
      <c r="L109" s="205"/>
      <c r="M109" s="206"/>
      <c r="N109" s="207"/>
      <c r="O109" s="207"/>
      <c r="P109" s="207"/>
      <c r="Q109" s="207"/>
      <c r="R109" s="207"/>
      <c r="S109" s="207"/>
      <c r="T109" s="208"/>
      <c r="AT109" s="209" t="s">
        <v>137</v>
      </c>
      <c r="AU109" s="209" t="s">
        <v>84</v>
      </c>
      <c r="AV109" s="14" t="s">
        <v>84</v>
      </c>
      <c r="AW109" s="14" t="s">
        <v>4</v>
      </c>
      <c r="AX109" s="14" t="s">
        <v>82</v>
      </c>
      <c r="AY109" s="209" t="s">
        <v>129</v>
      </c>
    </row>
    <row r="110" spans="1:65" s="2" customFormat="1" ht="24.2" customHeight="1">
      <c r="A110" s="36"/>
      <c r="B110" s="37"/>
      <c r="C110" s="175" t="s">
        <v>135</v>
      </c>
      <c r="D110" s="175" t="s">
        <v>131</v>
      </c>
      <c r="E110" s="176" t="s">
        <v>154</v>
      </c>
      <c r="F110" s="177" t="s">
        <v>155</v>
      </c>
      <c r="G110" s="178" t="s">
        <v>156</v>
      </c>
      <c r="H110" s="179">
        <v>110.77200000000001</v>
      </c>
      <c r="I110" s="180"/>
      <c r="J110" s="181">
        <f>ROUND(I110*H110,2)</f>
        <v>0</v>
      </c>
      <c r="K110" s="177" t="s">
        <v>144</v>
      </c>
      <c r="L110" s="41"/>
      <c r="M110" s="182" t="s">
        <v>19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0.04</v>
      </c>
      <c r="T110" s="185">
        <f>S110*H110</f>
        <v>4.4308800000000002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135</v>
      </c>
      <c r="AT110" s="186" t="s">
        <v>131</v>
      </c>
      <c r="AU110" s="186" t="s">
        <v>84</v>
      </c>
      <c r="AY110" s="19" t="s">
        <v>129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135</v>
      </c>
      <c r="BM110" s="186" t="s">
        <v>573</v>
      </c>
    </row>
    <row r="111" spans="1:65" s="2" customFormat="1" ht="11.25">
      <c r="A111" s="36"/>
      <c r="B111" s="37"/>
      <c r="C111" s="38"/>
      <c r="D111" s="221" t="s">
        <v>146</v>
      </c>
      <c r="E111" s="38"/>
      <c r="F111" s="222" t="s">
        <v>158</v>
      </c>
      <c r="G111" s="38"/>
      <c r="H111" s="38"/>
      <c r="I111" s="223"/>
      <c r="J111" s="38"/>
      <c r="K111" s="38"/>
      <c r="L111" s="41"/>
      <c r="M111" s="224"/>
      <c r="N111" s="225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146</v>
      </c>
      <c r="AU111" s="19" t="s">
        <v>84</v>
      </c>
    </row>
    <row r="112" spans="1:65" s="13" customFormat="1" ht="11.25">
      <c r="B112" s="188"/>
      <c r="C112" s="189"/>
      <c r="D112" s="190" t="s">
        <v>137</v>
      </c>
      <c r="E112" s="191" t="s">
        <v>19</v>
      </c>
      <c r="F112" s="192" t="s">
        <v>568</v>
      </c>
      <c r="G112" s="189"/>
      <c r="H112" s="191" t="s">
        <v>19</v>
      </c>
      <c r="I112" s="193"/>
      <c r="J112" s="189"/>
      <c r="K112" s="189"/>
      <c r="L112" s="194"/>
      <c r="M112" s="195"/>
      <c r="N112" s="196"/>
      <c r="O112" s="196"/>
      <c r="P112" s="196"/>
      <c r="Q112" s="196"/>
      <c r="R112" s="196"/>
      <c r="S112" s="196"/>
      <c r="T112" s="197"/>
      <c r="AT112" s="198" t="s">
        <v>137</v>
      </c>
      <c r="AU112" s="198" t="s">
        <v>84</v>
      </c>
      <c r="AV112" s="13" t="s">
        <v>82</v>
      </c>
      <c r="AW112" s="13" t="s">
        <v>36</v>
      </c>
      <c r="AX112" s="13" t="s">
        <v>74</v>
      </c>
      <c r="AY112" s="198" t="s">
        <v>129</v>
      </c>
    </row>
    <row r="113" spans="1:65" s="14" customFormat="1" ht="11.25">
      <c r="B113" s="199"/>
      <c r="C113" s="200"/>
      <c r="D113" s="190" t="s">
        <v>137</v>
      </c>
      <c r="E113" s="201" t="s">
        <v>19</v>
      </c>
      <c r="F113" s="202" t="s">
        <v>574</v>
      </c>
      <c r="G113" s="200"/>
      <c r="H113" s="203">
        <v>108.6</v>
      </c>
      <c r="I113" s="204"/>
      <c r="J113" s="200"/>
      <c r="K113" s="200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137</v>
      </c>
      <c r="AU113" s="209" t="s">
        <v>84</v>
      </c>
      <c r="AV113" s="14" t="s">
        <v>84</v>
      </c>
      <c r="AW113" s="14" t="s">
        <v>36</v>
      </c>
      <c r="AX113" s="14" t="s">
        <v>74</v>
      </c>
      <c r="AY113" s="209" t="s">
        <v>129</v>
      </c>
    </row>
    <row r="114" spans="1:65" s="15" customFormat="1" ht="11.25">
      <c r="B114" s="210"/>
      <c r="C114" s="211"/>
      <c r="D114" s="190" t="s">
        <v>137</v>
      </c>
      <c r="E114" s="212" t="s">
        <v>19</v>
      </c>
      <c r="F114" s="213" t="s">
        <v>140</v>
      </c>
      <c r="G114" s="211"/>
      <c r="H114" s="214">
        <v>108.6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137</v>
      </c>
      <c r="AU114" s="220" t="s">
        <v>84</v>
      </c>
      <c r="AV114" s="15" t="s">
        <v>135</v>
      </c>
      <c r="AW114" s="15" t="s">
        <v>36</v>
      </c>
      <c r="AX114" s="15" t="s">
        <v>82</v>
      </c>
      <c r="AY114" s="220" t="s">
        <v>129</v>
      </c>
    </row>
    <row r="115" spans="1:65" s="14" customFormat="1" ht="11.25">
      <c r="B115" s="199"/>
      <c r="C115" s="200"/>
      <c r="D115" s="190" t="s">
        <v>137</v>
      </c>
      <c r="E115" s="200"/>
      <c r="F115" s="202" t="s">
        <v>575</v>
      </c>
      <c r="G115" s="200"/>
      <c r="H115" s="203">
        <v>110.77200000000001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137</v>
      </c>
      <c r="AU115" s="209" t="s">
        <v>84</v>
      </c>
      <c r="AV115" s="14" t="s">
        <v>84</v>
      </c>
      <c r="AW115" s="14" t="s">
        <v>4</v>
      </c>
      <c r="AX115" s="14" t="s">
        <v>82</v>
      </c>
      <c r="AY115" s="209" t="s">
        <v>129</v>
      </c>
    </row>
    <row r="116" spans="1:65" s="2" customFormat="1" ht="16.5" customHeight="1">
      <c r="A116" s="36"/>
      <c r="B116" s="37"/>
      <c r="C116" s="175" t="s">
        <v>161</v>
      </c>
      <c r="D116" s="175" t="s">
        <v>131</v>
      </c>
      <c r="E116" s="176" t="s">
        <v>162</v>
      </c>
      <c r="F116" s="177" t="s">
        <v>163</v>
      </c>
      <c r="G116" s="178" t="s">
        <v>156</v>
      </c>
      <c r="H116" s="179">
        <v>65.12</v>
      </c>
      <c r="I116" s="180"/>
      <c r="J116" s="181">
        <f>ROUND(I116*H116,2)</f>
        <v>0</v>
      </c>
      <c r="K116" s="177" t="s">
        <v>144</v>
      </c>
      <c r="L116" s="41"/>
      <c r="M116" s="182" t="s">
        <v>19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135</v>
      </c>
      <c r="AT116" s="186" t="s">
        <v>131</v>
      </c>
      <c r="AU116" s="186" t="s">
        <v>84</v>
      </c>
      <c r="AY116" s="19" t="s">
        <v>129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135</v>
      </c>
      <c r="BM116" s="186" t="s">
        <v>576</v>
      </c>
    </row>
    <row r="117" spans="1:65" s="2" customFormat="1" ht="11.25">
      <c r="A117" s="36"/>
      <c r="B117" s="37"/>
      <c r="C117" s="38"/>
      <c r="D117" s="221" t="s">
        <v>146</v>
      </c>
      <c r="E117" s="38"/>
      <c r="F117" s="222" t="s">
        <v>165</v>
      </c>
      <c r="G117" s="38"/>
      <c r="H117" s="38"/>
      <c r="I117" s="223"/>
      <c r="J117" s="38"/>
      <c r="K117" s="38"/>
      <c r="L117" s="41"/>
      <c r="M117" s="224"/>
      <c r="N117" s="225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146</v>
      </c>
      <c r="AU117" s="19" t="s">
        <v>84</v>
      </c>
    </row>
    <row r="118" spans="1:65" s="13" customFormat="1" ht="11.25">
      <c r="B118" s="188"/>
      <c r="C118" s="189"/>
      <c r="D118" s="190" t="s">
        <v>137</v>
      </c>
      <c r="E118" s="191" t="s">
        <v>19</v>
      </c>
      <c r="F118" s="192" t="s">
        <v>166</v>
      </c>
      <c r="G118" s="189"/>
      <c r="H118" s="191" t="s">
        <v>19</v>
      </c>
      <c r="I118" s="193"/>
      <c r="J118" s="189"/>
      <c r="K118" s="189"/>
      <c r="L118" s="194"/>
      <c r="M118" s="195"/>
      <c r="N118" s="196"/>
      <c r="O118" s="196"/>
      <c r="P118" s="196"/>
      <c r="Q118" s="196"/>
      <c r="R118" s="196"/>
      <c r="S118" s="196"/>
      <c r="T118" s="197"/>
      <c r="AT118" s="198" t="s">
        <v>137</v>
      </c>
      <c r="AU118" s="198" t="s">
        <v>84</v>
      </c>
      <c r="AV118" s="13" t="s">
        <v>82</v>
      </c>
      <c r="AW118" s="13" t="s">
        <v>36</v>
      </c>
      <c r="AX118" s="13" t="s">
        <v>74</v>
      </c>
      <c r="AY118" s="198" t="s">
        <v>129</v>
      </c>
    </row>
    <row r="119" spans="1:65" s="14" customFormat="1" ht="11.25">
      <c r="B119" s="199"/>
      <c r="C119" s="200"/>
      <c r="D119" s="190" t="s">
        <v>137</v>
      </c>
      <c r="E119" s="201" t="s">
        <v>19</v>
      </c>
      <c r="F119" s="202" t="s">
        <v>577</v>
      </c>
      <c r="G119" s="200"/>
      <c r="H119" s="203">
        <v>59.2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137</v>
      </c>
      <c r="AU119" s="209" t="s">
        <v>84</v>
      </c>
      <c r="AV119" s="14" t="s">
        <v>84</v>
      </c>
      <c r="AW119" s="14" t="s">
        <v>36</v>
      </c>
      <c r="AX119" s="14" t="s">
        <v>74</v>
      </c>
      <c r="AY119" s="209" t="s">
        <v>129</v>
      </c>
    </row>
    <row r="120" spans="1:65" s="15" customFormat="1" ht="11.25">
      <c r="B120" s="210"/>
      <c r="C120" s="211"/>
      <c r="D120" s="190" t="s">
        <v>137</v>
      </c>
      <c r="E120" s="212" t="s">
        <v>19</v>
      </c>
      <c r="F120" s="213" t="s">
        <v>140</v>
      </c>
      <c r="G120" s="211"/>
      <c r="H120" s="214">
        <v>59.2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137</v>
      </c>
      <c r="AU120" s="220" t="s">
        <v>84</v>
      </c>
      <c r="AV120" s="15" t="s">
        <v>135</v>
      </c>
      <c r="AW120" s="15" t="s">
        <v>36</v>
      </c>
      <c r="AX120" s="15" t="s">
        <v>82</v>
      </c>
      <c r="AY120" s="220" t="s">
        <v>129</v>
      </c>
    </row>
    <row r="121" spans="1:65" s="14" customFormat="1" ht="11.25">
      <c r="B121" s="199"/>
      <c r="C121" s="200"/>
      <c r="D121" s="190" t="s">
        <v>137</v>
      </c>
      <c r="E121" s="200"/>
      <c r="F121" s="202" t="s">
        <v>578</v>
      </c>
      <c r="G121" s="200"/>
      <c r="H121" s="203">
        <v>65.12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137</v>
      </c>
      <c r="AU121" s="209" t="s">
        <v>84</v>
      </c>
      <c r="AV121" s="14" t="s">
        <v>84</v>
      </c>
      <c r="AW121" s="14" t="s">
        <v>4</v>
      </c>
      <c r="AX121" s="14" t="s">
        <v>82</v>
      </c>
      <c r="AY121" s="209" t="s">
        <v>129</v>
      </c>
    </row>
    <row r="122" spans="1:65" s="2" customFormat="1" ht="24.2" customHeight="1">
      <c r="A122" s="36"/>
      <c r="B122" s="37"/>
      <c r="C122" s="175" t="s">
        <v>169</v>
      </c>
      <c r="D122" s="175" t="s">
        <v>131</v>
      </c>
      <c r="E122" s="176" t="s">
        <v>170</v>
      </c>
      <c r="F122" s="177" t="s">
        <v>171</v>
      </c>
      <c r="G122" s="178" t="s">
        <v>172</v>
      </c>
      <c r="H122" s="179">
        <v>2.6949999999999998</v>
      </c>
      <c r="I122" s="180"/>
      <c r="J122" s="181">
        <f>ROUND(I122*H122,2)</f>
        <v>0</v>
      </c>
      <c r="K122" s="177" t="s">
        <v>144</v>
      </c>
      <c r="L122" s="41"/>
      <c r="M122" s="182" t="s">
        <v>19</v>
      </c>
      <c r="N122" s="183" t="s">
        <v>45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135</v>
      </c>
      <c r="AT122" s="186" t="s">
        <v>131</v>
      </c>
      <c r="AU122" s="186" t="s">
        <v>84</v>
      </c>
      <c r="AY122" s="19" t="s">
        <v>129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82</v>
      </c>
      <c r="BK122" s="187">
        <f>ROUND(I122*H122,2)</f>
        <v>0</v>
      </c>
      <c r="BL122" s="19" t="s">
        <v>135</v>
      </c>
      <c r="BM122" s="186" t="s">
        <v>579</v>
      </c>
    </row>
    <row r="123" spans="1:65" s="2" customFormat="1" ht="11.25">
      <c r="A123" s="36"/>
      <c r="B123" s="37"/>
      <c r="C123" s="38"/>
      <c r="D123" s="221" t="s">
        <v>146</v>
      </c>
      <c r="E123" s="38"/>
      <c r="F123" s="222" t="s">
        <v>174</v>
      </c>
      <c r="G123" s="38"/>
      <c r="H123" s="38"/>
      <c r="I123" s="223"/>
      <c r="J123" s="38"/>
      <c r="K123" s="38"/>
      <c r="L123" s="41"/>
      <c r="M123" s="224"/>
      <c r="N123" s="225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146</v>
      </c>
      <c r="AU123" s="19" t="s">
        <v>84</v>
      </c>
    </row>
    <row r="124" spans="1:65" s="13" customFormat="1" ht="11.25">
      <c r="B124" s="188"/>
      <c r="C124" s="189"/>
      <c r="D124" s="190" t="s">
        <v>137</v>
      </c>
      <c r="E124" s="191" t="s">
        <v>19</v>
      </c>
      <c r="F124" s="192" t="s">
        <v>175</v>
      </c>
      <c r="G124" s="189"/>
      <c r="H124" s="191" t="s">
        <v>19</v>
      </c>
      <c r="I124" s="193"/>
      <c r="J124" s="189"/>
      <c r="K124" s="189"/>
      <c r="L124" s="194"/>
      <c r="M124" s="195"/>
      <c r="N124" s="196"/>
      <c r="O124" s="196"/>
      <c r="P124" s="196"/>
      <c r="Q124" s="196"/>
      <c r="R124" s="196"/>
      <c r="S124" s="196"/>
      <c r="T124" s="197"/>
      <c r="AT124" s="198" t="s">
        <v>137</v>
      </c>
      <c r="AU124" s="198" t="s">
        <v>84</v>
      </c>
      <c r="AV124" s="13" t="s">
        <v>82</v>
      </c>
      <c r="AW124" s="13" t="s">
        <v>36</v>
      </c>
      <c r="AX124" s="13" t="s">
        <v>74</v>
      </c>
      <c r="AY124" s="198" t="s">
        <v>129</v>
      </c>
    </row>
    <row r="125" spans="1:65" s="14" customFormat="1" ht="11.25">
      <c r="B125" s="199"/>
      <c r="C125" s="200"/>
      <c r="D125" s="190" t="s">
        <v>137</v>
      </c>
      <c r="E125" s="201" t="s">
        <v>19</v>
      </c>
      <c r="F125" s="202" t="s">
        <v>457</v>
      </c>
      <c r="G125" s="200"/>
      <c r="H125" s="203">
        <v>2.4500000000000002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137</v>
      </c>
      <c r="AU125" s="209" t="s">
        <v>84</v>
      </c>
      <c r="AV125" s="14" t="s">
        <v>84</v>
      </c>
      <c r="AW125" s="14" t="s">
        <v>36</v>
      </c>
      <c r="AX125" s="14" t="s">
        <v>74</v>
      </c>
      <c r="AY125" s="209" t="s">
        <v>129</v>
      </c>
    </row>
    <row r="126" spans="1:65" s="15" customFormat="1" ht="11.25">
      <c r="B126" s="210"/>
      <c r="C126" s="211"/>
      <c r="D126" s="190" t="s">
        <v>137</v>
      </c>
      <c r="E126" s="212" t="s">
        <v>19</v>
      </c>
      <c r="F126" s="213" t="s">
        <v>140</v>
      </c>
      <c r="G126" s="211"/>
      <c r="H126" s="214">
        <v>2.4500000000000002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137</v>
      </c>
      <c r="AU126" s="220" t="s">
        <v>84</v>
      </c>
      <c r="AV126" s="15" t="s">
        <v>135</v>
      </c>
      <c r="AW126" s="15" t="s">
        <v>36</v>
      </c>
      <c r="AX126" s="15" t="s">
        <v>82</v>
      </c>
      <c r="AY126" s="220" t="s">
        <v>129</v>
      </c>
    </row>
    <row r="127" spans="1:65" s="14" customFormat="1" ht="11.25">
      <c r="B127" s="199"/>
      <c r="C127" s="200"/>
      <c r="D127" s="190" t="s">
        <v>137</v>
      </c>
      <c r="E127" s="200"/>
      <c r="F127" s="202" t="s">
        <v>458</v>
      </c>
      <c r="G127" s="200"/>
      <c r="H127" s="203">
        <v>2.6949999999999998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137</v>
      </c>
      <c r="AU127" s="209" t="s">
        <v>84</v>
      </c>
      <c r="AV127" s="14" t="s">
        <v>84</v>
      </c>
      <c r="AW127" s="14" t="s">
        <v>4</v>
      </c>
      <c r="AX127" s="14" t="s">
        <v>82</v>
      </c>
      <c r="AY127" s="209" t="s">
        <v>129</v>
      </c>
    </row>
    <row r="128" spans="1:65" s="2" customFormat="1" ht="33" customHeight="1">
      <c r="A128" s="36"/>
      <c r="B128" s="37"/>
      <c r="C128" s="175" t="s">
        <v>178</v>
      </c>
      <c r="D128" s="175" t="s">
        <v>131</v>
      </c>
      <c r="E128" s="176" t="s">
        <v>179</v>
      </c>
      <c r="F128" s="177" t="s">
        <v>180</v>
      </c>
      <c r="G128" s="178" t="s">
        <v>172</v>
      </c>
      <c r="H128" s="179">
        <v>2.6949999999999998</v>
      </c>
      <c r="I128" s="180"/>
      <c r="J128" s="181">
        <f>ROUND(I128*H128,2)</f>
        <v>0</v>
      </c>
      <c r="K128" s="177" t="s">
        <v>144</v>
      </c>
      <c r="L128" s="41"/>
      <c r="M128" s="182" t="s">
        <v>19</v>
      </c>
      <c r="N128" s="183" t="s">
        <v>45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135</v>
      </c>
      <c r="AT128" s="186" t="s">
        <v>131</v>
      </c>
      <c r="AU128" s="186" t="s">
        <v>84</v>
      </c>
      <c r="AY128" s="19" t="s">
        <v>129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82</v>
      </c>
      <c r="BK128" s="187">
        <f>ROUND(I128*H128,2)</f>
        <v>0</v>
      </c>
      <c r="BL128" s="19" t="s">
        <v>135</v>
      </c>
      <c r="BM128" s="186" t="s">
        <v>580</v>
      </c>
    </row>
    <row r="129" spans="1:65" s="2" customFormat="1" ht="11.25">
      <c r="A129" s="36"/>
      <c r="B129" s="37"/>
      <c r="C129" s="38"/>
      <c r="D129" s="221" t="s">
        <v>146</v>
      </c>
      <c r="E129" s="38"/>
      <c r="F129" s="222" t="s">
        <v>182</v>
      </c>
      <c r="G129" s="38"/>
      <c r="H129" s="38"/>
      <c r="I129" s="223"/>
      <c r="J129" s="38"/>
      <c r="K129" s="38"/>
      <c r="L129" s="41"/>
      <c r="M129" s="224"/>
      <c r="N129" s="225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146</v>
      </c>
      <c r="AU129" s="19" t="s">
        <v>84</v>
      </c>
    </row>
    <row r="130" spans="1:65" s="13" customFormat="1" ht="11.25">
      <c r="B130" s="188"/>
      <c r="C130" s="189"/>
      <c r="D130" s="190" t="s">
        <v>137</v>
      </c>
      <c r="E130" s="191" t="s">
        <v>19</v>
      </c>
      <c r="F130" s="192" t="s">
        <v>183</v>
      </c>
      <c r="G130" s="189"/>
      <c r="H130" s="191" t="s">
        <v>19</v>
      </c>
      <c r="I130" s="193"/>
      <c r="J130" s="189"/>
      <c r="K130" s="189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137</v>
      </c>
      <c r="AU130" s="198" t="s">
        <v>84</v>
      </c>
      <c r="AV130" s="13" t="s">
        <v>82</v>
      </c>
      <c r="AW130" s="13" t="s">
        <v>36</v>
      </c>
      <c r="AX130" s="13" t="s">
        <v>74</v>
      </c>
      <c r="AY130" s="198" t="s">
        <v>129</v>
      </c>
    </row>
    <row r="131" spans="1:65" s="14" customFormat="1" ht="11.25">
      <c r="B131" s="199"/>
      <c r="C131" s="200"/>
      <c r="D131" s="190" t="s">
        <v>137</v>
      </c>
      <c r="E131" s="201" t="s">
        <v>19</v>
      </c>
      <c r="F131" s="202" t="s">
        <v>460</v>
      </c>
      <c r="G131" s="200"/>
      <c r="H131" s="203">
        <v>2.6949999999999998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137</v>
      </c>
      <c r="AU131" s="209" t="s">
        <v>84</v>
      </c>
      <c r="AV131" s="14" t="s">
        <v>84</v>
      </c>
      <c r="AW131" s="14" t="s">
        <v>36</v>
      </c>
      <c r="AX131" s="14" t="s">
        <v>74</v>
      </c>
      <c r="AY131" s="209" t="s">
        <v>129</v>
      </c>
    </row>
    <row r="132" spans="1:65" s="15" customFormat="1" ht="11.25">
      <c r="B132" s="210"/>
      <c r="C132" s="211"/>
      <c r="D132" s="190" t="s">
        <v>137</v>
      </c>
      <c r="E132" s="212" t="s">
        <v>19</v>
      </c>
      <c r="F132" s="213" t="s">
        <v>140</v>
      </c>
      <c r="G132" s="211"/>
      <c r="H132" s="214">
        <v>2.6949999999999998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137</v>
      </c>
      <c r="AU132" s="220" t="s">
        <v>84</v>
      </c>
      <c r="AV132" s="15" t="s">
        <v>135</v>
      </c>
      <c r="AW132" s="15" t="s">
        <v>36</v>
      </c>
      <c r="AX132" s="15" t="s">
        <v>82</v>
      </c>
      <c r="AY132" s="220" t="s">
        <v>129</v>
      </c>
    </row>
    <row r="133" spans="1:65" s="2" customFormat="1" ht="37.9" customHeight="1">
      <c r="A133" s="36"/>
      <c r="B133" s="37"/>
      <c r="C133" s="175" t="s">
        <v>185</v>
      </c>
      <c r="D133" s="175" t="s">
        <v>131</v>
      </c>
      <c r="E133" s="176" t="s">
        <v>186</v>
      </c>
      <c r="F133" s="177" t="s">
        <v>187</v>
      </c>
      <c r="G133" s="178" t="s">
        <v>172</v>
      </c>
      <c r="H133" s="179">
        <v>2.6949999999999998</v>
      </c>
      <c r="I133" s="180"/>
      <c r="J133" s="181">
        <f>ROUND(I133*H133,2)</f>
        <v>0</v>
      </c>
      <c r="K133" s="177" t="s">
        <v>144</v>
      </c>
      <c r="L133" s="41"/>
      <c r="M133" s="182" t="s">
        <v>19</v>
      </c>
      <c r="N133" s="183" t="s">
        <v>45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135</v>
      </c>
      <c r="AT133" s="186" t="s">
        <v>131</v>
      </c>
      <c r="AU133" s="186" t="s">
        <v>84</v>
      </c>
      <c r="AY133" s="19" t="s">
        <v>129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135</v>
      </c>
      <c r="BM133" s="186" t="s">
        <v>581</v>
      </c>
    </row>
    <row r="134" spans="1:65" s="2" customFormat="1" ht="11.25">
      <c r="A134" s="36"/>
      <c r="B134" s="37"/>
      <c r="C134" s="38"/>
      <c r="D134" s="221" t="s">
        <v>146</v>
      </c>
      <c r="E134" s="38"/>
      <c r="F134" s="222" t="s">
        <v>189</v>
      </c>
      <c r="G134" s="38"/>
      <c r="H134" s="38"/>
      <c r="I134" s="223"/>
      <c r="J134" s="38"/>
      <c r="K134" s="38"/>
      <c r="L134" s="41"/>
      <c r="M134" s="224"/>
      <c r="N134" s="225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146</v>
      </c>
      <c r="AU134" s="19" t="s">
        <v>84</v>
      </c>
    </row>
    <row r="135" spans="1:65" s="13" customFormat="1" ht="11.25">
      <c r="B135" s="188"/>
      <c r="C135" s="189"/>
      <c r="D135" s="190" t="s">
        <v>137</v>
      </c>
      <c r="E135" s="191" t="s">
        <v>19</v>
      </c>
      <c r="F135" s="192" t="s">
        <v>183</v>
      </c>
      <c r="G135" s="189"/>
      <c r="H135" s="191" t="s">
        <v>19</v>
      </c>
      <c r="I135" s="193"/>
      <c r="J135" s="189"/>
      <c r="K135" s="189"/>
      <c r="L135" s="194"/>
      <c r="M135" s="195"/>
      <c r="N135" s="196"/>
      <c r="O135" s="196"/>
      <c r="P135" s="196"/>
      <c r="Q135" s="196"/>
      <c r="R135" s="196"/>
      <c r="S135" s="196"/>
      <c r="T135" s="197"/>
      <c r="AT135" s="198" t="s">
        <v>137</v>
      </c>
      <c r="AU135" s="198" t="s">
        <v>84</v>
      </c>
      <c r="AV135" s="13" t="s">
        <v>82</v>
      </c>
      <c r="AW135" s="13" t="s">
        <v>36</v>
      </c>
      <c r="AX135" s="13" t="s">
        <v>74</v>
      </c>
      <c r="AY135" s="198" t="s">
        <v>129</v>
      </c>
    </row>
    <row r="136" spans="1:65" s="14" customFormat="1" ht="11.25">
      <c r="B136" s="199"/>
      <c r="C136" s="200"/>
      <c r="D136" s="190" t="s">
        <v>137</v>
      </c>
      <c r="E136" s="201" t="s">
        <v>19</v>
      </c>
      <c r="F136" s="202" t="s">
        <v>460</v>
      </c>
      <c r="G136" s="200"/>
      <c r="H136" s="203">
        <v>2.6949999999999998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137</v>
      </c>
      <c r="AU136" s="209" t="s">
        <v>84</v>
      </c>
      <c r="AV136" s="14" t="s">
        <v>84</v>
      </c>
      <c r="AW136" s="14" t="s">
        <v>36</v>
      </c>
      <c r="AX136" s="14" t="s">
        <v>74</v>
      </c>
      <c r="AY136" s="209" t="s">
        <v>129</v>
      </c>
    </row>
    <row r="137" spans="1:65" s="15" customFormat="1" ht="11.25">
      <c r="B137" s="210"/>
      <c r="C137" s="211"/>
      <c r="D137" s="190" t="s">
        <v>137</v>
      </c>
      <c r="E137" s="212" t="s">
        <v>19</v>
      </c>
      <c r="F137" s="213" t="s">
        <v>140</v>
      </c>
      <c r="G137" s="211"/>
      <c r="H137" s="214">
        <v>2.6949999999999998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137</v>
      </c>
      <c r="AU137" s="220" t="s">
        <v>84</v>
      </c>
      <c r="AV137" s="15" t="s">
        <v>135</v>
      </c>
      <c r="AW137" s="15" t="s">
        <v>36</v>
      </c>
      <c r="AX137" s="15" t="s">
        <v>82</v>
      </c>
      <c r="AY137" s="220" t="s">
        <v>129</v>
      </c>
    </row>
    <row r="138" spans="1:65" s="2" customFormat="1" ht="24.2" customHeight="1">
      <c r="A138" s="36"/>
      <c r="B138" s="37"/>
      <c r="C138" s="175" t="s">
        <v>190</v>
      </c>
      <c r="D138" s="175" t="s">
        <v>131</v>
      </c>
      <c r="E138" s="176" t="s">
        <v>191</v>
      </c>
      <c r="F138" s="177" t="s">
        <v>192</v>
      </c>
      <c r="G138" s="178" t="s">
        <v>172</v>
      </c>
      <c r="H138" s="179">
        <v>2.6949999999999998</v>
      </c>
      <c r="I138" s="180"/>
      <c r="J138" s="181">
        <f>ROUND(I138*H138,2)</f>
        <v>0</v>
      </c>
      <c r="K138" s="177" t="s">
        <v>144</v>
      </c>
      <c r="L138" s="41"/>
      <c r="M138" s="182" t="s">
        <v>19</v>
      </c>
      <c r="N138" s="183" t="s">
        <v>45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135</v>
      </c>
      <c r="AT138" s="186" t="s">
        <v>131</v>
      </c>
      <c r="AU138" s="186" t="s">
        <v>84</v>
      </c>
      <c r="AY138" s="19" t="s">
        <v>129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135</v>
      </c>
      <c r="BM138" s="186" t="s">
        <v>582</v>
      </c>
    </row>
    <row r="139" spans="1:65" s="2" customFormat="1" ht="11.25">
      <c r="A139" s="36"/>
      <c r="B139" s="37"/>
      <c r="C139" s="38"/>
      <c r="D139" s="221" t="s">
        <v>146</v>
      </c>
      <c r="E139" s="38"/>
      <c r="F139" s="222" t="s">
        <v>194</v>
      </c>
      <c r="G139" s="38"/>
      <c r="H139" s="38"/>
      <c r="I139" s="223"/>
      <c r="J139" s="38"/>
      <c r="K139" s="38"/>
      <c r="L139" s="41"/>
      <c r="M139" s="224"/>
      <c r="N139" s="225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146</v>
      </c>
      <c r="AU139" s="19" t="s">
        <v>84</v>
      </c>
    </row>
    <row r="140" spans="1:65" s="13" customFormat="1" ht="11.25">
      <c r="B140" s="188"/>
      <c r="C140" s="189"/>
      <c r="D140" s="190" t="s">
        <v>137</v>
      </c>
      <c r="E140" s="191" t="s">
        <v>19</v>
      </c>
      <c r="F140" s="192" t="s">
        <v>183</v>
      </c>
      <c r="G140" s="189"/>
      <c r="H140" s="191" t="s">
        <v>19</v>
      </c>
      <c r="I140" s="193"/>
      <c r="J140" s="189"/>
      <c r="K140" s="189"/>
      <c r="L140" s="194"/>
      <c r="M140" s="195"/>
      <c r="N140" s="196"/>
      <c r="O140" s="196"/>
      <c r="P140" s="196"/>
      <c r="Q140" s="196"/>
      <c r="R140" s="196"/>
      <c r="S140" s="196"/>
      <c r="T140" s="197"/>
      <c r="AT140" s="198" t="s">
        <v>137</v>
      </c>
      <c r="AU140" s="198" t="s">
        <v>84</v>
      </c>
      <c r="AV140" s="13" t="s">
        <v>82</v>
      </c>
      <c r="AW140" s="13" t="s">
        <v>36</v>
      </c>
      <c r="AX140" s="13" t="s">
        <v>74</v>
      </c>
      <c r="AY140" s="198" t="s">
        <v>129</v>
      </c>
    </row>
    <row r="141" spans="1:65" s="14" customFormat="1" ht="11.25">
      <c r="B141" s="199"/>
      <c r="C141" s="200"/>
      <c r="D141" s="190" t="s">
        <v>137</v>
      </c>
      <c r="E141" s="201" t="s">
        <v>19</v>
      </c>
      <c r="F141" s="202" t="s">
        <v>460</v>
      </c>
      <c r="G141" s="200"/>
      <c r="H141" s="203">
        <v>2.6949999999999998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137</v>
      </c>
      <c r="AU141" s="209" t="s">
        <v>84</v>
      </c>
      <c r="AV141" s="14" t="s">
        <v>84</v>
      </c>
      <c r="AW141" s="14" t="s">
        <v>36</v>
      </c>
      <c r="AX141" s="14" t="s">
        <v>74</v>
      </c>
      <c r="AY141" s="209" t="s">
        <v>129</v>
      </c>
    </row>
    <row r="142" spans="1:65" s="15" customFormat="1" ht="11.25">
      <c r="B142" s="210"/>
      <c r="C142" s="211"/>
      <c r="D142" s="190" t="s">
        <v>137</v>
      </c>
      <c r="E142" s="212" t="s">
        <v>19</v>
      </c>
      <c r="F142" s="213" t="s">
        <v>140</v>
      </c>
      <c r="G142" s="211"/>
      <c r="H142" s="214">
        <v>2.6949999999999998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137</v>
      </c>
      <c r="AU142" s="220" t="s">
        <v>84</v>
      </c>
      <c r="AV142" s="15" t="s">
        <v>135</v>
      </c>
      <c r="AW142" s="15" t="s">
        <v>36</v>
      </c>
      <c r="AX142" s="15" t="s">
        <v>82</v>
      </c>
      <c r="AY142" s="220" t="s">
        <v>129</v>
      </c>
    </row>
    <row r="143" spans="1:65" s="2" customFormat="1" ht="24.2" customHeight="1">
      <c r="A143" s="36"/>
      <c r="B143" s="37"/>
      <c r="C143" s="175" t="s">
        <v>195</v>
      </c>
      <c r="D143" s="175" t="s">
        <v>131</v>
      </c>
      <c r="E143" s="176" t="s">
        <v>196</v>
      </c>
      <c r="F143" s="177" t="s">
        <v>197</v>
      </c>
      <c r="G143" s="178" t="s">
        <v>198</v>
      </c>
      <c r="H143" s="179">
        <v>4.5819999999999999</v>
      </c>
      <c r="I143" s="180"/>
      <c r="J143" s="181">
        <f>ROUND(I143*H143,2)</f>
        <v>0</v>
      </c>
      <c r="K143" s="177" t="s">
        <v>144</v>
      </c>
      <c r="L143" s="41"/>
      <c r="M143" s="182" t="s">
        <v>19</v>
      </c>
      <c r="N143" s="183" t="s">
        <v>45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135</v>
      </c>
      <c r="AT143" s="186" t="s">
        <v>131</v>
      </c>
      <c r="AU143" s="186" t="s">
        <v>84</v>
      </c>
      <c r="AY143" s="19" t="s">
        <v>129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82</v>
      </c>
      <c r="BK143" s="187">
        <f>ROUND(I143*H143,2)</f>
        <v>0</v>
      </c>
      <c r="BL143" s="19" t="s">
        <v>135</v>
      </c>
      <c r="BM143" s="186" t="s">
        <v>583</v>
      </c>
    </row>
    <row r="144" spans="1:65" s="2" customFormat="1" ht="11.25">
      <c r="A144" s="36"/>
      <c r="B144" s="37"/>
      <c r="C144" s="38"/>
      <c r="D144" s="221" t="s">
        <v>146</v>
      </c>
      <c r="E144" s="38"/>
      <c r="F144" s="222" t="s">
        <v>200</v>
      </c>
      <c r="G144" s="38"/>
      <c r="H144" s="38"/>
      <c r="I144" s="223"/>
      <c r="J144" s="38"/>
      <c r="K144" s="38"/>
      <c r="L144" s="41"/>
      <c r="M144" s="224"/>
      <c r="N144" s="225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146</v>
      </c>
      <c r="AU144" s="19" t="s">
        <v>84</v>
      </c>
    </row>
    <row r="145" spans="1:65" s="13" customFormat="1" ht="11.25">
      <c r="B145" s="188"/>
      <c r="C145" s="189"/>
      <c r="D145" s="190" t="s">
        <v>137</v>
      </c>
      <c r="E145" s="191" t="s">
        <v>19</v>
      </c>
      <c r="F145" s="192" t="s">
        <v>183</v>
      </c>
      <c r="G145" s="189"/>
      <c r="H145" s="191" t="s">
        <v>19</v>
      </c>
      <c r="I145" s="193"/>
      <c r="J145" s="189"/>
      <c r="K145" s="189"/>
      <c r="L145" s="194"/>
      <c r="M145" s="195"/>
      <c r="N145" s="196"/>
      <c r="O145" s="196"/>
      <c r="P145" s="196"/>
      <c r="Q145" s="196"/>
      <c r="R145" s="196"/>
      <c r="S145" s="196"/>
      <c r="T145" s="197"/>
      <c r="AT145" s="198" t="s">
        <v>137</v>
      </c>
      <c r="AU145" s="198" t="s">
        <v>84</v>
      </c>
      <c r="AV145" s="13" t="s">
        <v>82</v>
      </c>
      <c r="AW145" s="13" t="s">
        <v>36</v>
      </c>
      <c r="AX145" s="13" t="s">
        <v>74</v>
      </c>
      <c r="AY145" s="198" t="s">
        <v>129</v>
      </c>
    </row>
    <row r="146" spans="1:65" s="14" customFormat="1" ht="11.25">
      <c r="B146" s="199"/>
      <c r="C146" s="200"/>
      <c r="D146" s="190" t="s">
        <v>137</v>
      </c>
      <c r="E146" s="201" t="s">
        <v>19</v>
      </c>
      <c r="F146" s="202" t="s">
        <v>460</v>
      </c>
      <c r="G146" s="200"/>
      <c r="H146" s="203">
        <v>2.6949999999999998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137</v>
      </c>
      <c r="AU146" s="209" t="s">
        <v>84</v>
      </c>
      <c r="AV146" s="14" t="s">
        <v>84</v>
      </c>
      <c r="AW146" s="14" t="s">
        <v>36</v>
      </c>
      <c r="AX146" s="14" t="s">
        <v>74</v>
      </c>
      <c r="AY146" s="209" t="s">
        <v>129</v>
      </c>
    </row>
    <row r="147" spans="1:65" s="15" customFormat="1" ht="11.25">
      <c r="B147" s="210"/>
      <c r="C147" s="211"/>
      <c r="D147" s="190" t="s">
        <v>137</v>
      </c>
      <c r="E147" s="212" t="s">
        <v>19</v>
      </c>
      <c r="F147" s="213" t="s">
        <v>140</v>
      </c>
      <c r="G147" s="211"/>
      <c r="H147" s="214">
        <v>2.6949999999999998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137</v>
      </c>
      <c r="AU147" s="220" t="s">
        <v>84</v>
      </c>
      <c r="AV147" s="15" t="s">
        <v>135</v>
      </c>
      <c r="AW147" s="15" t="s">
        <v>36</v>
      </c>
      <c r="AX147" s="15" t="s">
        <v>82</v>
      </c>
      <c r="AY147" s="220" t="s">
        <v>129</v>
      </c>
    </row>
    <row r="148" spans="1:65" s="14" customFormat="1" ht="11.25">
      <c r="B148" s="199"/>
      <c r="C148" s="200"/>
      <c r="D148" s="190" t="s">
        <v>137</v>
      </c>
      <c r="E148" s="200"/>
      <c r="F148" s="202" t="s">
        <v>464</v>
      </c>
      <c r="G148" s="200"/>
      <c r="H148" s="203">
        <v>4.5819999999999999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137</v>
      </c>
      <c r="AU148" s="209" t="s">
        <v>84</v>
      </c>
      <c r="AV148" s="14" t="s">
        <v>84</v>
      </c>
      <c r="AW148" s="14" t="s">
        <v>4</v>
      </c>
      <c r="AX148" s="14" t="s">
        <v>82</v>
      </c>
      <c r="AY148" s="209" t="s">
        <v>129</v>
      </c>
    </row>
    <row r="149" spans="1:65" s="2" customFormat="1" ht="24.2" customHeight="1">
      <c r="A149" s="36"/>
      <c r="B149" s="37"/>
      <c r="C149" s="175" t="s">
        <v>202</v>
      </c>
      <c r="D149" s="175" t="s">
        <v>131</v>
      </c>
      <c r="E149" s="176" t="s">
        <v>203</v>
      </c>
      <c r="F149" s="177" t="s">
        <v>204</v>
      </c>
      <c r="G149" s="178" t="s">
        <v>172</v>
      </c>
      <c r="H149" s="179">
        <v>2.6949999999999998</v>
      </c>
      <c r="I149" s="180"/>
      <c r="J149" s="181">
        <f>ROUND(I149*H149,2)</f>
        <v>0</v>
      </c>
      <c r="K149" s="177" t="s">
        <v>144</v>
      </c>
      <c r="L149" s="41"/>
      <c r="M149" s="182" t="s">
        <v>19</v>
      </c>
      <c r="N149" s="183" t="s">
        <v>45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135</v>
      </c>
      <c r="AT149" s="186" t="s">
        <v>131</v>
      </c>
      <c r="AU149" s="186" t="s">
        <v>84</v>
      </c>
      <c r="AY149" s="19" t="s">
        <v>129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135</v>
      </c>
      <c r="BM149" s="186" t="s">
        <v>584</v>
      </c>
    </row>
    <row r="150" spans="1:65" s="2" customFormat="1" ht="11.25">
      <c r="A150" s="36"/>
      <c r="B150" s="37"/>
      <c r="C150" s="38"/>
      <c r="D150" s="221" t="s">
        <v>146</v>
      </c>
      <c r="E150" s="38"/>
      <c r="F150" s="222" t="s">
        <v>206</v>
      </c>
      <c r="G150" s="38"/>
      <c r="H150" s="38"/>
      <c r="I150" s="223"/>
      <c r="J150" s="38"/>
      <c r="K150" s="38"/>
      <c r="L150" s="41"/>
      <c r="M150" s="224"/>
      <c r="N150" s="225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146</v>
      </c>
      <c r="AU150" s="19" t="s">
        <v>84</v>
      </c>
    </row>
    <row r="151" spans="1:65" s="13" customFormat="1" ht="11.25">
      <c r="B151" s="188"/>
      <c r="C151" s="189"/>
      <c r="D151" s="190" t="s">
        <v>137</v>
      </c>
      <c r="E151" s="191" t="s">
        <v>19</v>
      </c>
      <c r="F151" s="192" t="s">
        <v>183</v>
      </c>
      <c r="G151" s="189"/>
      <c r="H151" s="191" t="s">
        <v>19</v>
      </c>
      <c r="I151" s="193"/>
      <c r="J151" s="189"/>
      <c r="K151" s="189"/>
      <c r="L151" s="194"/>
      <c r="M151" s="195"/>
      <c r="N151" s="196"/>
      <c r="O151" s="196"/>
      <c r="P151" s="196"/>
      <c r="Q151" s="196"/>
      <c r="R151" s="196"/>
      <c r="S151" s="196"/>
      <c r="T151" s="197"/>
      <c r="AT151" s="198" t="s">
        <v>137</v>
      </c>
      <c r="AU151" s="198" t="s">
        <v>84</v>
      </c>
      <c r="AV151" s="13" t="s">
        <v>82</v>
      </c>
      <c r="AW151" s="13" t="s">
        <v>36</v>
      </c>
      <c r="AX151" s="13" t="s">
        <v>74</v>
      </c>
      <c r="AY151" s="198" t="s">
        <v>129</v>
      </c>
    </row>
    <row r="152" spans="1:65" s="14" customFormat="1" ht="11.25">
      <c r="B152" s="199"/>
      <c r="C152" s="200"/>
      <c r="D152" s="190" t="s">
        <v>137</v>
      </c>
      <c r="E152" s="201" t="s">
        <v>19</v>
      </c>
      <c r="F152" s="202" t="s">
        <v>460</v>
      </c>
      <c r="G152" s="200"/>
      <c r="H152" s="203">
        <v>2.6949999999999998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137</v>
      </c>
      <c r="AU152" s="209" t="s">
        <v>84</v>
      </c>
      <c r="AV152" s="14" t="s">
        <v>84</v>
      </c>
      <c r="AW152" s="14" t="s">
        <v>36</v>
      </c>
      <c r="AX152" s="14" t="s">
        <v>74</v>
      </c>
      <c r="AY152" s="209" t="s">
        <v>129</v>
      </c>
    </row>
    <row r="153" spans="1:65" s="15" customFormat="1" ht="11.25">
      <c r="B153" s="210"/>
      <c r="C153" s="211"/>
      <c r="D153" s="190" t="s">
        <v>137</v>
      </c>
      <c r="E153" s="212" t="s">
        <v>19</v>
      </c>
      <c r="F153" s="213" t="s">
        <v>140</v>
      </c>
      <c r="G153" s="211"/>
      <c r="H153" s="214">
        <v>2.6949999999999998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137</v>
      </c>
      <c r="AU153" s="220" t="s">
        <v>84</v>
      </c>
      <c r="AV153" s="15" t="s">
        <v>135</v>
      </c>
      <c r="AW153" s="15" t="s">
        <v>36</v>
      </c>
      <c r="AX153" s="15" t="s">
        <v>82</v>
      </c>
      <c r="AY153" s="220" t="s">
        <v>129</v>
      </c>
    </row>
    <row r="154" spans="1:65" s="2" customFormat="1" ht="24.2" customHeight="1">
      <c r="A154" s="36"/>
      <c r="B154" s="37"/>
      <c r="C154" s="175" t="s">
        <v>8</v>
      </c>
      <c r="D154" s="175" t="s">
        <v>131</v>
      </c>
      <c r="E154" s="176" t="s">
        <v>207</v>
      </c>
      <c r="F154" s="177" t="s">
        <v>208</v>
      </c>
      <c r="G154" s="178" t="s">
        <v>172</v>
      </c>
      <c r="H154" s="179">
        <v>5.2560000000000002</v>
      </c>
      <c r="I154" s="180"/>
      <c r="J154" s="181">
        <f>ROUND(I154*H154,2)</f>
        <v>0</v>
      </c>
      <c r="K154" s="177" t="s">
        <v>144</v>
      </c>
      <c r="L154" s="41"/>
      <c r="M154" s="182" t="s">
        <v>19</v>
      </c>
      <c r="N154" s="183" t="s">
        <v>45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135</v>
      </c>
      <c r="AT154" s="186" t="s">
        <v>131</v>
      </c>
      <c r="AU154" s="186" t="s">
        <v>84</v>
      </c>
      <c r="AY154" s="19" t="s">
        <v>129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82</v>
      </c>
      <c r="BK154" s="187">
        <f>ROUND(I154*H154,2)</f>
        <v>0</v>
      </c>
      <c r="BL154" s="19" t="s">
        <v>135</v>
      </c>
      <c r="BM154" s="186" t="s">
        <v>585</v>
      </c>
    </row>
    <row r="155" spans="1:65" s="2" customFormat="1" ht="11.25">
      <c r="A155" s="36"/>
      <c r="B155" s="37"/>
      <c r="C155" s="38"/>
      <c r="D155" s="221" t="s">
        <v>146</v>
      </c>
      <c r="E155" s="38"/>
      <c r="F155" s="222" t="s">
        <v>210</v>
      </c>
      <c r="G155" s="38"/>
      <c r="H155" s="38"/>
      <c r="I155" s="223"/>
      <c r="J155" s="38"/>
      <c r="K155" s="38"/>
      <c r="L155" s="41"/>
      <c r="M155" s="224"/>
      <c r="N155" s="225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146</v>
      </c>
      <c r="AU155" s="19" t="s">
        <v>84</v>
      </c>
    </row>
    <row r="156" spans="1:65" s="13" customFormat="1" ht="11.25">
      <c r="B156" s="188"/>
      <c r="C156" s="189"/>
      <c r="D156" s="190" t="s">
        <v>137</v>
      </c>
      <c r="E156" s="191" t="s">
        <v>19</v>
      </c>
      <c r="F156" s="192" t="s">
        <v>166</v>
      </c>
      <c r="G156" s="189"/>
      <c r="H156" s="191" t="s">
        <v>19</v>
      </c>
      <c r="I156" s="193"/>
      <c r="J156" s="189"/>
      <c r="K156" s="189"/>
      <c r="L156" s="194"/>
      <c r="M156" s="195"/>
      <c r="N156" s="196"/>
      <c r="O156" s="196"/>
      <c r="P156" s="196"/>
      <c r="Q156" s="196"/>
      <c r="R156" s="196"/>
      <c r="S156" s="196"/>
      <c r="T156" s="197"/>
      <c r="AT156" s="198" t="s">
        <v>137</v>
      </c>
      <c r="AU156" s="198" t="s">
        <v>84</v>
      </c>
      <c r="AV156" s="13" t="s">
        <v>82</v>
      </c>
      <c r="AW156" s="13" t="s">
        <v>36</v>
      </c>
      <c r="AX156" s="13" t="s">
        <v>74</v>
      </c>
      <c r="AY156" s="198" t="s">
        <v>129</v>
      </c>
    </row>
    <row r="157" spans="1:65" s="13" customFormat="1" ht="11.25">
      <c r="B157" s="188"/>
      <c r="C157" s="189"/>
      <c r="D157" s="190" t="s">
        <v>137</v>
      </c>
      <c r="E157" s="191" t="s">
        <v>19</v>
      </c>
      <c r="F157" s="192" t="s">
        <v>211</v>
      </c>
      <c r="G157" s="189"/>
      <c r="H157" s="191" t="s">
        <v>19</v>
      </c>
      <c r="I157" s="193"/>
      <c r="J157" s="189"/>
      <c r="K157" s="189"/>
      <c r="L157" s="194"/>
      <c r="M157" s="195"/>
      <c r="N157" s="196"/>
      <c r="O157" s="196"/>
      <c r="P157" s="196"/>
      <c r="Q157" s="196"/>
      <c r="R157" s="196"/>
      <c r="S157" s="196"/>
      <c r="T157" s="197"/>
      <c r="AT157" s="198" t="s">
        <v>137</v>
      </c>
      <c r="AU157" s="198" t="s">
        <v>84</v>
      </c>
      <c r="AV157" s="13" t="s">
        <v>82</v>
      </c>
      <c r="AW157" s="13" t="s">
        <v>36</v>
      </c>
      <c r="AX157" s="13" t="s">
        <v>74</v>
      </c>
      <c r="AY157" s="198" t="s">
        <v>129</v>
      </c>
    </row>
    <row r="158" spans="1:65" s="14" customFormat="1" ht="11.25">
      <c r="B158" s="199"/>
      <c r="C158" s="200"/>
      <c r="D158" s="190" t="s">
        <v>137</v>
      </c>
      <c r="E158" s="201" t="s">
        <v>19</v>
      </c>
      <c r="F158" s="202" t="s">
        <v>586</v>
      </c>
      <c r="G158" s="200"/>
      <c r="H158" s="203">
        <v>3.7320000000000002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137</v>
      </c>
      <c r="AU158" s="209" t="s">
        <v>84</v>
      </c>
      <c r="AV158" s="14" t="s">
        <v>84</v>
      </c>
      <c r="AW158" s="14" t="s">
        <v>36</v>
      </c>
      <c r="AX158" s="14" t="s">
        <v>74</v>
      </c>
      <c r="AY158" s="209" t="s">
        <v>129</v>
      </c>
    </row>
    <row r="159" spans="1:65" s="13" customFormat="1" ht="11.25">
      <c r="B159" s="188"/>
      <c r="C159" s="189"/>
      <c r="D159" s="190" t="s">
        <v>137</v>
      </c>
      <c r="E159" s="191" t="s">
        <v>19</v>
      </c>
      <c r="F159" s="192" t="s">
        <v>213</v>
      </c>
      <c r="G159" s="189"/>
      <c r="H159" s="191" t="s">
        <v>19</v>
      </c>
      <c r="I159" s="193"/>
      <c r="J159" s="189"/>
      <c r="K159" s="189"/>
      <c r="L159" s="194"/>
      <c r="M159" s="195"/>
      <c r="N159" s="196"/>
      <c r="O159" s="196"/>
      <c r="P159" s="196"/>
      <c r="Q159" s="196"/>
      <c r="R159" s="196"/>
      <c r="S159" s="196"/>
      <c r="T159" s="197"/>
      <c r="AT159" s="198" t="s">
        <v>137</v>
      </c>
      <c r="AU159" s="198" t="s">
        <v>84</v>
      </c>
      <c r="AV159" s="13" t="s">
        <v>82</v>
      </c>
      <c r="AW159" s="13" t="s">
        <v>36</v>
      </c>
      <c r="AX159" s="13" t="s">
        <v>74</v>
      </c>
      <c r="AY159" s="198" t="s">
        <v>129</v>
      </c>
    </row>
    <row r="160" spans="1:65" s="14" customFormat="1" ht="11.25">
      <c r="B160" s="199"/>
      <c r="C160" s="200"/>
      <c r="D160" s="190" t="s">
        <v>137</v>
      </c>
      <c r="E160" s="201" t="s">
        <v>19</v>
      </c>
      <c r="F160" s="202" t="s">
        <v>587</v>
      </c>
      <c r="G160" s="200"/>
      <c r="H160" s="203">
        <v>1.046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137</v>
      </c>
      <c r="AU160" s="209" t="s">
        <v>84</v>
      </c>
      <c r="AV160" s="14" t="s">
        <v>84</v>
      </c>
      <c r="AW160" s="14" t="s">
        <v>36</v>
      </c>
      <c r="AX160" s="14" t="s">
        <v>74</v>
      </c>
      <c r="AY160" s="209" t="s">
        <v>129</v>
      </c>
    </row>
    <row r="161" spans="1:65" s="15" customFormat="1" ht="11.25">
      <c r="B161" s="210"/>
      <c r="C161" s="211"/>
      <c r="D161" s="190" t="s">
        <v>137</v>
      </c>
      <c r="E161" s="212" t="s">
        <v>19</v>
      </c>
      <c r="F161" s="213" t="s">
        <v>140</v>
      </c>
      <c r="G161" s="211"/>
      <c r="H161" s="214">
        <v>4.7779999999999996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137</v>
      </c>
      <c r="AU161" s="220" t="s">
        <v>84</v>
      </c>
      <c r="AV161" s="15" t="s">
        <v>135</v>
      </c>
      <c r="AW161" s="15" t="s">
        <v>36</v>
      </c>
      <c r="AX161" s="15" t="s">
        <v>82</v>
      </c>
      <c r="AY161" s="220" t="s">
        <v>129</v>
      </c>
    </row>
    <row r="162" spans="1:65" s="14" customFormat="1" ht="11.25">
      <c r="B162" s="199"/>
      <c r="C162" s="200"/>
      <c r="D162" s="190" t="s">
        <v>137</v>
      </c>
      <c r="E162" s="200"/>
      <c r="F162" s="202" t="s">
        <v>588</v>
      </c>
      <c r="G162" s="200"/>
      <c r="H162" s="203">
        <v>5.2560000000000002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137</v>
      </c>
      <c r="AU162" s="209" t="s">
        <v>84</v>
      </c>
      <c r="AV162" s="14" t="s">
        <v>84</v>
      </c>
      <c r="AW162" s="14" t="s">
        <v>4</v>
      </c>
      <c r="AX162" s="14" t="s">
        <v>82</v>
      </c>
      <c r="AY162" s="209" t="s">
        <v>129</v>
      </c>
    </row>
    <row r="163" spans="1:65" s="12" customFormat="1" ht="22.9" customHeight="1">
      <c r="B163" s="159"/>
      <c r="C163" s="160"/>
      <c r="D163" s="161" t="s">
        <v>73</v>
      </c>
      <c r="E163" s="173" t="s">
        <v>84</v>
      </c>
      <c r="F163" s="173" t="s">
        <v>216</v>
      </c>
      <c r="G163" s="160"/>
      <c r="H163" s="160"/>
      <c r="I163" s="163"/>
      <c r="J163" s="174">
        <f>BK163</f>
        <v>0</v>
      </c>
      <c r="K163" s="160"/>
      <c r="L163" s="165"/>
      <c r="M163" s="166"/>
      <c r="N163" s="167"/>
      <c r="O163" s="167"/>
      <c r="P163" s="168">
        <f>SUM(P164:P181)</f>
        <v>0</v>
      </c>
      <c r="Q163" s="167"/>
      <c r="R163" s="168">
        <f>SUM(R164:R181)</f>
        <v>5.9515708599999995</v>
      </c>
      <c r="S163" s="167"/>
      <c r="T163" s="169">
        <f>SUM(T164:T181)</f>
        <v>0</v>
      </c>
      <c r="AR163" s="170" t="s">
        <v>82</v>
      </c>
      <c r="AT163" s="171" t="s">
        <v>73</v>
      </c>
      <c r="AU163" s="171" t="s">
        <v>82</v>
      </c>
      <c r="AY163" s="170" t="s">
        <v>129</v>
      </c>
      <c r="BK163" s="172">
        <f>SUM(BK164:BK181)</f>
        <v>0</v>
      </c>
    </row>
    <row r="164" spans="1:65" s="2" customFormat="1" ht="16.5" customHeight="1">
      <c r="A164" s="36"/>
      <c r="B164" s="37"/>
      <c r="C164" s="175" t="s">
        <v>217</v>
      </c>
      <c r="D164" s="175" t="s">
        <v>131</v>
      </c>
      <c r="E164" s="176" t="s">
        <v>218</v>
      </c>
      <c r="F164" s="177" t="s">
        <v>219</v>
      </c>
      <c r="G164" s="178" t="s">
        <v>172</v>
      </c>
      <c r="H164" s="179">
        <v>2.573</v>
      </c>
      <c r="I164" s="180"/>
      <c r="J164" s="181">
        <f>ROUND(I164*H164,2)</f>
        <v>0</v>
      </c>
      <c r="K164" s="177" t="s">
        <v>144</v>
      </c>
      <c r="L164" s="41"/>
      <c r="M164" s="182" t="s">
        <v>19</v>
      </c>
      <c r="N164" s="183" t="s">
        <v>45</v>
      </c>
      <c r="O164" s="66"/>
      <c r="P164" s="184">
        <f>O164*H164</f>
        <v>0</v>
      </c>
      <c r="Q164" s="184">
        <v>2.3010199999999998</v>
      </c>
      <c r="R164" s="184">
        <f>Q164*H164</f>
        <v>5.9205244599999993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135</v>
      </c>
      <c r="AT164" s="186" t="s">
        <v>131</v>
      </c>
      <c r="AU164" s="186" t="s">
        <v>84</v>
      </c>
      <c r="AY164" s="19" t="s">
        <v>129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82</v>
      </c>
      <c r="BK164" s="187">
        <f>ROUND(I164*H164,2)</f>
        <v>0</v>
      </c>
      <c r="BL164" s="19" t="s">
        <v>135</v>
      </c>
      <c r="BM164" s="186" t="s">
        <v>589</v>
      </c>
    </row>
    <row r="165" spans="1:65" s="2" customFormat="1" ht="11.25">
      <c r="A165" s="36"/>
      <c r="B165" s="37"/>
      <c r="C165" s="38"/>
      <c r="D165" s="221" t="s">
        <v>146</v>
      </c>
      <c r="E165" s="38"/>
      <c r="F165" s="222" t="s">
        <v>221</v>
      </c>
      <c r="G165" s="38"/>
      <c r="H165" s="38"/>
      <c r="I165" s="223"/>
      <c r="J165" s="38"/>
      <c r="K165" s="38"/>
      <c r="L165" s="41"/>
      <c r="M165" s="224"/>
      <c r="N165" s="225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146</v>
      </c>
      <c r="AU165" s="19" t="s">
        <v>84</v>
      </c>
    </row>
    <row r="166" spans="1:65" s="13" customFormat="1" ht="11.25">
      <c r="B166" s="188"/>
      <c r="C166" s="189"/>
      <c r="D166" s="190" t="s">
        <v>137</v>
      </c>
      <c r="E166" s="191" t="s">
        <v>19</v>
      </c>
      <c r="F166" s="192" t="s">
        <v>590</v>
      </c>
      <c r="G166" s="189"/>
      <c r="H166" s="191" t="s">
        <v>19</v>
      </c>
      <c r="I166" s="193"/>
      <c r="J166" s="189"/>
      <c r="K166" s="189"/>
      <c r="L166" s="194"/>
      <c r="M166" s="195"/>
      <c r="N166" s="196"/>
      <c r="O166" s="196"/>
      <c r="P166" s="196"/>
      <c r="Q166" s="196"/>
      <c r="R166" s="196"/>
      <c r="S166" s="196"/>
      <c r="T166" s="197"/>
      <c r="AT166" s="198" t="s">
        <v>137</v>
      </c>
      <c r="AU166" s="198" t="s">
        <v>84</v>
      </c>
      <c r="AV166" s="13" t="s">
        <v>82</v>
      </c>
      <c r="AW166" s="13" t="s">
        <v>36</v>
      </c>
      <c r="AX166" s="13" t="s">
        <v>74</v>
      </c>
      <c r="AY166" s="198" t="s">
        <v>129</v>
      </c>
    </row>
    <row r="167" spans="1:65" s="14" customFormat="1" ht="11.25">
      <c r="B167" s="199"/>
      <c r="C167" s="200"/>
      <c r="D167" s="190" t="s">
        <v>137</v>
      </c>
      <c r="E167" s="201" t="s">
        <v>19</v>
      </c>
      <c r="F167" s="202" t="s">
        <v>457</v>
      </c>
      <c r="G167" s="200"/>
      <c r="H167" s="203">
        <v>2.4500000000000002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137</v>
      </c>
      <c r="AU167" s="209" t="s">
        <v>84</v>
      </c>
      <c r="AV167" s="14" t="s">
        <v>84</v>
      </c>
      <c r="AW167" s="14" t="s">
        <v>36</v>
      </c>
      <c r="AX167" s="14" t="s">
        <v>74</v>
      </c>
      <c r="AY167" s="209" t="s">
        <v>129</v>
      </c>
    </row>
    <row r="168" spans="1:65" s="15" customFormat="1" ht="11.25">
      <c r="B168" s="210"/>
      <c r="C168" s="211"/>
      <c r="D168" s="190" t="s">
        <v>137</v>
      </c>
      <c r="E168" s="212" t="s">
        <v>19</v>
      </c>
      <c r="F168" s="213" t="s">
        <v>140</v>
      </c>
      <c r="G168" s="211"/>
      <c r="H168" s="214">
        <v>2.4500000000000002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137</v>
      </c>
      <c r="AU168" s="220" t="s">
        <v>84</v>
      </c>
      <c r="AV168" s="15" t="s">
        <v>135</v>
      </c>
      <c r="AW168" s="15" t="s">
        <v>36</v>
      </c>
      <c r="AX168" s="15" t="s">
        <v>82</v>
      </c>
      <c r="AY168" s="220" t="s">
        <v>129</v>
      </c>
    </row>
    <row r="169" spans="1:65" s="14" customFormat="1" ht="11.25">
      <c r="B169" s="199"/>
      <c r="C169" s="200"/>
      <c r="D169" s="190" t="s">
        <v>137</v>
      </c>
      <c r="E169" s="200"/>
      <c r="F169" s="202" t="s">
        <v>471</v>
      </c>
      <c r="G169" s="200"/>
      <c r="H169" s="203">
        <v>2.573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137</v>
      </c>
      <c r="AU169" s="209" t="s">
        <v>84</v>
      </c>
      <c r="AV169" s="14" t="s">
        <v>84</v>
      </c>
      <c r="AW169" s="14" t="s">
        <v>4</v>
      </c>
      <c r="AX169" s="14" t="s">
        <v>82</v>
      </c>
      <c r="AY169" s="209" t="s">
        <v>129</v>
      </c>
    </row>
    <row r="170" spans="1:65" s="2" customFormat="1" ht="16.5" customHeight="1">
      <c r="A170" s="36"/>
      <c r="B170" s="37"/>
      <c r="C170" s="175" t="s">
        <v>223</v>
      </c>
      <c r="D170" s="175" t="s">
        <v>131</v>
      </c>
      <c r="E170" s="176" t="s">
        <v>224</v>
      </c>
      <c r="F170" s="177" t="s">
        <v>225</v>
      </c>
      <c r="G170" s="178" t="s">
        <v>134</v>
      </c>
      <c r="H170" s="179">
        <v>11.76</v>
      </c>
      <c r="I170" s="180"/>
      <c r="J170" s="181">
        <f>ROUND(I170*H170,2)</f>
        <v>0</v>
      </c>
      <c r="K170" s="177" t="s">
        <v>144</v>
      </c>
      <c r="L170" s="41"/>
      <c r="M170" s="182" t="s">
        <v>19</v>
      </c>
      <c r="N170" s="183" t="s">
        <v>45</v>
      </c>
      <c r="O170" s="66"/>
      <c r="P170" s="184">
        <f>O170*H170</f>
        <v>0</v>
      </c>
      <c r="Q170" s="184">
        <v>2.64E-3</v>
      </c>
      <c r="R170" s="184">
        <f>Q170*H170</f>
        <v>3.1046399999999998E-2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135</v>
      </c>
      <c r="AT170" s="186" t="s">
        <v>131</v>
      </c>
      <c r="AU170" s="186" t="s">
        <v>84</v>
      </c>
      <c r="AY170" s="19" t="s">
        <v>129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82</v>
      </c>
      <c r="BK170" s="187">
        <f>ROUND(I170*H170,2)</f>
        <v>0</v>
      </c>
      <c r="BL170" s="19" t="s">
        <v>135</v>
      </c>
      <c r="BM170" s="186" t="s">
        <v>591</v>
      </c>
    </row>
    <row r="171" spans="1:65" s="2" customFormat="1" ht="11.25">
      <c r="A171" s="36"/>
      <c r="B171" s="37"/>
      <c r="C171" s="38"/>
      <c r="D171" s="221" t="s">
        <v>146</v>
      </c>
      <c r="E171" s="38"/>
      <c r="F171" s="222" t="s">
        <v>227</v>
      </c>
      <c r="G171" s="38"/>
      <c r="H171" s="38"/>
      <c r="I171" s="223"/>
      <c r="J171" s="38"/>
      <c r="K171" s="38"/>
      <c r="L171" s="41"/>
      <c r="M171" s="224"/>
      <c r="N171" s="225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146</v>
      </c>
      <c r="AU171" s="19" t="s">
        <v>84</v>
      </c>
    </row>
    <row r="172" spans="1:65" s="13" customFormat="1" ht="11.25">
      <c r="B172" s="188"/>
      <c r="C172" s="189"/>
      <c r="D172" s="190" t="s">
        <v>137</v>
      </c>
      <c r="E172" s="191" t="s">
        <v>19</v>
      </c>
      <c r="F172" s="192" t="s">
        <v>590</v>
      </c>
      <c r="G172" s="189"/>
      <c r="H172" s="191" t="s">
        <v>19</v>
      </c>
      <c r="I172" s="193"/>
      <c r="J172" s="189"/>
      <c r="K172" s="189"/>
      <c r="L172" s="194"/>
      <c r="M172" s="195"/>
      <c r="N172" s="196"/>
      <c r="O172" s="196"/>
      <c r="P172" s="196"/>
      <c r="Q172" s="196"/>
      <c r="R172" s="196"/>
      <c r="S172" s="196"/>
      <c r="T172" s="197"/>
      <c r="AT172" s="198" t="s">
        <v>137</v>
      </c>
      <c r="AU172" s="198" t="s">
        <v>84</v>
      </c>
      <c r="AV172" s="13" t="s">
        <v>82</v>
      </c>
      <c r="AW172" s="13" t="s">
        <v>36</v>
      </c>
      <c r="AX172" s="13" t="s">
        <v>74</v>
      </c>
      <c r="AY172" s="198" t="s">
        <v>129</v>
      </c>
    </row>
    <row r="173" spans="1:65" s="14" customFormat="1" ht="11.25">
      <c r="B173" s="199"/>
      <c r="C173" s="200"/>
      <c r="D173" s="190" t="s">
        <v>137</v>
      </c>
      <c r="E173" s="201" t="s">
        <v>19</v>
      </c>
      <c r="F173" s="202" t="s">
        <v>473</v>
      </c>
      <c r="G173" s="200"/>
      <c r="H173" s="203">
        <v>11.2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137</v>
      </c>
      <c r="AU173" s="209" t="s">
        <v>84</v>
      </c>
      <c r="AV173" s="14" t="s">
        <v>84</v>
      </c>
      <c r="AW173" s="14" t="s">
        <v>36</v>
      </c>
      <c r="AX173" s="14" t="s">
        <v>74</v>
      </c>
      <c r="AY173" s="209" t="s">
        <v>129</v>
      </c>
    </row>
    <row r="174" spans="1:65" s="15" customFormat="1" ht="11.25">
      <c r="B174" s="210"/>
      <c r="C174" s="211"/>
      <c r="D174" s="190" t="s">
        <v>137</v>
      </c>
      <c r="E174" s="212" t="s">
        <v>19</v>
      </c>
      <c r="F174" s="213" t="s">
        <v>140</v>
      </c>
      <c r="G174" s="211"/>
      <c r="H174" s="214">
        <v>11.2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137</v>
      </c>
      <c r="AU174" s="220" t="s">
        <v>84</v>
      </c>
      <c r="AV174" s="15" t="s">
        <v>135</v>
      </c>
      <c r="AW174" s="15" t="s">
        <v>36</v>
      </c>
      <c r="AX174" s="15" t="s">
        <v>82</v>
      </c>
      <c r="AY174" s="220" t="s">
        <v>129</v>
      </c>
    </row>
    <row r="175" spans="1:65" s="14" customFormat="1" ht="11.25">
      <c r="B175" s="199"/>
      <c r="C175" s="200"/>
      <c r="D175" s="190" t="s">
        <v>137</v>
      </c>
      <c r="E175" s="200"/>
      <c r="F175" s="202" t="s">
        <v>474</v>
      </c>
      <c r="G175" s="200"/>
      <c r="H175" s="203">
        <v>11.76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137</v>
      </c>
      <c r="AU175" s="209" t="s">
        <v>84</v>
      </c>
      <c r="AV175" s="14" t="s">
        <v>84</v>
      </c>
      <c r="AW175" s="14" t="s">
        <v>4</v>
      </c>
      <c r="AX175" s="14" t="s">
        <v>82</v>
      </c>
      <c r="AY175" s="209" t="s">
        <v>129</v>
      </c>
    </row>
    <row r="176" spans="1:65" s="2" customFormat="1" ht="16.5" customHeight="1">
      <c r="A176" s="36"/>
      <c r="B176" s="37"/>
      <c r="C176" s="175" t="s">
        <v>230</v>
      </c>
      <c r="D176" s="175" t="s">
        <v>131</v>
      </c>
      <c r="E176" s="176" t="s">
        <v>231</v>
      </c>
      <c r="F176" s="177" t="s">
        <v>232</v>
      </c>
      <c r="G176" s="178" t="s">
        <v>134</v>
      </c>
      <c r="H176" s="179">
        <v>11.76</v>
      </c>
      <c r="I176" s="180"/>
      <c r="J176" s="181">
        <f>ROUND(I176*H176,2)</f>
        <v>0</v>
      </c>
      <c r="K176" s="177" t="s">
        <v>144</v>
      </c>
      <c r="L176" s="41"/>
      <c r="M176" s="182" t="s">
        <v>19</v>
      </c>
      <c r="N176" s="183" t="s">
        <v>45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135</v>
      </c>
      <c r="AT176" s="186" t="s">
        <v>131</v>
      </c>
      <c r="AU176" s="186" t="s">
        <v>84</v>
      </c>
      <c r="AY176" s="19" t="s">
        <v>129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82</v>
      </c>
      <c r="BK176" s="187">
        <f>ROUND(I176*H176,2)</f>
        <v>0</v>
      </c>
      <c r="BL176" s="19" t="s">
        <v>135</v>
      </c>
      <c r="BM176" s="186" t="s">
        <v>592</v>
      </c>
    </row>
    <row r="177" spans="1:65" s="2" customFormat="1" ht="11.25">
      <c r="A177" s="36"/>
      <c r="B177" s="37"/>
      <c r="C177" s="38"/>
      <c r="D177" s="221" t="s">
        <v>146</v>
      </c>
      <c r="E177" s="38"/>
      <c r="F177" s="222" t="s">
        <v>234</v>
      </c>
      <c r="G177" s="38"/>
      <c r="H177" s="38"/>
      <c r="I177" s="223"/>
      <c r="J177" s="38"/>
      <c r="K177" s="38"/>
      <c r="L177" s="41"/>
      <c r="M177" s="224"/>
      <c r="N177" s="225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146</v>
      </c>
      <c r="AU177" s="19" t="s">
        <v>84</v>
      </c>
    </row>
    <row r="178" spans="1:65" s="13" customFormat="1" ht="11.25">
      <c r="B178" s="188"/>
      <c r="C178" s="189"/>
      <c r="D178" s="190" t="s">
        <v>137</v>
      </c>
      <c r="E178" s="191" t="s">
        <v>19</v>
      </c>
      <c r="F178" s="192" t="s">
        <v>590</v>
      </c>
      <c r="G178" s="189"/>
      <c r="H178" s="191" t="s">
        <v>19</v>
      </c>
      <c r="I178" s="193"/>
      <c r="J178" s="189"/>
      <c r="K178" s="189"/>
      <c r="L178" s="194"/>
      <c r="M178" s="195"/>
      <c r="N178" s="196"/>
      <c r="O178" s="196"/>
      <c r="P178" s="196"/>
      <c r="Q178" s="196"/>
      <c r="R178" s="196"/>
      <c r="S178" s="196"/>
      <c r="T178" s="197"/>
      <c r="AT178" s="198" t="s">
        <v>137</v>
      </c>
      <c r="AU178" s="198" t="s">
        <v>84</v>
      </c>
      <c r="AV178" s="13" t="s">
        <v>82</v>
      </c>
      <c r="AW178" s="13" t="s">
        <v>36</v>
      </c>
      <c r="AX178" s="13" t="s">
        <v>74</v>
      </c>
      <c r="AY178" s="198" t="s">
        <v>129</v>
      </c>
    </row>
    <row r="179" spans="1:65" s="14" customFormat="1" ht="11.25">
      <c r="B179" s="199"/>
      <c r="C179" s="200"/>
      <c r="D179" s="190" t="s">
        <v>137</v>
      </c>
      <c r="E179" s="201" t="s">
        <v>19</v>
      </c>
      <c r="F179" s="202" t="s">
        <v>473</v>
      </c>
      <c r="G179" s="200"/>
      <c r="H179" s="203">
        <v>11.2</v>
      </c>
      <c r="I179" s="204"/>
      <c r="J179" s="200"/>
      <c r="K179" s="200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137</v>
      </c>
      <c r="AU179" s="209" t="s">
        <v>84</v>
      </c>
      <c r="AV179" s="14" t="s">
        <v>84</v>
      </c>
      <c r="AW179" s="14" t="s">
        <v>36</v>
      </c>
      <c r="AX179" s="14" t="s">
        <v>74</v>
      </c>
      <c r="AY179" s="209" t="s">
        <v>129</v>
      </c>
    </row>
    <row r="180" spans="1:65" s="15" customFormat="1" ht="11.25">
      <c r="B180" s="210"/>
      <c r="C180" s="211"/>
      <c r="D180" s="190" t="s">
        <v>137</v>
      </c>
      <c r="E180" s="212" t="s">
        <v>19</v>
      </c>
      <c r="F180" s="213" t="s">
        <v>140</v>
      </c>
      <c r="G180" s="211"/>
      <c r="H180" s="214">
        <v>11.2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137</v>
      </c>
      <c r="AU180" s="220" t="s">
        <v>84</v>
      </c>
      <c r="AV180" s="15" t="s">
        <v>135</v>
      </c>
      <c r="AW180" s="15" t="s">
        <v>36</v>
      </c>
      <c r="AX180" s="15" t="s">
        <v>82</v>
      </c>
      <c r="AY180" s="220" t="s">
        <v>129</v>
      </c>
    </row>
    <row r="181" spans="1:65" s="14" customFormat="1" ht="11.25">
      <c r="B181" s="199"/>
      <c r="C181" s="200"/>
      <c r="D181" s="190" t="s">
        <v>137</v>
      </c>
      <c r="E181" s="200"/>
      <c r="F181" s="202" t="s">
        <v>474</v>
      </c>
      <c r="G181" s="200"/>
      <c r="H181" s="203">
        <v>11.76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137</v>
      </c>
      <c r="AU181" s="209" t="s">
        <v>84</v>
      </c>
      <c r="AV181" s="14" t="s">
        <v>84</v>
      </c>
      <c r="AW181" s="14" t="s">
        <v>4</v>
      </c>
      <c r="AX181" s="14" t="s">
        <v>82</v>
      </c>
      <c r="AY181" s="209" t="s">
        <v>129</v>
      </c>
    </row>
    <row r="182" spans="1:65" s="12" customFormat="1" ht="22.9" customHeight="1">
      <c r="B182" s="159"/>
      <c r="C182" s="160"/>
      <c r="D182" s="161" t="s">
        <v>73</v>
      </c>
      <c r="E182" s="173" t="s">
        <v>148</v>
      </c>
      <c r="F182" s="173" t="s">
        <v>235</v>
      </c>
      <c r="G182" s="160"/>
      <c r="H182" s="160"/>
      <c r="I182" s="163"/>
      <c r="J182" s="174">
        <f>BK182</f>
        <v>0</v>
      </c>
      <c r="K182" s="160"/>
      <c r="L182" s="165"/>
      <c r="M182" s="166"/>
      <c r="N182" s="167"/>
      <c r="O182" s="167"/>
      <c r="P182" s="168">
        <f>SUM(P183:P208)</f>
        <v>0</v>
      </c>
      <c r="Q182" s="167"/>
      <c r="R182" s="168">
        <f>SUM(R183:R208)</f>
        <v>14.387486799999998</v>
      </c>
      <c r="S182" s="167"/>
      <c r="T182" s="169">
        <f>SUM(T183:T208)</f>
        <v>0</v>
      </c>
      <c r="AR182" s="170" t="s">
        <v>82</v>
      </c>
      <c r="AT182" s="171" t="s">
        <v>73</v>
      </c>
      <c r="AU182" s="171" t="s">
        <v>82</v>
      </c>
      <c r="AY182" s="170" t="s">
        <v>129</v>
      </c>
      <c r="BK182" s="172">
        <f>SUM(BK183:BK208)</f>
        <v>0</v>
      </c>
    </row>
    <row r="183" spans="1:65" s="2" customFormat="1" ht="16.5" customHeight="1">
      <c r="A183" s="36"/>
      <c r="B183" s="37"/>
      <c r="C183" s="175" t="s">
        <v>236</v>
      </c>
      <c r="D183" s="175" t="s">
        <v>131</v>
      </c>
      <c r="E183" s="176" t="s">
        <v>237</v>
      </c>
      <c r="F183" s="177" t="s">
        <v>238</v>
      </c>
      <c r="G183" s="178" t="s">
        <v>239</v>
      </c>
      <c r="H183" s="179">
        <v>74</v>
      </c>
      <c r="I183" s="180"/>
      <c r="J183" s="181">
        <f>ROUND(I183*H183,2)</f>
        <v>0</v>
      </c>
      <c r="K183" s="177" t="s">
        <v>19</v>
      </c>
      <c r="L183" s="41"/>
      <c r="M183" s="182" t="s">
        <v>19</v>
      </c>
      <c r="N183" s="183" t="s">
        <v>45</v>
      </c>
      <c r="O183" s="66"/>
      <c r="P183" s="184">
        <f>O183*H183</f>
        <v>0</v>
      </c>
      <c r="Q183" s="184">
        <v>0.17488999999999999</v>
      </c>
      <c r="R183" s="184">
        <f>Q183*H183</f>
        <v>12.941859999999998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135</v>
      </c>
      <c r="AT183" s="186" t="s">
        <v>131</v>
      </c>
      <c r="AU183" s="186" t="s">
        <v>84</v>
      </c>
      <c r="AY183" s="19" t="s">
        <v>129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82</v>
      </c>
      <c r="BK183" s="187">
        <f>ROUND(I183*H183,2)</f>
        <v>0</v>
      </c>
      <c r="BL183" s="19" t="s">
        <v>135</v>
      </c>
      <c r="BM183" s="186" t="s">
        <v>593</v>
      </c>
    </row>
    <row r="184" spans="1:65" s="13" customFormat="1" ht="11.25">
      <c r="B184" s="188"/>
      <c r="C184" s="189"/>
      <c r="D184" s="190" t="s">
        <v>137</v>
      </c>
      <c r="E184" s="191" t="s">
        <v>19</v>
      </c>
      <c r="F184" s="192" t="s">
        <v>166</v>
      </c>
      <c r="G184" s="189"/>
      <c r="H184" s="191" t="s">
        <v>19</v>
      </c>
      <c r="I184" s="193"/>
      <c r="J184" s="189"/>
      <c r="K184" s="189"/>
      <c r="L184" s="194"/>
      <c r="M184" s="195"/>
      <c r="N184" s="196"/>
      <c r="O184" s="196"/>
      <c r="P184" s="196"/>
      <c r="Q184" s="196"/>
      <c r="R184" s="196"/>
      <c r="S184" s="196"/>
      <c r="T184" s="197"/>
      <c r="AT184" s="198" t="s">
        <v>137</v>
      </c>
      <c r="AU184" s="198" t="s">
        <v>84</v>
      </c>
      <c r="AV184" s="13" t="s">
        <v>82</v>
      </c>
      <c r="AW184" s="13" t="s">
        <v>36</v>
      </c>
      <c r="AX184" s="13" t="s">
        <v>74</v>
      </c>
      <c r="AY184" s="198" t="s">
        <v>129</v>
      </c>
    </row>
    <row r="185" spans="1:65" s="14" customFormat="1" ht="11.25">
      <c r="B185" s="199"/>
      <c r="C185" s="200"/>
      <c r="D185" s="190" t="s">
        <v>137</v>
      </c>
      <c r="E185" s="201" t="s">
        <v>19</v>
      </c>
      <c r="F185" s="202" t="s">
        <v>594</v>
      </c>
      <c r="G185" s="200"/>
      <c r="H185" s="203">
        <v>74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137</v>
      </c>
      <c r="AU185" s="209" t="s">
        <v>84</v>
      </c>
      <c r="AV185" s="14" t="s">
        <v>84</v>
      </c>
      <c r="AW185" s="14" t="s">
        <v>36</v>
      </c>
      <c r="AX185" s="14" t="s">
        <v>74</v>
      </c>
      <c r="AY185" s="209" t="s">
        <v>129</v>
      </c>
    </row>
    <row r="186" spans="1:65" s="15" customFormat="1" ht="11.25">
      <c r="B186" s="210"/>
      <c r="C186" s="211"/>
      <c r="D186" s="190" t="s">
        <v>137</v>
      </c>
      <c r="E186" s="212" t="s">
        <v>19</v>
      </c>
      <c r="F186" s="213" t="s">
        <v>140</v>
      </c>
      <c r="G186" s="211"/>
      <c r="H186" s="214">
        <v>74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137</v>
      </c>
      <c r="AU186" s="220" t="s">
        <v>84</v>
      </c>
      <c r="AV186" s="15" t="s">
        <v>135</v>
      </c>
      <c r="AW186" s="15" t="s">
        <v>36</v>
      </c>
      <c r="AX186" s="15" t="s">
        <v>82</v>
      </c>
      <c r="AY186" s="220" t="s">
        <v>129</v>
      </c>
    </row>
    <row r="187" spans="1:65" s="2" customFormat="1" ht="16.5" customHeight="1">
      <c r="A187" s="36"/>
      <c r="B187" s="37"/>
      <c r="C187" s="226" t="s">
        <v>242</v>
      </c>
      <c r="D187" s="226" t="s">
        <v>243</v>
      </c>
      <c r="E187" s="227" t="s">
        <v>244</v>
      </c>
      <c r="F187" s="228" t="s">
        <v>245</v>
      </c>
      <c r="G187" s="229" t="s">
        <v>156</v>
      </c>
      <c r="H187" s="230">
        <v>31.08</v>
      </c>
      <c r="I187" s="231"/>
      <c r="J187" s="232">
        <f>ROUND(I187*H187,2)</f>
        <v>0</v>
      </c>
      <c r="K187" s="228" t="s">
        <v>144</v>
      </c>
      <c r="L187" s="233"/>
      <c r="M187" s="234" t="s">
        <v>19</v>
      </c>
      <c r="N187" s="235" t="s">
        <v>45</v>
      </c>
      <c r="O187" s="66"/>
      <c r="P187" s="184">
        <f>O187*H187</f>
        <v>0</v>
      </c>
      <c r="Q187" s="184">
        <v>5.2700000000000004E-3</v>
      </c>
      <c r="R187" s="184">
        <f>Q187*H187</f>
        <v>0.16379160000000001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185</v>
      </c>
      <c r="AT187" s="186" t="s">
        <v>243</v>
      </c>
      <c r="AU187" s="186" t="s">
        <v>84</v>
      </c>
      <c r="AY187" s="19" t="s">
        <v>129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82</v>
      </c>
      <c r="BK187" s="187">
        <f>ROUND(I187*H187,2)</f>
        <v>0</v>
      </c>
      <c r="BL187" s="19" t="s">
        <v>135</v>
      </c>
      <c r="BM187" s="186" t="s">
        <v>595</v>
      </c>
    </row>
    <row r="188" spans="1:65" s="13" customFormat="1" ht="11.25">
      <c r="B188" s="188"/>
      <c r="C188" s="189"/>
      <c r="D188" s="190" t="s">
        <v>137</v>
      </c>
      <c r="E188" s="191" t="s">
        <v>19</v>
      </c>
      <c r="F188" s="192" t="s">
        <v>166</v>
      </c>
      <c r="G188" s="189"/>
      <c r="H188" s="191" t="s">
        <v>19</v>
      </c>
      <c r="I188" s="193"/>
      <c r="J188" s="189"/>
      <c r="K188" s="189"/>
      <c r="L188" s="194"/>
      <c r="M188" s="195"/>
      <c r="N188" s="196"/>
      <c r="O188" s="196"/>
      <c r="P188" s="196"/>
      <c r="Q188" s="196"/>
      <c r="R188" s="196"/>
      <c r="S188" s="196"/>
      <c r="T188" s="197"/>
      <c r="AT188" s="198" t="s">
        <v>137</v>
      </c>
      <c r="AU188" s="198" t="s">
        <v>84</v>
      </c>
      <c r="AV188" s="13" t="s">
        <v>82</v>
      </c>
      <c r="AW188" s="13" t="s">
        <v>36</v>
      </c>
      <c r="AX188" s="13" t="s">
        <v>74</v>
      </c>
      <c r="AY188" s="198" t="s">
        <v>129</v>
      </c>
    </row>
    <row r="189" spans="1:65" s="14" customFormat="1" ht="11.25">
      <c r="B189" s="199"/>
      <c r="C189" s="200"/>
      <c r="D189" s="190" t="s">
        <v>137</v>
      </c>
      <c r="E189" s="201" t="s">
        <v>19</v>
      </c>
      <c r="F189" s="202" t="s">
        <v>596</v>
      </c>
      <c r="G189" s="200"/>
      <c r="H189" s="203">
        <v>29.6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137</v>
      </c>
      <c r="AU189" s="209" t="s">
        <v>84</v>
      </c>
      <c r="AV189" s="14" t="s">
        <v>84</v>
      </c>
      <c r="AW189" s="14" t="s">
        <v>36</v>
      </c>
      <c r="AX189" s="14" t="s">
        <v>74</v>
      </c>
      <c r="AY189" s="209" t="s">
        <v>129</v>
      </c>
    </row>
    <row r="190" spans="1:65" s="15" customFormat="1" ht="11.25">
      <c r="B190" s="210"/>
      <c r="C190" s="211"/>
      <c r="D190" s="190" t="s">
        <v>137</v>
      </c>
      <c r="E190" s="212" t="s">
        <v>19</v>
      </c>
      <c r="F190" s="213" t="s">
        <v>140</v>
      </c>
      <c r="G190" s="211"/>
      <c r="H190" s="214">
        <v>29.6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137</v>
      </c>
      <c r="AU190" s="220" t="s">
        <v>84</v>
      </c>
      <c r="AV190" s="15" t="s">
        <v>135</v>
      </c>
      <c r="AW190" s="15" t="s">
        <v>36</v>
      </c>
      <c r="AX190" s="15" t="s">
        <v>82</v>
      </c>
      <c r="AY190" s="220" t="s">
        <v>129</v>
      </c>
    </row>
    <row r="191" spans="1:65" s="14" customFormat="1" ht="11.25">
      <c r="B191" s="199"/>
      <c r="C191" s="200"/>
      <c r="D191" s="190" t="s">
        <v>137</v>
      </c>
      <c r="E191" s="200"/>
      <c r="F191" s="202" t="s">
        <v>597</v>
      </c>
      <c r="G191" s="200"/>
      <c r="H191" s="203">
        <v>31.08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137</v>
      </c>
      <c r="AU191" s="209" t="s">
        <v>84</v>
      </c>
      <c r="AV191" s="14" t="s">
        <v>84</v>
      </c>
      <c r="AW191" s="14" t="s">
        <v>4</v>
      </c>
      <c r="AX191" s="14" t="s">
        <v>82</v>
      </c>
      <c r="AY191" s="209" t="s">
        <v>129</v>
      </c>
    </row>
    <row r="192" spans="1:65" s="2" customFormat="1" ht="16.5" customHeight="1">
      <c r="A192" s="36"/>
      <c r="B192" s="37"/>
      <c r="C192" s="175" t="s">
        <v>249</v>
      </c>
      <c r="D192" s="175" t="s">
        <v>131</v>
      </c>
      <c r="E192" s="176" t="s">
        <v>250</v>
      </c>
      <c r="F192" s="177" t="s">
        <v>251</v>
      </c>
      <c r="G192" s="178" t="s">
        <v>239</v>
      </c>
      <c r="H192" s="179">
        <v>2</v>
      </c>
      <c r="I192" s="180"/>
      <c r="J192" s="181">
        <f>ROUND(I192*H192,2)</f>
        <v>0</v>
      </c>
      <c r="K192" s="177" t="s">
        <v>144</v>
      </c>
      <c r="L192" s="41"/>
      <c r="M192" s="182" t="s">
        <v>19</v>
      </c>
      <c r="N192" s="183" t="s">
        <v>45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135</v>
      </c>
      <c r="AT192" s="186" t="s">
        <v>131</v>
      </c>
      <c r="AU192" s="186" t="s">
        <v>84</v>
      </c>
      <c r="AY192" s="19" t="s">
        <v>129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82</v>
      </c>
      <c r="BK192" s="187">
        <f>ROUND(I192*H192,2)</f>
        <v>0</v>
      </c>
      <c r="BL192" s="19" t="s">
        <v>135</v>
      </c>
      <c r="BM192" s="186" t="s">
        <v>598</v>
      </c>
    </row>
    <row r="193" spans="1:65" s="2" customFormat="1" ht="11.25">
      <c r="A193" s="36"/>
      <c r="B193" s="37"/>
      <c r="C193" s="38"/>
      <c r="D193" s="221" t="s">
        <v>146</v>
      </c>
      <c r="E193" s="38"/>
      <c r="F193" s="222" t="s">
        <v>253</v>
      </c>
      <c r="G193" s="38"/>
      <c r="H193" s="38"/>
      <c r="I193" s="223"/>
      <c r="J193" s="38"/>
      <c r="K193" s="38"/>
      <c r="L193" s="41"/>
      <c r="M193" s="224"/>
      <c r="N193" s="225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146</v>
      </c>
      <c r="AU193" s="19" t="s">
        <v>84</v>
      </c>
    </row>
    <row r="194" spans="1:65" s="14" customFormat="1" ht="11.25">
      <c r="B194" s="199"/>
      <c r="C194" s="200"/>
      <c r="D194" s="190" t="s">
        <v>137</v>
      </c>
      <c r="E194" s="201" t="s">
        <v>19</v>
      </c>
      <c r="F194" s="202" t="s">
        <v>84</v>
      </c>
      <c r="G194" s="200"/>
      <c r="H194" s="203">
        <v>2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137</v>
      </c>
      <c r="AU194" s="209" t="s">
        <v>84</v>
      </c>
      <c r="AV194" s="14" t="s">
        <v>84</v>
      </c>
      <c r="AW194" s="14" t="s">
        <v>36</v>
      </c>
      <c r="AX194" s="14" t="s">
        <v>74</v>
      </c>
      <c r="AY194" s="209" t="s">
        <v>129</v>
      </c>
    </row>
    <row r="195" spans="1:65" s="15" customFormat="1" ht="11.25">
      <c r="B195" s="210"/>
      <c r="C195" s="211"/>
      <c r="D195" s="190" t="s">
        <v>137</v>
      </c>
      <c r="E195" s="212" t="s">
        <v>19</v>
      </c>
      <c r="F195" s="213" t="s">
        <v>140</v>
      </c>
      <c r="G195" s="211"/>
      <c r="H195" s="214">
        <v>2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137</v>
      </c>
      <c r="AU195" s="220" t="s">
        <v>84</v>
      </c>
      <c r="AV195" s="15" t="s">
        <v>135</v>
      </c>
      <c r="AW195" s="15" t="s">
        <v>36</v>
      </c>
      <c r="AX195" s="15" t="s">
        <v>82</v>
      </c>
      <c r="AY195" s="220" t="s">
        <v>129</v>
      </c>
    </row>
    <row r="196" spans="1:65" s="2" customFormat="1" ht="16.5" customHeight="1">
      <c r="A196" s="36"/>
      <c r="B196" s="37"/>
      <c r="C196" s="226" t="s">
        <v>254</v>
      </c>
      <c r="D196" s="226" t="s">
        <v>243</v>
      </c>
      <c r="E196" s="227" t="s">
        <v>255</v>
      </c>
      <c r="F196" s="228" t="s">
        <v>256</v>
      </c>
      <c r="G196" s="229" t="s">
        <v>239</v>
      </c>
      <c r="H196" s="230">
        <v>2</v>
      </c>
      <c r="I196" s="231"/>
      <c r="J196" s="232">
        <f>ROUND(I196*H196,2)</f>
        <v>0</v>
      </c>
      <c r="K196" s="228" t="s">
        <v>19</v>
      </c>
      <c r="L196" s="233"/>
      <c r="M196" s="234" t="s">
        <v>19</v>
      </c>
      <c r="N196" s="235" t="s">
        <v>45</v>
      </c>
      <c r="O196" s="66"/>
      <c r="P196" s="184">
        <f>O196*H196</f>
        <v>0</v>
      </c>
      <c r="Q196" s="184">
        <v>4.5659999999999999E-2</v>
      </c>
      <c r="R196" s="184">
        <f>Q196*H196</f>
        <v>9.1319999999999998E-2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185</v>
      </c>
      <c r="AT196" s="186" t="s">
        <v>243</v>
      </c>
      <c r="AU196" s="186" t="s">
        <v>84</v>
      </c>
      <c r="AY196" s="19" t="s">
        <v>129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82</v>
      </c>
      <c r="BK196" s="187">
        <f>ROUND(I196*H196,2)</f>
        <v>0</v>
      </c>
      <c r="BL196" s="19" t="s">
        <v>135</v>
      </c>
      <c r="BM196" s="186" t="s">
        <v>599</v>
      </c>
    </row>
    <row r="197" spans="1:65" s="14" customFormat="1" ht="11.25">
      <c r="B197" s="199"/>
      <c r="C197" s="200"/>
      <c r="D197" s="190" t="s">
        <v>137</v>
      </c>
      <c r="E197" s="201" t="s">
        <v>19</v>
      </c>
      <c r="F197" s="202" t="s">
        <v>84</v>
      </c>
      <c r="G197" s="200"/>
      <c r="H197" s="203">
        <v>2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137</v>
      </c>
      <c r="AU197" s="209" t="s">
        <v>84</v>
      </c>
      <c r="AV197" s="14" t="s">
        <v>84</v>
      </c>
      <c r="AW197" s="14" t="s">
        <v>36</v>
      </c>
      <c r="AX197" s="14" t="s">
        <v>74</v>
      </c>
      <c r="AY197" s="209" t="s">
        <v>129</v>
      </c>
    </row>
    <row r="198" spans="1:65" s="15" customFormat="1" ht="11.25">
      <c r="B198" s="210"/>
      <c r="C198" s="211"/>
      <c r="D198" s="190" t="s">
        <v>137</v>
      </c>
      <c r="E198" s="212" t="s">
        <v>19</v>
      </c>
      <c r="F198" s="213" t="s">
        <v>140</v>
      </c>
      <c r="G198" s="211"/>
      <c r="H198" s="214">
        <v>2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137</v>
      </c>
      <c r="AU198" s="220" t="s">
        <v>84</v>
      </c>
      <c r="AV198" s="15" t="s">
        <v>135</v>
      </c>
      <c r="AW198" s="15" t="s">
        <v>36</v>
      </c>
      <c r="AX198" s="15" t="s">
        <v>82</v>
      </c>
      <c r="AY198" s="220" t="s">
        <v>129</v>
      </c>
    </row>
    <row r="199" spans="1:65" s="2" customFormat="1" ht="24.2" customHeight="1">
      <c r="A199" s="36"/>
      <c r="B199" s="37"/>
      <c r="C199" s="175" t="s">
        <v>258</v>
      </c>
      <c r="D199" s="175" t="s">
        <v>131</v>
      </c>
      <c r="E199" s="176" t="s">
        <v>259</v>
      </c>
      <c r="F199" s="177" t="s">
        <v>260</v>
      </c>
      <c r="G199" s="178" t="s">
        <v>156</v>
      </c>
      <c r="H199" s="179">
        <v>329.6</v>
      </c>
      <c r="I199" s="180"/>
      <c r="J199" s="181">
        <f>ROUND(I199*H199,2)</f>
        <v>0</v>
      </c>
      <c r="K199" s="177" t="s">
        <v>144</v>
      </c>
      <c r="L199" s="41"/>
      <c r="M199" s="182" t="s">
        <v>19</v>
      </c>
      <c r="N199" s="183" t="s">
        <v>45</v>
      </c>
      <c r="O199" s="66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135</v>
      </c>
      <c r="AT199" s="186" t="s">
        <v>131</v>
      </c>
      <c r="AU199" s="186" t="s">
        <v>84</v>
      </c>
      <c r="AY199" s="19" t="s">
        <v>129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82</v>
      </c>
      <c r="BK199" s="187">
        <f>ROUND(I199*H199,2)</f>
        <v>0</v>
      </c>
      <c r="BL199" s="19" t="s">
        <v>135</v>
      </c>
      <c r="BM199" s="186" t="s">
        <v>600</v>
      </c>
    </row>
    <row r="200" spans="1:65" s="2" customFormat="1" ht="11.25">
      <c r="A200" s="36"/>
      <c r="B200" s="37"/>
      <c r="C200" s="38"/>
      <c r="D200" s="221" t="s">
        <v>146</v>
      </c>
      <c r="E200" s="38"/>
      <c r="F200" s="222" t="s">
        <v>262</v>
      </c>
      <c r="G200" s="38"/>
      <c r="H200" s="38"/>
      <c r="I200" s="223"/>
      <c r="J200" s="38"/>
      <c r="K200" s="38"/>
      <c r="L200" s="41"/>
      <c r="M200" s="224"/>
      <c r="N200" s="225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146</v>
      </c>
      <c r="AU200" s="19" t="s">
        <v>84</v>
      </c>
    </row>
    <row r="201" spans="1:65" s="13" customFormat="1" ht="11.25">
      <c r="B201" s="188"/>
      <c r="C201" s="189"/>
      <c r="D201" s="190" t="s">
        <v>137</v>
      </c>
      <c r="E201" s="191" t="s">
        <v>19</v>
      </c>
      <c r="F201" s="192" t="s">
        <v>568</v>
      </c>
      <c r="G201" s="189"/>
      <c r="H201" s="191" t="s">
        <v>19</v>
      </c>
      <c r="I201" s="193"/>
      <c r="J201" s="189"/>
      <c r="K201" s="189"/>
      <c r="L201" s="194"/>
      <c r="M201" s="195"/>
      <c r="N201" s="196"/>
      <c r="O201" s="196"/>
      <c r="P201" s="196"/>
      <c r="Q201" s="196"/>
      <c r="R201" s="196"/>
      <c r="S201" s="196"/>
      <c r="T201" s="197"/>
      <c r="AT201" s="198" t="s">
        <v>137</v>
      </c>
      <c r="AU201" s="198" t="s">
        <v>84</v>
      </c>
      <c r="AV201" s="13" t="s">
        <v>82</v>
      </c>
      <c r="AW201" s="13" t="s">
        <v>36</v>
      </c>
      <c r="AX201" s="13" t="s">
        <v>74</v>
      </c>
      <c r="AY201" s="198" t="s">
        <v>129</v>
      </c>
    </row>
    <row r="202" spans="1:65" s="14" customFormat="1" ht="11.25">
      <c r="B202" s="199"/>
      <c r="C202" s="200"/>
      <c r="D202" s="190" t="s">
        <v>137</v>
      </c>
      <c r="E202" s="201" t="s">
        <v>19</v>
      </c>
      <c r="F202" s="202" t="s">
        <v>601</v>
      </c>
      <c r="G202" s="200"/>
      <c r="H202" s="203">
        <v>329.6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137</v>
      </c>
      <c r="AU202" s="209" t="s">
        <v>84</v>
      </c>
      <c r="AV202" s="14" t="s">
        <v>84</v>
      </c>
      <c r="AW202" s="14" t="s">
        <v>36</v>
      </c>
      <c r="AX202" s="14" t="s">
        <v>74</v>
      </c>
      <c r="AY202" s="209" t="s">
        <v>129</v>
      </c>
    </row>
    <row r="203" spans="1:65" s="15" customFormat="1" ht="11.25">
      <c r="B203" s="210"/>
      <c r="C203" s="211"/>
      <c r="D203" s="190" t="s">
        <v>137</v>
      </c>
      <c r="E203" s="212" t="s">
        <v>19</v>
      </c>
      <c r="F203" s="213" t="s">
        <v>140</v>
      </c>
      <c r="G203" s="211"/>
      <c r="H203" s="214">
        <v>329.6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137</v>
      </c>
      <c r="AU203" s="220" t="s">
        <v>84</v>
      </c>
      <c r="AV203" s="15" t="s">
        <v>135</v>
      </c>
      <c r="AW203" s="15" t="s">
        <v>36</v>
      </c>
      <c r="AX203" s="15" t="s">
        <v>82</v>
      </c>
      <c r="AY203" s="220" t="s">
        <v>129</v>
      </c>
    </row>
    <row r="204" spans="1:65" s="2" customFormat="1" ht="24.2" customHeight="1">
      <c r="A204" s="36"/>
      <c r="B204" s="37"/>
      <c r="C204" s="226" t="s">
        <v>7</v>
      </c>
      <c r="D204" s="226" t="s">
        <v>243</v>
      </c>
      <c r="E204" s="227" t="s">
        <v>264</v>
      </c>
      <c r="F204" s="228" t="s">
        <v>265</v>
      </c>
      <c r="G204" s="229" t="s">
        <v>239</v>
      </c>
      <c r="H204" s="230">
        <v>138.43199999999999</v>
      </c>
      <c r="I204" s="231"/>
      <c r="J204" s="232">
        <f>ROUND(I204*H204,2)</f>
        <v>0</v>
      </c>
      <c r="K204" s="228" t="s">
        <v>19</v>
      </c>
      <c r="L204" s="233"/>
      <c r="M204" s="234" t="s">
        <v>19</v>
      </c>
      <c r="N204" s="235" t="s">
        <v>45</v>
      </c>
      <c r="O204" s="66"/>
      <c r="P204" s="184">
        <f>O204*H204</f>
        <v>0</v>
      </c>
      <c r="Q204" s="184">
        <v>8.6E-3</v>
      </c>
      <c r="R204" s="184">
        <f>Q204*H204</f>
        <v>1.1905151999999999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185</v>
      </c>
      <c r="AT204" s="186" t="s">
        <v>243</v>
      </c>
      <c r="AU204" s="186" t="s">
        <v>84</v>
      </c>
      <c r="AY204" s="19" t="s">
        <v>129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82</v>
      </c>
      <c r="BK204" s="187">
        <f>ROUND(I204*H204,2)</f>
        <v>0</v>
      </c>
      <c r="BL204" s="19" t="s">
        <v>135</v>
      </c>
      <c r="BM204" s="186" t="s">
        <v>602</v>
      </c>
    </row>
    <row r="205" spans="1:65" s="13" customFormat="1" ht="11.25">
      <c r="B205" s="188"/>
      <c r="C205" s="189"/>
      <c r="D205" s="190" t="s">
        <v>137</v>
      </c>
      <c r="E205" s="191" t="s">
        <v>19</v>
      </c>
      <c r="F205" s="192" t="s">
        <v>138</v>
      </c>
      <c r="G205" s="189"/>
      <c r="H205" s="191" t="s">
        <v>19</v>
      </c>
      <c r="I205" s="193"/>
      <c r="J205" s="189"/>
      <c r="K205" s="189"/>
      <c r="L205" s="194"/>
      <c r="M205" s="195"/>
      <c r="N205" s="196"/>
      <c r="O205" s="196"/>
      <c r="P205" s="196"/>
      <c r="Q205" s="196"/>
      <c r="R205" s="196"/>
      <c r="S205" s="196"/>
      <c r="T205" s="197"/>
      <c r="AT205" s="198" t="s">
        <v>137</v>
      </c>
      <c r="AU205" s="198" t="s">
        <v>84</v>
      </c>
      <c r="AV205" s="13" t="s">
        <v>82</v>
      </c>
      <c r="AW205" s="13" t="s">
        <v>36</v>
      </c>
      <c r="AX205" s="13" t="s">
        <v>74</v>
      </c>
      <c r="AY205" s="198" t="s">
        <v>129</v>
      </c>
    </row>
    <row r="206" spans="1:65" s="14" customFormat="1" ht="11.25">
      <c r="B206" s="199"/>
      <c r="C206" s="200"/>
      <c r="D206" s="190" t="s">
        <v>137</v>
      </c>
      <c r="E206" s="201" t="s">
        <v>19</v>
      </c>
      <c r="F206" s="202" t="s">
        <v>603</v>
      </c>
      <c r="G206" s="200"/>
      <c r="H206" s="203">
        <v>131.84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137</v>
      </c>
      <c r="AU206" s="209" t="s">
        <v>84</v>
      </c>
      <c r="AV206" s="14" t="s">
        <v>84</v>
      </c>
      <c r="AW206" s="14" t="s">
        <v>36</v>
      </c>
      <c r="AX206" s="14" t="s">
        <v>74</v>
      </c>
      <c r="AY206" s="209" t="s">
        <v>129</v>
      </c>
    </row>
    <row r="207" spans="1:65" s="15" customFormat="1" ht="11.25">
      <c r="B207" s="210"/>
      <c r="C207" s="211"/>
      <c r="D207" s="190" t="s">
        <v>137</v>
      </c>
      <c r="E207" s="212" t="s">
        <v>19</v>
      </c>
      <c r="F207" s="213" t="s">
        <v>140</v>
      </c>
      <c r="G207" s="211"/>
      <c r="H207" s="214">
        <v>131.84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137</v>
      </c>
      <c r="AU207" s="220" t="s">
        <v>84</v>
      </c>
      <c r="AV207" s="15" t="s">
        <v>135</v>
      </c>
      <c r="AW207" s="15" t="s">
        <v>36</v>
      </c>
      <c r="AX207" s="15" t="s">
        <v>82</v>
      </c>
      <c r="AY207" s="220" t="s">
        <v>129</v>
      </c>
    </row>
    <row r="208" spans="1:65" s="14" customFormat="1" ht="11.25">
      <c r="B208" s="199"/>
      <c r="C208" s="200"/>
      <c r="D208" s="190" t="s">
        <v>137</v>
      </c>
      <c r="E208" s="200"/>
      <c r="F208" s="202" t="s">
        <v>604</v>
      </c>
      <c r="G208" s="200"/>
      <c r="H208" s="203">
        <v>138.43199999999999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137</v>
      </c>
      <c r="AU208" s="209" t="s">
        <v>84</v>
      </c>
      <c r="AV208" s="14" t="s">
        <v>84</v>
      </c>
      <c r="AW208" s="14" t="s">
        <v>4</v>
      </c>
      <c r="AX208" s="14" t="s">
        <v>82</v>
      </c>
      <c r="AY208" s="209" t="s">
        <v>129</v>
      </c>
    </row>
    <row r="209" spans="1:65" s="12" customFormat="1" ht="22.9" customHeight="1">
      <c r="B209" s="159"/>
      <c r="C209" s="160"/>
      <c r="D209" s="161" t="s">
        <v>73</v>
      </c>
      <c r="E209" s="173" t="s">
        <v>161</v>
      </c>
      <c r="F209" s="173" t="s">
        <v>269</v>
      </c>
      <c r="G209" s="160"/>
      <c r="H209" s="160"/>
      <c r="I209" s="163"/>
      <c r="J209" s="174">
        <f>BK209</f>
        <v>0</v>
      </c>
      <c r="K209" s="160"/>
      <c r="L209" s="165"/>
      <c r="M209" s="166"/>
      <c r="N209" s="167"/>
      <c r="O209" s="167"/>
      <c r="P209" s="168">
        <f>SUM(P210:P240)</f>
        <v>0</v>
      </c>
      <c r="Q209" s="167"/>
      <c r="R209" s="168">
        <f>SUM(R210:R240)</f>
        <v>77.367912390000001</v>
      </c>
      <c r="S209" s="167"/>
      <c r="T209" s="169">
        <f>SUM(T210:T240)</f>
        <v>0</v>
      </c>
      <c r="AR209" s="170" t="s">
        <v>82</v>
      </c>
      <c r="AT209" s="171" t="s">
        <v>73</v>
      </c>
      <c r="AU209" s="171" t="s">
        <v>82</v>
      </c>
      <c r="AY209" s="170" t="s">
        <v>129</v>
      </c>
      <c r="BK209" s="172">
        <f>SUM(BK210:BK240)</f>
        <v>0</v>
      </c>
    </row>
    <row r="210" spans="1:65" s="2" customFormat="1" ht="24.2" customHeight="1">
      <c r="A210" s="36"/>
      <c r="B210" s="37"/>
      <c r="C210" s="175" t="s">
        <v>270</v>
      </c>
      <c r="D210" s="175" t="s">
        <v>131</v>
      </c>
      <c r="E210" s="176" t="s">
        <v>271</v>
      </c>
      <c r="F210" s="177" t="s">
        <v>272</v>
      </c>
      <c r="G210" s="178" t="s">
        <v>134</v>
      </c>
      <c r="H210" s="179">
        <v>1501.8889999999999</v>
      </c>
      <c r="I210" s="180"/>
      <c r="J210" s="181">
        <f>ROUND(I210*H210,2)</f>
        <v>0</v>
      </c>
      <c r="K210" s="177" t="s">
        <v>144</v>
      </c>
      <c r="L210" s="41"/>
      <c r="M210" s="182" t="s">
        <v>19</v>
      </c>
      <c r="N210" s="183" t="s">
        <v>45</v>
      </c>
      <c r="O210" s="66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135</v>
      </c>
      <c r="AT210" s="186" t="s">
        <v>131</v>
      </c>
      <c r="AU210" s="186" t="s">
        <v>84</v>
      </c>
      <c r="AY210" s="19" t="s">
        <v>129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82</v>
      </c>
      <c r="BK210" s="187">
        <f>ROUND(I210*H210,2)</f>
        <v>0</v>
      </c>
      <c r="BL210" s="19" t="s">
        <v>135</v>
      </c>
      <c r="BM210" s="186" t="s">
        <v>605</v>
      </c>
    </row>
    <row r="211" spans="1:65" s="2" customFormat="1" ht="11.25">
      <c r="A211" s="36"/>
      <c r="B211" s="37"/>
      <c r="C211" s="38"/>
      <c r="D211" s="221" t="s">
        <v>146</v>
      </c>
      <c r="E211" s="38"/>
      <c r="F211" s="222" t="s">
        <v>274</v>
      </c>
      <c r="G211" s="38"/>
      <c r="H211" s="38"/>
      <c r="I211" s="223"/>
      <c r="J211" s="38"/>
      <c r="K211" s="38"/>
      <c r="L211" s="41"/>
      <c r="M211" s="224"/>
      <c r="N211" s="225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146</v>
      </c>
      <c r="AU211" s="19" t="s">
        <v>84</v>
      </c>
    </row>
    <row r="212" spans="1:65" s="13" customFormat="1" ht="11.25">
      <c r="B212" s="188"/>
      <c r="C212" s="189"/>
      <c r="D212" s="190" t="s">
        <v>137</v>
      </c>
      <c r="E212" s="191" t="s">
        <v>19</v>
      </c>
      <c r="F212" s="192" t="s">
        <v>568</v>
      </c>
      <c r="G212" s="189"/>
      <c r="H212" s="191" t="s">
        <v>19</v>
      </c>
      <c r="I212" s="193"/>
      <c r="J212" s="189"/>
      <c r="K212" s="189"/>
      <c r="L212" s="194"/>
      <c r="M212" s="195"/>
      <c r="N212" s="196"/>
      <c r="O212" s="196"/>
      <c r="P212" s="196"/>
      <c r="Q212" s="196"/>
      <c r="R212" s="196"/>
      <c r="S212" s="196"/>
      <c r="T212" s="197"/>
      <c r="AT212" s="198" t="s">
        <v>137</v>
      </c>
      <c r="AU212" s="198" t="s">
        <v>84</v>
      </c>
      <c r="AV212" s="13" t="s">
        <v>82</v>
      </c>
      <c r="AW212" s="13" t="s">
        <v>36</v>
      </c>
      <c r="AX212" s="13" t="s">
        <v>74</v>
      </c>
      <c r="AY212" s="198" t="s">
        <v>129</v>
      </c>
    </row>
    <row r="213" spans="1:65" s="14" customFormat="1" ht="11.25">
      <c r="B213" s="199"/>
      <c r="C213" s="200"/>
      <c r="D213" s="190" t="s">
        <v>137</v>
      </c>
      <c r="E213" s="201" t="s">
        <v>19</v>
      </c>
      <c r="F213" s="202" t="s">
        <v>569</v>
      </c>
      <c r="G213" s="200"/>
      <c r="H213" s="203">
        <v>1472.44</v>
      </c>
      <c r="I213" s="204"/>
      <c r="J213" s="200"/>
      <c r="K213" s="200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137</v>
      </c>
      <c r="AU213" s="209" t="s">
        <v>84</v>
      </c>
      <c r="AV213" s="14" t="s">
        <v>84</v>
      </c>
      <c r="AW213" s="14" t="s">
        <v>36</v>
      </c>
      <c r="AX213" s="14" t="s">
        <v>74</v>
      </c>
      <c r="AY213" s="209" t="s">
        <v>129</v>
      </c>
    </row>
    <row r="214" spans="1:65" s="15" customFormat="1" ht="11.25">
      <c r="B214" s="210"/>
      <c r="C214" s="211"/>
      <c r="D214" s="190" t="s">
        <v>137</v>
      </c>
      <c r="E214" s="212" t="s">
        <v>19</v>
      </c>
      <c r="F214" s="213" t="s">
        <v>140</v>
      </c>
      <c r="G214" s="211"/>
      <c r="H214" s="214">
        <v>1472.44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137</v>
      </c>
      <c r="AU214" s="220" t="s">
        <v>84</v>
      </c>
      <c r="AV214" s="15" t="s">
        <v>135</v>
      </c>
      <c r="AW214" s="15" t="s">
        <v>36</v>
      </c>
      <c r="AX214" s="15" t="s">
        <v>82</v>
      </c>
      <c r="AY214" s="220" t="s">
        <v>129</v>
      </c>
    </row>
    <row r="215" spans="1:65" s="14" customFormat="1" ht="11.25">
      <c r="B215" s="199"/>
      <c r="C215" s="200"/>
      <c r="D215" s="190" t="s">
        <v>137</v>
      </c>
      <c r="E215" s="200"/>
      <c r="F215" s="202" t="s">
        <v>570</v>
      </c>
      <c r="G215" s="200"/>
      <c r="H215" s="203">
        <v>1501.8889999999999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137</v>
      </c>
      <c r="AU215" s="209" t="s">
        <v>84</v>
      </c>
      <c r="AV215" s="14" t="s">
        <v>84</v>
      </c>
      <c r="AW215" s="14" t="s">
        <v>4</v>
      </c>
      <c r="AX215" s="14" t="s">
        <v>82</v>
      </c>
      <c r="AY215" s="209" t="s">
        <v>129</v>
      </c>
    </row>
    <row r="216" spans="1:65" s="2" customFormat="1" ht="24.2" customHeight="1">
      <c r="A216" s="36"/>
      <c r="B216" s="37"/>
      <c r="C216" s="175" t="s">
        <v>275</v>
      </c>
      <c r="D216" s="175" t="s">
        <v>131</v>
      </c>
      <c r="E216" s="176" t="s">
        <v>276</v>
      </c>
      <c r="F216" s="177" t="s">
        <v>277</v>
      </c>
      <c r="G216" s="178" t="s">
        <v>134</v>
      </c>
      <c r="H216" s="179">
        <v>1501.8889999999999</v>
      </c>
      <c r="I216" s="180"/>
      <c r="J216" s="181">
        <f>ROUND(I216*H216,2)</f>
        <v>0</v>
      </c>
      <c r="K216" s="177" t="s">
        <v>144</v>
      </c>
      <c r="L216" s="41"/>
      <c r="M216" s="182" t="s">
        <v>19</v>
      </c>
      <c r="N216" s="183" t="s">
        <v>45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135</v>
      </c>
      <c r="AT216" s="186" t="s">
        <v>131</v>
      </c>
      <c r="AU216" s="186" t="s">
        <v>84</v>
      </c>
      <c r="AY216" s="19" t="s">
        <v>129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82</v>
      </c>
      <c r="BK216" s="187">
        <f>ROUND(I216*H216,2)</f>
        <v>0</v>
      </c>
      <c r="BL216" s="19" t="s">
        <v>135</v>
      </c>
      <c r="BM216" s="186" t="s">
        <v>606</v>
      </c>
    </row>
    <row r="217" spans="1:65" s="2" customFormat="1" ht="11.25">
      <c r="A217" s="36"/>
      <c r="B217" s="37"/>
      <c r="C217" s="38"/>
      <c r="D217" s="221" t="s">
        <v>146</v>
      </c>
      <c r="E217" s="38"/>
      <c r="F217" s="222" t="s">
        <v>279</v>
      </c>
      <c r="G217" s="38"/>
      <c r="H217" s="38"/>
      <c r="I217" s="223"/>
      <c r="J217" s="38"/>
      <c r="K217" s="38"/>
      <c r="L217" s="41"/>
      <c r="M217" s="224"/>
      <c r="N217" s="225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146</v>
      </c>
      <c r="AU217" s="19" t="s">
        <v>84</v>
      </c>
    </row>
    <row r="218" spans="1:65" s="13" customFormat="1" ht="11.25">
      <c r="B218" s="188"/>
      <c r="C218" s="189"/>
      <c r="D218" s="190" t="s">
        <v>137</v>
      </c>
      <c r="E218" s="191" t="s">
        <v>19</v>
      </c>
      <c r="F218" s="192" t="s">
        <v>568</v>
      </c>
      <c r="G218" s="189"/>
      <c r="H218" s="191" t="s">
        <v>19</v>
      </c>
      <c r="I218" s="193"/>
      <c r="J218" s="189"/>
      <c r="K218" s="189"/>
      <c r="L218" s="194"/>
      <c r="M218" s="195"/>
      <c r="N218" s="196"/>
      <c r="O218" s="196"/>
      <c r="P218" s="196"/>
      <c r="Q218" s="196"/>
      <c r="R218" s="196"/>
      <c r="S218" s="196"/>
      <c r="T218" s="197"/>
      <c r="AT218" s="198" t="s">
        <v>137</v>
      </c>
      <c r="AU218" s="198" t="s">
        <v>84</v>
      </c>
      <c r="AV218" s="13" t="s">
        <v>82</v>
      </c>
      <c r="AW218" s="13" t="s">
        <v>36</v>
      </c>
      <c r="AX218" s="13" t="s">
        <v>74</v>
      </c>
      <c r="AY218" s="198" t="s">
        <v>129</v>
      </c>
    </row>
    <row r="219" spans="1:65" s="14" customFormat="1" ht="11.25">
      <c r="B219" s="199"/>
      <c r="C219" s="200"/>
      <c r="D219" s="190" t="s">
        <v>137</v>
      </c>
      <c r="E219" s="201" t="s">
        <v>19</v>
      </c>
      <c r="F219" s="202" t="s">
        <v>569</v>
      </c>
      <c r="G219" s="200"/>
      <c r="H219" s="203">
        <v>1472.44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137</v>
      </c>
      <c r="AU219" s="209" t="s">
        <v>84</v>
      </c>
      <c r="AV219" s="14" t="s">
        <v>84</v>
      </c>
      <c r="AW219" s="14" t="s">
        <v>36</v>
      </c>
      <c r="AX219" s="14" t="s">
        <v>74</v>
      </c>
      <c r="AY219" s="209" t="s">
        <v>129</v>
      </c>
    </row>
    <row r="220" spans="1:65" s="15" customFormat="1" ht="11.25">
      <c r="B220" s="210"/>
      <c r="C220" s="211"/>
      <c r="D220" s="190" t="s">
        <v>137</v>
      </c>
      <c r="E220" s="212" t="s">
        <v>19</v>
      </c>
      <c r="F220" s="213" t="s">
        <v>140</v>
      </c>
      <c r="G220" s="211"/>
      <c r="H220" s="214">
        <v>1472.44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137</v>
      </c>
      <c r="AU220" s="220" t="s">
        <v>84</v>
      </c>
      <c r="AV220" s="15" t="s">
        <v>135</v>
      </c>
      <c r="AW220" s="15" t="s">
        <v>36</v>
      </c>
      <c r="AX220" s="15" t="s">
        <v>82</v>
      </c>
      <c r="AY220" s="220" t="s">
        <v>129</v>
      </c>
    </row>
    <row r="221" spans="1:65" s="14" customFormat="1" ht="11.25">
      <c r="B221" s="199"/>
      <c r="C221" s="200"/>
      <c r="D221" s="190" t="s">
        <v>137</v>
      </c>
      <c r="E221" s="200"/>
      <c r="F221" s="202" t="s">
        <v>570</v>
      </c>
      <c r="G221" s="200"/>
      <c r="H221" s="203">
        <v>1501.8889999999999</v>
      </c>
      <c r="I221" s="204"/>
      <c r="J221" s="200"/>
      <c r="K221" s="200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137</v>
      </c>
      <c r="AU221" s="209" t="s">
        <v>84</v>
      </c>
      <c r="AV221" s="14" t="s">
        <v>84</v>
      </c>
      <c r="AW221" s="14" t="s">
        <v>4</v>
      </c>
      <c r="AX221" s="14" t="s">
        <v>82</v>
      </c>
      <c r="AY221" s="209" t="s">
        <v>129</v>
      </c>
    </row>
    <row r="222" spans="1:65" s="2" customFormat="1" ht="24.2" customHeight="1">
      <c r="A222" s="36"/>
      <c r="B222" s="37"/>
      <c r="C222" s="175" t="s">
        <v>280</v>
      </c>
      <c r="D222" s="175" t="s">
        <v>131</v>
      </c>
      <c r="E222" s="176" t="s">
        <v>281</v>
      </c>
      <c r="F222" s="177" t="s">
        <v>282</v>
      </c>
      <c r="G222" s="178" t="s">
        <v>134</v>
      </c>
      <c r="H222" s="179">
        <v>1501.8889999999999</v>
      </c>
      <c r="I222" s="180"/>
      <c r="J222" s="181">
        <f>ROUND(I222*H222,2)</f>
        <v>0</v>
      </c>
      <c r="K222" s="177" t="s">
        <v>144</v>
      </c>
      <c r="L222" s="41"/>
      <c r="M222" s="182" t="s">
        <v>19</v>
      </c>
      <c r="N222" s="183" t="s">
        <v>45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135</v>
      </c>
      <c r="AT222" s="186" t="s">
        <v>131</v>
      </c>
      <c r="AU222" s="186" t="s">
        <v>84</v>
      </c>
      <c r="AY222" s="19" t="s">
        <v>129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82</v>
      </c>
      <c r="BK222" s="187">
        <f>ROUND(I222*H222,2)</f>
        <v>0</v>
      </c>
      <c r="BL222" s="19" t="s">
        <v>135</v>
      </c>
      <c r="BM222" s="186" t="s">
        <v>607</v>
      </c>
    </row>
    <row r="223" spans="1:65" s="2" customFormat="1" ht="11.25">
      <c r="A223" s="36"/>
      <c r="B223" s="37"/>
      <c r="C223" s="38"/>
      <c r="D223" s="221" t="s">
        <v>146</v>
      </c>
      <c r="E223" s="38"/>
      <c r="F223" s="222" t="s">
        <v>284</v>
      </c>
      <c r="G223" s="38"/>
      <c r="H223" s="38"/>
      <c r="I223" s="223"/>
      <c r="J223" s="38"/>
      <c r="K223" s="38"/>
      <c r="L223" s="41"/>
      <c r="M223" s="224"/>
      <c r="N223" s="225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146</v>
      </c>
      <c r="AU223" s="19" t="s">
        <v>84</v>
      </c>
    </row>
    <row r="224" spans="1:65" s="13" customFormat="1" ht="11.25">
      <c r="B224" s="188"/>
      <c r="C224" s="189"/>
      <c r="D224" s="190" t="s">
        <v>137</v>
      </c>
      <c r="E224" s="191" t="s">
        <v>19</v>
      </c>
      <c r="F224" s="192" t="s">
        <v>568</v>
      </c>
      <c r="G224" s="189"/>
      <c r="H224" s="191" t="s">
        <v>19</v>
      </c>
      <c r="I224" s="193"/>
      <c r="J224" s="189"/>
      <c r="K224" s="189"/>
      <c r="L224" s="194"/>
      <c r="M224" s="195"/>
      <c r="N224" s="196"/>
      <c r="O224" s="196"/>
      <c r="P224" s="196"/>
      <c r="Q224" s="196"/>
      <c r="R224" s="196"/>
      <c r="S224" s="196"/>
      <c r="T224" s="197"/>
      <c r="AT224" s="198" t="s">
        <v>137</v>
      </c>
      <c r="AU224" s="198" t="s">
        <v>84</v>
      </c>
      <c r="AV224" s="13" t="s">
        <v>82</v>
      </c>
      <c r="AW224" s="13" t="s">
        <v>36</v>
      </c>
      <c r="AX224" s="13" t="s">
        <v>74</v>
      </c>
      <c r="AY224" s="198" t="s">
        <v>129</v>
      </c>
    </row>
    <row r="225" spans="1:65" s="14" customFormat="1" ht="11.25">
      <c r="B225" s="199"/>
      <c r="C225" s="200"/>
      <c r="D225" s="190" t="s">
        <v>137</v>
      </c>
      <c r="E225" s="201" t="s">
        <v>19</v>
      </c>
      <c r="F225" s="202" t="s">
        <v>569</v>
      </c>
      <c r="G225" s="200"/>
      <c r="H225" s="203">
        <v>1472.44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137</v>
      </c>
      <c r="AU225" s="209" t="s">
        <v>84</v>
      </c>
      <c r="AV225" s="14" t="s">
        <v>84</v>
      </c>
      <c r="AW225" s="14" t="s">
        <v>36</v>
      </c>
      <c r="AX225" s="14" t="s">
        <v>74</v>
      </c>
      <c r="AY225" s="209" t="s">
        <v>129</v>
      </c>
    </row>
    <row r="226" spans="1:65" s="15" customFormat="1" ht="11.25">
      <c r="B226" s="210"/>
      <c r="C226" s="211"/>
      <c r="D226" s="190" t="s">
        <v>137</v>
      </c>
      <c r="E226" s="212" t="s">
        <v>19</v>
      </c>
      <c r="F226" s="213" t="s">
        <v>140</v>
      </c>
      <c r="G226" s="211"/>
      <c r="H226" s="214">
        <v>1472.44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137</v>
      </c>
      <c r="AU226" s="220" t="s">
        <v>84</v>
      </c>
      <c r="AV226" s="15" t="s">
        <v>135</v>
      </c>
      <c r="AW226" s="15" t="s">
        <v>36</v>
      </c>
      <c r="AX226" s="15" t="s">
        <v>82</v>
      </c>
      <c r="AY226" s="220" t="s">
        <v>129</v>
      </c>
    </row>
    <row r="227" spans="1:65" s="14" customFormat="1" ht="11.25">
      <c r="B227" s="199"/>
      <c r="C227" s="200"/>
      <c r="D227" s="190" t="s">
        <v>137</v>
      </c>
      <c r="E227" s="200"/>
      <c r="F227" s="202" t="s">
        <v>570</v>
      </c>
      <c r="G227" s="200"/>
      <c r="H227" s="203">
        <v>1501.8889999999999</v>
      </c>
      <c r="I227" s="204"/>
      <c r="J227" s="200"/>
      <c r="K227" s="200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137</v>
      </c>
      <c r="AU227" s="209" t="s">
        <v>84</v>
      </c>
      <c r="AV227" s="14" t="s">
        <v>84</v>
      </c>
      <c r="AW227" s="14" t="s">
        <v>4</v>
      </c>
      <c r="AX227" s="14" t="s">
        <v>82</v>
      </c>
      <c r="AY227" s="209" t="s">
        <v>129</v>
      </c>
    </row>
    <row r="228" spans="1:65" s="2" customFormat="1" ht="33" customHeight="1">
      <c r="A228" s="36"/>
      <c r="B228" s="37"/>
      <c r="C228" s="175" t="s">
        <v>285</v>
      </c>
      <c r="D228" s="175" t="s">
        <v>131</v>
      </c>
      <c r="E228" s="176" t="s">
        <v>286</v>
      </c>
      <c r="F228" s="177" t="s">
        <v>287</v>
      </c>
      <c r="G228" s="178" t="s">
        <v>134</v>
      </c>
      <c r="H228" s="179">
        <v>1501.8889999999999</v>
      </c>
      <c r="I228" s="180"/>
      <c r="J228" s="181">
        <f>ROUND(I228*H228,2)</f>
        <v>0</v>
      </c>
      <c r="K228" s="177" t="s">
        <v>19</v>
      </c>
      <c r="L228" s="41"/>
      <c r="M228" s="182" t="s">
        <v>19</v>
      </c>
      <c r="N228" s="183" t="s">
        <v>45</v>
      </c>
      <c r="O228" s="66"/>
      <c r="P228" s="184">
        <f>O228*H228</f>
        <v>0</v>
      </c>
      <c r="Q228" s="184">
        <v>5.151E-2</v>
      </c>
      <c r="R228" s="184">
        <f>Q228*H228</f>
        <v>77.362302389999996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135</v>
      </c>
      <c r="AT228" s="186" t="s">
        <v>131</v>
      </c>
      <c r="AU228" s="186" t="s">
        <v>84</v>
      </c>
      <c r="AY228" s="19" t="s">
        <v>129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82</v>
      </c>
      <c r="BK228" s="187">
        <f>ROUND(I228*H228,2)</f>
        <v>0</v>
      </c>
      <c r="BL228" s="19" t="s">
        <v>135</v>
      </c>
      <c r="BM228" s="186" t="s">
        <v>608</v>
      </c>
    </row>
    <row r="229" spans="1:65" s="13" customFormat="1" ht="11.25">
      <c r="B229" s="188"/>
      <c r="C229" s="189"/>
      <c r="D229" s="190" t="s">
        <v>137</v>
      </c>
      <c r="E229" s="191" t="s">
        <v>19</v>
      </c>
      <c r="F229" s="192" t="s">
        <v>568</v>
      </c>
      <c r="G229" s="189"/>
      <c r="H229" s="191" t="s">
        <v>19</v>
      </c>
      <c r="I229" s="193"/>
      <c r="J229" s="189"/>
      <c r="K229" s="189"/>
      <c r="L229" s="194"/>
      <c r="M229" s="195"/>
      <c r="N229" s="196"/>
      <c r="O229" s="196"/>
      <c r="P229" s="196"/>
      <c r="Q229" s="196"/>
      <c r="R229" s="196"/>
      <c r="S229" s="196"/>
      <c r="T229" s="197"/>
      <c r="AT229" s="198" t="s">
        <v>137</v>
      </c>
      <c r="AU229" s="198" t="s">
        <v>84</v>
      </c>
      <c r="AV229" s="13" t="s">
        <v>82</v>
      </c>
      <c r="AW229" s="13" t="s">
        <v>36</v>
      </c>
      <c r="AX229" s="13" t="s">
        <v>74</v>
      </c>
      <c r="AY229" s="198" t="s">
        <v>129</v>
      </c>
    </row>
    <row r="230" spans="1:65" s="14" customFormat="1" ht="11.25">
      <c r="B230" s="199"/>
      <c r="C230" s="200"/>
      <c r="D230" s="190" t="s">
        <v>137</v>
      </c>
      <c r="E230" s="201" t="s">
        <v>19</v>
      </c>
      <c r="F230" s="202" t="s">
        <v>569</v>
      </c>
      <c r="G230" s="200"/>
      <c r="H230" s="203">
        <v>1472.44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137</v>
      </c>
      <c r="AU230" s="209" t="s">
        <v>84</v>
      </c>
      <c r="AV230" s="14" t="s">
        <v>84</v>
      </c>
      <c r="AW230" s="14" t="s">
        <v>36</v>
      </c>
      <c r="AX230" s="14" t="s">
        <v>74</v>
      </c>
      <c r="AY230" s="209" t="s">
        <v>129</v>
      </c>
    </row>
    <row r="231" spans="1:65" s="15" customFormat="1" ht="11.25">
      <c r="B231" s="210"/>
      <c r="C231" s="211"/>
      <c r="D231" s="190" t="s">
        <v>137</v>
      </c>
      <c r="E231" s="212" t="s">
        <v>19</v>
      </c>
      <c r="F231" s="213" t="s">
        <v>140</v>
      </c>
      <c r="G231" s="211"/>
      <c r="H231" s="214">
        <v>1472.44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137</v>
      </c>
      <c r="AU231" s="220" t="s">
        <v>84</v>
      </c>
      <c r="AV231" s="15" t="s">
        <v>135</v>
      </c>
      <c r="AW231" s="15" t="s">
        <v>36</v>
      </c>
      <c r="AX231" s="15" t="s">
        <v>82</v>
      </c>
      <c r="AY231" s="220" t="s">
        <v>129</v>
      </c>
    </row>
    <row r="232" spans="1:65" s="14" customFormat="1" ht="11.25">
      <c r="B232" s="199"/>
      <c r="C232" s="200"/>
      <c r="D232" s="190" t="s">
        <v>137</v>
      </c>
      <c r="E232" s="200"/>
      <c r="F232" s="202" t="s">
        <v>570</v>
      </c>
      <c r="G232" s="200"/>
      <c r="H232" s="203">
        <v>1501.8889999999999</v>
      </c>
      <c r="I232" s="204"/>
      <c r="J232" s="200"/>
      <c r="K232" s="200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137</v>
      </c>
      <c r="AU232" s="209" t="s">
        <v>84</v>
      </c>
      <c r="AV232" s="14" t="s">
        <v>84</v>
      </c>
      <c r="AW232" s="14" t="s">
        <v>4</v>
      </c>
      <c r="AX232" s="14" t="s">
        <v>82</v>
      </c>
      <c r="AY232" s="209" t="s">
        <v>129</v>
      </c>
    </row>
    <row r="233" spans="1:65" s="2" customFormat="1" ht="16.5" customHeight="1">
      <c r="A233" s="36"/>
      <c r="B233" s="37"/>
      <c r="C233" s="175" t="s">
        <v>289</v>
      </c>
      <c r="D233" s="175" t="s">
        <v>131</v>
      </c>
      <c r="E233" s="176" t="s">
        <v>290</v>
      </c>
      <c r="F233" s="177" t="s">
        <v>291</v>
      </c>
      <c r="G233" s="178" t="s">
        <v>156</v>
      </c>
      <c r="H233" s="179">
        <v>561</v>
      </c>
      <c r="I233" s="180"/>
      <c r="J233" s="181">
        <f>ROUND(I233*H233,2)</f>
        <v>0</v>
      </c>
      <c r="K233" s="177" t="s">
        <v>144</v>
      </c>
      <c r="L233" s="41"/>
      <c r="M233" s="182" t="s">
        <v>19</v>
      </c>
      <c r="N233" s="183" t="s">
        <v>45</v>
      </c>
      <c r="O233" s="66"/>
      <c r="P233" s="184">
        <f>O233*H233</f>
        <v>0</v>
      </c>
      <c r="Q233" s="184">
        <v>1.0000000000000001E-5</v>
      </c>
      <c r="R233" s="184">
        <f>Q233*H233</f>
        <v>5.6100000000000004E-3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135</v>
      </c>
      <c r="AT233" s="186" t="s">
        <v>131</v>
      </c>
      <c r="AU233" s="186" t="s">
        <v>84</v>
      </c>
      <c r="AY233" s="19" t="s">
        <v>129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82</v>
      </c>
      <c r="BK233" s="187">
        <f>ROUND(I233*H233,2)</f>
        <v>0</v>
      </c>
      <c r="BL233" s="19" t="s">
        <v>135</v>
      </c>
      <c r="BM233" s="186" t="s">
        <v>609</v>
      </c>
    </row>
    <row r="234" spans="1:65" s="2" customFormat="1" ht="11.25">
      <c r="A234" s="36"/>
      <c r="B234" s="37"/>
      <c r="C234" s="38"/>
      <c r="D234" s="221" t="s">
        <v>146</v>
      </c>
      <c r="E234" s="38"/>
      <c r="F234" s="222" t="s">
        <v>293</v>
      </c>
      <c r="G234" s="38"/>
      <c r="H234" s="38"/>
      <c r="I234" s="223"/>
      <c r="J234" s="38"/>
      <c r="K234" s="38"/>
      <c r="L234" s="41"/>
      <c r="M234" s="224"/>
      <c r="N234" s="225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146</v>
      </c>
      <c r="AU234" s="19" t="s">
        <v>84</v>
      </c>
    </row>
    <row r="235" spans="1:65" s="13" customFormat="1" ht="11.25">
      <c r="B235" s="188"/>
      <c r="C235" s="189"/>
      <c r="D235" s="190" t="s">
        <v>137</v>
      </c>
      <c r="E235" s="191" t="s">
        <v>19</v>
      </c>
      <c r="F235" s="192" t="s">
        <v>568</v>
      </c>
      <c r="G235" s="189"/>
      <c r="H235" s="191" t="s">
        <v>19</v>
      </c>
      <c r="I235" s="193"/>
      <c r="J235" s="189"/>
      <c r="K235" s="189"/>
      <c r="L235" s="194"/>
      <c r="M235" s="195"/>
      <c r="N235" s="196"/>
      <c r="O235" s="196"/>
      <c r="P235" s="196"/>
      <c r="Q235" s="196"/>
      <c r="R235" s="196"/>
      <c r="S235" s="196"/>
      <c r="T235" s="197"/>
      <c r="AT235" s="198" t="s">
        <v>137</v>
      </c>
      <c r="AU235" s="198" t="s">
        <v>84</v>
      </c>
      <c r="AV235" s="13" t="s">
        <v>82</v>
      </c>
      <c r="AW235" s="13" t="s">
        <v>36</v>
      </c>
      <c r="AX235" s="13" t="s">
        <v>74</v>
      </c>
      <c r="AY235" s="198" t="s">
        <v>129</v>
      </c>
    </row>
    <row r="236" spans="1:65" s="14" customFormat="1" ht="11.25">
      <c r="B236" s="199"/>
      <c r="C236" s="200"/>
      <c r="D236" s="190" t="s">
        <v>137</v>
      </c>
      <c r="E236" s="201" t="s">
        <v>19</v>
      </c>
      <c r="F236" s="202" t="s">
        <v>294</v>
      </c>
      <c r="G236" s="200"/>
      <c r="H236" s="203">
        <v>234.8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137</v>
      </c>
      <c r="AU236" s="209" t="s">
        <v>84</v>
      </c>
      <c r="AV236" s="14" t="s">
        <v>84</v>
      </c>
      <c r="AW236" s="14" t="s">
        <v>36</v>
      </c>
      <c r="AX236" s="14" t="s">
        <v>74</v>
      </c>
      <c r="AY236" s="209" t="s">
        <v>129</v>
      </c>
    </row>
    <row r="237" spans="1:65" s="14" customFormat="1" ht="11.25">
      <c r="B237" s="199"/>
      <c r="C237" s="200"/>
      <c r="D237" s="190" t="s">
        <v>137</v>
      </c>
      <c r="E237" s="201" t="s">
        <v>19</v>
      </c>
      <c r="F237" s="202" t="s">
        <v>295</v>
      </c>
      <c r="G237" s="200"/>
      <c r="H237" s="203">
        <v>117</v>
      </c>
      <c r="I237" s="204"/>
      <c r="J237" s="200"/>
      <c r="K237" s="200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137</v>
      </c>
      <c r="AU237" s="209" t="s">
        <v>84</v>
      </c>
      <c r="AV237" s="14" t="s">
        <v>84</v>
      </c>
      <c r="AW237" s="14" t="s">
        <v>36</v>
      </c>
      <c r="AX237" s="14" t="s">
        <v>74</v>
      </c>
      <c r="AY237" s="209" t="s">
        <v>129</v>
      </c>
    </row>
    <row r="238" spans="1:65" s="14" customFormat="1" ht="11.25">
      <c r="B238" s="199"/>
      <c r="C238" s="200"/>
      <c r="D238" s="190" t="s">
        <v>137</v>
      </c>
      <c r="E238" s="201" t="s">
        <v>19</v>
      </c>
      <c r="F238" s="202" t="s">
        <v>610</v>
      </c>
      <c r="G238" s="200"/>
      <c r="H238" s="203">
        <v>198.2</v>
      </c>
      <c r="I238" s="204"/>
      <c r="J238" s="200"/>
      <c r="K238" s="200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137</v>
      </c>
      <c r="AU238" s="209" t="s">
        <v>84</v>
      </c>
      <c r="AV238" s="14" t="s">
        <v>84</v>
      </c>
      <c r="AW238" s="14" t="s">
        <v>36</v>
      </c>
      <c r="AX238" s="14" t="s">
        <v>74</v>
      </c>
      <c r="AY238" s="209" t="s">
        <v>129</v>
      </c>
    </row>
    <row r="239" spans="1:65" s="15" customFormat="1" ht="11.25">
      <c r="B239" s="210"/>
      <c r="C239" s="211"/>
      <c r="D239" s="190" t="s">
        <v>137</v>
      </c>
      <c r="E239" s="212" t="s">
        <v>19</v>
      </c>
      <c r="F239" s="213" t="s">
        <v>140</v>
      </c>
      <c r="G239" s="211"/>
      <c r="H239" s="214">
        <v>550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137</v>
      </c>
      <c r="AU239" s="220" t="s">
        <v>84</v>
      </c>
      <c r="AV239" s="15" t="s">
        <v>135</v>
      </c>
      <c r="AW239" s="15" t="s">
        <v>36</v>
      </c>
      <c r="AX239" s="15" t="s">
        <v>82</v>
      </c>
      <c r="AY239" s="220" t="s">
        <v>129</v>
      </c>
    </row>
    <row r="240" spans="1:65" s="14" customFormat="1" ht="11.25">
      <c r="B240" s="199"/>
      <c r="C240" s="200"/>
      <c r="D240" s="190" t="s">
        <v>137</v>
      </c>
      <c r="E240" s="200"/>
      <c r="F240" s="202" t="s">
        <v>611</v>
      </c>
      <c r="G240" s="200"/>
      <c r="H240" s="203">
        <v>561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137</v>
      </c>
      <c r="AU240" s="209" t="s">
        <v>84</v>
      </c>
      <c r="AV240" s="14" t="s">
        <v>84</v>
      </c>
      <c r="AW240" s="14" t="s">
        <v>4</v>
      </c>
      <c r="AX240" s="14" t="s">
        <v>82</v>
      </c>
      <c r="AY240" s="209" t="s">
        <v>129</v>
      </c>
    </row>
    <row r="241" spans="1:65" s="12" customFormat="1" ht="22.9" customHeight="1">
      <c r="B241" s="159"/>
      <c r="C241" s="160"/>
      <c r="D241" s="161" t="s">
        <v>73</v>
      </c>
      <c r="E241" s="173" t="s">
        <v>190</v>
      </c>
      <c r="F241" s="173" t="s">
        <v>297</v>
      </c>
      <c r="G241" s="160"/>
      <c r="H241" s="160"/>
      <c r="I241" s="163"/>
      <c r="J241" s="174">
        <f>BK241</f>
        <v>0</v>
      </c>
      <c r="K241" s="160"/>
      <c r="L241" s="165"/>
      <c r="M241" s="166"/>
      <c r="N241" s="167"/>
      <c r="O241" s="167"/>
      <c r="P241" s="168">
        <f>SUM(P242:P293)</f>
        <v>0</v>
      </c>
      <c r="Q241" s="167"/>
      <c r="R241" s="168">
        <f>SUM(R242:R293)</f>
        <v>34.458119360000005</v>
      </c>
      <c r="S241" s="167"/>
      <c r="T241" s="169">
        <f>SUM(T242:T293)</f>
        <v>63.082608000000008</v>
      </c>
      <c r="AR241" s="170" t="s">
        <v>82</v>
      </c>
      <c r="AT241" s="171" t="s">
        <v>73</v>
      </c>
      <c r="AU241" s="171" t="s">
        <v>82</v>
      </c>
      <c r="AY241" s="170" t="s">
        <v>129</v>
      </c>
      <c r="BK241" s="172">
        <f>SUM(BK242:BK293)</f>
        <v>0</v>
      </c>
    </row>
    <row r="242" spans="1:65" s="2" customFormat="1" ht="16.5" customHeight="1">
      <c r="A242" s="36"/>
      <c r="B242" s="37"/>
      <c r="C242" s="175" t="s">
        <v>298</v>
      </c>
      <c r="D242" s="175" t="s">
        <v>131</v>
      </c>
      <c r="E242" s="176" t="s">
        <v>299</v>
      </c>
      <c r="F242" s="177" t="s">
        <v>300</v>
      </c>
      <c r="G242" s="178" t="s">
        <v>239</v>
      </c>
      <c r="H242" s="179">
        <v>2</v>
      </c>
      <c r="I242" s="180"/>
      <c r="J242" s="181">
        <f>ROUND(I242*H242,2)</f>
        <v>0</v>
      </c>
      <c r="K242" s="177" t="s">
        <v>19</v>
      </c>
      <c r="L242" s="41"/>
      <c r="M242" s="182" t="s">
        <v>19</v>
      </c>
      <c r="N242" s="183" t="s">
        <v>45</v>
      </c>
      <c r="O242" s="66"/>
      <c r="P242" s="184">
        <f>O242*H242</f>
        <v>0</v>
      </c>
      <c r="Q242" s="184">
        <v>0.05</v>
      </c>
      <c r="R242" s="184">
        <f>Q242*H242</f>
        <v>0.1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135</v>
      </c>
      <c r="AT242" s="186" t="s">
        <v>131</v>
      </c>
      <c r="AU242" s="186" t="s">
        <v>84</v>
      </c>
      <c r="AY242" s="19" t="s">
        <v>129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82</v>
      </c>
      <c r="BK242" s="187">
        <f>ROUND(I242*H242,2)</f>
        <v>0</v>
      </c>
      <c r="BL242" s="19" t="s">
        <v>135</v>
      </c>
      <c r="BM242" s="186" t="s">
        <v>612</v>
      </c>
    </row>
    <row r="243" spans="1:65" s="14" customFormat="1" ht="11.25">
      <c r="B243" s="199"/>
      <c r="C243" s="200"/>
      <c r="D243" s="190" t="s">
        <v>137</v>
      </c>
      <c r="E243" s="201" t="s">
        <v>19</v>
      </c>
      <c r="F243" s="202" t="s">
        <v>84</v>
      </c>
      <c r="G243" s="200"/>
      <c r="H243" s="203">
        <v>2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137</v>
      </c>
      <c r="AU243" s="209" t="s">
        <v>84</v>
      </c>
      <c r="AV243" s="14" t="s">
        <v>84</v>
      </c>
      <c r="AW243" s="14" t="s">
        <v>36</v>
      </c>
      <c r="AX243" s="14" t="s">
        <v>74</v>
      </c>
      <c r="AY243" s="209" t="s">
        <v>129</v>
      </c>
    </row>
    <row r="244" spans="1:65" s="15" customFormat="1" ht="11.25">
      <c r="B244" s="210"/>
      <c r="C244" s="211"/>
      <c r="D244" s="190" t="s">
        <v>137</v>
      </c>
      <c r="E244" s="212" t="s">
        <v>19</v>
      </c>
      <c r="F244" s="213" t="s">
        <v>140</v>
      </c>
      <c r="G244" s="211"/>
      <c r="H244" s="214">
        <v>2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137</v>
      </c>
      <c r="AU244" s="220" t="s">
        <v>84</v>
      </c>
      <c r="AV244" s="15" t="s">
        <v>135</v>
      </c>
      <c r="AW244" s="15" t="s">
        <v>36</v>
      </c>
      <c r="AX244" s="15" t="s">
        <v>82</v>
      </c>
      <c r="AY244" s="220" t="s">
        <v>129</v>
      </c>
    </row>
    <row r="245" spans="1:65" s="2" customFormat="1" ht="16.5" customHeight="1">
      <c r="A245" s="36"/>
      <c r="B245" s="37"/>
      <c r="C245" s="175" t="s">
        <v>302</v>
      </c>
      <c r="D245" s="175" t="s">
        <v>131</v>
      </c>
      <c r="E245" s="176" t="s">
        <v>613</v>
      </c>
      <c r="F245" s="177" t="s">
        <v>614</v>
      </c>
      <c r="G245" s="178" t="s">
        <v>239</v>
      </c>
      <c r="H245" s="179">
        <v>2</v>
      </c>
      <c r="I245" s="180"/>
      <c r="J245" s="181">
        <f>ROUND(I245*H245,2)</f>
        <v>0</v>
      </c>
      <c r="K245" s="177" t="s">
        <v>19</v>
      </c>
      <c r="L245" s="41"/>
      <c r="M245" s="182" t="s">
        <v>19</v>
      </c>
      <c r="N245" s="183" t="s">
        <v>45</v>
      </c>
      <c r="O245" s="66"/>
      <c r="P245" s="184">
        <f>O245*H245</f>
        <v>0</v>
      </c>
      <c r="Q245" s="184">
        <v>0.05</v>
      </c>
      <c r="R245" s="184">
        <f>Q245*H245</f>
        <v>0.1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135</v>
      </c>
      <c r="AT245" s="186" t="s">
        <v>131</v>
      </c>
      <c r="AU245" s="186" t="s">
        <v>84</v>
      </c>
      <c r="AY245" s="19" t="s">
        <v>129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82</v>
      </c>
      <c r="BK245" s="187">
        <f>ROUND(I245*H245,2)</f>
        <v>0</v>
      </c>
      <c r="BL245" s="19" t="s">
        <v>135</v>
      </c>
      <c r="BM245" s="186" t="s">
        <v>615</v>
      </c>
    </row>
    <row r="246" spans="1:65" s="14" customFormat="1" ht="11.25">
      <c r="B246" s="199"/>
      <c r="C246" s="200"/>
      <c r="D246" s="190" t="s">
        <v>137</v>
      </c>
      <c r="E246" s="201" t="s">
        <v>19</v>
      </c>
      <c r="F246" s="202" t="s">
        <v>84</v>
      </c>
      <c r="G246" s="200"/>
      <c r="H246" s="203">
        <v>2</v>
      </c>
      <c r="I246" s="204"/>
      <c r="J246" s="200"/>
      <c r="K246" s="200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137</v>
      </c>
      <c r="AU246" s="209" t="s">
        <v>84</v>
      </c>
      <c r="AV246" s="14" t="s">
        <v>84</v>
      </c>
      <c r="AW246" s="14" t="s">
        <v>36</v>
      </c>
      <c r="AX246" s="14" t="s">
        <v>74</v>
      </c>
      <c r="AY246" s="209" t="s">
        <v>129</v>
      </c>
    </row>
    <row r="247" spans="1:65" s="15" customFormat="1" ht="11.25">
      <c r="B247" s="210"/>
      <c r="C247" s="211"/>
      <c r="D247" s="190" t="s">
        <v>137</v>
      </c>
      <c r="E247" s="212" t="s">
        <v>19</v>
      </c>
      <c r="F247" s="213" t="s">
        <v>140</v>
      </c>
      <c r="G247" s="211"/>
      <c r="H247" s="214">
        <v>2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137</v>
      </c>
      <c r="AU247" s="220" t="s">
        <v>84</v>
      </c>
      <c r="AV247" s="15" t="s">
        <v>135</v>
      </c>
      <c r="AW247" s="15" t="s">
        <v>36</v>
      </c>
      <c r="AX247" s="15" t="s">
        <v>82</v>
      </c>
      <c r="AY247" s="220" t="s">
        <v>129</v>
      </c>
    </row>
    <row r="248" spans="1:65" s="2" customFormat="1" ht="16.5" customHeight="1">
      <c r="A248" s="36"/>
      <c r="B248" s="37"/>
      <c r="C248" s="175" t="s">
        <v>307</v>
      </c>
      <c r="D248" s="175" t="s">
        <v>131</v>
      </c>
      <c r="E248" s="176" t="s">
        <v>616</v>
      </c>
      <c r="F248" s="177" t="s">
        <v>617</v>
      </c>
      <c r="G248" s="178" t="s">
        <v>239</v>
      </c>
      <c r="H248" s="179">
        <v>4</v>
      </c>
      <c r="I248" s="180"/>
      <c r="J248" s="181">
        <f>ROUND(I248*H248,2)</f>
        <v>0</v>
      </c>
      <c r="K248" s="177" t="s">
        <v>19</v>
      </c>
      <c r="L248" s="41"/>
      <c r="M248" s="182" t="s">
        <v>19</v>
      </c>
      <c r="N248" s="183" t="s">
        <v>45</v>
      </c>
      <c r="O248" s="66"/>
      <c r="P248" s="184">
        <f>O248*H248</f>
        <v>0</v>
      </c>
      <c r="Q248" s="184">
        <v>0.05</v>
      </c>
      <c r="R248" s="184">
        <f>Q248*H248</f>
        <v>0.2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135</v>
      </c>
      <c r="AT248" s="186" t="s">
        <v>131</v>
      </c>
      <c r="AU248" s="186" t="s">
        <v>84</v>
      </c>
      <c r="AY248" s="19" t="s">
        <v>129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82</v>
      </c>
      <c r="BK248" s="187">
        <f>ROUND(I248*H248,2)</f>
        <v>0</v>
      </c>
      <c r="BL248" s="19" t="s">
        <v>135</v>
      </c>
      <c r="BM248" s="186" t="s">
        <v>618</v>
      </c>
    </row>
    <row r="249" spans="1:65" s="14" customFormat="1" ht="11.25">
      <c r="B249" s="199"/>
      <c r="C249" s="200"/>
      <c r="D249" s="190" t="s">
        <v>137</v>
      </c>
      <c r="E249" s="201" t="s">
        <v>19</v>
      </c>
      <c r="F249" s="202" t="s">
        <v>135</v>
      </c>
      <c r="G249" s="200"/>
      <c r="H249" s="203">
        <v>4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137</v>
      </c>
      <c r="AU249" s="209" t="s">
        <v>84</v>
      </c>
      <c r="AV249" s="14" t="s">
        <v>84</v>
      </c>
      <c r="AW249" s="14" t="s">
        <v>36</v>
      </c>
      <c r="AX249" s="14" t="s">
        <v>74</v>
      </c>
      <c r="AY249" s="209" t="s">
        <v>129</v>
      </c>
    </row>
    <row r="250" spans="1:65" s="15" customFormat="1" ht="11.25">
      <c r="B250" s="210"/>
      <c r="C250" s="211"/>
      <c r="D250" s="190" t="s">
        <v>137</v>
      </c>
      <c r="E250" s="212" t="s">
        <v>19</v>
      </c>
      <c r="F250" s="213" t="s">
        <v>140</v>
      </c>
      <c r="G250" s="211"/>
      <c r="H250" s="214">
        <v>4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137</v>
      </c>
      <c r="AU250" s="220" t="s">
        <v>84</v>
      </c>
      <c r="AV250" s="15" t="s">
        <v>135</v>
      </c>
      <c r="AW250" s="15" t="s">
        <v>36</v>
      </c>
      <c r="AX250" s="15" t="s">
        <v>82</v>
      </c>
      <c r="AY250" s="220" t="s">
        <v>129</v>
      </c>
    </row>
    <row r="251" spans="1:65" s="2" customFormat="1" ht="24.2" customHeight="1">
      <c r="A251" s="36"/>
      <c r="B251" s="37"/>
      <c r="C251" s="175" t="s">
        <v>313</v>
      </c>
      <c r="D251" s="175" t="s">
        <v>131</v>
      </c>
      <c r="E251" s="176" t="s">
        <v>303</v>
      </c>
      <c r="F251" s="177" t="s">
        <v>304</v>
      </c>
      <c r="G251" s="178" t="s">
        <v>156</v>
      </c>
      <c r="H251" s="179">
        <v>110.77200000000001</v>
      </c>
      <c r="I251" s="180"/>
      <c r="J251" s="181">
        <f>ROUND(I251*H251,2)</f>
        <v>0</v>
      </c>
      <c r="K251" s="177" t="s">
        <v>144</v>
      </c>
      <c r="L251" s="41"/>
      <c r="M251" s="182" t="s">
        <v>19</v>
      </c>
      <c r="N251" s="183" t="s">
        <v>45</v>
      </c>
      <c r="O251" s="66"/>
      <c r="P251" s="184">
        <f>O251*H251</f>
        <v>0</v>
      </c>
      <c r="Q251" s="184">
        <v>0.14943000000000001</v>
      </c>
      <c r="R251" s="184">
        <f>Q251*H251</f>
        <v>16.552659960000003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135</v>
      </c>
      <c r="AT251" s="186" t="s">
        <v>131</v>
      </c>
      <c r="AU251" s="186" t="s">
        <v>84</v>
      </c>
      <c r="AY251" s="19" t="s">
        <v>129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82</v>
      </c>
      <c r="BK251" s="187">
        <f>ROUND(I251*H251,2)</f>
        <v>0</v>
      </c>
      <c r="BL251" s="19" t="s">
        <v>135</v>
      </c>
      <c r="BM251" s="186" t="s">
        <v>619</v>
      </c>
    </row>
    <row r="252" spans="1:65" s="2" customFormat="1" ht="11.25">
      <c r="A252" s="36"/>
      <c r="B252" s="37"/>
      <c r="C252" s="38"/>
      <c r="D252" s="221" t="s">
        <v>146</v>
      </c>
      <c r="E252" s="38"/>
      <c r="F252" s="222" t="s">
        <v>306</v>
      </c>
      <c r="G252" s="38"/>
      <c r="H252" s="38"/>
      <c r="I252" s="223"/>
      <c r="J252" s="38"/>
      <c r="K252" s="38"/>
      <c r="L252" s="41"/>
      <c r="M252" s="224"/>
      <c r="N252" s="225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146</v>
      </c>
      <c r="AU252" s="19" t="s">
        <v>84</v>
      </c>
    </row>
    <row r="253" spans="1:65" s="13" customFormat="1" ht="11.25">
      <c r="B253" s="188"/>
      <c r="C253" s="189"/>
      <c r="D253" s="190" t="s">
        <v>137</v>
      </c>
      <c r="E253" s="191" t="s">
        <v>19</v>
      </c>
      <c r="F253" s="192" t="s">
        <v>568</v>
      </c>
      <c r="G253" s="189"/>
      <c r="H253" s="191" t="s">
        <v>19</v>
      </c>
      <c r="I253" s="193"/>
      <c r="J253" s="189"/>
      <c r="K253" s="189"/>
      <c r="L253" s="194"/>
      <c r="M253" s="195"/>
      <c r="N253" s="196"/>
      <c r="O253" s="196"/>
      <c r="P253" s="196"/>
      <c r="Q253" s="196"/>
      <c r="R253" s="196"/>
      <c r="S253" s="196"/>
      <c r="T253" s="197"/>
      <c r="AT253" s="198" t="s">
        <v>137</v>
      </c>
      <c r="AU253" s="198" t="s">
        <v>84</v>
      </c>
      <c r="AV253" s="13" t="s">
        <v>82</v>
      </c>
      <c r="AW253" s="13" t="s">
        <v>36</v>
      </c>
      <c r="AX253" s="13" t="s">
        <v>74</v>
      </c>
      <c r="AY253" s="198" t="s">
        <v>129</v>
      </c>
    </row>
    <row r="254" spans="1:65" s="14" customFormat="1" ht="11.25">
      <c r="B254" s="199"/>
      <c r="C254" s="200"/>
      <c r="D254" s="190" t="s">
        <v>137</v>
      </c>
      <c r="E254" s="201" t="s">
        <v>19</v>
      </c>
      <c r="F254" s="202" t="s">
        <v>574</v>
      </c>
      <c r="G254" s="200"/>
      <c r="H254" s="203">
        <v>108.6</v>
      </c>
      <c r="I254" s="204"/>
      <c r="J254" s="200"/>
      <c r="K254" s="200"/>
      <c r="L254" s="205"/>
      <c r="M254" s="206"/>
      <c r="N254" s="207"/>
      <c r="O254" s="207"/>
      <c r="P254" s="207"/>
      <c r="Q254" s="207"/>
      <c r="R254" s="207"/>
      <c r="S254" s="207"/>
      <c r="T254" s="208"/>
      <c r="AT254" s="209" t="s">
        <v>137</v>
      </c>
      <c r="AU254" s="209" t="s">
        <v>84</v>
      </c>
      <c r="AV254" s="14" t="s">
        <v>84</v>
      </c>
      <c r="AW254" s="14" t="s">
        <v>36</v>
      </c>
      <c r="AX254" s="14" t="s">
        <v>74</v>
      </c>
      <c r="AY254" s="209" t="s">
        <v>129</v>
      </c>
    </row>
    <row r="255" spans="1:65" s="15" customFormat="1" ht="11.25">
      <c r="B255" s="210"/>
      <c r="C255" s="211"/>
      <c r="D255" s="190" t="s">
        <v>137</v>
      </c>
      <c r="E255" s="212" t="s">
        <v>19</v>
      </c>
      <c r="F255" s="213" t="s">
        <v>140</v>
      </c>
      <c r="G255" s="211"/>
      <c r="H255" s="214">
        <v>108.6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137</v>
      </c>
      <c r="AU255" s="220" t="s">
        <v>84</v>
      </c>
      <c r="AV255" s="15" t="s">
        <v>135</v>
      </c>
      <c r="AW255" s="15" t="s">
        <v>36</v>
      </c>
      <c r="AX255" s="15" t="s">
        <v>82</v>
      </c>
      <c r="AY255" s="220" t="s">
        <v>129</v>
      </c>
    </row>
    <row r="256" spans="1:65" s="14" customFormat="1" ht="11.25">
      <c r="B256" s="199"/>
      <c r="C256" s="200"/>
      <c r="D256" s="190" t="s">
        <v>137</v>
      </c>
      <c r="E256" s="200"/>
      <c r="F256" s="202" t="s">
        <v>575</v>
      </c>
      <c r="G256" s="200"/>
      <c r="H256" s="203">
        <v>110.77200000000001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137</v>
      </c>
      <c r="AU256" s="209" t="s">
        <v>84</v>
      </c>
      <c r="AV256" s="14" t="s">
        <v>84</v>
      </c>
      <c r="AW256" s="14" t="s">
        <v>4</v>
      </c>
      <c r="AX256" s="14" t="s">
        <v>82</v>
      </c>
      <c r="AY256" s="209" t="s">
        <v>129</v>
      </c>
    </row>
    <row r="257" spans="1:65" s="2" customFormat="1" ht="16.5" customHeight="1">
      <c r="A257" s="36"/>
      <c r="B257" s="37"/>
      <c r="C257" s="175" t="s">
        <v>318</v>
      </c>
      <c r="D257" s="175" t="s">
        <v>131</v>
      </c>
      <c r="E257" s="176" t="s">
        <v>308</v>
      </c>
      <c r="F257" s="177" t="s">
        <v>309</v>
      </c>
      <c r="G257" s="178" t="s">
        <v>156</v>
      </c>
      <c r="H257" s="179">
        <v>56.2</v>
      </c>
      <c r="I257" s="180"/>
      <c r="J257" s="181">
        <f>ROUND(I257*H257,2)</f>
        <v>0</v>
      </c>
      <c r="K257" s="177" t="s">
        <v>144</v>
      </c>
      <c r="L257" s="41"/>
      <c r="M257" s="182" t="s">
        <v>19</v>
      </c>
      <c r="N257" s="183" t="s">
        <v>45</v>
      </c>
      <c r="O257" s="66"/>
      <c r="P257" s="184">
        <f>O257*H257</f>
        <v>0</v>
      </c>
      <c r="Q257" s="184">
        <v>0.29221000000000003</v>
      </c>
      <c r="R257" s="184">
        <f>Q257*H257</f>
        <v>16.422202000000002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135</v>
      </c>
      <c r="AT257" s="186" t="s">
        <v>131</v>
      </c>
      <c r="AU257" s="186" t="s">
        <v>84</v>
      </c>
      <c r="AY257" s="19" t="s">
        <v>129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82</v>
      </c>
      <c r="BK257" s="187">
        <f>ROUND(I257*H257,2)</f>
        <v>0</v>
      </c>
      <c r="BL257" s="19" t="s">
        <v>135</v>
      </c>
      <c r="BM257" s="186" t="s">
        <v>620</v>
      </c>
    </row>
    <row r="258" spans="1:65" s="2" customFormat="1" ht="11.25">
      <c r="A258" s="36"/>
      <c r="B258" s="37"/>
      <c r="C258" s="38"/>
      <c r="D258" s="221" t="s">
        <v>146</v>
      </c>
      <c r="E258" s="38"/>
      <c r="F258" s="222" t="s">
        <v>311</v>
      </c>
      <c r="G258" s="38"/>
      <c r="H258" s="38"/>
      <c r="I258" s="223"/>
      <c r="J258" s="38"/>
      <c r="K258" s="38"/>
      <c r="L258" s="41"/>
      <c r="M258" s="224"/>
      <c r="N258" s="225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146</v>
      </c>
      <c r="AU258" s="19" t="s">
        <v>84</v>
      </c>
    </row>
    <row r="259" spans="1:65" s="13" customFormat="1" ht="11.25">
      <c r="B259" s="188"/>
      <c r="C259" s="189"/>
      <c r="D259" s="190" t="s">
        <v>137</v>
      </c>
      <c r="E259" s="191" t="s">
        <v>19</v>
      </c>
      <c r="F259" s="192" t="s">
        <v>568</v>
      </c>
      <c r="G259" s="189"/>
      <c r="H259" s="191" t="s">
        <v>19</v>
      </c>
      <c r="I259" s="193"/>
      <c r="J259" s="189"/>
      <c r="K259" s="189"/>
      <c r="L259" s="194"/>
      <c r="M259" s="195"/>
      <c r="N259" s="196"/>
      <c r="O259" s="196"/>
      <c r="P259" s="196"/>
      <c r="Q259" s="196"/>
      <c r="R259" s="196"/>
      <c r="S259" s="196"/>
      <c r="T259" s="197"/>
      <c r="AT259" s="198" t="s">
        <v>137</v>
      </c>
      <c r="AU259" s="198" t="s">
        <v>84</v>
      </c>
      <c r="AV259" s="13" t="s">
        <v>82</v>
      </c>
      <c r="AW259" s="13" t="s">
        <v>36</v>
      </c>
      <c r="AX259" s="13" t="s">
        <v>74</v>
      </c>
      <c r="AY259" s="198" t="s">
        <v>129</v>
      </c>
    </row>
    <row r="260" spans="1:65" s="14" customFormat="1" ht="11.25">
      <c r="B260" s="199"/>
      <c r="C260" s="200"/>
      <c r="D260" s="190" t="s">
        <v>137</v>
      </c>
      <c r="E260" s="201" t="s">
        <v>19</v>
      </c>
      <c r="F260" s="202" t="s">
        <v>621</v>
      </c>
      <c r="G260" s="200"/>
      <c r="H260" s="203">
        <v>56.2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137</v>
      </c>
      <c r="AU260" s="209" t="s">
        <v>84</v>
      </c>
      <c r="AV260" s="14" t="s">
        <v>84</v>
      </c>
      <c r="AW260" s="14" t="s">
        <v>36</v>
      </c>
      <c r="AX260" s="14" t="s">
        <v>74</v>
      </c>
      <c r="AY260" s="209" t="s">
        <v>129</v>
      </c>
    </row>
    <row r="261" spans="1:65" s="15" customFormat="1" ht="11.25">
      <c r="B261" s="210"/>
      <c r="C261" s="211"/>
      <c r="D261" s="190" t="s">
        <v>137</v>
      </c>
      <c r="E261" s="212" t="s">
        <v>19</v>
      </c>
      <c r="F261" s="213" t="s">
        <v>140</v>
      </c>
      <c r="G261" s="211"/>
      <c r="H261" s="214">
        <v>56.2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137</v>
      </c>
      <c r="AU261" s="220" t="s">
        <v>84</v>
      </c>
      <c r="AV261" s="15" t="s">
        <v>135</v>
      </c>
      <c r="AW261" s="15" t="s">
        <v>36</v>
      </c>
      <c r="AX261" s="15" t="s">
        <v>82</v>
      </c>
      <c r="AY261" s="220" t="s">
        <v>129</v>
      </c>
    </row>
    <row r="262" spans="1:65" s="2" customFormat="1" ht="16.5" customHeight="1">
      <c r="A262" s="36"/>
      <c r="B262" s="37"/>
      <c r="C262" s="226" t="s">
        <v>322</v>
      </c>
      <c r="D262" s="226" t="s">
        <v>243</v>
      </c>
      <c r="E262" s="227" t="s">
        <v>314</v>
      </c>
      <c r="F262" s="228" t="s">
        <v>315</v>
      </c>
      <c r="G262" s="229" t="s">
        <v>156</v>
      </c>
      <c r="H262" s="230">
        <v>57.323999999999998</v>
      </c>
      <c r="I262" s="231"/>
      <c r="J262" s="232">
        <f>ROUND(I262*H262,2)</f>
        <v>0</v>
      </c>
      <c r="K262" s="228" t="s">
        <v>144</v>
      </c>
      <c r="L262" s="233"/>
      <c r="M262" s="234" t="s">
        <v>19</v>
      </c>
      <c r="N262" s="235" t="s">
        <v>45</v>
      </c>
      <c r="O262" s="66"/>
      <c r="P262" s="184">
        <f>O262*H262</f>
        <v>0</v>
      </c>
      <c r="Q262" s="184">
        <v>1.5599999999999999E-2</v>
      </c>
      <c r="R262" s="184">
        <f>Q262*H262</f>
        <v>0.89425439999999989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185</v>
      </c>
      <c r="AT262" s="186" t="s">
        <v>243</v>
      </c>
      <c r="AU262" s="186" t="s">
        <v>84</v>
      </c>
      <c r="AY262" s="19" t="s">
        <v>129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82</v>
      </c>
      <c r="BK262" s="187">
        <f>ROUND(I262*H262,2)</f>
        <v>0</v>
      </c>
      <c r="BL262" s="19" t="s">
        <v>135</v>
      </c>
      <c r="BM262" s="186" t="s">
        <v>622</v>
      </c>
    </row>
    <row r="263" spans="1:65" s="13" customFormat="1" ht="11.25">
      <c r="B263" s="188"/>
      <c r="C263" s="189"/>
      <c r="D263" s="190" t="s">
        <v>137</v>
      </c>
      <c r="E263" s="191" t="s">
        <v>19</v>
      </c>
      <c r="F263" s="192" t="s">
        <v>568</v>
      </c>
      <c r="G263" s="189"/>
      <c r="H263" s="191" t="s">
        <v>19</v>
      </c>
      <c r="I263" s="193"/>
      <c r="J263" s="189"/>
      <c r="K263" s="189"/>
      <c r="L263" s="194"/>
      <c r="M263" s="195"/>
      <c r="N263" s="196"/>
      <c r="O263" s="196"/>
      <c r="P263" s="196"/>
      <c r="Q263" s="196"/>
      <c r="R263" s="196"/>
      <c r="S263" s="196"/>
      <c r="T263" s="197"/>
      <c r="AT263" s="198" t="s">
        <v>137</v>
      </c>
      <c r="AU263" s="198" t="s">
        <v>84</v>
      </c>
      <c r="AV263" s="13" t="s">
        <v>82</v>
      </c>
      <c r="AW263" s="13" t="s">
        <v>36</v>
      </c>
      <c r="AX263" s="13" t="s">
        <v>74</v>
      </c>
      <c r="AY263" s="198" t="s">
        <v>129</v>
      </c>
    </row>
    <row r="264" spans="1:65" s="14" customFormat="1" ht="11.25">
      <c r="B264" s="199"/>
      <c r="C264" s="200"/>
      <c r="D264" s="190" t="s">
        <v>137</v>
      </c>
      <c r="E264" s="201" t="s">
        <v>19</v>
      </c>
      <c r="F264" s="202" t="s">
        <v>621</v>
      </c>
      <c r="G264" s="200"/>
      <c r="H264" s="203">
        <v>56.2</v>
      </c>
      <c r="I264" s="204"/>
      <c r="J264" s="200"/>
      <c r="K264" s="200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137</v>
      </c>
      <c r="AU264" s="209" t="s">
        <v>84</v>
      </c>
      <c r="AV264" s="14" t="s">
        <v>84</v>
      </c>
      <c r="AW264" s="14" t="s">
        <v>36</v>
      </c>
      <c r="AX264" s="14" t="s">
        <v>74</v>
      </c>
      <c r="AY264" s="209" t="s">
        <v>129</v>
      </c>
    </row>
    <row r="265" spans="1:65" s="15" customFormat="1" ht="11.25">
      <c r="B265" s="210"/>
      <c r="C265" s="211"/>
      <c r="D265" s="190" t="s">
        <v>137</v>
      </c>
      <c r="E265" s="212" t="s">
        <v>19</v>
      </c>
      <c r="F265" s="213" t="s">
        <v>140</v>
      </c>
      <c r="G265" s="211"/>
      <c r="H265" s="214">
        <v>56.2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137</v>
      </c>
      <c r="AU265" s="220" t="s">
        <v>84</v>
      </c>
      <c r="AV265" s="15" t="s">
        <v>135</v>
      </c>
      <c r="AW265" s="15" t="s">
        <v>36</v>
      </c>
      <c r="AX265" s="15" t="s">
        <v>82</v>
      </c>
      <c r="AY265" s="220" t="s">
        <v>129</v>
      </c>
    </row>
    <row r="266" spans="1:65" s="14" customFormat="1" ht="11.25">
      <c r="B266" s="199"/>
      <c r="C266" s="200"/>
      <c r="D266" s="190" t="s">
        <v>137</v>
      </c>
      <c r="E266" s="200"/>
      <c r="F266" s="202" t="s">
        <v>623</v>
      </c>
      <c r="G266" s="200"/>
      <c r="H266" s="203">
        <v>57.323999999999998</v>
      </c>
      <c r="I266" s="204"/>
      <c r="J266" s="200"/>
      <c r="K266" s="200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137</v>
      </c>
      <c r="AU266" s="209" t="s">
        <v>84</v>
      </c>
      <c r="AV266" s="14" t="s">
        <v>84</v>
      </c>
      <c r="AW266" s="14" t="s">
        <v>4</v>
      </c>
      <c r="AX266" s="14" t="s">
        <v>82</v>
      </c>
      <c r="AY266" s="209" t="s">
        <v>129</v>
      </c>
    </row>
    <row r="267" spans="1:65" s="2" customFormat="1" ht="16.5" customHeight="1">
      <c r="A267" s="36"/>
      <c r="B267" s="37"/>
      <c r="C267" s="226" t="s">
        <v>326</v>
      </c>
      <c r="D267" s="226" t="s">
        <v>243</v>
      </c>
      <c r="E267" s="227" t="s">
        <v>319</v>
      </c>
      <c r="F267" s="228" t="s">
        <v>320</v>
      </c>
      <c r="G267" s="229" t="s">
        <v>239</v>
      </c>
      <c r="H267" s="230">
        <v>2</v>
      </c>
      <c r="I267" s="231"/>
      <c r="J267" s="232">
        <f>ROUND(I267*H267,2)</f>
        <v>0</v>
      </c>
      <c r="K267" s="228" t="s">
        <v>144</v>
      </c>
      <c r="L267" s="233"/>
      <c r="M267" s="234" t="s">
        <v>19</v>
      </c>
      <c r="N267" s="235" t="s">
        <v>45</v>
      </c>
      <c r="O267" s="66"/>
      <c r="P267" s="184">
        <f>O267*H267</f>
        <v>0</v>
      </c>
      <c r="Q267" s="184">
        <v>1.3500000000000001E-3</v>
      </c>
      <c r="R267" s="184">
        <f>Q267*H267</f>
        <v>2.7000000000000001E-3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185</v>
      </c>
      <c r="AT267" s="186" t="s">
        <v>243</v>
      </c>
      <c r="AU267" s="186" t="s">
        <v>84</v>
      </c>
      <c r="AY267" s="19" t="s">
        <v>129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82</v>
      </c>
      <c r="BK267" s="187">
        <f>ROUND(I267*H267,2)</f>
        <v>0</v>
      </c>
      <c r="BL267" s="19" t="s">
        <v>135</v>
      </c>
      <c r="BM267" s="186" t="s">
        <v>624</v>
      </c>
    </row>
    <row r="268" spans="1:65" s="14" customFormat="1" ht="11.25">
      <c r="B268" s="199"/>
      <c r="C268" s="200"/>
      <c r="D268" s="190" t="s">
        <v>137</v>
      </c>
      <c r="E268" s="201" t="s">
        <v>19</v>
      </c>
      <c r="F268" s="202" t="s">
        <v>84</v>
      </c>
      <c r="G268" s="200"/>
      <c r="H268" s="203">
        <v>2</v>
      </c>
      <c r="I268" s="204"/>
      <c r="J268" s="200"/>
      <c r="K268" s="200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137</v>
      </c>
      <c r="AU268" s="209" t="s">
        <v>84</v>
      </c>
      <c r="AV268" s="14" t="s">
        <v>84</v>
      </c>
      <c r="AW268" s="14" t="s">
        <v>36</v>
      </c>
      <c r="AX268" s="14" t="s">
        <v>74</v>
      </c>
      <c r="AY268" s="209" t="s">
        <v>129</v>
      </c>
    </row>
    <row r="269" spans="1:65" s="15" customFormat="1" ht="11.25">
      <c r="B269" s="210"/>
      <c r="C269" s="211"/>
      <c r="D269" s="190" t="s">
        <v>137</v>
      </c>
      <c r="E269" s="212" t="s">
        <v>19</v>
      </c>
      <c r="F269" s="213" t="s">
        <v>140</v>
      </c>
      <c r="G269" s="211"/>
      <c r="H269" s="214">
        <v>2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137</v>
      </c>
      <c r="AU269" s="220" t="s">
        <v>84</v>
      </c>
      <c r="AV269" s="15" t="s">
        <v>135</v>
      </c>
      <c r="AW269" s="15" t="s">
        <v>36</v>
      </c>
      <c r="AX269" s="15" t="s">
        <v>82</v>
      </c>
      <c r="AY269" s="220" t="s">
        <v>129</v>
      </c>
    </row>
    <row r="270" spans="1:65" s="2" customFormat="1" ht="16.5" customHeight="1">
      <c r="A270" s="36"/>
      <c r="B270" s="37"/>
      <c r="C270" s="226" t="s">
        <v>331</v>
      </c>
      <c r="D270" s="226" t="s">
        <v>243</v>
      </c>
      <c r="E270" s="227" t="s">
        <v>323</v>
      </c>
      <c r="F270" s="228" t="s">
        <v>324</v>
      </c>
      <c r="G270" s="229" t="s">
        <v>156</v>
      </c>
      <c r="H270" s="230">
        <v>57.323999999999998</v>
      </c>
      <c r="I270" s="231"/>
      <c r="J270" s="232">
        <f>ROUND(I270*H270,2)</f>
        <v>0</v>
      </c>
      <c r="K270" s="228" t="s">
        <v>144</v>
      </c>
      <c r="L270" s="233"/>
      <c r="M270" s="234" t="s">
        <v>19</v>
      </c>
      <c r="N270" s="235" t="s">
        <v>45</v>
      </c>
      <c r="O270" s="66"/>
      <c r="P270" s="184">
        <f>O270*H270</f>
        <v>0</v>
      </c>
      <c r="Q270" s="184">
        <v>3.2499999999999999E-3</v>
      </c>
      <c r="R270" s="184">
        <f>Q270*H270</f>
        <v>0.186303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185</v>
      </c>
      <c r="AT270" s="186" t="s">
        <v>243</v>
      </c>
      <c r="AU270" s="186" t="s">
        <v>84</v>
      </c>
      <c r="AY270" s="19" t="s">
        <v>129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82</v>
      </c>
      <c r="BK270" s="187">
        <f>ROUND(I270*H270,2)</f>
        <v>0</v>
      </c>
      <c r="BL270" s="19" t="s">
        <v>135</v>
      </c>
      <c r="BM270" s="186" t="s">
        <v>625</v>
      </c>
    </row>
    <row r="271" spans="1:65" s="13" customFormat="1" ht="11.25">
      <c r="B271" s="188"/>
      <c r="C271" s="189"/>
      <c r="D271" s="190" t="s">
        <v>137</v>
      </c>
      <c r="E271" s="191" t="s">
        <v>19</v>
      </c>
      <c r="F271" s="192" t="s">
        <v>568</v>
      </c>
      <c r="G271" s="189"/>
      <c r="H271" s="191" t="s">
        <v>19</v>
      </c>
      <c r="I271" s="193"/>
      <c r="J271" s="189"/>
      <c r="K271" s="189"/>
      <c r="L271" s="194"/>
      <c r="M271" s="195"/>
      <c r="N271" s="196"/>
      <c r="O271" s="196"/>
      <c r="P271" s="196"/>
      <c r="Q271" s="196"/>
      <c r="R271" s="196"/>
      <c r="S271" s="196"/>
      <c r="T271" s="197"/>
      <c r="AT271" s="198" t="s">
        <v>137</v>
      </c>
      <c r="AU271" s="198" t="s">
        <v>84</v>
      </c>
      <c r="AV271" s="13" t="s">
        <v>82</v>
      </c>
      <c r="AW271" s="13" t="s">
        <v>36</v>
      </c>
      <c r="AX271" s="13" t="s">
        <v>74</v>
      </c>
      <c r="AY271" s="198" t="s">
        <v>129</v>
      </c>
    </row>
    <row r="272" spans="1:65" s="14" customFormat="1" ht="11.25">
      <c r="B272" s="199"/>
      <c r="C272" s="200"/>
      <c r="D272" s="190" t="s">
        <v>137</v>
      </c>
      <c r="E272" s="201" t="s">
        <v>19</v>
      </c>
      <c r="F272" s="202" t="s">
        <v>621</v>
      </c>
      <c r="G272" s="200"/>
      <c r="H272" s="203">
        <v>56.2</v>
      </c>
      <c r="I272" s="204"/>
      <c r="J272" s="200"/>
      <c r="K272" s="200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137</v>
      </c>
      <c r="AU272" s="209" t="s">
        <v>84</v>
      </c>
      <c r="AV272" s="14" t="s">
        <v>84</v>
      </c>
      <c r="AW272" s="14" t="s">
        <v>36</v>
      </c>
      <c r="AX272" s="14" t="s">
        <v>74</v>
      </c>
      <c r="AY272" s="209" t="s">
        <v>129</v>
      </c>
    </row>
    <row r="273" spans="1:65" s="15" customFormat="1" ht="11.25">
      <c r="B273" s="210"/>
      <c r="C273" s="211"/>
      <c r="D273" s="190" t="s">
        <v>137</v>
      </c>
      <c r="E273" s="212" t="s">
        <v>19</v>
      </c>
      <c r="F273" s="213" t="s">
        <v>140</v>
      </c>
      <c r="G273" s="211"/>
      <c r="H273" s="214">
        <v>56.2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137</v>
      </c>
      <c r="AU273" s="220" t="s">
        <v>84</v>
      </c>
      <c r="AV273" s="15" t="s">
        <v>135</v>
      </c>
      <c r="AW273" s="15" t="s">
        <v>36</v>
      </c>
      <c r="AX273" s="15" t="s">
        <v>82</v>
      </c>
      <c r="AY273" s="220" t="s">
        <v>129</v>
      </c>
    </row>
    <row r="274" spans="1:65" s="14" customFormat="1" ht="11.25">
      <c r="B274" s="199"/>
      <c r="C274" s="200"/>
      <c r="D274" s="190" t="s">
        <v>137</v>
      </c>
      <c r="E274" s="200"/>
      <c r="F274" s="202" t="s">
        <v>623</v>
      </c>
      <c r="G274" s="200"/>
      <c r="H274" s="203">
        <v>57.323999999999998</v>
      </c>
      <c r="I274" s="204"/>
      <c r="J274" s="200"/>
      <c r="K274" s="200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137</v>
      </c>
      <c r="AU274" s="209" t="s">
        <v>84</v>
      </c>
      <c r="AV274" s="14" t="s">
        <v>84</v>
      </c>
      <c r="AW274" s="14" t="s">
        <v>4</v>
      </c>
      <c r="AX274" s="14" t="s">
        <v>82</v>
      </c>
      <c r="AY274" s="209" t="s">
        <v>129</v>
      </c>
    </row>
    <row r="275" spans="1:65" s="2" customFormat="1" ht="37.9" customHeight="1">
      <c r="A275" s="36"/>
      <c r="B275" s="37"/>
      <c r="C275" s="175" t="s">
        <v>336</v>
      </c>
      <c r="D275" s="175" t="s">
        <v>131</v>
      </c>
      <c r="E275" s="176" t="s">
        <v>327</v>
      </c>
      <c r="F275" s="177" t="s">
        <v>328</v>
      </c>
      <c r="G275" s="178" t="s">
        <v>156</v>
      </c>
      <c r="H275" s="179">
        <v>56.2</v>
      </c>
      <c r="I275" s="180"/>
      <c r="J275" s="181">
        <f>ROUND(I275*H275,2)</f>
        <v>0</v>
      </c>
      <c r="K275" s="177" t="s">
        <v>144</v>
      </c>
      <c r="L275" s="41"/>
      <c r="M275" s="182" t="s">
        <v>19</v>
      </c>
      <c r="N275" s="183" t="s">
        <v>45</v>
      </c>
      <c r="O275" s="66"/>
      <c r="P275" s="184">
        <f>O275*H275</f>
        <v>0</v>
      </c>
      <c r="Q275" s="184">
        <v>0</v>
      </c>
      <c r="R275" s="184">
        <f>Q275*H275</f>
        <v>0</v>
      </c>
      <c r="S275" s="184">
        <v>0.9</v>
      </c>
      <c r="T275" s="185">
        <f>S275*H275</f>
        <v>50.580000000000005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135</v>
      </c>
      <c r="AT275" s="186" t="s">
        <v>131</v>
      </c>
      <c r="AU275" s="186" t="s">
        <v>84</v>
      </c>
      <c r="AY275" s="19" t="s">
        <v>129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82</v>
      </c>
      <c r="BK275" s="187">
        <f>ROUND(I275*H275,2)</f>
        <v>0</v>
      </c>
      <c r="BL275" s="19" t="s">
        <v>135</v>
      </c>
      <c r="BM275" s="186" t="s">
        <v>626</v>
      </c>
    </row>
    <row r="276" spans="1:65" s="2" customFormat="1" ht="11.25">
      <c r="A276" s="36"/>
      <c r="B276" s="37"/>
      <c r="C276" s="38"/>
      <c r="D276" s="221" t="s">
        <v>146</v>
      </c>
      <c r="E276" s="38"/>
      <c r="F276" s="222" t="s">
        <v>330</v>
      </c>
      <c r="G276" s="38"/>
      <c r="H276" s="38"/>
      <c r="I276" s="223"/>
      <c r="J276" s="38"/>
      <c r="K276" s="38"/>
      <c r="L276" s="41"/>
      <c r="M276" s="224"/>
      <c r="N276" s="225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146</v>
      </c>
      <c r="AU276" s="19" t="s">
        <v>84</v>
      </c>
    </row>
    <row r="277" spans="1:65" s="13" customFormat="1" ht="11.25">
      <c r="B277" s="188"/>
      <c r="C277" s="189"/>
      <c r="D277" s="190" t="s">
        <v>137</v>
      </c>
      <c r="E277" s="191" t="s">
        <v>19</v>
      </c>
      <c r="F277" s="192" t="s">
        <v>568</v>
      </c>
      <c r="G277" s="189"/>
      <c r="H277" s="191" t="s">
        <v>19</v>
      </c>
      <c r="I277" s="193"/>
      <c r="J277" s="189"/>
      <c r="K277" s="189"/>
      <c r="L277" s="194"/>
      <c r="M277" s="195"/>
      <c r="N277" s="196"/>
      <c r="O277" s="196"/>
      <c r="P277" s="196"/>
      <c r="Q277" s="196"/>
      <c r="R277" s="196"/>
      <c r="S277" s="196"/>
      <c r="T277" s="197"/>
      <c r="AT277" s="198" t="s">
        <v>137</v>
      </c>
      <c r="AU277" s="198" t="s">
        <v>84</v>
      </c>
      <c r="AV277" s="13" t="s">
        <v>82</v>
      </c>
      <c r="AW277" s="13" t="s">
        <v>36</v>
      </c>
      <c r="AX277" s="13" t="s">
        <v>74</v>
      </c>
      <c r="AY277" s="198" t="s">
        <v>129</v>
      </c>
    </row>
    <row r="278" spans="1:65" s="14" customFormat="1" ht="11.25">
      <c r="B278" s="199"/>
      <c r="C278" s="200"/>
      <c r="D278" s="190" t="s">
        <v>137</v>
      </c>
      <c r="E278" s="201" t="s">
        <v>19</v>
      </c>
      <c r="F278" s="202" t="s">
        <v>621</v>
      </c>
      <c r="G278" s="200"/>
      <c r="H278" s="203">
        <v>56.2</v>
      </c>
      <c r="I278" s="204"/>
      <c r="J278" s="200"/>
      <c r="K278" s="200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137</v>
      </c>
      <c r="AU278" s="209" t="s">
        <v>84</v>
      </c>
      <c r="AV278" s="14" t="s">
        <v>84</v>
      </c>
      <c r="AW278" s="14" t="s">
        <v>36</v>
      </c>
      <c r="AX278" s="14" t="s">
        <v>74</v>
      </c>
      <c r="AY278" s="209" t="s">
        <v>129</v>
      </c>
    </row>
    <row r="279" spans="1:65" s="15" customFormat="1" ht="11.25">
      <c r="B279" s="210"/>
      <c r="C279" s="211"/>
      <c r="D279" s="190" t="s">
        <v>137</v>
      </c>
      <c r="E279" s="212" t="s">
        <v>19</v>
      </c>
      <c r="F279" s="213" t="s">
        <v>140</v>
      </c>
      <c r="G279" s="211"/>
      <c r="H279" s="214">
        <v>56.2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137</v>
      </c>
      <c r="AU279" s="220" t="s">
        <v>84</v>
      </c>
      <c r="AV279" s="15" t="s">
        <v>135</v>
      </c>
      <c r="AW279" s="15" t="s">
        <v>36</v>
      </c>
      <c r="AX279" s="15" t="s">
        <v>82</v>
      </c>
      <c r="AY279" s="220" t="s">
        <v>129</v>
      </c>
    </row>
    <row r="280" spans="1:65" s="2" customFormat="1" ht="21.75" customHeight="1">
      <c r="A280" s="36"/>
      <c r="B280" s="37"/>
      <c r="C280" s="175" t="s">
        <v>341</v>
      </c>
      <c r="D280" s="175" t="s">
        <v>131</v>
      </c>
      <c r="E280" s="176" t="s">
        <v>332</v>
      </c>
      <c r="F280" s="177" t="s">
        <v>333</v>
      </c>
      <c r="G280" s="178" t="s">
        <v>239</v>
      </c>
      <c r="H280" s="179">
        <v>66</v>
      </c>
      <c r="I280" s="180"/>
      <c r="J280" s="181">
        <f>ROUND(I280*H280,2)</f>
        <v>0</v>
      </c>
      <c r="K280" s="177" t="s">
        <v>19</v>
      </c>
      <c r="L280" s="41"/>
      <c r="M280" s="182" t="s">
        <v>19</v>
      </c>
      <c r="N280" s="183" t="s">
        <v>45</v>
      </c>
      <c r="O280" s="66"/>
      <c r="P280" s="184">
        <f>O280*H280</f>
        <v>0</v>
      </c>
      <c r="Q280" s="184">
        <v>0</v>
      </c>
      <c r="R280" s="184">
        <f>Q280*H280</f>
        <v>0</v>
      </c>
      <c r="S280" s="184">
        <v>0.16500000000000001</v>
      </c>
      <c r="T280" s="185">
        <f>S280*H280</f>
        <v>10.89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135</v>
      </c>
      <c r="AT280" s="186" t="s">
        <v>131</v>
      </c>
      <c r="AU280" s="186" t="s">
        <v>84</v>
      </c>
      <c r="AY280" s="19" t="s">
        <v>129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82</v>
      </c>
      <c r="BK280" s="187">
        <f>ROUND(I280*H280,2)</f>
        <v>0</v>
      </c>
      <c r="BL280" s="19" t="s">
        <v>135</v>
      </c>
      <c r="BM280" s="186" t="s">
        <v>627</v>
      </c>
    </row>
    <row r="281" spans="1:65" s="13" customFormat="1" ht="11.25">
      <c r="B281" s="188"/>
      <c r="C281" s="189"/>
      <c r="D281" s="190" t="s">
        <v>137</v>
      </c>
      <c r="E281" s="191" t="s">
        <v>19</v>
      </c>
      <c r="F281" s="192" t="s">
        <v>166</v>
      </c>
      <c r="G281" s="189"/>
      <c r="H281" s="191" t="s">
        <v>19</v>
      </c>
      <c r="I281" s="193"/>
      <c r="J281" s="189"/>
      <c r="K281" s="189"/>
      <c r="L281" s="194"/>
      <c r="M281" s="195"/>
      <c r="N281" s="196"/>
      <c r="O281" s="196"/>
      <c r="P281" s="196"/>
      <c r="Q281" s="196"/>
      <c r="R281" s="196"/>
      <c r="S281" s="196"/>
      <c r="T281" s="197"/>
      <c r="AT281" s="198" t="s">
        <v>137</v>
      </c>
      <c r="AU281" s="198" t="s">
        <v>84</v>
      </c>
      <c r="AV281" s="13" t="s">
        <v>82</v>
      </c>
      <c r="AW281" s="13" t="s">
        <v>36</v>
      </c>
      <c r="AX281" s="13" t="s">
        <v>74</v>
      </c>
      <c r="AY281" s="198" t="s">
        <v>129</v>
      </c>
    </row>
    <row r="282" spans="1:65" s="14" customFormat="1" ht="11.25">
      <c r="B282" s="199"/>
      <c r="C282" s="200"/>
      <c r="D282" s="190" t="s">
        <v>137</v>
      </c>
      <c r="E282" s="201" t="s">
        <v>19</v>
      </c>
      <c r="F282" s="202" t="s">
        <v>628</v>
      </c>
      <c r="G282" s="200"/>
      <c r="H282" s="203">
        <v>66</v>
      </c>
      <c r="I282" s="204"/>
      <c r="J282" s="200"/>
      <c r="K282" s="200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137</v>
      </c>
      <c r="AU282" s="209" t="s">
        <v>84</v>
      </c>
      <c r="AV282" s="14" t="s">
        <v>84</v>
      </c>
      <c r="AW282" s="14" t="s">
        <v>36</v>
      </c>
      <c r="AX282" s="14" t="s">
        <v>74</v>
      </c>
      <c r="AY282" s="209" t="s">
        <v>129</v>
      </c>
    </row>
    <row r="283" spans="1:65" s="15" customFormat="1" ht="11.25">
      <c r="B283" s="210"/>
      <c r="C283" s="211"/>
      <c r="D283" s="190" t="s">
        <v>137</v>
      </c>
      <c r="E283" s="212" t="s">
        <v>19</v>
      </c>
      <c r="F283" s="213" t="s">
        <v>140</v>
      </c>
      <c r="G283" s="211"/>
      <c r="H283" s="214">
        <v>66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137</v>
      </c>
      <c r="AU283" s="220" t="s">
        <v>84</v>
      </c>
      <c r="AV283" s="15" t="s">
        <v>135</v>
      </c>
      <c r="AW283" s="15" t="s">
        <v>36</v>
      </c>
      <c r="AX283" s="15" t="s">
        <v>82</v>
      </c>
      <c r="AY283" s="220" t="s">
        <v>129</v>
      </c>
    </row>
    <row r="284" spans="1:65" s="2" customFormat="1" ht="16.5" customHeight="1">
      <c r="A284" s="36"/>
      <c r="B284" s="37"/>
      <c r="C284" s="175" t="s">
        <v>349</v>
      </c>
      <c r="D284" s="175" t="s">
        <v>131</v>
      </c>
      <c r="E284" s="176" t="s">
        <v>337</v>
      </c>
      <c r="F284" s="177" t="s">
        <v>338</v>
      </c>
      <c r="G284" s="178" t="s">
        <v>156</v>
      </c>
      <c r="H284" s="179">
        <v>329.6</v>
      </c>
      <c r="I284" s="180"/>
      <c r="J284" s="181">
        <f>ROUND(I284*H284,2)</f>
        <v>0</v>
      </c>
      <c r="K284" s="177" t="s">
        <v>144</v>
      </c>
      <c r="L284" s="41"/>
      <c r="M284" s="182" t="s">
        <v>19</v>
      </c>
      <c r="N284" s="183" t="s">
        <v>45</v>
      </c>
      <c r="O284" s="66"/>
      <c r="P284" s="184">
        <f>O284*H284</f>
        <v>0</v>
      </c>
      <c r="Q284" s="184">
        <v>0</v>
      </c>
      <c r="R284" s="184">
        <f>Q284*H284</f>
        <v>0</v>
      </c>
      <c r="S284" s="184">
        <v>1.98E-3</v>
      </c>
      <c r="T284" s="185">
        <f>S284*H284</f>
        <v>0.65260800000000008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135</v>
      </c>
      <c r="AT284" s="186" t="s">
        <v>131</v>
      </c>
      <c r="AU284" s="186" t="s">
        <v>84</v>
      </c>
      <c r="AY284" s="19" t="s">
        <v>129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82</v>
      </c>
      <c r="BK284" s="187">
        <f>ROUND(I284*H284,2)</f>
        <v>0</v>
      </c>
      <c r="BL284" s="19" t="s">
        <v>135</v>
      </c>
      <c r="BM284" s="186" t="s">
        <v>629</v>
      </c>
    </row>
    <row r="285" spans="1:65" s="2" customFormat="1" ht="11.25">
      <c r="A285" s="36"/>
      <c r="B285" s="37"/>
      <c r="C285" s="38"/>
      <c r="D285" s="221" t="s">
        <v>146</v>
      </c>
      <c r="E285" s="38"/>
      <c r="F285" s="222" t="s">
        <v>340</v>
      </c>
      <c r="G285" s="38"/>
      <c r="H285" s="38"/>
      <c r="I285" s="223"/>
      <c r="J285" s="38"/>
      <c r="K285" s="38"/>
      <c r="L285" s="41"/>
      <c r="M285" s="224"/>
      <c r="N285" s="225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146</v>
      </c>
      <c r="AU285" s="19" t="s">
        <v>84</v>
      </c>
    </row>
    <row r="286" spans="1:65" s="13" customFormat="1" ht="11.25">
      <c r="B286" s="188"/>
      <c r="C286" s="189"/>
      <c r="D286" s="190" t="s">
        <v>137</v>
      </c>
      <c r="E286" s="191" t="s">
        <v>19</v>
      </c>
      <c r="F286" s="192" t="s">
        <v>568</v>
      </c>
      <c r="G286" s="189"/>
      <c r="H286" s="191" t="s">
        <v>19</v>
      </c>
      <c r="I286" s="193"/>
      <c r="J286" s="189"/>
      <c r="K286" s="189"/>
      <c r="L286" s="194"/>
      <c r="M286" s="195"/>
      <c r="N286" s="196"/>
      <c r="O286" s="196"/>
      <c r="P286" s="196"/>
      <c r="Q286" s="196"/>
      <c r="R286" s="196"/>
      <c r="S286" s="196"/>
      <c r="T286" s="197"/>
      <c r="AT286" s="198" t="s">
        <v>137</v>
      </c>
      <c r="AU286" s="198" t="s">
        <v>84</v>
      </c>
      <c r="AV286" s="13" t="s">
        <v>82</v>
      </c>
      <c r="AW286" s="13" t="s">
        <v>36</v>
      </c>
      <c r="AX286" s="13" t="s">
        <v>74</v>
      </c>
      <c r="AY286" s="198" t="s">
        <v>129</v>
      </c>
    </row>
    <row r="287" spans="1:65" s="14" customFormat="1" ht="11.25">
      <c r="B287" s="199"/>
      <c r="C287" s="200"/>
      <c r="D287" s="190" t="s">
        <v>137</v>
      </c>
      <c r="E287" s="201" t="s">
        <v>19</v>
      </c>
      <c r="F287" s="202" t="s">
        <v>601</v>
      </c>
      <c r="G287" s="200"/>
      <c r="H287" s="203">
        <v>329.6</v>
      </c>
      <c r="I287" s="204"/>
      <c r="J287" s="200"/>
      <c r="K287" s="200"/>
      <c r="L287" s="205"/>
      <c r="M287" s="206"/>
      <c r="N287" s="207"/>
      <c r="O287" s="207"/>
      <c r="P287" s="207"/>
      <c r="Q287" s="207"/>
      <c r="R287" s="207"/>
      <c r="S287" s="207"/>
      <c r="T287" s="208"/>
      <c r="AT287" s="209" t="s">
        <v>137</v>
      </c>
      <c r="AU287" s="209" t="s">
        <v>84</v>
      </c>
      <c r="AV287" s="14" t="s">
        <v>84</v>
      </c>
      <c r="AW287" s="14" t="s">
        <v>36</v>
      </c>
      <c r="AX287" s="14" t="s">
        <v>74</v>
      </c>
      <c r="AY287" s="209" t="s">
        <v>129</v>
      </c>
    </row>
    <row r="288" spans="1:65" s="15" customFormat="1" ht="11.25">
      <c r="B288" s="210"/>
      <c r="C288" s="211"/>
      <c r="D288" s="190" t="s">
        <v>137</v>
      </c>
      <c r="E288" s="212" t="s">
        <v>19</v>
      </c>
      <c r="F288" s="213" t="s">
        <v>140</v>
      </c>
      <c r="G288" s="211"/>
      <c r="H288" s="214">
        <v>329.6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137</v>
      </c>
      <c r="AU288" s="220" t="s">
        <v>84</v>
      </c>
      <c r="AV288" s="15" t="s">
        <v>135</v>
      </c>
      <c r="AW288" s="15" t="s">
        <v>36</v>
      </c>
      <c r="AX288" s="15" t="s">
        <v>82</v>
      </c>
      <c r="AY288" s="220" t="s">
        <v>129</v>
      </c>
    </row>
    <row r="289" spans="1:65" s="2" customFormat="1" ht="16.5" customHeight="1">
      <c r="A289" s="36"/>
      <c r="B289" s="37"/>
      <c r="C289" s="175" t="s">
        <v>355</v>
      </c>
      <c r="D289" s="175" t="s">
        <v>131</v>
      </c>
      <c r="E289" s="176" t="s">
        <v>342</v>
      </c>
      <c r="F289" s="177" t="s">
        <v>343</v>
      </c>
      <c r="G289" s="178" t="s">
        <v>239</v>
      </c>
      <c r="H289" s="179">
        <v>5</v>
      </c>
      <c r="I289" s="180"/>
      <c r="J289" s="181">
        <f>ROUND(I289*H289,2)</f>
        <v>0</v>
      </c>
      <c r="K289" s="177" t="s">
        <v>144</v>
      </c>
      <c r="L289" s="41"/>
      <c r="M289" s="182" t="s">
        <v>19</v>
      </c>
      <c r="N289" s="183" t="s">
        <v>45</v>
      </c>
      <c r="O289" s="66"/>
      <c r="P289" s="184">
        <f>O289*H289</f>
        <v>0</v>
      </c>
      <c r="Q289" s="184">
        <v>0</v>
      </c>
      <c r="R289" s="184">
        <f>Q289*H289</f>
        <v>0</v>
      </c>
      <c r="S289" s="184">
        <v>0.192</v>
      </c>
      <c r="T289" s="185">
        <f>S289*H289</f>
        <v>0.96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135</v>
      </c>
      <c r="AT289" s="186" t="s">
        <v>131</v>
      </c>
      <c r="AU289" s="186" t="s">
        <v>84</v>
      </c>
      <c r="AY289" s="19" t="s">
        <v>129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82</v>
      </c>
      <c r="BK289" s="187">
        <f>ROUND(I289*H289,2)</f>
        <v>0</v>
      </c>
      <c r="BL289" s="19" t="s">
        <v>135</v>
      </c>
      <c r="BM289" s="186" t="s">
        <v>630</v>
      </c>
    </row>
    <row r="290" spans="1:65" s="2" customFormat="1" ht="11.25">
      <c r="A290" s="36"/>
      <c r="B290" s="37"/>
      <c r="C290" s="38"/>
      <c r="D290" s="221" t="s">
        <v>146</v>
      </c>
      <c r="E290" s="38"/>
      <c r="F290" s="222" t="s">
        <v>345</v>
      </c>
      <c r="G290" s="38"/>
      <c r="H290" s="38"/>
      <c r="I290" s="223"/>
      <c r="J290" s="38"/>
      <c r="K290" s="38"/>
      <c r="L290" s="41"/>
      <c r="M290" s="224"/>
      <c r="N290" s="225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146</v>
      </c>
      <c r="AU290" s="19" t="s">
        <v>84</v>
      </c>
    </row>
    <row r="291" spans="1:65" s="13" customFormat="1" ht="11.25">
      <c r="B291" s="188"/>
      <c r="C291" s="189"/>
      <c r="D291" s="190" t="s">
        <v>137</v>
      </c>
      <c r="E291" s="191" t="s">
        <v>19</v>
      </c>
      <c r="F291" s="192" t="s">
        <v>346</v>
      </c>
      <c r="G291" s="189"/>
      <c r="H291" s="191" t="s">
        <v>19</v>
      </c>
      <c r="I291" s="193"/>
      <c r="J291" s="189"/>
      <c r="K291" s="189"/>
      <c r="L291" s="194"/>
      <c r="M291" s="195"/>
      <c r="N291" s="196"/>
      <c r="O291" s="196"/>
      <c r="P291" s="196"/>
      <c r="Q291" s="196"/>
      <c r="R291" s="196"/>
      <c r="S291" s="196"/>
      <c r="T291" s="197"/>
      <c r="AT291" s="198" t="s">
        <v>137</v>
      </c>
      <c r="AU291" s="198" t="s">
        <v>84</v>
      </c>
      <c r="AV291" s="13" t="s">
        <v>82</v>
      </c>
      <c r="AW291" s="13" t="s">
        <v>36</v>
      </c>
      <c r="AX291" s="13" t="s">
        <v>74</v>
      </c>
      <c r="AY291" s="198" t="s">
        <v>129</v>
      </c>
    </row>
    <row r="292" spans="1:65" s="14" customFormat="1" ht="11.25">
      <c r="B292" s="199"/>
      <c r="C292" s="200"/>
      <c r="D292" s="190" t="s">
        <v>137</v>
      </c>
      <c r="E292" s="201" t="s">
        <v>19</v>
      </c>
      <c r="F292" s="202" t="s">
        <v>161</v>
      </c>
      <c r="G292" s="200"/>
      <c r="H292" s="203">
        <v>5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137</v>
      </c>
      <c r="AU292" s="209" t="s">
        <v>84</v>
      </c>
      <c r="AV292" s="14" t="s">
        <v>84</v>
      </c>
      <c r="AW292" s="14" t="s">
        <v>36</v>
      </c>
      <c r="AX292" s="14" t="s">
        <v>74</v>
      </c>
      <c r="AY292" s="209" t="s">
        <v>129</v>
      </c>
    </row>
    <row r="293" spans="1:65" s="15" customFormat="1" ht="11.25">
      <c r="B293" s="210"/>
      <c r="C293" s="211"/>
      <c r="D293" s="190" t="s">
        <v>137</v>
      </c>
      <c r="E293" s="212" t="s">
        <v>19</v>
      </c>
      <c r="F293" s="213" t="s">
        <v>140</v>
      </c>
      <c r="G293" s="211"/>
      <c r="H293" s="214">
        <v>5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137</v>
      </c>
      <c r="AU293" s="220" t="s">
        <v>84</v>
      </c>
      <c r="AV293" s="15" t="s">
        <v>135</v>
      </c>
      <c r="AW293" s="15" t="s">
        <v>36</v>
      </c>
      <c r="AX293" s="15" t="s">
        <v>82</v>
      </c>
      <c r="AY293" s="220" t="s">
        <v>129</v>
      </c>
    </row>
    <row r="294" spans="1:65" s="12" customFormat="1" ht="22.9" customHeight="1">
      <c r="B294" s="159"/>
      <c r="C294" s="160"/>
      <c r="D294" s="161" t="s">
        <v>73</v>
      </c>
      <c r="E294" s="173" t="s">
        <v>347</v>
      </c>
      <c r="F294" s="173" t="s">
        <v>348</v>
      </c>
      <c r="G294" s="160"/>
      <c r="H294" s="160"/>
      <c r="I294" s="163"/>
      <c r="J294" s="174">
        <f>BK294</f>
        <v>0</v>
      </c>
      <c r="K294" s="160"/>
      <c r="L294" s="165"/>
      <c r="M294" s="166"/>
      <c r="N294" s="167"/>
      <c r="O294" s="167"/>
      <c r="P294" s="168">
        <f>SUM(P295:P318)</f>
        <v>0</v>
      </c>
      <c r="Q294" s="167"/>
      <c r="R294" s="168">
        <f>SUM(R295:R318)</f>
        <v>0</v>
      </c>
      <c r="S294" s="167"/>
      <c r="T294" s="169">
        <f>SUM(T295:T318)</f>
        <v>0</v>
      </c>
      <c r="AR294" s="170" t="s">
        <v>82</v>
      </c>
      <c r="AT294" s="171" t="s">
        <v>73</v>
      </c>
      <c r="AU294" s="171" t="s">
        <v>82</v>
      </c>
      <c r="AY294" s="170" t="s">
        <v>129</v>
      </c>
      <c r="BK294" s="172">
        <f>SUM(BK295:BK318)</f>
        <v>0</v>
      </c>
    </row>
    <row r="295" spans="1:65" s="2" customFormat="1" ht="24.2" customHeight="1">
      <c r="A295" s="36"/>
      <c r="B295" s="37"/>
      <c r="C295" s="175" t="s">
        <v>362</v>
      </c>
      <c r="D295" s="175" t="s">
        <v>131</v>
      </c>
      <c r="E295" s="176" t="s">
        <v>350</v>
      </c>
      <c r="F295" s="177" t="s">
        <v>351</v>
      </c>
      <c r="G295" s="178" t="s">
        <v>198</v>
      </c>
      <c r="H295" s="179">
        <v>4.431</v>
      </c>
      <c r="I295" s="180"/>
      <c r="J295" s="181">
        <f>ROUND(I295*H295,2)</f>
        <v>0</v>
      </c>
      <c r="K295" s="177" t="s">
        <v>144</v>
      </c>
      <c r="L295" s="41"/>
      <c r="M295" s="182" t="s">
        <v>19</v>
      </c>
      <c r="N295" s="183" t="s">
        <v>45</v>
      </c>
      <c r="O295" s="66"/>
      <c r="P295" s="184">
        <f>O295*H295</f>
        <v>0</v>
      </c>
      <c r="Q295" s="184">
        <v>0</v>
      </c>
      <c r="R295" s="184">
        <f>Q295*H295</f>
        <v>0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135</v>
      </c>
      <c r="AT295" s="186" t="s">
        <v>131</v>
      </c>
      <c r="AU295" s="186" t="s">
        <v>84</v>
      </c>
      <c r="AY295" s="19" t="s">
        <v>129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82</v>
      </c>
      <c r="BK295" s="187">
        <f>ROUND(I295*H295,2)</f>
        <v>0</v>
      </c>
      <c r="BL295" s="19" t="s">
        <v>135</v>
      </c>
      <c r="BM295" s="186" t="s">
        <v>631</v>
      </c>
    </row>
    <row r="296" spans="1:65" s="2" customFormat="1" ht="11.25">
      <c r="A296" s="36"/>
      <c r="B296" s="37"/>
      <c r="C296" s="38"/>
      <c r="D296" s="221" t="s">
        <v>146</v>
      </c>
      <c r="E296" s="38"/>
      <c r="F296" s="222" t="s">
        <v>353</v>
      </c>
      <c r="G296" s="38"/>
      <c r="H296" s="38"/>
      <c r="I296" s="223"/>
      <c r="J296" s="38"/>
      <c r="K296" s="38"/>
      <c r="L296" s="41"/>
      <c r="M296" s="224"/>
      <c r="N296" s="225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146</v>
      </c>
      <c r="AU296" s="19" t="s">
        <v>84</v>
      </c>
    </row>
    <row r="297" spans="1:65" s="14" customFormat="1" ht="11.25">
      <c r="B297" s="199"/>
      <c r="C297" s="200"/>
      <c r="D297" s="190" t="s">
        <v>137</v>
      </c>
      <c r="E297" s="201" t="s">
        <v>19</v>
      </c>
      <c r="F297" s="202" t="s">
        <v>632</v>
      </c>
      <c r="G297" s="200"/>
      <c r="H297" s="203">
        <v>4.431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137</v>
      </c>
      <c r="AU297" s="209" t="s">
        <v>84</v>
      </c>
      <c r="AV297" s="14" t="s">
        <v>84</v>
      </c>
      <c r="AW297" s="14" t="s">
        <v>36</v>
      </c>
      <c r="AX297" s="14" t="s">
        <v>74</v>
      </c>
      <c r="AY297" s="209" t="s">
        <v>129</v>
      </c>
    </row>
    <row r="298" spans="1:65" s="15" customFormat="1" ht="11.25">
      <c r="B298" s="210"/>
      <c r="C298" s="211"/>
      <c r="D298" s="190" t="s">
        <v>137</v>
      </c>
      <c r="E298" s="212" t="s">
        <v>19</v>
      </c>
      <c r="F298" s="213" t="s">
        <v>140</v>
      </c>
      <c r="G298" s="211"/>
      <c r="H298" s="214">
        <v>4.431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137</v>
      </c>
      <c r="AU298" s="220" t="s">
        <v>84</v>
      </c>
      <c r="AV298" s="15" t="s">
        <v>135</v>
      </c>
      <c r="AW298" s="15" t="s">
        <v>36</v>
      </c>
      <c r="AX298" s="15" t="s">
        <v>82</v>
      </c>
      <c r="AY298" s="220" t="s">
        <v>129</v>
      </c>
    </row>
    <row r="299" spans="1:65" s="2" customFormat="1" ht="24.2" customHeight="1">
      <c r="A299" s="36"/>
      <c r="B299" s="37"/>
      <c r="C299" s="175" t="s">
        <v>368</v>
      </c>
      <c r="D299" s="175" t="s">
        <v>131</v>
      </c>
      <c r="E299" s="176" t="s">
        <v>356</v>
      </c>
      <c r="F299" s="177" t="s">
        <v>357</v>
      </c>
      <c r="G299" s="178" t="s">
        <v>198</v>
      </c>
      <c r="H299" s="179">
        <v>108.139</v>
      </c>
      <c r="I299" s="180"/>
      <c r="J299" s="181">
        <f>ROUND(I299*H299,2)</f>
        <v>0</v>
      </c>
      <c r="K299" s="177" t="s">
        <v>144</v>
      </c>
      <c r="L299" s="41"/>
      <c r="M299" s="182" t="s">
        <v>19</v>
      </c>
      <c r="N299" s="183" t="s">
        <v>45</v>
      </c>
      <c r="O299" s="66"/>
      <c r="P299" s="184">
        <f>O299*H299</f>
        <v>0</v>
      </c>
      <c r="Q299" s="184">
        <v>0</v>
      </c>
      <c r="R299" s="184">
        <f>Q299*H299</f>
        <v>0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135</v>
      </c>
      <c r="AT299" s="186" t="s">
        <v>131</v>
      </c>
      <c r="AU299" s="186" t="s">
        <v>84</v>
      </c>
      <c r="AY299" s="19" t="s">
        <v>129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82</v>
      </c>
      <c r="BK299" s="187">
        <f>ROUND(I299*H299,2)</f>
        <v>0</v>
      </c>
      <c r="BL299" s="19" t="s">
        <v>135</v>
      </c>
      <c r="BM299" s="186" t="s">
        <v>633</v>
      </c>
    </row>
    <row r="300" spans="1:65" s="2" customFormat="1" ht="11.25">
      <c r="A300" s="36"/>
      <c r="B300" s="37"/>
      <c r="C300" s="38"/>
      <c r="D300" s="221" t="s">
        <v>146</v>
      </c>
      <c r="E300" s="38"/>
      <c r="F300" s="222" t="s">
        <v>359</v>
      </c>
      <c r="G300" s="38"/>
      <c r="H300" s="38"/>
      <c r="I300" s="223"/>
      <c r="J300" s="38"/>
      <c r="K300" s="38"/>
      <c r="L300" s="41"/>
      <c r="M300" s="224"/>
      <c r="N300" s="225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146</v>
      </c>
      <c r="AU300" s="19" t="s">
        <v>84</v>
      </c>
    </row>
    <row r="301" spans="1:65" s="14" customFormat="1" ht="11.25">
      <c r="B301" s="199"/>
      <c r="C301" s="200"/>
      <c r="D301" s="190" t="s">
        <v>137</v>
      </c>
      <c r="E301" s="201" t="s">
        <v>19</v>
      </c>
      <c r="F301" s="202" t="s">
        <v>634</v>
      </c>
      <c r="G301" s="200"/>
      <c r="H301" s="203">
        <v>1130.8510000000001</v>
      </c>
      <c r="I301" s="204"/>
      <c r="J301" s="200"/>
      <c r="K301" s="200"/>
      <c r="L301" s="205"/>
      <c r="M301" s="206"/>
      <c r="N301" s="207"/>
      <c r="O301" s="207"/>
      <c r="P301" s="207"/>
      <c r="Q301" s="207"/>
      <c r="R301" s="207"/>
      <c r="S301" s="207"/>
      <c r="T301" s="208"/>
      <c r="AT301" s="209" t="s">
        <v>137</v>
      </c>
      <c r="AU301" s="209" t="s">
        <v>84</v>
      </c>
      <c r="AV301" s="14" t="s">
        <v>84</v>
      </c>
      <c r="AW301" s="14" t="s">
        <v>36</v>
      </c>
      <c r="AX301" s="14" t="s">
        <v>74</v>
      </c>
      <c r="AY301" s="209" t="s">
        <v>129</v>
      </c>
    </row>
    <row r="302" spans="1:65" s="14" customFormat="1" ht="11.25">
      <c r="B302" s="199"/>
      <c r="C302" s="200"/>
      <c r="D302" s="190" t="s">
        <v>137</v>
      </c>
      <c r="E302" s="201" t="s">
        <v>19</v>
      </c>
      <c r="F302" s="202" t="s">
        <v>635</v>
      </c>
      <c r="G302" s="200"/>
      <c r="H302" s="203">
        <v>-1022.712</v>
      </c>
      <c r="I302" s="204"/>
      <c r="J302" s="200"/>
      <c r="K302" s="200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137</v>
      </c>
      <c r="AU302" s="209" t="s">
        <v>84</v>
      </c>
      <c r="AV302" s="14" t="s">
        <v>84</v>
      </c>
      <c r="AW302" s="14" t="s">
        <v>36</v>
      </c>
      <c r="AX302" s="14" t="s">
        <v>74</v>
      </c>
      <c r="AY302" s="209" t="s">
        <v>129</v>
      </c>
    </row>
    <row r="303" spans="1:65" s="15" customFormat="1" ht="11.25">
      <c r="B303" s="210"/>
      <c r="C303" s="211"/>
      <c r="D303" s="190" t="s">
        <v>137</v>
      </c>
      <c r="E303" s="212" t="s">
        <v>19</v>
      </c>
      <c r="F303" s="213" t="s">
        <v>140</v>
      </c>
      <c r="G303" s="211"/>
      <c r="H303" s="214">
        <v>108.139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137</v>
      </c>
      <c r="AU303" s="220" t="s">
        <v>84</v>
      </c>
      <c r="AV303" s="15" t="s">
        <v>135</v>
      </c>
      <c r="AW303" s="15" t="s">
        <v>36</v>
      </c>
      <c r="AX303" s="15" t="s">
        <v>82</v>
      </c>
      <c r="AY303" s="220" t="s">
        <v>129</v>
      </c>
    </row>
    <row r="304" spans="1:65" s="2" customFormat="1" ht="24.2" customHeight="1">
      <c r="A304" s="36"/>
      <c r="B304" s="37"/>
      <c r="C304" s="175" t="s">
        <v>374</v>
      </c>
      <c r="D304" s="175" t="s">
        <v>131</v>
      </c>
      <c r="E304" s="176" t="s">
        <v>363</v>
      </c>
      <c r="F304" s="177" t="s">
        <v>364</v>
      </c>
      <c r="G304" s="178" t="s">
        <v>198</v>
      </c>
      <c r="H304" s="179">
        <v>147.185</v>
      </c>
      <c r="I304" s="180"/>
      <c r="J304" s="181">
        <f>ROUND(I304*H304,2)</f>
        <v>0</v>
      </c>
      <c r="K304" s="177" t="s">
        <v>144</v>
      </c>
      <c r="L304" s="41"/>
      <c r="M304" s="182" t="s">
        <v>19</v>
      </c>
      <c r="N304" s="183" t="s">
        <v>45</v>
      </c>
      <c r="O304" s="66"/>
      <c r="P304" s="184">
        <f>O304*H304</f>
        <v>0</v>
      </c>
      <c r="Q304" s="184">
        <v>0</v>
      </c>
      <c r="R304" s="184">
        <f>Q304*H304</f>
        <v>0</v>
      </c>
      <c r="S304" s="184">
        <v>0</v>
      </c>
      <c r="T304" s="18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135</v>
      </c>
      <c r="AT304" s="186" t="s">
        <v>131</v>
      </c>
      <c r="AU304" s="186" t="s">
        <v>84</v>
      </c>
      <c r="AY304" s="19" t="s">
        <v>129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82</v>
      </c>
      <c r="BK304" s="187">
        <f>ROUND(I304*H304,2)</f>
        <v>0</v>
      </c>
      <c r="BL304" s="19" t="s">
        <v>135</v>
      </c>
      <c r="BM304" s="186" t="s">
        <v>636</v>
      </c>
    </row>
    <row r="305" spans="1:65" s="2" customFormat="1" ht="11.25">
      <c r="A305" s="36"/>
      <c r="B305" s="37"/>
      <c r="C305" s="38"/>
      <c r="D305" s="221" t="s">
        <v>146</v>
      </c>
      <c r="E305" s="38"/>
      <c r="F305" s="222" t="s">
        <v>366</v>
      </c>
      <c r="G305" s="38"/>
      <c r="H305" s="38"/>
      <c r="I305" s="223"/>
      <c r="J305" s="38"/>
      <c r="K305" s="38"/>
      <c r="L305" s="41"/>
      <c r="M305" s="224"/>
      <c r="N305" s="225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146</v>
      </c>
      <c r="AU305" s="19" t="s">
        <v>84</v>
      </c>
    </row>
    <row r="306" spans="1:65" s="14" customFormat="1" ht="11.25">
      <c r="B306" s="199"/>
      <c r="C306" s="200"/>
      <c r="D306" s="190" t="s">
        <v>137</v>
      </c>
      <c r="E306" s="201" t="s">
        <v>19</v>
      </c>
      <c r="F306" s="202" t="s">
        <v>637</v>
      </c>
      <c r="G306" s="200"/>
      <c r="H306" s="203">
        <v>147.185</v>
      </c>
      <c r="I306" s="204"/>
      <c r="J306" s="200"/>
      <c r="K306" s="200"/>
      <c r="L306" s="205"/>
      <c r="M306" s="206"/>
      <c r="N306" s="207"/>
      <c r="O306" s="207"/>
      <c r="P306" s="207"/>
      <c r="Q306" s="207"/>
      <c r="R306" s="207"/>
      <c r="S306" s="207"/>
      <c r="T306" s="208"/>
      <c r="AT306" s="209" t="s">
        <v>137</v>
      </c>
      <c r="AU306" s="209" t="s">
        <v>84</v>
      </c>
      <c r="AV306" s="14" t="s">
        <v>84</v>
      </c>
      <c r="AW306" s="14" t="s">
        <v>36</v>
      </c>
      <c r="AX306" s="14" t="s">
        <v>74</v>
      </c>
      <c r="AY306" s="209" t="s">
        <v>129</v>
      </c>
    </row>
    <row r="307" spans="1:65" s="15" customFormat="1" ht="11.25">
      <c r="B307" s="210"/>
      <c r="C307" s="211"/>
      <c r="D307" s="190" t="s">
        <v>137</v>
      </c>
      <c r="E307" s="212" t="s">
        <v>19</v>
      </c>
      <c r="F307" s="213" t="s">
        <v>140</v>
      </c>
      <c r="G307" s="211"/>
      <c r="H307" s="214">
        <v>147.185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137</v>
      </c>
      <c r="AU307" s="220" t="s">
        <v>84</v>
      </c>
      <c r="AV307" s="15" t="s">
        <v>135</v>
      </c>
      <c r="AW307" s="15" t="s">
        <v>36</v>
      </c>
      <c r="AX307" s="15" t="s">
        <v>82</v>
      </c>
      <c r="AY307" s="220" t="s">
        <v>129</v>
      </c>
    </row>
    <row r="308" spans="1:65" s="2" customFormat="1" ht="24.2" customHeight="1">
      <c r="A308" s="36"/>
      <c r="B308" s="37"/>
      <c r="C308" s="175" t="s">
        <v>379</v>
      </c>
      <c r="D308" s="175" t="s">
        <v>131</v>
      </c>
      <c r="E308" s="176" t="s">
        <v>369</v>
      </c>
      <c r="F308" s="177" t="s">
        <v>370</v>
      </c>
      <c r="G308" s="178" t="s">
        <v>198</v>
      </c>
      <c r="H308" s="179">
        <v>871.096</v>
      </c>
      <c r="I308" s="180"/>
      <c r="J308" s="181">
        <f>ROUND(I308*H308,2)</f>
        <v>0</v>
      </c>
      <c r="K308" s="177" t="s">
        <v>144</v>
      </c>
      <c r="L308" s="41"/>
      <c r="M308" s="182" t="s">
        <v>19</v>
      </c>
      <c r="N308" s="183" t="s">
        <v>45</v>
      </c>
      <c r="O308" s="66"/>
      <c r="P308" s="184">
        <f>O308*H308</f>
        <v>0</v>
      </c>
      <c r="Q308" s="184">
        <v>0</v>
      </c>
      <c r="R308" s="184">
        <f>Q308*H308</f>
        <v>0</v>
      </c>
      <c r="S308" s="184">
        <v>0</v>
      </c>
      <c r="T308" s="18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135</v>
      </c>
      <c r="AT308" s="186" t="s">
        <v>131</v>
      </c>
      <c r="AU308" s="186" t="s">
        <v>84</v>
      </c>
      <c r="AY308" s="19" t="s">
        <v>129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82</v>
      </c>
      <c r="BK308" s="187">
        <f>ROUND(I308*H308,2)</f>
        <v>0</v>
      </c>
      <c r="BL308" s="19" t="s">
        <v>135</v>
      </c>
      <c r="BM308" s="186" t="s">
        <v>638</v>
      </c>
    </row>
    <row r="309" spans="1:65" s="2" customFormat="1" ht="11.25">
      <c r="A309" s="36"/>
      <c r="B309" s="37"/>
      <c r="C309" s="38"/>
      <c r="D309" s="221" t="s">
        <v>146</v>
      </c>
      <c r="E309" s="38"/>
      <c r="F309" s="222" t="s">
        <v>372</v>
      </c>
      <c r="G309" s="38"/>
      <c r="H309" s="38"/>
      <c r="I309" s="223"/>
      <c r="J309" s="38"/>
      <c r="K309" s="38"/>
      <c r="L309" s="41"/>
      <c r="M309" s="224"/>
      <c r="N309" s="225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146</v>
      </c>
      <c r="AU309" s="19" t="s">
        <v>84</v>
      </c>
    </row>
    <row r="310" spans="1:65" s="14" customFormat="1" ht="11.25">
      <c r="B310" s="199"/>
      <c r="C310" s="200"/>
      <c r="D310" s="190" t="s">
        <v>137</v>
      </c>
      <c r="E310" s="201" t="s">
        <v>19</v>
      </c>
      <c r="F310" s="202" t="s">
        <v>639</v>
      </c>
      <c r="G310" s="200"/>
      <c r="H310" s="203">
        <v>871.096</v>
      </c>
      <c r="I310" s="204"/>
      <c r="J310" s="200"/>
      <c r="K310" s="200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137</v>
      </c>
      <c r="AU310" s="209" t="s">
        <v>84</v>
      </c>
      <c r="AV310" s="14" t="s">
        <v>84</v>
      </c>
      <c r="AW310" s="14" t="s">
        <v>36</v>
      </c>
      <c r="AX310" s="14" t="s">
        <v>74</v>
      </c>
      <c r="AY310" s="209" t="s">
        <v>129</v>
      </c>
    </row>
    <row r="311" spans="1:65" s="15" customFormat="1" ht="11.25">
      <c r="B311" s="210"/>
      <c r="C311" s="211"/>
      <c r="D311" s="190" t="s">
        <v>137</v>
      </c>
      <c r="E311" s="212" t="s">
        <v>19</v>
      </c>
      <c r="F311" s="213" t="s">
        <v>140</v>
      </c>
      <c r="G311" s="211"/>
      <c r="H311" s="214">
        <v>871.096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137</v>
      </c>
      <c r="AU311" s="220" t="s">
        <v>84</v>
      </c>
      <c r="AV311" s="15" t="s">
        <v>135</v>
      </c>
      <c r="AW311" s="15" t="s">
        <v>36</v>
      </c>
      <c r="AX311" s="15" t="s">
        <v>82</v>
      </c>
      <c r="AY311" s="220" t="s">
        <v>129</v>
      </c>
    </row>
    <row r="312" spans="1:65" s="2" customFormat="1" ht="21.75" customHeight="1">
      <c r="A312" s="36"/>
      <c r="B312" s="37"/>
      <c r="C312" s="175" t="s">
        <v>385</v>
      </c>
      <c r="D312" s="175" t="s">
        <v>131</v>
      </c>
      <c r="E312" s="176" t="s">
        <v>375</v>
      </c>
      <c r="F312" s="177" t="s">
        <v>376</v>
      </c>
      <c r="G312" s="178" t="s">
        <v>198</v>
      </c>
      <c r="H312" s="179">
        <v>1130.8510000000001</v>
      </c>
      <c r="I312" s="180"/>
      <c r="J312" s="181">
        <f>ROUND(I312*H312,2)</f>
        <v>0</v>
      </c>
      <c r="K312" s="177" t="s">
        <v>144</v>
      </c>
      <c r="L312" s="41"/>
      <c r="M312" s="182" t="s">
        <v>19</v>
      </c>
      <c r="N312" s="183" t="s">
        <v>45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135</v>
      </c>
      <c r="AT312" s="186" t="s">
        <v>131</v>
      </c>
      <c r="AU312" s="186" t="s">
        <v>84</v>
      </c>
      <c r="AY312" s="19" t="s">
        <v>129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82</v>
      </c>
      <c r="BK312" s="187">
        <f>ROUND(I312*H312,2)</f>
        <v>0</v>
      </c>
      <c r="BL312" s="19" t="s">
        <v>135</v>
      </c>
      <c r="BM312" s="186" t="s">
        <v>640</v>
      </c>
    </row>
    <row r="313" spans="1:65" s="2" customFormat="1" ht="11.25">
      <c r="A313" s="36"/>
      <c r="B313" s="37"/>
      <c r="C313" s="38"/>
      <c r="D313" s="221" t="s">
        <v>146</v>
      </c>
      <c r="E313" s="38"/>
      <c r="F313" s="222" t="s">
        <v>378</v>
      </c>
      <c r="G313" s="38"/>
      <c r="H313" s="38"/>
      <c r="I313" s="223"/>
      <c r="J313" s="38"/>
      <c r="K313" s="38"/>
      <c r="L313" s="41"/>
      <c r="M313" s="224"/>
      <c r="N313" s="225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146</v>
      </c>
      <c r="AU313" s="19" t="s">
        <v>84</v>
      </c>
    </row>
    <row r="314" spans="1:65" s="2" customFormat="1" ht="24.2" customHeight="1">
      <c r="A314" s="36"/>
      <c r="B314" s="37"/>
      <c r="C314" s="175" t="s">
        <v>392</v>
      </c>
      <c r="D314" s="175" t="s">
        <v>131</v>
      </c>
      <c r="E314" s="176" t="s">
        <v>380</v>
      </c>
      <c r="F314" s="177" t="s">
        <v>381</v>
      </c>
      <c r="G314" s="178" t="s">
        <v>198</v>
      </c>
      <c r="H314" s="179">
        <v>10177.659</v>
      </c>
      <c r="I314" s="180"/>
      <c r="J314" s="181">
        <f>ROUND(I314*H314,2)</f>
        <v>0</v>
      </c>
      <c r="K314" s="177" t="s">
        <v>144</v>
      </c>
      <c r="L314" s="41"/>
      <c r="M314" s="182" t="s">
        <v>19</v>
      </c>
      <c r="N314" s="183" t="s">
        <v>45</v>
      </c>
      <c r="O314" s="66"/>
      <c r="P314" s="184">
        <f>O314*H314</f>
        <v>0</v>
      </c>
      <c r="Q314" s="184">
        <v>0</v>
      </c>
      <c r="R314" s="184">
        <f>Q314*H314</f>
        <v>0</v>
      </c>
      <c r="S314" s="184">
        <v>0</v>
      </c>
      <c r="T314" s="18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135</v>
      </c>
      <c r="AT314" s="186" t="s">
        <v>131</v>
      </c>
      <c r="AU314" s="186" t="s">
        <v>84</v>
      </c>
      <c r="AY314" s="19" t="s">
        <v>129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82</v>
      </c>
      <c r="BK314" s="187">
        <f>ROUND(I314*H314,2)</f>
        <v>0</v>
      </c>
      <c r="BL314" s="19" t="s">
        <v>135</v>
      </c>
      <c r="BM314" s="186" t="s">
        <v>641</v>
      </c>
    </row>
    <row r="315" spans="1:65" s="2" customFormat="1" ht="11.25">
      <c r="A315" s="36"/>
      <c r="B315" s="37"/>
      <c r="C315" s="38"/>
      <c r="D315" s="221" t="s">
        <v>146</v>
      </c>
      <c r="E315" s="38"/>
      <c r="F315" s="222" t="s">
        <v>383</v>
      </c>
      <c r="G315" s="38"/>
      <c r="H315" s="38"/>
      <c r="I315" s="223"/>
      <c r="J315" s="38"/>
      <c r="K315" s="38"/>
      <c r="L315" s="41"/>
      <c r="M315" s="224"/>
      <c r="N315" s="225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146</v>
      </c>
      <c r="AU315" s="19" t="s">
        <v>84</v>
      </c>
    </row>
    <row r="316" spans="1:65" s="14" customFormat="1" ht="11.25">
      <c r="B316" s="199"/>
      <c r="C316" s="200"/>
      <c r="D316" s="190" t="s">
        <v>137</v>
      </c>
      <c r="E316" s="200"/>
      <c r="F316" s="202" t="s">
        <v>642</v>
      </c>
      <c r="G316" s="200"/>
      <c r="H316" s="203">
        <v>10177.659</v>
      </c>
      <c r="I316" s="204"/>
      <c r="J316" s="200"/>
      <c r="K316" s="200"/>
      <c r="L316" s="205"/>
      <c r="M316" s="206"/>
      <c r="N316" s="207"/>
      <c r="O316" s="207"/>
      <c r="P316" s="207"/>
      <c r="Q316" s="207"/>
      <c r="R316" s="207"/>
      <c r="S316" s="207"/>
      <c r="T316" s="208"/>
      <c r="AT316" s="209" t="s">
        <v>137</v>
      </c>
      <c r="AU316" s="209" t="s">
        <v>84</v>
      </c>
      <c r="AV316" s="14" t="s">
        <v>84</v>
      </c>
      <c r="AW316" s="14" t="s">
        <v>4</v>
      </c>
      <c r="AX316" s="14" t="s">
        <v>82</v>
      </c>
      <c r="AY316" s="209" t="s">
        <v>129</v>
      </c>
    </row>
    <row r="317" spans="1:65" s="2" customFormat="1" ht="24.2" customHeight="1">
      <c r="A317" s="36"/>
      <c r="B317" s="37"/>
      <c r="C317" s="175" t="s">
        <v>397</v>
      </c>
      <c r="D317" s="175" t="s">
        <v>131</v>
      </c>
      <c r="E317" s="176" t="s">
        <v>386</v>
      </c>
      <c r="F317" s="177" t="s">
        <v>387</v>
      </c>
      <c r="G317" s="178" t="s">
        <v>198</v>
      </c>
      <c r="H317" s="179">
        <v>1130.8510000000001</v>
      </c>
      <c r="I317" s="180"/>
      <c r="J317" s="181">
        <f>ROUND(I317*H317,2)</f>
        <v>0</v>
      </c>
      <c r="K317" s="177" t="s">
        <v>144</v>
      </c>
      <c r="L317" s="41"/>
      <c r="M317" s="182" t="s">
        <v>19</v>
      </c>
      <c r="N317" s="183" t="s">
        <v>45</v>
      </c>
      <c r="O317" s="66"/>
      <c r="P317" s="184">
        <f>O317*H317</f>
        <v>0</v>
      </c>
      <c r="Q317" s="184">
        <v>0</v>
      </c>
      <c r="R317" s="184">
        <f>Q317*H317</f>
        <v>0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135</v>
      </c>
      <c r="AT317" s="186" t="s">
        <v>131</v>
      </c>
      <c r="AU317" s="186" t="s">
        <v>84</v>
      </c>
      <c r="AY317" s="19" t="s">
        <v>129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82</v>
      </c>
      <c r="BK317" s="187">
        <f>ROUND(I317*H317,2)</f>
        <v>0</v>
      </c>
      <c r="BL317" s="19" t="s">
        <v>135</v>
      </c>
      <c r="BM317" s="186" t="s">
        <v>643</v>
      </c>
    </row>
    <row r="318" spans="1:65" s="2" customFormat="1" ht="11.25">
      <c r="A318" s="36"/>
      <c r="B318" s="37"/>
      <c r="C318" s="38"/>
      <c r="D318" s="221" t="s">
        <v>146</v>
      </c>
      <c r="E318" s="38"/>
      <c r="F318" s="222" t="s">
        <v>389</v>
      </c>
      <c r="G318" s="38"/>
      <c r="H318" s="38"/>
      <c r="I318" s="223"/>
      <c r="J318" s="38"/>
      <c r="K318" s="38"/>
      <c r="L318" s="41"/>
      <c r="M318" s="224"/>
      <c r="N318" s="225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146</v>
      </c>
      <c r="AU318" s="19" t="s">
        <v>84</v>
      </c>
    </row>
    <row r="319" spans="1:65" s="12" customFormat="1" ht="22.9" customHeight="1">
      <c r="B319" s="159"/>
      <c r="C319" s="160"/>
      <c r="D319" s="161" t="s">
        <v>73</v>
      </c>
      <c r="E319" s="173" t="s">
        <v>390</v>
      </c>
      <c r="F319" s="173" t="s">
        <v>391</v>
      </c>
      <c r="G319" s="160"/>
      <c r="H319" s="160"/>
      <c r="I319" s="163"/>
      <c r="J319" s="174">
        <f>BK319</f>
        <v>0</v>
      </c>
      <c r="K319" s="160"/>
      <c r="L319" s="165"/>
      <c r="M319" s="166"/>
      <c r="N319" s="167"/>
      <c r="O319" s="167"/>
      <c r="P319" s="168">
        <f>SUM(P320:P323)</f>
        <v>0</v>
      </c>
      <c r="Q319" s="167"/>
      <c r="R319" s="168">
        <f>SUM(R320:R323)</f>
        <v>0</v>
      </c>
      <c r="S319" s="167"/>
      <c r="T319" s="169">
        <f>SUM(T320:T323)</f>
        <v>0</v>
      </c>
      <c r="AR319" s="170" t="s">
        <v>82</v>
      </c>
      <c r="AT319" s="171" t="s">
        <v>73</v>
      </c>
      <c r="AU319" s="171" t="s">
        <v>82</v>
      </c>
      <c r="AY319" s="170" t="s">
        <v>129</v>
      </c>
      <c r="BK319" s="172">
        <f>SUM(BK320:BK323)</f>
        <v>0</v>
      </c>
    </row>
    <row r="320" spans="1:65" s="2" customFormat="1" ht="16.5" customHeight="1">
      <c r="A320" s="36"/>
      <c r="B320" s="37"/>
      <c r="C320" s="175" t="s">
        <v>406</v>
      </c>
      <c r="D320" s="175" t="s">
        <v>131</v>
      </c>
      <c r="E320" s="176" t="s">
        <v>393</v>
      </c>
      <c r="F320" s="177" t="s">
        <v>394</v>
      </c>
      <c r="G320" s="178" t="s">
        <v>198</v>
      </c>
      <c r="H320" s="179">
        <v>132.16499999999999</v>
      </c>
      <c r="I320" s="180"/>
      <c r="J320" s="181">
        <f>ROUND(I320*H320,2)</f>
        <v>0</v>
      </c>
      <c r="K320" s="177" t="s">
        <v>144</v>
      </c>
      <c r="L320" s="41"/>
      <c r="M320" s="182" t="s">
        <v>19</v>
      </c>
      <c r="N320" s="183" t="s">
        <v>45</v>
      </c>
      <c r="O320" s="66"/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135</v>
      </c>
      <c r="AT320" s="186" t="s">
        <v>131</v>
      </c>
      <c r="AU320" s="186" t="s">
        <v>84</v>
      </c>
      <c r="AY320" s="19" t="s">
        <v>129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82</v>
      </c>
      <c r="BK320" s="187">
        <f>ROUND(I320*H320,2)</f>
        <v>0</v>
      </c>
      <c r="BL320" s="19" t="s">
        <v>135</v>
      </c>
      <c r="BM320" s="186" t="s">
        <v>644</v>
      </c>
    </row>
    <row r="321" spans="1:65" s="2" customFormat="1" ht="11.25">
      <c r="A321" s="36"/>
      <c r="B321" s="37"/>
      <c r="C321" s="38"/>
      <c r="D321" s="221" t="s">
        <v>146</v>
      </c>
      <c r="E321" s="38"/>
      <c r="F321" s="222" t="s">
        <v>396</v>
      </c>
      <c r="G321" s="38"/>
      <c r="H321" s="38"/>
      <c r="I321" s="223"/>
      <c r="J321" s="38"/>
      <c r="K321" s="38"/>
      <c r="L321" s="41"/>
      <c r="M321" s="224"/>
      <c r="N321" s="225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146</v>
      </c>
      <c r="AU321" s="19" t="s">
        <v>84</v>
      </c>
    </row>
    <row r="322" spans="1:65" s="2" customFormat="1" ht="24.2" customHeight="1">
      <c r="A322" s="36"/>
      <c r="B322" s="37"/>
      <c r="C322" s="175" t="s">
        <v>413</v>
      </c>
      <c r="D322" s="175" t="s">
        <v>131</v>
      </c>
      <c r="E322" s="176" t="s">
        <v>398</v>
      </c>
      <c r="F322" s="177" t="s">
        <v>399</v>
      </c>
      <c r="G322" s="178" t="s">
        <v>198</v>
      </c>
      <c r="H322" s="179">
        <v>132.16499999999999</v>
      </c>
      <c r="I322" s="180"/>
      <c r="J322" s="181">
        <f>ROUND(I322*H322,2)</f>
        <v>0</v>
      </c>
      <c r="K322" s="177" t="s">
        <v>144</v>
      </c>
      <c r="L322" s="41"/>
      <c r="M322" s="182" t="s">
        <v>19</v>
      </c>
      <c r="N322" s="183" t="s">
        <v>45</v>
      </c>
      <c r="O322" s="66"/>
      <c r="P322" s="184">
        <f>O322*H322</f>
        <v>0</v>
      </c>
      <c r="Q322" s="184">
        <v>0</v>
      </c>
      <c r="R322" s="184">
        <f>Q322*H322</f>
        <v>0</v>
      </c>
      <c r="S322" s="184">
        <v>0</v>
      </c>
      <c r="T322" s="18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135</v>
      </c>
      <c r="AT322" s="186" t="s">
        <v>131</v>
      </c>
      <c r="AU322" s="186" t="s">
        <v>84</v>
      </c>
      <c r="AY322" s="19" t="s">
        <v>129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82</v>
      </c>
      <c r="BK322" s="187">
        <f>ROUND(I322*H322,2)</f>
        <v>0</v>
      </c>
      <c r="BL322" s="19" t="s">
        <v>135</v>
      </c>
      <c r="BM322" s="186" t="s">
        <v>645</v>
      </c>
    </row>
    <row r="323" spans="1:65" s="2" customFormat="1" ht="11.25">
      <c r="A323" s="36"/>
      <c r="B323" s="37"/>
      <c r="C323" s="38"/>
      <c r="D323" s="221" t="s">
        <v>146</v>
      </c>
      <c r="E323" s="38"/>
      <c r="F323" s="222" t="s">
        <v>401</v>
      </c>
      <c r="G323" s="38"/>
      <c r="H323" s="38"/>
      <c r="I323" s="223"/>
      <c r="J323" s="38"/>
      <c r="K323" s="38"/>
      <c r="L323" s="41"/>
      <c r="M323" s="224"/>
      <c r="N323" s="225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146</v>
      </c>
      <c r="AU323" s="19" t="s">
        <v>84</v>
      </c>
    </row>
    <row r="324" spans="1:65" s="12" customFormat="1" ht="25.9" customHeight="1">
      <c r="B324" s="159"/>
      <c r="C324" s="160"/>
      <c r="D324" s="161" t="s">
        <v>73</v>
      </c>
      <c r="E324" s="162" t="s">
        <v>402</v>
      </c>
      <c r="F324" s="162" t="s">
        <v>403</v>
      </c>
      <c r="G324" s="160"/>
      <c r="H324" s="160"/>
      <c r="I324" s="163"/>
      <c r="J324" s="164">
        <f>BK324</f>
        <v>0</v>
      </c>
      <c r="K324" s="160"/>
      <c r="L324" s="165"/>
      <c r="M324" s="166"/>
      <c r="N324" s="167"/>
      <c r="O324" s="167"/>
      <c r="P324" s="168">
        <f>P325</f>
        <v>0</v>
      </c>
      <c r="Q324" s="167"/>
      <c r="R324" s="168">
        <f>R325</f>
        <v>4.8711149999999995E-2</v>
      </c>
      <c r="S324" s="167"/>
      <c r="T324" s="169">
        <f>T325</f>
        <v>0</v>
      </c>
      <c r="AR324" s="170" t="s">
        <v>84</v>
      </c>
      <c r="AT324" s="171" t="s">
        <v>73</v>
      </c>
      <c r="AU324" s="171" t="s">
        <v>74</v>
      </c>
      <c r="AY324" s="170" t="s">
        <v>129</v>
      </c>
      <c r="BK324" s="172">
        <f>BK325</f>
        <v>0</v>
      </c>
    </row>
    <row r="325" spans="1:65" s="12" customFormat="1" ht="22.9" customHeight="1">
      <c r="B325" s="159"/>
      <c r="C325" s="160"/>
      <c r="D325" s="161" t="s">
        <v>73</v>
      </c>
      <c r="E325" s="173" t="s">
        <v>404</v>
      </c>
      <c r="F325" s="173" t="s">
        <v>405</v>
      </c>
      <c r="G325" s="160"/>
      <c r="H325" s="160"/>
      <c r="I325" s="163"/>
      <c r="J325" s="174">
        <f>BK325</f>
        <v>0</v>
      </c>
      <c r="K325" s="160"/>
      <c r="L325" s="165"/>
      <c r="M325" s="166"/>
      <c r="N325" s="167"/>
      <c r="O325" s="167"/>
      <c r="P325" s="168">
        <f>SUM(P326:P367)</f>
        <v>0</v>
      </c>
      <c r="Q325" s="167"/>
      <c r="R325" s="168">
        <f>SUM(R326:R367)</f>
        <v>4.8711149999999995E-2</v>
      </c>
      <c r="S325" s="167"/>
      <c r="T325" s="169">
        <f>SUM(T326:T367)</f>
        <v>0</v>
      </c>
      <c r="AR325" s="170" t="s">
        <v>84</v>
      </c>
      <c r="AT325" s="171" t="s">
        <v>73</v>
      </c>
      <c r="AU325" s="171" t="s">
        <v>82</v>
      </c>
      <c r="AY325" s="170" t="s">
        <v>129</v>
      </c>
      <c r="BK325" s="172">
        <f>SUM(BK326:BK367)</f>
        <v>0</v>
      </c>
    </row>
    <row r="326" spans="1:65" s="2" customFormat="1" ht="21.75" customHeight="1">
      <c r="A326" s="36"/>
      <c r="B326" s="37"/>
      <c r="C326" s="175" t="s">
        <v>419</v>
      </c>
      <c r="D326" s="175" t="s">
        <v>131</v>
      </c>
      <c r="E326" s="176" t="s">
        <v>407</v>
      </c>
      <c r="F326" s="177" t="s">
        <v>408</v>
      </c>
      <c r="G326" s="178" t="s">
        <v>134</v>
      </c>
      <c r="H326" s="179">
        <v>80.123000000000005</v>
      </c>
      <c r="I326" s="180"/>
      <c r="J326" s="181">
        <f>ROUND(I326*H326,2)</f>
        <v>0</v>
      </c>
      <c r="K326" s="177" t="s">
        <v>144</v>
      </c>
      <c r="L326" s="41"/>
      <c r="M326" s="182" t="s">
        <v>19</v>
      </c>
      <c r="N326" s="183" t="s">
        <v>45</v>
      </c>
      <c r="O326" s="66"/>
      <c r="P326" s="184">
        <f>O326*H326</f>
        <v>0</v>
      </c>
      <c r="Q326" s="184">
        <v>6.9999999999999994E-5</v>
      </c>
      <c r="R326" s="184">
        <f>Q326*H326</f>
        <v>5.60861E-3</v>
      </c>
      <c r="S326" s="184">
        <v>0</v>
      </c>
      <c r="T326" s="18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236</v>
      </c>
      <c r="AT326" s="186" t="s">
        <v>131</v>
      </c>
      <c r="AU326" s="186" t="s">
        <v>84</v>
      </c>
      <c r="AY326" s="19" t="s">
        <v>129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9" t="s">
        <v>82</v>
      </c>
      <c r="BK326" s="187">
        <f>ROUND(I326*H326,2)</f>
        <v>0</v>
      </c>
      <c r="BL326" s="19" t="s">
        <v>236</v>
      </c>
      <c r="BM326" s="186" t="s">
        <v>646</v>
      </c>
    </row>
    <row r="327" spans="1:65" s="2" customFormat="1" ht="11.25">
      <c r="A327" s="36"/>
      <c r="B327" s="37"/>
      <c r="C327" s="38"/>
      <c r="D327" s="221" t="s">
        <v>146</v>
      </c>
      <c r="E327" s="38"/>
      <c r="F327" s="222" t="s">
        <v>410</v>
      </c>
      <c r="G327" s="38"/>
      <c r="H327" s="38"/>
      <c r="I327" s="223"/>
      <c r="J327" s="38"/>
      <c r="K327" s="38"/>
      <c r="L327" s="41"/>
      <c r="M327" s="224"/>
      <c r="N327" s="225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146</v>
      </c>
      <c r="AU327" s="19" t="s">
        <v>84</v>
      </c>
    </row>
    <row r="328" spans="1:65" s="13" customFormat="1" ht="11.25">
      <c r="B328" s="188"/>
      <c r="C328" s="189"/>
      <c r="D328" s="190" t="s">
        <v>137</v>
      </c>
      <c r="E328" s="191" t="s">
        <v>19</v>
      </c>
      <c r="F328" s="192" t="s">
        <v>411</v>
      </c>
      <c r="G328" s="189"/>
      <c r="H328" s="191" t="s">
        <v>19</v>
      </c>
      <c r="I328" s="193"/>
      <c r="J328" s="189"/>
      <c r="K328" s="189"/>
      <c r="L328" s="194"/>
      <c r="M328" s="195"/>
      <c r="N328" s="196"/>
      <c r="O328" s="196"/>
      <c r="P328" s="196"/>
      <c r="Q328" s="196"/>
      <c r="R328" s="196"/>
      <c r="S328" s="196"/>
      <c r="T328" s="197"/>
      <c r="AT328" s="198" t="s">
        <v>137</v>
      </c>
      <c r="AU328" s="198" t="s">
        <v>84</v>
      </c>
      <c r="AV328" s="13" t="s">
        <v>82</v>
      </c>
      <c r="AW328" s="13" t="s">
        <v>36</v>
      </c>
      <c r="AX328" s="13" t="s">
        <v>74</v>
      </c>
      <c r="AY328" s="198" t="s">
        <v>129</v>
      </c>
    </row>
    <row r="329" spans="1:65" s="14" customFormat="1" ht="11.25">
      <c r="B329" s="199"/>
      <c r="C329" s="200"/>
      <c r="D329" s="190" t="s">
        <v>137</v>
      </c>
      <c r="E329" s="201" t="s">
        <v>19</v>
      </c>
      <c r="F329" s="202" t="s">
        <v>647</v>
      </c>
      <c r="G329" s="200"/>
      <c r="H329" s="203">
        <v>53.701999999999998</v>
      </c>
      <c r="I329" s="204"/>
      <c r="J329" s="200"/>
      <c r="K329" s="200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137</v>
      </c>
      <c r="AU329" s="209" t="s">
        <v>84</v>
      </c>
      <c r="AV329" s="14" t="s">
        <v>84</v>
      </c>
      <c r="AW329" s="14" t="s">
        <v>36</v>
      </c>
      <c r="AX329" s="14" t="s">
        <v>74</v>
      </c>
      <c r="AY329" s="209" t="s">
        <v>129</v>
      </c>
    </row>
    <row r="330" spans="1:65" s="13" customFormat="1" ht="11.25">
      <c r="B330" s="188"/>
      <c r="C330" s="189"/>
      <c r="D330" s="190" t="s">
        <v>137</v>
      </c>
      <c r="E330" s="191" t="s">
        <v>19</v>
      </c>
      <c r="F330" s="192" t="s">
        <v>648</v>
      </c>
      <c r="G330" s="189"/>
      <c r="H330" s="191" t="s">
        <v>19</v>
      </c>
      <c r="I330" s="193"/>
      <c r="J330" s="189"/>
      <c r="K330" s="189"/>
      <c r="L330" s="194"/>
      <c r="M330" s="195"/>
      <c r="N330" s="196"/>
      <c r="O330" s="196"/>
      <c r="P330" s="196"/>
      <c r="Q330" s="196"/>
      <c r="R330" s="196"/>
      <c r="S330" s="196"/>
      <c r="T330" s="197"/>
      <c r="AT330" s="198" t="s">
        <v>137</v>
      </c>
      <c r="AU330" s="198" t="s">
        <v>84</v>
      </c>
      <c r="AV330" s="13" t="s">
        <v>82</v>
      </c>
      <c r="AW330" s="13" t="s">
        <v>36</v>
      </c>
      <c r="AX330" s="13" t="s">
        <v>74</v>
      </c>
      <c r="AY330" s="198" t="s">
        <v>129</v>
      </c>
    </row>
    <row r="331" spans="1:65" s="14" customFormat="1" ht="11.25">
      <c r="B331" s="199"/>
      <c r="C331" s="200"/>
      <c r="D331" s="190" t="s">
        <v>137</v>
      </c>
      <c r="E331" s="201" t="s">
        <v>19</v>
      </c>
      <c r="F331" s="202" t="s">
        <v>649</v>
      </c>
      <c r="G331" s="200"/>
      <c r="H331" s="203">
        <v>18.221</v>
      </c>
      <c r="I331" s="204"/>
      <c r="J331" s="200"/>
      <c r="K331" s="200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137</v>
      </c>
      <c r="AU331" s="209" t="s">
        <v>84</v>
      </c>
      <c r="AV331" s="14" t="s">
        <v>84</v>
      </c>
      <c r="AW331" s="14" t="s">
        <v>36</v>
      </c>
      <c r="AX331" s="14" t="s">
        <v>74</v>
      </c>
      <c r="AY331" s="209" t="s">
        <v>129</v>
      </c>
    </row>
    <row r="332" spans="1:65" s="14" customFormat="1" ht="11.25">
      <c r="B332" s="199"/>
      <c r="C332" s="200"/>
      <c r="D332" s="190" t="s">
        <v>137</v>
      </c>
      <c r="E332" s="201" t="s">
        <v>19</v>
      </c>
      <c r="F332" s="202" t="s">
        <v>650</v>
      </c>
      <c r="G332" s="200"/>
      <c r="H332" s="203">
        <v>8.1999999999999993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137</v>
      </c>
      <c r="AU332" s="209" t="s">
        <v>84</v>
      </c>
      <c r="AV332" s="14" t="s">
        <v>84</v>
      </c>
      <c r="AW332" s="14" t="s">
        <v>36</v>
      </c>
      <c r="AX332" s="14" t="s">
        <v>74</v>
      </c>
      <c r="AY332" s="209" t="s">
        <v>129</v>
      </c>
    </row>
    <row r="333" spans="1:65" s="15" customFormat="1" ht="11.25">
      <c r="B333" s="210"/>
      <c r="C333" s="211"/>
      <c r="D333" s="190" t="s">
        <v>137</v>
      </c>
      <c r="E333" s="212" t="s">
        <v>19</v>
      </c>
      <c r="F333" s="213" t="s">
        <v>140</v>
      </c>
      <c r="G333" s="211"/>
      <c r="H333" s="214">
        <v>80.123000000000005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137</v>
      </c>
      <c r="AU333" s="220" t="s">
        <v>84</v>
      </c>
      <c r="AV333" s="15" t="s">
        <v>135</v>
      </c>
      <c r="AW333" s="15" t="s">
        <v>36</v>
      </c>
      <c r="AX333" s="15" t="s">
        <v>82</v>
      </c>
      <c r="AY333" s="220" t="s">
        <v>129</v>
      </c>
    </row>
    <row r="334" spans="1:65" s="2" customFormat="1" ht="24.2" customHeight="1">
      <c r="A334" s="36"/>
      <c r="B334" s="37"/>
      <c r="C334" s="175" t="s">
        <v>424</v>
      </c>
      <c r="D334" s="175" t="s">
        <v>131</v>
      </c>
      <c r="E334" s="176" t="s">
        <v>414</v>
      </c>
      <c r="F334" s="177" t="s">
        <v>415</v>
      </c>
      <c r="G334" s="178" t="s">
        <v>134</v>
      </c>
      <c r="H334" s="179">
        <v>86.632999999999996</v>
      </c>
      <c r="I334" s="180"/>
      <c r="J334" s="181">
        <f>ROUND(I334*H334,2)</f>
        <v>0</v>
      </c>
      <c r="K334" s="177" t="s">
        <v>144</v>
      </c>
      <c r="L334" s="41"/>
      <c r="M334" s="182" t="s">
        <v>19</v>
      </c>
      <c r="N334" s="183" t="s">
        <v>45</v>
      </c>
      <c r="O334" s="66"/>
      <c r="P334" s="184">
        <f>O334*H334</f>
        <v>0</v>
      </c>
      <c r="Q334" s="184">
        <v>8.0000000000000007E-5</v>
      </c>
      <c r="R334" s="184">
        <f>Q334*H334</f>
        <v>6.9306400000000001E-3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236</v>
      </c>
      <c r="AT334" s="186" t="s">
        <v>131</v>
      </c>
      <c r="AU334" s="186" t="s">
        <v>84</v>
      </c>
      <c r="AY334" s="19" t="s">
        <v>129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82</v>
      </c>
      <c r="BK334" s="187">
        <f>ROUND(I334*H334,2)</f>
        <v>0</v>
      </c>
      <c r="BL334" s="19" t="s">
        <v>236</v>
      </c>
      <c r="BM334" s="186" t="s">
        <v>651</v>
      </c>
    </row>
    <row r="335" spans="1:65" s="2" customFormat="1" ht="11.25">
      <c r="A335" s="36"/>
      <c r="B335" s="37"/>
      <c r="C335" s="38"/>
      <c r="D335" s="221" t="s">
        <v>146</v>
      </c>
      <c r="E335" s="38"/>
      <c r="F335" s="222" t="s">
        <v>417</v>
      </c>
      <c r="G335" s="38"/>
      <c r="H335" s="38"/>
      <c r="I335" s="223"/>
      <c r="J335" s="38"/>
      <c r="K335" s="38"/>
      <c r="L335" s="41"/>
      <c r="M335" s="224"/>
      <c r="N335" s="225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146</v>
      </c>
      <c r="AU335" s="19" t="s">
        <v>84</v>
      </c>
    </row>
    <row r="336" spans="1:65" s="13" customFormat="1" ht="11.25">
      <c r="B336" s="188"/>
      <c r="C336" s="189"/>
      <c r="D336" s="190" t="s">
        <v>137</v>
      </c>
      <c r="E336" s="191" t="s">
        <v>19</v>
      </c>
      <c r="F336" s="192" t="s">
        <v>411</v>
      </c>
      <c r="G336" s="189"/>
      <c r="H336" s="191" t="s">
        <v>19</v>
      </c>
      <c r="I336" s="193"/>
      <c r="J336" s="189"/>
      <c r="K336" s="189"/>
      <c r="L336" s="194"/>
      <c r="M336" s="195"/>
      <c r="N336" s="196"/>
      <c r="O336" s="196"/>
      <c r="P336" s="196"/>
      <c r="Q336" s="196"/>
      <c r="R336" s="196"/>
      <c r="S336" s="196"/>
      <c r="T336" s="197"/>
      <c r="AT336" s="198" t="s">
        <v>137</v>
      </c>
      <c r="AU336" s="198" t="s">
        <v>84</v>
      </c>
      <c r="AV336" s="13" t="s">
        <v>82</v>
      </c>
      <c r="AW336" s="13" t="s">
        <v>36</v>
      </c>
      <c r="AX336" s="13" t="s">
        <v>74</v>
      </c>
      <c r="AY336" s="198" t="s">
        <v>129</v>
      </c>
    </row>
    <row r="337" spans="1:65" s="14" customFormat="1" ht="11.25">
      <c r="B337" s="199"/>
      <c r="C337" s="200"/>
      <c r="D337" s="190" t="s">
        <v>137</v>
      </c>
      <c r="E337" s="201" t="s">
        <v>19</v>
      </c>
      <c r="F337" s="202" t="s">
        <v>652</v>
      </c>
      <c r="G337" s="200"/>
      <c r="H337" s="203">
        <v>60.212000000000003</v>
      </c>
      <c r="I337" s="204"/>
      <c r="J337" s="200"/>
      <c r="K337" s="200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137</v>
      </c>
      <c r="AU337" s="209" t="s">
        <v>84</v>
      </c>
      <c r="AV337" s="14" t="s">
        <v>84</v>
      </c>
      <c r="AW337" s="14" t="s">
        <v>36</v>
      </c>
      <c r="AX337" s="14" t="s">
        <v>74</v>
      </c>
      <c r="AY337" s="209" t="s">
        <v>129</v>
      </c>
    </row>
    <row r="338" spans="1:65" s="13" customFormat="1" ht="11.25">
      <c r="B338" s="188"/>
      <c r="C338" s="189"/>
      <c r="D338" s="190" t="s">
        <v>137</v>
      </c>
      <c r="E338" s="191" t="s">
        <v>19</v>
      </c>
      <c r="F338" s="192" t="s">
        <v>648</v>
      </c>
      <c r="G338" s="189"/>
      <c r="H338" s="191" t="s">
        <v>19</v>
      </c>
      <c r="I338" s="193"/>
      <c r="J338" s="189"/>
      <c r="K338" s="189"/>
      <c r="L338" s="194"/>
      <c r="M338" s="195"/>
      <c r="N338" s="196"/>
      <c r="O338" s="196"/>
      <c r="P338" s="196"/>
      <c r="Q338" s="196"/>
      <c r="R338" s="196"/>
      <c r="S338" s="196"/>
      <c r="T338" s="197"/>
      <c r="AT338" s="198" t="s">
        <v>137</v>
      </c>
      <c r="AU338" s="198" t="s">
        <v>84</v>
      </c>
      <c r="AV338" s="13" t="s">
        <v>82</v>
      </c>
      <c r="AW338" s="13" t="s">
        <v>36</v>
      </c>
      <c r="AX338" s="13" t="s">
        <v>74</v>
      </c>
      <c r="AY338" s="198" t="s">
        <v>129</v>
      </c>
    </row>
    <row r="339" spans="1:65" s="14" customFormat="1" ht="11.25">
      <c r="B339" s="199"/>
      <c r="C339" s="200"/>
      <c r="D339" s="190" t="s">
        <v>137</v>
      </c>
      <c r="E339" s="201" t="s">
        <v>19</v>
      </c>
      <c r="F339" s="202" t="s">
        <v>649</v>
      </c>
      <c r="G339" s="200"/>
      <c r="H339" s="203">
        <v>18.221</v>
      </c>
      <c r="I339" s="204"/>
      <c r="J339" s="200"/>
      <c r="K339" s="200"/>
      <c r="L339" s="205"/>
      <c r="M339" s="206"/>
      <c r="N339" s="207"/>
      <c r="O339" s="207"/>
      <c r="P339" s="207"/>
      <c r="Q339" s="207"/>
      <c r="R339" s="207"/>
      <c r="S339" s="207"/>
      <c r="T339" s="208"/>
      <c r="AT339" s="209" t="s">
        <v>137</v>
      </c>
      <c r="AU339" s="209" t="s">
        <v>84</v>
      </c>
      <c r="AV339" s="14" t="s">
        <v>84</v>
      </c>
      <c r="AW339" s="14" t="s">
        <v>36</v>
      </c>
      <c r="AX339" s="14" t="s">
        <v>74</v>
      </c>
      <c r="AY339" s="209" t="s">
        <v>129</v>
      </c>
    </row>
    <row r="340" spans="1:65" s="14" customFormat="1" ht="11.25">
      <c r="B340" s="199"/>
      <c r="C340" s="200"/>
      <c r="D340" s="190" t="s">
        <v>137</v>
      </c>
      <c r="E340" s="201" t="s">
        <v>19</v>
      </c>
      <c r="F340" s="202" t="s">
        <v>650</v>
      </c>
      <c r="G340" s="200"/>
      <c r="H340" s="203">
        <v>8.1999999999999993</v>
      </c>
      <c r="I340" s="204"/>
      <c r="J340" s="200"/>
      <c r="K340" s="200"/>
      <c r="L340" s="205"/>
      <c r="M340" s="206"/>
      <c r="N340" s="207"/>
      <c r="O340" s="207"/>
      <c r="P340" s="207"/>
      <c r="Q340" s="207"/>
      <c r="R340" s="207"/>
      <c r="S340" s="207"/>
      <c r="T340" s="208"/>
      <c r="AT340" s="209" t="s">
        <v>137</v>
      </c>
      <c r="AU340" s="209" t="s">
        <v>84</v>
      </c>
      <c r="AV340" s="14" t="s">
        <v>84</v>
      </c>
      <c r="AW340" s="14" t="s">
        <v>36</v>
      </c>
      <c r="AX340" s="14" t="s">
        <v>74</v>
      </c>
      <c r="AY340" s="209" t="s">
        <v>129</v>
      </c>
    </row>
    <row r="341" spans="1:65" s="15" customFormat="1" ht="11.25">
      <c r="B341" s="210"/>
      <c r="C341" s="211"/>
      <c r="D341" s="190" t="s">
        <v>137</v>
      </c>
      <c r="E341" s="212" t="s">
        <v>19</v>
      </c>
      <c r="F341" s="213" t="s">
        <v>140</v>
      </c>
      <c r="G341" s="211"/>
      <c r="H341" s="214">
        <v>86.632999999999996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137</v>
      </c>
      <c r="AU341" s="220" t="s">
        <v>84</v>
      </c>
      <c r="AV341" s="15" t="s">
        <v>135</v>
      </c>
      <c r="AW341" s="15" t="s">
        <v>36</v>
      </c>
      <c r="AX341" s="15" t="s">
        <v>82</v>
      </c>
      <c r="AY341" s="220" t="s">
        <v>129</v>
      </c>
    </row>
    <row r="342" spans="1:65" s="2" customFormat="1" ht="16.5" customHeight="1">
      <c r="A342" s="36"/>
      <c r="B342" s="37"/>
      <c r="C342" s="175" t="s">
        <v>312</v>
      </c>
      <c r="D342" s="175" t="s">
        <v>131</v>
      </c>
      <c r="E342" s="176" t="s">
        <v>420</v>
      </c>
      <c r="F342" s="177" t="s">
        <v>421</v>
      </c>
      <c r="G342" s="178" t="s">
        <v>134</v>
      </c>
      <c r="H342" s="179">
        <v>80.123000000000005</v>
      </c>
      <c r="I342" s="180"/>
      <c r="J342" s="181">
        <f>ROUND(I342*H342,2)</f>
        <v>0</v>
      </c>
      <c r="K342" s="177" t="s">
        <v>144</v>
      </c>
      <c r="L342" s="41"/>
      <c r="M342" s="182" t="s">
        <v>19</v>
      </c>
      <c r="N342" s="183" t="s">
        <v>45</v>
      </c>
      <c r="O342" s="66"/>
      <c r="P342" s="184">
        <f>O342*H342</f>
        <v>0</v>
      </c>
      <c r="Q342" s="184">
        <v>6.0000000000000002E-5</v>
      </c>
      <c r="R342" s="184">
        <f>Q342*H342</f>
        <v>4.80738E-3</v>
      </c>
      <c r="S342" s="184">
        <v>0</v>
      </c>
      <c r="T342" s="18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236</v>
      </c>
      <c r="AT342" s="186" t="s">
        <v>131</v>
      </c>
      <c r="AU342" s="186" t="s">
        <v>84</v>
      </c>
      <c r="AY342" s="19" t="s">
        <v>129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9" t="s">
        <v>82</v>
      </c>
      <c r="BK342" s="187">
        <f>ROUND(I342*H342,2)</f>
        <v>0</v>
      </c>
      <c r="BL342" s="19" t="s">
        <v>236</v>
      </c>
      <c r="BM342" s="186" t="s">
        <v>653</v>
      </c>
    </row>
    <row r="343" spans="1:65" s="2" customFormat="1" ht="11.25">
      <c r="A343" s="36"/>
      <c r="B343" s="37"/>
      <c r="C343" s="38"/>
      <c r="D343" s="221" t="s">
        <v>146</v>
      </c>
      <c r="E343" s="38"/>
      <c r="F343" s="222" t="s">
        <v>423</v>
      </c>
      <c r="G343" s="38"/>
      <c r="H343" s="38"/>
      <c r="I343" s="223"/>
      <c r="J343" s="38"/>
      <c r="K343" s="38"/>
      <c r="L343" s="41"/>
      <c r="M343" s="224"/>
      <c r="N343" s="225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146</v>
      </c>
      <c r="AU343" s="19" t="s">
        <v>84</v>
      </c>
    </row>
    <row r="344" spans="1:65" s="13" customFormat="1" ht="11.25">
      <c r="B344" s="188"/>
      <c r="C344" s="189"/>
      <c r="D344" s="190" t="s">
        <v>137</v>
      </c>
      <c r="E344" s="191" t="s">
        <v>19</v>
      </c>
      <c r="F344" s="192" t="s">
        <v>411</v>
      </c>
      <c r="G344" s="189"/>
      <c r="H344" s="191" t="s">
        <v>19</v>
      </c>
      <c r="I344" s="193"/>
      <c r="J344" s="189"/>
      <c r="K344" s="189"/>
      <c r="L344" s="194"/>
      <c r="M344" s="195"/>
      <c r="N344" s="196"/>
      <c r="O344" s="196"/>
      <c r="P344" s="196"/>
      <c r="Q344" s="196"/>
      <c r="R344" s="196"/>
      <c r="S344" s="196"/>
      <c r="T344" s="197"/>
      <c r="AT344" s="198" t="s">
        <v>137</v>
      </c>
      <c r="AU344" s="198" t="s">
        <v>84</v>
      </c>
      <c r="AV344" s="13" t="s">
        <v>82</v>
      </c>
      <c r="AW344" s="13" t="s">
        <v>36</v>
      </c>
      <c r="AX344" s="13" t="s">
        <v>74</v>
      </c>
      <c r="AY344" s="198" t="s">
        <v>129</v>
      </c>
    </row>
    <row r="345" spans="1:65" s="14" customFormat="1" ht="11.25">
      <c r="B345" s="199"/>
      <c r="C345" s="200"/>
      <c r="D345" s="190" t="s">
        <v>137</v>
      </c>
      <c r="E345" s="201" t="s">
        <v>19</v>
      </c>
      <c r="F345" s="202" t="s">
        <v>647</v>
      </c>
      <c r="G345" s="200"/>
      <c r="H345" s="203">
        <v>53.701999999999998</v>
      </c>
      <c r="I345" s="204"/>
      <c r="J345" s="200"/>
      <c r="K345" s="200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137</v>
      </c>
      <c r="AU345" s="209" t="s">
        <v>84</v>
      </c>
      <c r="AV345" s="14" t="s">
        <v>84</v>
      </c>
      <c r="AW345" s="14" t="s">
        <v>36</v>
      </c>
      <c r="AX345" s="14" t="s">
        <v>74</v>
      </c>
      <c r="AY345" s="209" t="s">
        <v>129</v>
      </c>
    </row>
    <row r="346" spans="1:65" s="13" customFormat="1" ht="11.25">
      <c r="B346" s="188"/>
      <c r="C346" s="189"/>
      <c r="D346" s="190" t="s">
        <v>137</v>
      </c>
      <c r="E346" s="191" t="s">
        <v>19</v>
      </c>
      <c r="F346" s="192" t="s">
        <v>648</v>
      </c>
      <c r="G346" s="189"/>
      <c r="H346" s="191" t="s">
        <v>19</v>
      </c>
      <c r="I346" s="193"/>
      <c r="J346" s="189"/>
      <c r="K346" s="189"/>
      <c r="L346" s="194"/>
      <c r="M346" s="195"/>
      <c r="N346" s="196"/>
      <c r="O346" s="196"/>
      <c r="P346" s="196"/>
      <c r="Q346" s="196"/>
      <c r="R346" s="196"/>
      <c r="S346" s="196"/>
      <c r="T346" s="197"/>
      <c r="AT346" s="198" t="s">
        <v>137</v>
      </c>
      <c r="AU346" s="198" t="s">
        <v>84</v>
      </c>
      <c r="AV346" s="13" t="s">
        <v>82</v>
      </c>
      <c r="AW346" s="13" t="s">
        <v>36</v>
      </c>
      <c r="AX346" s="13" t="s">
        <v>74</v>
      </c>
      <c r="AY346" s="198" t="s">
        <v>129</v>
      </c>
    </row>
    <row r="347" spans="1:65" s="14" customFormat="1" ht="11.25">
      <c r="B347" s="199"/>
      <c r="C347" s="200"/>
      <c r="D347" s="190" t="s">
        <v>137</v>
      </c>
      <c r="E347" s="201" t="s">
        <v>19</v>
      </c>
      <c r="F347" s="202" t="s">
        <v>649</v>
      </c>
      <c r="G347" s="200"/>
      <c r="H347" s="203">
        <v>18.221</v>
      </c>
      <c r="I347" s="204"/>
      <c r="J347" s="200"/>
      <c r="K347" s="200"/>
      <c r="L347" s="205"/>
      <c r="M347" s="206"/>
      <c r="N347" s="207"/>
      <c r="O347" s="207"/>
      <c r="P347" s="207"/>
      <c r="Q347" s="207"/>
      <c r="R347" s="207"/>
      <c r="S347" s="207"/>
      <c r="T347" s="208"/>
      <c r="AT347" s="209" t="s">
        <v>137</v>
      </c>
      <c r="AU347" s="209" t="s">
        <v>84</v>
      </c>
      <c r="AV347" s="14" t="s">
        <v>84</v>
      </c>
      <c r="AW347" s="14" t="s">
        <v>36</v>
      </c>
      <c r="AX347" s="14" t="s">
        <v>74</v>
      </c>
      <c r="AY347" s="209" t="s">
        <v>129</v>
      </c>
    </row>
    <row r="348" spans="1:65" s="14" customFormat="1" ht="11.25">
      <c r="B348" s="199"/>
      <c r="C348" s="200"/>
      <c r="D348" s="190" t="s">
        <v>137</v>
      </c>
      <c r="E348" s="201" t="s">
        <v>19</v>
      </c>
      <c r="F348" s="202" t="s">
        <v>650</v>
      </c>
      <c r="G348" s="200"/>
      <c r="H348" s="203">
        <v>8.1999999999999993</v>
      </c>
      <c r="I348" s="204"/>
      <c r="J348" s="200"/>
      <c r="K348" s="200"/>
      <c r="L348" s="205"/>
      <c r="M348" s="206"/>
      <c r="N348" s="207"/>
      <c r="O348" s="207"/>
      <c r="P348" s="207"/>
      <c r="Q348" s="207"/>
      <c r="R348" s="207"/>
      <c r="S348" s="207"/>
      <c r="T348" s="208"/>
      <c r="AT348" s="209" t="s">
        <v>137</v>
      </c>
      <c r="AU348" s="209" t="s">
        <v>84</v>
      </c>
      <c r="AV348" s="14" t="s">
        <v>84</v>
      </c>
      <c r="AW348" s="14" t="s">
        <v>36</v>
      </c>
      <c r="AX348" s="14" t="s">
        <v>74</v>
      </c>
      <c r="AY348" s="209" t="s">
        <v>129</v>
      </c>
    </row>
    <row r="349" spans="1:65" s="15" customFormat="1" ht="11.25">
      <c r="B349" s="210"/>
      <c r="C349" s="211"/>
      <c r="D349" s="190" t="s">
        <v>137</v>
      </c>
      <c r="E349" s="212" t="s">
        <v>19</v>
      </c>
      <c r="F349" s="213" t="s">
        <v>140</v>
      </c>
      <c r="G349" s="211"/>
      <c r="H349" s="214">
        <v>80.123000000000005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137</v>
      </c>
      <c r="AU349" s="220" t="s">
        <v>84</v>
      </c>
      <c r="AV349" s="15" t="s">
        <v>135</v>
      </c>
      <c r="AW349" s="15" t="s">
        <v>36</v>
      </c>
      <c r="AX349" s="15" t="s">
        <v>82</v>
      </c>
      <c r="AY349" s="220" t="s">
        <v>129</v>
      </c>
    </row>
    <row r="350" spans="1:65" s="2" customFormat="1" ht="16.5" customHeight="1">
      <c r="A350" s="36"/>
      <c r="B350" s="37"/>
      <c r="C350" s="175" t="s">
        <v>549</v>
      </c>
      <c r="D350" s="175" t="s">
        <v>131</v>
      </c>
      <c r="E350" s="176" t="s">
        <v>425</v>
      </c>
      <c r="F350" s="177" t="s">
        <v>426</v>
      </c>
      <c r="G350" s="178" t="s">
        <v>134</v>
      </c>
      <c r="H350" s="179">
        <v>91.715999999999994</v>
      </c>
      <c r="I350" s="180"/>
      <c r="J350" s="181">
        <f>ROUND(I350*H350,2)</f>
        <v>0</v>
      </c>
      <c r="K350" s="177" t="s">
        <v>144</v>
      </c>
      <c r="L350" s="41"/>
      <c r="M350" s="182" t="s">
        <v>19</v>
      </c>
      <c r="N350" s="183" t="s">
        <v>45</v>
      </c>
      <c r="O350" s="66"/>
      <c r="P350" s="184">
        <f>O350*H350</f>
        <v>0</v>
      </c>
      <c r="Q350" s="184">
        <v>1.3999999999999999E-4</v>
      </c>
      <c r="R350" s="184">
        <f>Q350*H350</f>
        <v>1.2840239999999998E-2</v>
      </c>
      <c r="S350" s="184">
        <v>0</v>
      </c>
      <c r="T350" s="185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236</v>
      </c>
      <c r="AT350" s="186" t="s">
        <v>131</v>
      </c>
      <c r="AU350" s="186" t="s">
        <v>84</v>
      </c>
      <c r="AY350" s="19" t="s">
        <v>129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9" t="s">
        <v>82</v>
      </c>
      <c r="BK350" s="187">
        <f>ROUND(I350*H350,2)</f>
        <v>0</v>
      </c>
      <c r="BL350" s="19" t="s">
        <v>236</v>
      </c>
      <c r="BM350" s="186" t="s">
        <v>654</v>
      </c>
    </row>
    <row r="351" spans="1:65" s="2" customFormat="1" ht="11.25">
      <c r="A351" s="36"/>
      <c r="B351" s="37"/>
      <c r="C351" s="38"/>
      <c r="D351" s="221" t="s">
        <v>146</v>
      </c>
      <c r="E351" s="38"/>
      <c r="F351" s="222" t="s">
        <v>428</v>
      </c>
      <c r="G351" s="38"/>
      <c r="H351" s="38"/>
      <c r="I351" s="223"/>
      <c r="J351" s="38"/>
      <c r="K351" s="38"/>
      <c r="L351" s="41"/>
      <c r="M351" s="224"/>
      <c r="N351" s="225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146</v>
      </c>
      <c r="AU351" s="19" t="s">
        <v>84</v>
      </c>
    </row>
    <row r="352" spans="1:65" s="13" customFormat="1" ht="11.25">
      <c r="B352" s="188"/>
      <c r="C352" s="189"/>
      <c r="D352" s="190" t="s">
        <v>137</v>
      </c>
      <c r="E352" s="191" t="s">
        <v>19</v>
      </c>
      <c r="F352" s="192" t="s">
        <v>411</v>
      </c>
      <c r="G352" s="189"/>
      <c r="H352" s="191" t="s">
        <v>19</v>
      </c>
      <c r="I352" s="193"/>
      <c r="J352" s="189"/>
      <c r="K352" s="189"/>
      <c r="L352" s="194"/>
      <c r="M352" s="195"/>
      <c r="N352" s="196"/>
      <c r="O352" s="196"/>
      <c r="P352" s="196"/>
      <c r="Q352" s="196"/>
      <c r="R352" s="196"/>
      <c r="S352" s="196"/>
      <c r="T352" s="197"/>
      <c r="AT352" s="198" t="s">
        <v>137</v>
      </c>
      <c r="AU352" s="198" t="s">
        <v>84</v>
      </c>
      <c r="AV352" s="13" t="s">
        <v>82</v>
      </c>
      <c r="AW352" s="13" t="s">
        <v>36</v>
      </c>
      <c r="AX352" s="13" t="s">
        <v>74</v>
      </c>
      <c r="AY352" s="198" t="s">
        <v>129</v>
      </c>
    </row>
    <row r="353" spans="1:65" s="14" customFormat="1" ht="11.25">
      <c r="B353" s="199"/>
      <c r="C353" s="200"/>
      <c r="D353" s="190" t="s">
        <v>137</v>
      </c>
      <c r="E353" s="201" t="s">
        <v>19</v>
      </c>
      <c r="F353" s="202" t="s">
        <v>655</v>
      </c>
      <c r="G353" s="200"/>
      <c r="H353" s="203">
        <v>56.957000000000001</v>
      </c>
      <c r="I353" s="204"/>
      <c r="J353" s="200"/>
      <c r="K353" s="200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137</v>
      </c>
      <c r="AU353" s="209" t="s">
        <v>84</v>
      </c>
      <c r="AV353" s="14" t="s">
        <v>84</v>
      </c>
      <c r="AW353" s="14" t="s">
        <v>36</v>
      </c>
      <c r="AX353" s="14" t="s">
        <v>74</v>
      </c>
      <c r="AY353" s="209" t="s">
        <v>129</v>
      </c>
    </row>
    <row r="354" spans="1:65" s="13" customFormat="1" ht="11.25">
      <c r="B354" s="188"/>
      <c r="C354" s="189"/>
      <c r="D354" s="190" t="s">
        <v>137</v>
      </c>
      <c r="E354" s="191" t="s">
        <v>19</v>
      </c>
      <c r="F354" s="192" t="s">
        <v>648</v>
      </c>
      <c r="G354" s="189"/>
      <c r="H354" s="191" t="s">
        <v>19</v>
      </c>
      <c r="I354" s="193"/>
      <c r="J354" s="189"/>
      <c r="K354" s="189"/>
      <c r="L354" s="194"/>
      <c r="M354" s="195"/>
      <c r="N354" s="196"/>
      <c r="O354" s="196"/>
      <c r="P354" s="196"/>
      <c r="Q354" s="196"/>
      <c r="R354" s="196"/>
      <c r="S354" s="196"/>
      <c r="T354" s="197"/>
      <c r="AT354" s="198" t="s">
        <v>137</v>
      </c>
      <c r="AU354" s="198" t="s">
        <v>84</v>
      </c>
      <c r="AV354" s="13" t="s">
        <v>82</v>
      </c>
      <c r="AW354" s="13" t="s">
        <v>36</v>
      </c>
      <c r="AX354" s="13" t="s">
        <v>74</v>
      </c>
      <c r="AY354" s="198" t="s">
        <v>129</v>
      </c>
    </row>
    <row r="355" spans="1:65" s="14" customFormat="1" ht="11.25">
      <c r="B355" s="199"/>
      <c r="C355" s="200"/>
      <c r="D355" s="190" t="s">
        <v>137</v>
      </c>
      <c r="E355" s="201" t="s">
        <v>19</v>
      </c>
      <c r="F355" s="202" t="s">
        <v>649</v>
      </c>
      <c r="G355" s="200"/>
      <c r="H355" s="203">
        <v>18.221</v>
      </c>
      <c r="I355" s="204"/>
      <c r="J355" s="200"/>
      <c r="K355" s="200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137</v>
      </c>
      <c r="AU355" s="209" t="s">
        <v>84</v>
      </c>
      <c r="AV355" s="14" t="s">
        <v>84</v>
      </c>
      <c r="AW355" s="14" t="s">
        <v>36</v>
      </c>
      <c r="AX355" s="14" t="s">
        <v>74</v>
      </c>
      <c r="AY355" s="209" t="s">
        <v>129</v>
      </c>
    </row>
    <row r="356" spans="1:65" s="14" customFormat="1" ht="11.25">
      <c r="B356" s="199"/>
      <c r="C356" s="200"/>
      <c r="D356" s="190" t="s">
        <v>137</v>
      </c>
      <c r="E356" s="201" t="s">
        <v>19</v>
      </c>
      <c r="F356" s="202" t="s">
        <v>650</v>
      </c>
      <c r="G356" s="200"/>
      <c r="H356" s="203">
        <v>8.1999999999999993</v>
      </c>
      <c r="I356" s="204"/>
      <c r="J356" s="200"/>
      <c r="K356" s="200"/>
      <c r="L356" s="205"/>
      <c r="M356" s="206"/>
      <c r="N356" s="207"/>
      <c r="O356" s="207"/>
      <c r="P356" s="207"/>
      <c r="Q356" s="207"/>
      <c r="R356" s="207"/>
      <c r="S356" s="207"/>
      <c r="T356" s="208"/>
      <c r="AT356" s="209" t="s">
        <v>137</v>
      </c>
      <c r="AU356" s="209" t="s">
        <v>84</v>
      </c>
      <c r="AV356" s="14" t="s">
        <v>84</v>
      </c>
      <c r="AW356" s="14" t="s">
        <v>36</v>
      </c>
      <c r="AX356" s="14" t="s">
        <v>74</v>
      </c>
      <c r="AY356" s="209" t="s">
        <v>129</v>
      </c>
    </row>
    <row r="357" spans="1:65" s="15" customFormat="1" ht="11.25">
      <c r="B357" s="210"/>
      <c r="C357" s="211"/>
      <c r="D357" s="190" t="s">
        <v>137</v>
      </c>
      <c r="E357" s="212" t="s">
        <v>19</v>
      </c>
      <c r="F357" s="213" t="s">
        <v>140</v>
      </c>
      <c r="G357" s="211"/>
      <c r="H357" s="214">
        <v>83.378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137</v>
      </c>
      <c r="AU357" s="220" t="s">
        <v>84</v>
      </c>
      <c r="AV357" s="15" t="s">
        <v>135</v>
      </c>
      <c r="AW357" s="15" t="s">
        <v>36</v>
      </c>
      <c r="AX357" s="15" t="s">
        <v>82</v>
      </c>
      <c r="AY357" s="220" t="s">
        <v>129</v>
      </c>
    </row>
    <row r="358" spans="1:65" s="14" customFormat="1" ht="11.25">
      <c r="B358" s="199"/>
      <c r="C358" s="200"/>
      <c r="D358" s="190" t="s">
        <v>137</v>
      </c>
      <c r="E358" s="200"/>
      <c r="F358" s="202" t="s">
        <v>656</v>
      </c>
      <c r="G358" s="200"/>
      <c r="H358" s="203">
        <v>91.715999999999994</v>
      </c>
      <c r="I358" s="204"/>
      <c r="J358" s="200"/>
      <c r="K358" s="200"/>
      <c r="L358" s="205"/>
      <c r="M358" s="206"/>
      <c r="N358" s="207"/>
      <c r="O358" s="207"/>
      <c r="P358" s="207"/>
      <c r="Q358" s="207"/>
      <c r="R358" s="207"/>
      <c r="S358" s="207"/>
      <c r="T358" s="208"/>
      <c r="AT358" s="209" t="s">
        <v>137</v>
      </c>
      <c r="AU358" s="209" t="s">
        <v>84</v>
      </c>
      <c r="AV358" s="14" t="s">
        <v>84</v>
      </c>
      <c r="AW358" s="14" t="s">
        <v>4</v>
      </c>
      <c r="AX358" s="14" t="s">
        <v>82</v>
      </c>
      <c r="AY358" s="209" t="s">
        <v>129</v>
      </c>
    </row>
    <row r="359" spans="1:65" s="2" customFormat="1" ht="16.5" customHeight="1">
      <c r="A359" s="36"/>
      <c r="B359" s="37"/>
      <c r="C359" s="175" t="s">
        <v>551</v>
      </c>
      <c r="D359" s="175" t="s">
        <v>131</v>
      </c>
      <c r="E359" s="176" t="s">
        <v>430</v>
      </c>
      <c r="F359" s="177" t="s">
        <v>431</v>
      </c>
      <c r="G359" s="178" t="s">
        <v>134</v>
      </c>
      <c r="H359" s="179">
        <v>154.369</v>
      </c>
      <c r="I359" s="180"/>
      <c r="J359" s="181">
        <f>ROUND(I359*H359,2)</f>
        <v>0</v>
      </c>
      <c r="K359" s="177" t="s">
        <v>144</v>
      </c>
      <c r="L359" s="41"/>
      <c r="M359" s="182" t="s">
        <v>19</v>
      </c>
      <c r="N359" s="183" t="s">
        <v>45</v>
      </c>
      <c r="O359" s="66"/>
      <c r="P359" s="184">
        <f>O359*H359</f>
        <v>0</v>
      </c>
      <c r="Q359" s="184">
        <v>1.2E-4</v>
      </c>
      <c r="R359" s="184">
        <f>Q359*H359</f>
        <v>1.8524280000000001E-2</v>
      </c>
      <c r="S359" s="184">
        <v>0</v>
      </c>
      <c r="T359" s="185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236</v>
      </c>
      <c r="AT359" s="186" t="s">
        <v>131</v>
      </c>
      <c r="AU359" s="186" t="s">
        <v>84</v>
      </c>
      <c r="AY359" s="19" t="s">
        <v>129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82</v>
      </c>
      <c r="BK359" s="187">
        <f>ROUND(I359*H359,2)</f>
        <v>0</v>
      </c>
      <c r="BL359" s="19" t="s">
        <v>236</v>
      </c>
      <c r="BM359" s="186" t="s">
        <v>657</v>
      </c>
    </row>
    <row r="360" spans="1:65" s="2" customFormat="1" ht="11.25">
      <c r="A360" s="36"/>
      <c r="B360" s="37"/>
      <c r="C360" s="38"/>
      <c r="D360" s="221" t="s">
        <v>146</v>
      </c>
      <c r="E360" s="38"/>
      <c r="F360" s="222" t="s">
        <v>433</v>
      </c>
      <c r="G360" s="38"/>
      <c r="H360" s="38"/>
      <c r="I360" s="223"/>
      <c r="J360" s="38"/>
      <c r="K360" s="38"/>
      <c r="L360" s="41"/>
      <c r="M360" s="224"/>
      <c r="N360" s="225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146</v>
      </c>
      <c r="AU360" s="19" t="s">
        <v>84</v>
      </c>
    </row>
    <row r="361" spans="1:65" s="13" customFormat="1" ht="11.25">
      <c r="B361" s="188"/>
      <c r="C361" s="189"/>
      <c r="D361" s="190" t="s">
        <v>137</v>
      </c>
      <c r="E361" s="191" t="s">
        <v>19</v>
      </c>
      <c r="F361" s="192" t="s">
        <v>411</v>
      </c>
      <c r="G361" s="189"/>
      <c r="H361" s="191" t="s">
        <v>19</v>
      </c>
      <c r="I361" s="193"/>
      <c r="J361" s="189"/>
      <c r="K361" s="189"/>
      <c r="L361" s="194"/>
      <c r="M361" s="195"/>
      <c r="N361" s="196"/>
      <c r="O361" s="196"/>
      <c r="P361" s="196"/>
      <c r="Q361" s="196"/>
      <c r="R361" s="196"/>
      <c r="S361" s="196"/>
      <c r="T361" s="197"/>
      <c r="AT361" s="198" t="s">
        <v>137</v>
      </c>
      <c r="AU361" s="198" t="s">
        <v>84</v>
      </c>
      <c r="AV361" s="13" t="s">
        <v>82</v>
      </c>
      <c r="AW361" s="13" t="s">
        <v>36</v>
      </c>
      <c r="AX361" s="13" t="s">
        <v>74</v>
      </c>
      <c r="AY361" s="198" t="s">
        <v>129</v>
      </c>
    </row>
    <row r="362" spans="1:65" s="14" customFormat="1" ht="11.25">
      <c r="B362" s="199"/>
      <c r="C362" s="200"/>
      <c r="D362" s="190" t="s">
        <v>137</v>
      </c>
      <c r="E362" s="201" t="s">
        <v>19</v>
      </c>
      <c r="F362" s="202" t="s">
        <v>658</v>
      </c>
      <c r="G362" s="200"/>
      <c r="H362" s="203">
        <v>113.914</v>
      </c>
      <c r="I362" s="204"/>
      <c r="J362" s="200"/>
      <c r="K362" s="200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137</v>
      </c>
      <c r="AU362" s="209" t="s">
        <v>84</v>
      </c>
      <c r="AV362" s="14" t="s">
        <v>84</v>
      </c>
      <c r="AW362" s="14" t="s">
        <v>36</v>
      </c>
      <c r="AX362" s="14" t="s">
        <v>74</v>
      </c>
      <c r="AY362" s="209" t="s">
        <v>129</v>
      </c>
    </row>
    <row r="363" spans="1:65" s="13" customFormat="1" ht="11.25">
      <c r="B363" s="188"/>
      <c r="C363" s="189"/>
      <c r="D363" s="190" t="s">
        <v>137</v>
      </c>
      <c r="E363" s="191" t="s">
        <v>19</v>
      </c>
      <c r="F363" s="192" t="s">
        <v>648</v>
      </c>
      <c r="G363" s="189"/>
      <c r="H363" s="191" t="s">
        <v>19</v>
      </c>
      <c r="I363" s="193"/>
      <c r="J363" s="189"/>
      <c r="K363" s="189"/>
      <c r="L363" s="194"/>
      <c r="M363" s="195"/>
      <c r="N363" s="196"/>
      <c r="O363" s="196"/>
      <c r="P363" s="196"/>
      <c r="Q363" s="196"/>
      <c r="R363" s="196"/>
      <c r="S363" s="196"/>
      <c r="T363" s="197"/>
      <c r="AT363" s="198" t="s">
        <v>137</v>
      </c>
      <c r="AU363" s="198" t="s">
        <v>84</v>
      </c>
      <c r="AV363" s="13" t="s">
        <v>82</v>
      </c>
      <c r="AW363" s="13" t="s">
        <v>36</v>
      </c>
      <c r="AX363" s="13" t="s">
        <v>74</v>
      </c>
      <c r="AY363" s="198" t="s">
        <v>129</v>
      </c>
    </row>
    <row r="364" spans="1:65" s="14" customFormat="1" ht="11.25">
      <c r="B364" s="199"/>
      <c r="C364" s="200"/>
      <c r="D364" s="190" t="s">
        <v>137</v>
      </c>
      <c r="E364" s="201" t="s">
        <v>19</v>
      </c>
      <c r="F364" s="202" t="s">
        <v>649</v>
      </c>
      <c r="G364" s="200"/>
      <c r="H364" s="203">
        <v>18.221</v>
      </c>
      <c r="I364" s="204"/>
      <c r="J364" s="200"/>
      <c r="K364" s="200"/>
      <c r="L364" s="205"/>
      <c r="M364" s="206"/>
      <c r="N364" s="207"/>
      <c r="O364" s="207"/>
      <c r="P364" s="207"/>
      <c r="Q364" s="207"/>
      <c r="R364" s="207"/>
      <c r="S364" s="207"/>
      <c r="T364" s="208"/>
      <c r="AT364" s="209" t="s">
        <v>137</v>
      </c>
      <c r="AU364" s="209" t="s">
        <v>84</v>
      </c>
      <c r="AV364" s="14" t="s">
        <v>84</v>
      </c>
      <c r="AW364" s="14" t="s">
        <v>36</v>
      </c>
      <c r="AX364" s="14" t="s">
        <v>74</v>
      </c>
      <c r="AY364" s="209" t="s">
        <v>129</v>
      </c>
    </row>
    <row r="365" spans="1:65" s="14" customFormat="1" ht="11.25">
      <c r="B365" s="199"/>
      <c r="C365" s="200"/>
      <c r="D365" s="190" t="s">
        <v>137</v>
      </c>
      <c r="E365" s="201" t="s">
        <v>19</v>
      </c>
      <c r="F365" s="202" t="s">
        <v>650</v>
      </c>
      <c r="G365" s="200"/>
      <c r="H365" s="203">
        <v>8.1999999999999993</v>
      </c>
      <c r="I365" s="204"/>
      <c r="J365" s="200"/>
      <c r="K365" s="200"/>
      <c r="L365" s="205"/>
      <c r="M365" s="206"/>
      <c r="N365" s="207"/>
      <c r="O365" s="207"/>
      <c r="P365" s="207"/>
      <c r="Q365" s="207"/>
      <c r="R365" s="207"/>
      <c r="S365" s="207"/>
      <c r="T365" s="208"/>
      <c r="AT365" s="209" t="s">
        <v>137</v>
      </c>
      <c r="AU365" s="209" t="s">
        <v>84</v>
      </c>
      <c r="AV365" s="14" t="s">
        <v>84</v>
      </c>
      <c r="AW365" s="14" t="s">
        <v>36</v>
      </c>
      <c r="AX365" s="14" t="s">
        <v>74</v>
      </c>
      <c r="AY365" s="209" t="s">
        <v>129</v>
      </c>
    </row>
    <row r="366" spans="1:65" s="15" customFormat="1" ht="11.25">
      <c r="B366" s="210"/>
      <c r="C366" s="211"/>
      <c r="D366" s="190" t="s">
        <v>137</v>
      </c>
      <c r="E366" s="212" t="s">
        <v>19</v>
      </c>
      <c r="F366" s="213" t="s">
        <v>140</v>
      </c>
      <c r="G366" s="211"/>
      <c r="H366" s="214">
        <v>140.33500000000001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137</v>
      </c>
      <c r="AU366" s="220" t="s">
        <v>84</v>
      </c>
      <c r="AV366" s="15" t="s">
        <v>135</v>
      </c>
      <c r="AW366" s="15" t="s">
        <v>36</v>
      </c>
      <c r="AX366" s="15" t="s">
        <v>82</v>
      </c>
      <c r="AY366" s="220" t="s">
        <v>129</v>
      </c>
    </row>
    <row r="367" spans="1:65" s="14" customFormat="1" ht="11.25">
      <c r="B367" s="199"/>
      <c r="C367" s="200"/>
      <c r="D367" s="190" t="s">
        <v>137</v>
      </c>
      <c r="E367" s="200"/>
      <c r="F367" s="202" t="s">
        <v>659</v>
      </c>
      <c r="G367" s="200"/>
      <c r="H367" s="203">
        <v>154.369</v>
      </c>
      <c r="I367" s="204"/>
      <c r="J367" s="200"/>
      <c r="K367" s="200"/>
      <c r="L367" s="205"/>
      <c r="M367" s="236"/>
      <c r="N367" s="237"/>
      <c r="O367" s="237"/>
      <c r="P367" s="237"/>
      <c r="Q367" s="237"/>
      <c r="R367" s="237"/>
      <c r="S367" s="237"/>
      <c r="T367" s="238"/>
      <c r="AT367" s="209" t="s">
        <v>137</v>
      </c>
      <c r="AU367" s="209" t="s">
        <v>84</v>
      </c>
      <c r="AV367" s="14" t="s">
        <v>84</v>
      </c>
      <c r="AW367" s="14" t="s">
        <v>4</v>
      </c>
      <c r="AX367" s="14" t="s">
        <v>82</v>
      </c>
      <c r="AY367" s="209" t="s">
        <v>129</v>
      </c>
    </row>
    <row r="368" spans="1:65" s="2" customFormat="1" ht="6.95" customHeight="1">
      <c r="A368" s="36"/>
      <c r="B368" s="49"/>
      <c r="C368" s="50"/>
      <c r="D368" s="50"/>
      <c r="E368" s="50"/>
      <c r="F368" s="50"/>
      <c r="G368" s="50"/>
      <c r="H368" s="50"/>
      <c r="I368" s="50"/>
      <c r="J368" s="50"/>
      <c r="K368" s="50"/>
      <c r="L368" s="41"/>
      <c r="M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</row>
  </sheetData>
  <sheetProtection algorithmName="SHA-512" hashValue="lg6liQPVjnjZVLXhcsvd7BqOZcxU9UpJjBp72MpYfEOV2EmQ8+Yn98f4D8xHuc5ToCFOqItlb8EU8Pllh+kyfA==" saltValue="WBpelqZRG8abMdS+/mJnR8Dun2/+mwFsXAifJUUaW07NEbCPVh3ngA2NJM6vpVAIOj1/zgfSxHaNhQWfFrrXBQ==" spinCount="100000" sheet="1" objects="1" scenarios="1" formatColumns="0" formatRows="0" autoFilter="0"/>
  <autoFilter ref="C88:K367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8" r:id="rId1"/>
    <hyperlink ref="F104" r:id="rId2"/>
    <hyperlink ref="F111" r:id="rId3"/>
    <hyperlink ref="F117" r:id="rId4"/>
    <hyperlink ref="F123" r:id="rId5"/>
    <hyperlink ref="F129" r:id="rId6"/>
    <hyperlink ref="F134" r:id="rId7"/>
    <hyperlink ref="F139" r:id="rId8"/>
    <hyperlink ref="F144" r:id="rId9"/>
    <hyperlink ref="F150" r:id="rId10"/>
    <hyperlink ref="F155" r:id="rId11"/>
    <hyperlink ref="F165" r:id="rId12"/>
    <hyperlink ref="F171" r:id="rId13"/>
    <hyperlink ref="F177" r:id="rId14"/>
    <hyperlink ref="F193" r:id="rId15"/>
    <hyperlink ref="F200" r:id="rId16"/>
    <hyperlink ref="F211" r:id="rId17"/>
    <hyperlink ref="F217" r:id="rId18"/>
    <hyperlink ref="F223" r:id="rId19"/>
    <hyperlink ref="F234" r:id="rId20"/>
    <hyperlink ref="F252" r:id="rId21"/>
    <hyperlink ref="F258" r:id="rId22"/>
    <hyperlink ref="F276" r:id="rId23"/>
    <hyperlink ref="F285" r:id="rId24"/>
    <hyperlink ref="F290" r:id="rId25"/>
    <hyperlink ref="F296" r:id="rId26"/>
    <hyperlink ref="F300" r:id="rId27"/>
    <hyperlink ref="F305" r:id="rId28"/>
    <hyperlink ref="F309" r:id="rId29"/>
    <hyperlink ref="F313" r:id="rId30"/>
    <hyperlink ref="F315" r:id="rId31"/>
    <hyperlink ref="F318" r:id="rId32"/>
    <hyperlink ref="F321" r:id="rId33"/>
    <hyperlink ref="F323" r:id="rId34"/>
    <hyperlink ref="F327" r:id="rId35"/>
    <hyperlink ref="F335" r:id="rId36"/>
    <hyperlink ref="F343" r:id="rId37"/>
    <hyperlink ref="F351" r:id="rId38"/>
    <hyperlink ref="F360" r:id="rId3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97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1" t="str">
        <f>'Rekapitulace stavby'!K6</f>
        <v>ZŠ Liberec, Dobiášova - renovace a obnova venkovních sportovišť</v>
      </c>
      <c r="F7" s="372"/>
      <c r="G7" s="372"/>
      <c r="H7" s="372"/>
      <c r="L7" s="22"/>
    </row>
    <row r="8" spans="1:46" s="2" customFormat="1" ht="12" customHeight="1">
      <c r="A8" s="36"/>
      <c r="B8" s="41"/>
      <c r="C8" s="36"/>
      <c r="D8" s="107" t="s">
        <v>98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3" t="s">
        <v>660</v>
      </c>
      <c r="F9" s="374"/>
      <c r="G9" s="374"/>
      <c r="H9" s="37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12. 8. 2024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5" t="str">
        <f>'Rekapitulace stavby'!E14</f>
        <v>Vyplň údaj</v>
      </c>
      <c r="F18" s="376"/>
      <c r="G18" s="376"/>
      <c r="H18" s="376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7" t="s">
        <v>19</v>
      </c>
      <c r="F27" s="377"/>
      <c r="G27" s="377"/>
      <c r="H27" s="37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ROUND((SUM(BE89:BE379)),  2)</f>
        <v>0</v>
      </c>
      <c r="G33" s="36"/>
      <c r="H33" s="36"/>
      <c r="I33" s="120">
        <v>0.21</v>
      </c>
      <c r="J33" s="119">
        <f>ROUND(((SUM(BE89:BE379))*I33),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ROUND((SUM(BF89:BF379)),  2)</f>
        <v>0</v>
      </c>
      <c r="G34" s="36"/>
      <c r="H34" s="36"/>
      <c r="I34" s="120">
        <v>0.12</v>
      </c>
      <c r="J34" s="119">
        <f>ROUND(((SUM(BF89:BF379))*I34),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ROUND((SUM(BG89:BG379)),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ROUND((SUM(BH89:BH379)),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ROUND((SUM(BI89:BI379)),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8" t="str">
        <f>E7</f>
        <v>ZŠ Liberec, Dobiášova - renovace a obnova venkovních sportovišť</v>
      </c>
      <c r="F48" s="379"/>
      <c r="G48" s="379"/>
      <c r="H48" s="379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04 - Oplocení, zpevněné plochy a schodiště</v>
      </c>
      <c r="F50" s="380"/>
      <c r="G50" s="380"/>
      <c r="H50" s="380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Liberec - Rochlice u Liberce</v>
      </c>
      <c r="G52" s="38"/>
      <c r="H52" s="38"/>
      <c r="I52" s="31" t="s">
        <v>23</v>
      </c>
      <c r="J52" s="61" t="str">
        <f>IF(J12="","",J12)</f>
        <v>12. 8. 2024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Statutární město Liberec</v>
      </c>
      <c r="G54" s="38"/>
      <c r="H54" s="38"/>
      <c r="I54" s="31" t="s">
        <v>33</v>
      </c>
      <c r="J54" s="34" t="str">
        <f>E21</f>
        <v>Michael Štěpán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>Michael Štěpán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101</v>
      </c>
      <c r="D57" s="133"/>
      <c r="E57" s="133"/>
      <c r="F57" s="133"/>
      <c r="G57" s="133"/>
      <c r="H57" s="133"/>
      <c r="I57" s="133"/>
      <c r="J57" s="134" t="s">
        <v>102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103</v>
      </c>
    </row>
    <row r="60" spans="1:47" s="9" customFormat="1" ht="24.95" customHeight="1">
      <c r="B60" s="136"/>
      <c r="C60" s="137"/>
      <c r="D60" s="138" t="s">
        <v>104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105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107</v>
      </c>
      <c r="E62" s="145"/>
      <c r="F62" s="145"/>
      <c r="G62" s="145"/>
      <c r="H62" s="145"/>
      <c r="I62" s="145"/>
      <c r="J62" s="146">
        <f>J143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108</v>
      </c>
      <c r="E63" s="145"/>
      <c r="F63" s="145"/>
      <c r="G63" s="145"/>
      <c r="H63" s="145"/>
      <c r="I63" s="145"/>
      <c r="J63" s="146">
        <f>J187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109</v>
      </c>
      <c r="E64" s="145"/>
      <c r="F64" s="145"/>
      <c r="G64" s="145"/>
      <c r="H64" s="145"/>
      <c r="I64" s="145"/>
      <c r="J64" s="146">
        <f>J215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110</v>
      </c>
      <c r="E65" s="145"/>
      <c r="F65" s="145"/>
      <c r="G65" s="145"/>
      <c r="H65" s="145"/>
      <c r="I65" s="145"/>
      <c r="J65" s="146">
        <f>J295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111</v>
      </c>
      <c r="E66" s="145"/>
      <c r="F66" s="145"/>
      <c r="G66" s="145"/>
      <c r="H66" s="145"/>
      <c r="I66" s="145"/>
      <c r="J66" s="146">
        <f>J312</f>
        <v>0</v>
      </c>
      <c r="K66" s="143"/>
      <c r="L66" s="147"/>
    </row>
    <row r="67" spans="1:31" s="9" customFormat="1" ht="24.95" customHeight="1">
      <c r="B67" s="136"/>
      <c r="C67" s="137"/>
      <c r="D67" s="138" t="s">
        <v>112</v>
      </c>
      <c r="E67" s="139"/>
      <c r="F67" s="139"/>
      <c r="G67" s="139"/>
      <c r="H67" s="139"/>
      <c r="I67" s="139"/>
      <c r="J67" s="140">
        <f>J317</f>
        <v>0</v>
      </c>
      <c r="K67" s="137"/>
      <c r="L67" s="141"/>
    </row>
    <row r="68" spans="1:31" s="10" customFormat="1" ht="19.899999999999999" customHeight="1">
      <c r="B68" s="142"/>
      <c r="C68" s="143"/>
      <c r="D68" s="144" t="s">
        <v>661</v>
      </c>
      <c r="E68" s="145"/>
      <c r="F68" s="145"/>
      <c r="G68" s="145"/>
      <c r="H68" s="145"/>
      <c r="I68" s="145"/>
      <c r="J68" s="146">
        <f>J318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113</v>
      </c>
      <c r="E69" s="145"/>
      <c r="F69" s="145"/>
      <c r="G69" s="145"/>
      <c r="H69" s="145"/>
      <c r="I69" s="145"/>
      <c r="J69" s="146">
        <f>J339</f>
        <v>0</v>
      </c>
      <c r="K69" s="143"/>
      <c r="L69" s="147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114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78" t="str">
        <f>E7</f>
        <v>ZŠ Liberec, Dobiášova - renovace a obnova venkovních sportovišť</v>
      </c>
      <c r="F79" s="379"/>
      <c r="G79" s="379"/>
      <c r="H79" s="379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98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31" t="str">
        <f>E9</f>
        <v>04 - Oplocení, zpevněné plochy a schodiště</v>
      </c>
      <c r="F81" s="380"/>
      <c r="G81" s="380"/>
      <c r="H81" s="380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Liberec - Rochlice u Liberce</v>
      </c>
      <c r="G83" s="38"/>
      <c r="H83" s="38"/>
      <c r="I83" s="31" t="s">
        <v>23</v>
      </c>
      <c r="J83" s="61" t="str">
        <f>IF(J12="","",J12)</f>
        <v>12. 8. 2024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E15</f>
        <v>Statutární město Liberec</v>
      </c>
      <c r="G85" s="38"/>
      <c r="H85" s="38"/>
      <c r="I85" s="31" t="s">
        <v>33</v>
      </c>
      <c r="J85" s="34" t="str">
        <f>E21</f>
        <v>Michael Štěpán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IF(E18="","",E18)</f>
        <v>Vyplň údaj</v>
      </c>
      <c r="G86" s="38"/>
      <c r="H86" s="38"/>
      <c r="I86" s="31" t="s">
        <v>37</v>
      </c>
      <c r="J86" s="34" t="str">
        <f>E24</f>
        <v>Michael Štěpán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8"/>
      <c r="B88" s="149"/>
      <c r="C88" s="150" t="s">
        <v>115</v>
      </c>
      <c r="D88" s="151" t="s">
        <v>59</v>
      </c>
      <c r="E88" s="151" t="s">
        <v>55</v>
      </c>
      <c r="F88" s="151" t="s">
        <v>56</v>
      </c>
      <c r="G88" s="151" t="s">
        <v>116</v>
      </c>
      <c r="H88" s="151" t="s">
        <v>117</v>
      </c>
      <c r="I88" s="151" t="s">
        <v>118</v>
      </c>
      <c r="J88" s="151" t="s">
        <v>102</v>
      </c>
      <c r="K88" s="152" t="s">
        <v>119</v>
      </c>
      <c r="L88" s="153"/>
      <c r="M88" s="70" t="s">
        <v>19</v>
      </c>
      <c r="N88" s="71" t="s">
        <v>44</v>
      </c>
      <c r="O88" s="71" t="s">
        <v>120</v>
      </c>
      <c r="P88" s="71" t="s">
        <v>121</v>
      </c>
      <c r="Q88" s="71" t="s">
        <v>122</v>
      </c>
      <c r="R88" s="71" t="s">
        <v>123</v>
      </c>
      <c r="S88" s="71" t="s">
        <v>124</v>
      </c>
      <c r="T88" s="72" t="s">
        <v>125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6"/>
      <c r="B89" s="37"/>
      <c r="C89" s="77" t="s">
        <v>126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P90+P317</f>
        <v>0</v>
      </c>
      <c r="Q89" s="74"/>
      <c r="R89" s="156">
        <f>R90+R317</f>
        <v>55.780114220000009</v>
      </c>
      <c r="S89" s="74"/>
      <c r="T89" s="157">
        <f>T90+T317</f>
        <v>38.123181000000002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73</v>
      </c>
      <c r="AU89" s="19" t="s">
        <v>103</v>
      </c>
      <c r="BK89" s="158">
        <f>BK90+BK317</f>
        <v>0</v>
      </c>
    </row>
    <row r="90" spans="1:65" s="12" customFormat="1" ht="25.9" customHeight="1">
      <c r="B90" s="159"/>
      <c r="C90" s="160"/>
      <c r="D90" s="161" t="s">
        <v>73</v>
      </c>
      <c r="E90" s="162" t="s">
        <v>127</v>
      </c>
      <c r="F90" s="162" t="s">
        <v>128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P91+P143+P187+P215+P295+P312</f>
        <v>0</v>
      </c>
      <c r="Q90" s="167"/>
      <c r="R90" s="168">
        <f>R91+R143+R187+R215+R295+R312</f>
        <v>54.964520620000009</v>
      </c>
      <c r="S90" s="167"/>
      <c r="T90" s="169">
        <f>T91+T143+T187+T215+T295+T312</f>
        <v>35.393265</v>
      </c>
      <c r="AR90" s="170" t="s">
        <v>82</v>
      </c>
      <c r="AT90" s="171" t="s">
        <v>73</v>
      </c>
      <c r="AU90" s="171" t="s">
        <v>74</v>
      </c>
      <c r="AY90" s="170" t="s">
        <v>129</v>
      </c>
      <c r="BK90" s="172">
        <f>BK91+BK143+BK187+BK215+BK295+BK312</f>
        <v>0</v>
      </c>
    </row>
    <row r="91" spans="1:65" s="12" customFormat="1" ht="22.9" customHeight="1">
      <c r="B91" s="159"/>
      <c r="C91" s="160"/>
      <c r="D91" s="161" t="s">
        <v>73</v>
      </c>
      <c r="E91" s="173" t="s">
        <v>82</v>
      </c>
      <c r="F91" s="173" t="s">
        <v>130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SUM(P92:P142)</f>
        <v>0</v>
      </c>
      <c r="Q91" s="167"/>
      <c r="R91" s="168">
        <f>SUM(R92:R142)</f>
        <v>0</v>
      </c>
      <c r="S91" s="167"/>
      <c r="T91" s="169">
        <f>SUM(T92:T142)</f>
        <v>20.064640000000001</v>
      </c>
      <c r="AR91" s="170" t="s">
        <v>82</v>
      </c>
      <c r="AT91" s="171" t="s">
        <v>73</v>
      </c>
      <c r="AU91" s="171" t="s">
        <v>82</v>
      </c>
      <c r="AY91" s="170" t="s">
        <v>129</v>
      </c>
      <c r="BK91" s="172">
        <f>SUM(BK92:BK142)</f>
        <v>0</v>
      </c>
    </row>
    <row r="92" spans="1:65" s="2" customFormat="1" ht="21.75" customHeight="1">
      <c r="A92" s="36"/>
      <c r="B92" s="37"/>
      <c r="C92" s="175" t="s">
        <v>82</v>
      </c>
      <c r="D92" s="175" t="s">
        <v>131</v>
      </c>
      <c r="E92" s="176" t="s">
        <v>662</v>
      </c>
      <c r="F92" s="177" t="s">
        <v>663</v>
      </c>
      <c r="G92" s="178" t="s">
        <v>134</v>
      </c>
      <c r="H92" s="179">
        <v>2.75</v>
      </c>
      <c r="I92" s="180"/>
      <c r="J92" s="181">
        <f>ROUND(I92*H92,2)</f>
        <v>0</v>
      </c>
      <c r="K92" s="177" t="s">
        <v>144</v>
      </c>
      <c r="L92" s="41"/>
      <c r="M92" s="182" t="s">
        <v>19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135</v>
      </c>
      <c r="AT92" s="186" t="s">
        <v>131</v>
      </c>
      <c r="AU92" s="186" t="s">
        <v>84</v>
      </c>
      <c r="AY92" s="19" t="s">
        <v>129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135</v>
      </c>
      <c r="BM92" s="186" t="s">
        <v>664</v>
      </c>
    </row>
    <row r="93" spans="1:65" s="2" customFormat="1" ht="11.25">
      <c r="A93" s="36"/>
      <c r="B93" s="37"/>
      <c r="C93" s="38"/>
      <c r="D93" s="221" t="s">
        <v>146</v>
      </c>
      <c r="E93" s="38"/>
      <c r="F93" s="222" t="s">
        <v>665</v>
      </c>
      <c r="G93" s="38"/>
      <c r="H93" s="38"/>
      <c r="I93" s="223"/>
      <c r="J93" s="38"/>
      <c r="K93" s="38"/>
      <c r="L93" s="41"/>
      <c r="M93" s="224"/>
      <c r="N93" s="225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146</v>
      </c>
      <c r="AU93" s="19" t="s">
        <v>84</v>
      </c>
    </row>
    <row r="94" spans="1:65" s="13" customFormat="1" ht="11.25">
      <c r="B94" s="188"/>
      <c r="C94" s="189"/>
      <c r="D94" s="190" t="s">
        <v>137</v>
      </c>
      <c r="E94" s="191" t="s">
        <v>19</v>
      </c>
      <c r="F94" s="192" t="s">
        <v>666</v>
      </c>
      <c r="G94" s="189"/>
      <c r="H94" s="191" t="s">
        <v>19</v>
      </c>
      <c r="I94" s="193"/>
      <c r="J94" s="189"/>
      <c r="K94" s="189"/>
      <c r="L94" s="194"/>
      <c r="M94" s="195"/>
      <c r="N94" s="196"/>
      <c r="O94" s="196"/>
      <c r="P94" s="196"/>
      <c r="Q94" s="196"/>
      <c r="R94" s="196"/>
      <c r="S94" s="196"/>
      <c r="T94" s="197"/>
      <c r="AT94" s="198" t="s">
        <v>137</v>
      </c>
      <c r="AU94" s="198" t="s">
        <v>84</v>
      </c>
      <c r="AV94" s="13" t="s">
        <v>82</v>
      </c>
      <c r="AW94" s="13" t="s">
        <v>36</v>
      </c>
      <c r="AX94" s="13" t="s">
        <v>74</v>
      </c>
      <c r="AY94" s="198" t="s">
        <v>129</v>
      </c>
    </row>
    <row r="95" spans="1:65" s="14" customFormat="1" ht="11.25">
      <c r="B95" s="199"/>
      <c r="C95" s="200"/>
      <c r="D95" s="190" t="s">
        <v>137</v>
      </c>
      <c r="E95" s="201" t="s">
        <v>19</v>
      </c>
      <c r="F95" s="202" t="s">
        <v>667</v>
      </c>
      <c r="G95" s="200"/>
      <c r="H95" s="203">
        <v>0.32</v>
      </c>
      <c r="I95" s="204"/>
      <c r="J95" s="200"/>
      <c r="K95" s="200"/>
      <c r="L95" s="205"/>
      <c r="M95" s="206"/>
      <c r="N95" s="207"/>
      <c r="O95" s="207"/>
      <c r="P95" s="207"/>
      <c r="Q95" s="207"/>
      <c r="R95" s="207"/>
      <c r="S95" s="207"/>
      <c r="T95" s="208"/>
      <c r="AT95" s="209" t="s">
        <v>137</v>
      </c>
      <c r="AU95" s="209" t="s">
        <v>84</v>
      </c>
      <c r="AV95" s="14" t="s">
        <v>84</v>
      </c>
      <c r="AW95" s="14" t="s">
        <v>36</v>
      </c>
      <c r="AX95" s="14" t="s">
        <v>74</v>
      </c>
      <c r="AY95" s="209" t="s">
        <v>129</v>
      </c>
    </row>
    <row r="96" spans="1:65" s="14" customFormat="1" ht="11.25">
      <c r="B96" s="199"/>
      <c r="C96" s="200"/>
      <c r="D96" s="190" t="s">
        <v>137</v>
      </c>
      <c r="E96" s="201" t="s">
        <v>19</v>
      </c>
      <c r="F96" s="202" t="s">
        <v>668</v>
      </c>
      <c r="G96" s="200"/>
      <c r="H96" s="203">
        <v>0.9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137</v>
      </c>
      <c r="AU96" s="209" t="s">
        <v>84</v>
      </c>
      <c r="AV96" s="14" t="s">
        <v>84</v>
      </c>
      <c r="AW96" s="14" t="s">
        <v>36</v>
      </c>
      <c r="AX96" s="14" t="s">
        <v>74</v>
      </c>
      <c r="AY96" s="209" t="s">
        <v>129</v>
      </c>
    </row>
    <row r="97" spans="1:65" s="14" customFormat="1" ht="11.25">
      <c r="B97" s="199"/>
      <c r="C97" s="200"/>
      <c r="D97" s="190" t="s">
        <v>137</v>
      </c>
      <c r="E97" s="201" t="s">
        <v>19</v>
      </c>
      <c r="F97" s="202" t="s">
        <v>669</v>
      </c>
      <c r="G97" s="200"/>
      <c r="H97" s="203">
        <v>1.28</v>
      </c>
      <c r="I97" s="204"/>
      <c r="J97" s="200"/>
      <c r="K97" s="200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137</v>
      </c>
      <c r="AU97" s="209" t="s">
        <v>84</v>
      </c>
      <c r="AV97" s="14" t="s">
        <v>84</v>
      </c>
      <c r="AW97" s="14" t="s">
        <v>36</v>
      </c>
      <c r="AX97" s="14" t="s">
        <v>74</v>
      </c>
      <c r="AY97" s="209" t="s">
        <v>129</v>
      </c>
    </row>
    <row r="98" spans="1:65" s="15" customFormat="1" ht="11.25">
      <c r="B98" s="210"/>
      <c r="C98" s="211"/>
      <c r="D98" s="190" t="s">
        <v>137</v>
      </c>
      <c r="E98" s="212" t="s">
        <v>19</v>
      </c>
      <c r="F98" s="213" t="s">
        <v>140</v>
      </c>
      <c r="G98" s="211"/>
      <c r="H98" s="214">
        <v>2.5</v>
      </c>
      <c r="I98" s="215"/>
      <c r="J98" s="211"/>
      <c r="K98" s="211"/>
      <c r="L98" s="216"/>
      <c r="M98" s="217"/>
      <c r="N98" s="218"/>
      <c r="O98" s="218"/>
      <c r="P98" s="218"/>
      <c r="Q98" s="218"/>
      <c r="R98" s="218"/>
      <c r="S98" s="218"/>
      <c r="T98" s="219"/>
      <c r="AT98" s="220" t="s">
        <v>137</v>
      </c>
      <c r="AU98" s="220" t="s">
        <v>84</v>
      </c>
      <c r="AV98" s="15" t="s">
        <v>135</v>
      </c>
      <c r="AW98" s="15" t="s">
        <v>36</v>
      </c>
      <c r="AX98" s="15" t="s">
        <v>82</v>
      </c>
      <c r="AY98" s="220" t="s">
        <v>129</v>
      </c>
    </row>
    <row r="99" spans="1:65" s="14" customFormat="1" ht="11.25">
      <c r="B99" s="199"/>
      <c r="C99" s="200"/>
      <c r="D99" s="190" t="s">
        <v>137</v>
      </c>
      <c r="E99" s="200"/>
      <c r="F99" s="202" t="s">
        <v>670</v>
      </c>
      <c r="G99" s="200"/>
      <c r="H99" s="203">
        <v>2.75</v>
      </c>
      <c r="I99" s="204"/>
      <c r="J99" s="200"/>
      <c r="K99" s="200"/>
      <c r="L99" s="205"/>
      <c r="M99" s="206"/>
      <c r="N99" s="207"/>
      <c r="O99" s="207"/>
      <c r="P99" s="207"/>
      <c r="Q99" s="207"/>
      <c r="R99" s="207"/>
      <c r="S99" s="207"/>
      <c r="T99" s="208"/>
      <c r="AT99" s="209" t="s">
        <v>137</v>
      </c>
      <c r="AU99" s="209" t="s">
        <v>84</v>
      </c>
      <c r="AV99" s="14" t="s">
        <v>84</v>
      </c>
      <c r="AW99" s="14" t="s">
        <v>4</v>
      </c>
      <c r="AX99" s="14" t="s">
        <v>82</v>
      </c>
      <c r="AY99" s="209" t="s">
        <v>129</v>
      </c>
    </row>
    <row r="100" spans="1:65" s="2" customFormat="1" ht="37.9" customHeight="1">
      <c r="A100" s="36"/>
      <c r="B100" s="37"/>
      <c r="C100" s="175" t="s">
        <v>84</v>
      </c>
      <c r="D100" s="175" t="s">
        <v>131</v>
      </c>
      <c r="E100" s="176" t="s">
        <v>671</v>
      </c>
      <c r="F100" s="177" t="s">
        <v>672</v>
      </c>
      <c r="G100" s="178" t="s">
        <v>134</v>
      </c>
      <c r="H100" s="179">
        <v>58.14</v>
      </c>
      <c r="I100" s="180"/>
      <c r="J100" s="181">
        <f>ROUND(I100*H100,2)</f>
        <v>0</v>
      </c>
      <c r="K100" s="177" t="s">
        <v>144</v>
      </c>
      <c r="L100" s="41"/>
      <c r="M100" s="182" t="s">
        <v>19</v>
      </c>
      <c r="N100" s="183" t="s">
        <v>45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0.26</v>
      </c>
      <c r="T100" s="185">
        <f>S100*H100</f>
        <v>15.116400000000001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135</v>
      </c>
      <c r="AT100" s="186" t="s">
        <v>131</v>
      </c>
      <c r="AU100" s="186" t="s">
        <v>84</v>
      </c>
      <c r="AY100" s="19" t="s">
        <v>129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82</v>
      </c>
      <c r="BK100" s="187">
        <f>ROUND(I100*H100,2)</f>
        <v>0</v>
      </c>
      <c r="BL100" s="19" t="s">
        <v>135</v>
      </c>
      <c r="BM100" s="186" t="s">
        <v>673</v>
      </c>
    </row>
    <row r="101" spans="1:65" s="2" customFormat="1" ht="11.25">
      <c r="A101" s="36"/>
      <c r="B101" s="37"/>
      <c r="C101" s="38"/>
      <c r="D101" s="221" t="s">
        <v>146</v>
      </c>
      <c r="E101" s="38"/>
      <c r="F101" s="222" t="s">
        <v>674</v>
      </c>
      <c r="G101" s="38"/>
      <c r="H101" s="38"/>
      <c r="I101" s="223"/>
      <c r="J101" s="38"/>
      <c r="K101" s="38"/>
      <c r="L101" s="41"/>
      <c r="M101" s="224"/>
      <c r="N101" s="225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146</v>
      </c>
      <c r="AU101" s="19" t="s">
        <v>84</v>
      </c>
    </row>
    <row r="102" spans="1:65" s="13" customFormat="1" ht="11.25">
      <c r="B102" s="188"/>
      <c r="C102" s="189"/>
      <c r="D102" s="190" t="s">
        <v>137</v>
      </c>
      <c r="E102" s="191" t="s">
        <v>19</v>
      </c>
      <c r="F102" s="192" t="s">
        <v>675</v>
      </c>
      <c r="G102" s="189"/>
      <c r="H102" s="191" t="s">
        <v>19</v>
      </c>
      <c r="I102" s="193"/>
      <c r="J102" s="189"/>
      <c r="K102" s="189"/>
      <c r="L102" s="194"/>
      <c r="M102" s="195"/>
      <c r="N102" s="196"/>
      <c r="O102" s="196"/>
      <c r="P102" s="196"/>
      <c r="Q102" s="196"/>
      <c r="R102" s="196"/>
      <c r="S102" s="196"/>
      <c r="T102" s="197"/>
      <c r="AT102" s="198" t="s">
        <v>137</v>
      </c>
      <c r="AU102" s="198" t="s">
        <v>84</v>
      </c>
      <c r="AV102" s="13" t="s">
        <v>82</v>
      </c>
      <c r="AW102" s="13" t="s">
        <v>36</v>
      </c>
      <c r="AX102" s="13" t="s">
        <v>74</v>
      </c>
      <c r="AY102" s="198" t="s">
        <v>129</v>
      </c>
    </row>
    <row r="103" spans="1:65" s="14" customFormat="1" ht="11.25">
      <c r="B103" s="199"/>
      <c r="C103" s="200"/>
      <c r="D103" s="190" t="s">
        <v>137</v>
      </c>
      <c r="E103" s="201" t="s">
        <v>19</v>
      </c>
      <c r="F103" s="202" t="s">
        <v>676</v>
      </c>
      <c r="G103" s="200"/>
      <c r="H103" s="203">
        <v>57</v>
      </c>
      <c r="I103" s="204"/>
      <c r="J103" s="200"/>
      <c r="K103" s="200"/>
      <c r="L103" s="205"/>
      <c r="M103" s="206"/>
      <c r="N103" s="207"/>
      <c r="O103" s="207"/>
      <c r="P103" s="207"/>
      <c r="Q103" s="207"/>
      <c r="R103" s="207"/>
      <c r="S103" s="207"/>
      <c r="T103" s="208"/>
      <c r="AT103" s="209" t="s">
        <v>137</v>
      </c>
      <c r="AU103" s="209" t="s">
        <v>84</v>
      </c>
      <c r="AV103" s="14" t="s">
        <v>84</v>
      </c>
      <c r="AW103" s="14" t="s">
        <v>36</v>
      </c>
      <c r="AX103" s="14" t="s">
        <v>74</v>
      </c>
      <c r="AY103" s="209" t="s">
        <v>129</v>
      </c>
    </row>
    <row r="104" spans="1:65" s="15" customFormat="1" ht="11.25">
      <c r="B104" s="210"/>
      <c r="C104" s="211"/>
      <c r="D104" s="190" t="s">
        <v>137</v>
      </c>
      <c r="E104" s="212" t="s">
        <v>19</v>
      </c>
      <c r="F104" s="213" t="s">
        <v>140</v>
      </c>
      <c r="G104" s="211"/>
      <c r="H104" s="214">
        <v>57</v>
      </c>
      <c r="I104" s="215"/>
      <c r="J104" s="211"/>
      <c r="K104" s="211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137</v>
      </c>
      <c r="AU104" s="220" t="s">
        <v>84</v>
      </c>
      <c r="AV104" s="15" t="s">
        <v>135</v>
      </c>
      <c r="AW104" s="15" t="s">
        <v>36</v>
      </c>
      <c r="AX104" s="15" t="s">
        <v>82</v>
      </c>
      <c r="AY104" s="220" t="s">
        <v>129</v>
      </c>
    </row>
    <row r="105" spans="1:65" s="14" customFormat="1" ht="11.25">
      <c r="B105" s="199"/>
      <c r="C105" s="200"/>
      <c r="D105" s="190" t="s">
        <v>137</v>
      </c>
      <c r="E105" s="200"/>
      <c r="F105" s="202" t="s">
        <v>677</v>
      </c>
      <c r="G105" s="200"/>
      <c r="H105" s="203">
        <v>58.14</v>
      </c>
      <c r="I105" s="204"/>
      <c r="J105" s="200"/>
      <c r="K105" s="200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137</v>
      </c>
      <c r="AU105" s="209" t="s">
        <v>84</v>
      </c>
      <c r="AV105" s="14" t="s">
        <v>84</v>
      </c>
      <c r="AW105" s="14" t="s">
        <v>4</v>
      </c>
      <c r="AX105" s="14" t="s">
        <v>82</v>
      </c>
      <c r="AY105" s="209" t="s">
        <v>129</v>
      </c>
    </row>
    <row r="106" spans="1:65" s="2" customFormat="1" ht="24.2" customHeight="1">
      <c r="A106" s="36"/>
      <c r="B106" s="37"/>
      <c r="C106" s="175" t="s">
        <v>148</v>
      </c>
      <c r="D106" s="175" t="s">
        <v>131</v>
      </c>
      <c r="E106" s="176" t="s">
        <v>154</v>
      </c>
      <c r="F106" s="177" t="s">
        <v>155</v>
      </c>
      <c r="G106" s="178" t="s">
        <v>156</v>
      </c>
      <c r="H106" s="179">
        <v>67.090999999999994</v>
      </c>
      <c r="I106" s="180"/>
      <c r="J106" s="181">
        <f>ROUND(I106*H106,2)</f>
        <v>0</v>
      </c>
      <c r="K106" s="177" t="s">
        <v>144</v>
      </c>
      <c r="L106" s="41"/>
      <c r="M106" s="182" t="s">
        <v>19</v>
      </c>
      <c r="N106" s="183" t="s">
        <v>45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0.04</v>
      </c>
      <c r="T106" s="185">
        <f>S106*H106</f>
        <v>2.68364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135</v>
      </c>
      <c r="AT106" s="186" t="s">
        <v>131</v>
      </c>
      <c r="AU106" s="186" t="s">
        <v>84</v>
      </c>
      <c r="AY106" s="19" t="s">
        <v>129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82</v>
      </c>
      <c r="BK106" s="187">
        <f>ROUND(I106*H106,2)</f>
        <v>0</v>
      </c>
      <c r="BL106" s="19" t="s">
        <v>135</v>
      </c>
      <c r="BM106" s="186" t="s">
        <v>678</v>
      </c>
    </row>
    <row r="107" spans="1:65" s="2" customFormat="1" ht="11.25">
      <c r="A107" s="36"/>
      <c r="B107" s="37"/>
      <c r="C107" s="38"/>
      <c r="D107" s="221" t="s">
        <v>146</v>
      </c>
      <c r="E107" s="38"/>
      <c r="F107" s="222" t="s">
        <v>158</v>
      </c>
      <c r="G107" s="38"/>
      <c r="H107" s="38"/>
      <c r="I107" s="223"/>
      <c r="J107" s="38"/>
      <c r="K107" s="38"/>
      <c r="L107" s="41"/>
      <c r="M107" s="224"/>
      <c r="N107" s="225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146</v>
      </c>
      <c r="AU107" s="19" t="s">
        <v>84</v>
      </c>
    </row>
    <row r="108" spans="1:65" s="13" customFormat="1" ht="11.25">
      <c r="B108" s="188"/>
      <c r="C108" s="189"/>
      <c r="D108" s="190" t="s">
        <v>137</v>
      </c>
      <c r="E108" s="191" t="s">
        <v>19</v>
      </c>
      <c r="F108" s="192" t="s">
        <v>675</v>
      </c>
      <c r="G108" s="189"/>
      <c r="H108" s="191" t="s">
        <v>19</v>
      </c>
      <c r="I108" s="193"/>
      <c r="J108" s="189"/>
      <c r="K108" s="189"/>
      <c r="L108" s="194"/>
      <c r="M108" s="195"/>
      <c r="N108" s="196"/>
      <c r="O108" s="196"/>
      <c r="P108" s="196"/>
      <c r="Q108" s="196"/>
      <c r="R108" s="196"/>
      <c r="S108" s="196"/>
      <c r="T108" s="197"/>
      <c r="AT108" s="198" t="s">
        <v>137</v>
      </c>
      <c r="AU108" s="198" t="s">
        <v>84</v>
      </c>
      <c r="AV108" s="13" t="s">
        <v>82</v>
      </c>
      <c r="AW108" s="13" t="s">
        <v>36</v>
      </c>
      <c r="AX108" s="13" t="s">
        <v>74</v>
      </c>
      <c r="AY108" s="198" t="s">
        <v>129</v>
      </c>
    </row>
    <row r="109" spans="1:65" s="14" customFormat="1" ht="11.25">
      <c r="B109" s="199"/>
      <c r="C109" s="200"/>
      <c r="D109" s="190" t="s">
        <v>137</v>
      </c>
      <c r="E109" s="201" t="s">
        <v>19</v>
      </c>
      <c r="F109" s="202" t="s">
        <v>679</v>
      </c>
      <c r="G109" s="200"/>
      <c r="H109" s="203">
        <v>65.775000000000006</v>
      </c>
      <c r="I109" s="204"/>
      <c r="J109" s="200"/>
      <c r="K109" s="200"/>
      <c r="L109" s="205"/>
      <c r="M109" s="206"/>
      <c r="N109" s="207"/>
      <c r="O109" s="207"/>
      <c r="P109" s="207"/>
      <c r="Q109" s="207"/>
      <c r="R109" s="207"/>
      <c r="S109" s="207"/>
      <c r="T109" s="208"/>
      <c r="AT109" s="209" t="s">
        <v>137</v>
      </c>
      <c r="AU109" s="209" t="s">
        <v>84</v>
      </c>
      <c r="AV109" s="14" t="s">
        <v>84</v>
      </c>
      <c r="AW109" s="14" t="s">
        <v>36</v>
      </c>
      <c r="AX109" s="14" t="s">
        <v>74</v>
      </c>
      <c r="AY109" s="209" t="s">
        <v>129</v>
      </c>
    </row>
    <row r="110" spans="1:65" s="15" customFormat="1" ht="11.25">
      <c r="B110" s="210"/>
      <c r="C110" s="211"/>
      <c r="D110" s="190" t="s">
        <v>137</v>
      </c>
      <c r="E110" s="212" t="s">
        <v>19</v>
      </c>
      <c r="F110" s="213" t="s">
        <v>140</v>
      </c>
      <c r="G110" s="211"/>
      <c r="H110" s="214">
        <v>65.775000000000006</v>
      </c>
      <c r="I110" s="215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137</v>
      </c>
      <c r="AU110" s="220" t="s">
        <v>84</v>
      </c>
      <c r="AV110" s="15" t="s">
        <v>135</v>
      </c>
      <c r="AW110" s="15" t="s">
        <v>36</v>
      </c>
      <c r="AX110" s="15" t="s">
        <v>82</v>
      </c>
      <c r="AY110" s="220" t="s">
        <v>129</v>
      </c>
    </row>
    <row r="111" spans="1:65" s="14" customFormat="1" ht="11.25">
      <c r="B111" s="199"/>
      <c r="C111" s="200"/>
      <c r="D111" s="190" t="s">
        <v>137</v>
      </c>
      <c r="E111" s="200"/>
      <c r="F111" s="202" t="s">
        <v>680</v>
      </c>
      <c r="G111" s="200"/>
      <c r="H111" s="203">
        <v>67.090999999999994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137</v>
      </c>
      <c r="AU111" s="209" t="s">
        <v>84</v>
      </c>
      <c r="AV111" s="14" t="s">
        <v>84</v>
      </c>
      <c r="AW111" s="14" t="s">
        <v>4</v>
      </c>
      <c r="AX111" s="14" t="s">
        <v>82</v>
      </c>
      <c r="AY111" s="209" t="s">
        <v>129</v>
      </c>
    </row>
    <row r="112" spans="1:65" s="2" customFormat="1" ht="16.5" customHeight="1">
      <c r="A112" s="36"/>
      <c r="B112" s="37"/>
      <c r="C112" s="175" t="s">
        <v>135</v>
      </c>
      <c r="D112" s="175" t="s">
        <v>131</v>
      </c>
      <c r="E112" s="176" t="s">
        <v>681</v>
      </c>
      <c r="F112" s="177" t="s">
        <v>682</v>
      </c>
      <c r="G112" s="178" t="s">
        <v>134</v>
      </c>
      <c r="H112" s="179">
        <v>61.2</v>
      </c>
      <c r="I112" s="180"/>
      <c r="J112" s="181">
        <f>ROUND(I112*H112,2)</f>
        <v>0</v>
      </c>
      <c r="K112" s="177" t="s">
        <v>144</v>
      </c>
      <c r="L112" s="41"/>
      <c r="M112" s="182" t="s">
        <v>19</v>
      </c>
      <c r="N112" s="183" t="s">
        <v>45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135</v>
      </c>
      <c r="AT112" s="186" t="s">
        <v>131</v>
      </c>
      <c r="AU112" s="186" t="s">
        <v>84</v>
      </c>
      <c r="AY112" s="19" t="s">
        <v>129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135</v>
      </c>
      <c r="BM112" s="186" t="s">
        <v>683</v>
      </c>
    </row>
    <row r="113" spans="1:65" s="2" customFormat="1" ht="11.25">
      <c r="A113" s="36"/>
      <c r="B113" s="37"/>
      <c r="C113" s="38"/>
      <c r="D113" s="221" t="s">
        <v>146</v>
      </c>
      <c r="E113" s="38"/>
      <c r="F113" s="222" t="s">
        <v>684</v>
      </c>
      <c r="G113" s="38"/>
      <c r="H113" s="38"/>
      <c r="I113" s="223"/>
      <c r="J113" s="38"/>
      <c r="K113" s="38"/>
      <c r="L113" s="41"/>
      <c r="M113" s="224"/>
      <c r="N113" s="225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146</v>
      </c>
      <c r="AU113" s="19" t="s">
        <v>84</v>
      </c>
    </row>
    <row r="114" spans="1:65" s="13" customFormat="1" ht="11.25">
      <c r="B114" s="188"/>
      <c r="C114" s="189"/>
      <c r="D114" s="190" t="s">
        <v>137</v>
      </c>
      <c r="E114" s="191" t="s">
        <v>19</v>
      </c>
      <c r="F114" s="192" t="s">
        <v>685</v>
      </c>
      <c r="G114" s="189"/>
      <c r="H114" s="191" t="s">
        <v>19</v>
      </c>
      <c r="I114" s="193"/>
      <c r="J114" s="189"/>
      <c r="K114" s="189"/>
      <c r="L114" s="194"/>
      <c r="M114" s="195"/>
      <c r="N114" s="196"/>
      <c r="O114" s="196"/>
      <c r="P114" s="196"/>
      <c r="Q114" s="196"/>
      <c r="R114" s="196"/>
      <c r="S114" s="196"/>
      <c r="T114" s="197"/>
      <c r="AT114" s="198" t="s">
        <v>137</v>
      </c>
      <c r="AU114" s="198" t="s">
        <v>84</v>
      </c>
      <c r="AV114" s="13" t="s">
        <v>82</v>
      </c>
      <c r="AW114" s="13" t="s">
        <v>36</v>
      </c>
      <c r="AX114" s="13" t="s">
        <v>74</v>
      </c>
      <c r="AY114" s="198" t="s">
        <v>129</v>
      </c>
    </row>
    <row r="115" spans="1:65" s="14" customFormat="1" ht="11.25">
      <c r="B115" s="199"/>
      <c r="C115" s="200"/>
      <c r="D115" s="190" t="s">
        <v>137</v>
      </c>
      <c r="E115" s="201" t="s">
        <v>19</v>
      </c>
      <c r="F115" s="202" t="s">
        <v>686</v>
      </c>
      <c r="G115" s="200"/>
      <c r="H115" s="203">
        <v>60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137</v>
      </c>
      <c r="AU115" s="209" t="s">
        <v>84</v>
      </c>
      <c r="AV115" s="14" t="s">
        <v>84</v>
      </c>
      <c r="AW115" s="14" t="s">
        <v>36</v>
      </c>
      <c r="AX115" s="14" t="s">
        <v>74</v>
      </c>
      <c r="AY115" s="209" t="s">
        <v>129</v>
      </c>
    </row>
    <row r="116" spans="1:65" s="15" customFormat="1" ht="11.25">
      <c r="B116" s="210"/>
      <c r="C116" s="211"/>
      <c r="D116" s="190" t="s">
        <v>137</v>
      </c>
      <c r="E116" s="212" t="s">
        <v>19</v>
      </c>
      <c r="F116" s="213" t="s">
        <v>140</v>
      </c>
      <c r="G116" s="211"/>
      <c r="H116" s="214">
        <v>60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137</v>
      </c>
      <c r="AU116" s="220" t="s">
        <v>84</v>
      </c>
      <c r="AV116" s="15" t="s">
        <v>135</v>
      </c>
      <c r="AW116" s="15" t="s">
        <v>36</v>
      </c>
      <c r="AX116" s="15" t="s">
        <v>82</v>
      </c>
      <c r="AY116" s="220" t="s">
        <v>129</v>
      </c>
    </row>
    <row r="117" spans="1:65" s="14" customFormat="1" ht="11.25">
      <c r="B117" s="199"/>
      <c r="C117" s="200"/>
      <c r="D117" s="190" t="s">
        <v>137</v>
      </c>
      <c r="E117" s="200"/>
      <c r="F117" s="202" t="s">
        <v>687</v>
      </c>
      <c r="G117" s="200"/>
      <c r="H117" s="203">
        <v>61.2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137</v>
      </c>
      <c r="AU117" s="209" t="s">
        <v>84</v>
      </c>
      <c r="AV117" s="14" t="s">
        <v>84</v>
      </c>
      <c r="AW117" s="14" t="s">
        <v>4</v>
      </c>
      <c r="AX117" s="14" t="s">
        <v>82</v>
      </c>
      <c r="AY117" s="209" t="s">
        <v>129</v>
      </c>
    </row>
    <row r="118" spans="1:65" s="2" customFormat="1" ht="24.2" customHeight="1">
      <c r="A118" s="36"/>
      <c r="B118" s="37"/>
      <c r="C118" s="175" t="s">
        <v>161</v>
      </c>
      <c r="D118" s="175" t="s">
        <v>131</v>
      </c>
      <c r="E118" s="176" t="s">
        <v>688</v>
      </c>
      <c r="F118" s="177" t="s">
        <v>689</v>
      </c>
      <c r="G118" s="178" t="s">
        <v>172</v>
      </c>
      <c r="H118" s="179">
        <v>1.1040000000000001</v>
      </c>
      <c r="I118" s="180"/>
      <c r="J118" s="181">
        <f>ROUND(I118*H118,2)</f>
        <v>0</v>
      </c>
      <c r="K118" s="177" t="s">
        <v>144</v>
      </c>
      <c r="L118" s="41"/>
      <c r="M118" s="182" t="s">
        <v>19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135</v>
      </c>
      <c r="AT118" s="186" t="s">
        <v>131</v>
      </c>
      <c r="AU118" s="186" t="s">
        <v>84</v>
      </c>
      <c r="AY118" s="19" t="s">
        <v>129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135</v>
      </c>
      <c r="BM118" s="186" t="s">
        <v>690</v>
      </c>
    </row>
    <row r="119" spans="1:65" s="2" customFormat="1" ht="11.25">
      <c r="A119" s="36"/>
      <c r="B119" s="37"/>
      <c r="C119" s="38"/>
      <c r="D119" s="221" t="s">
        <v>146</v>
      </c>
      <c r="E119" s="38"/>
      <c r="F119" s="222" t="s">
        <v>691</v>
      </c>
      <c r="G119" s="38"/>
      <c r="H119" s="38"/>
      <c r="I119" s="223"/>
      <c r="J119" s="38"/>
      <c r="K119" s="38"/>
      <c r="L119" s="41"/>
      <c r="M119" s="224"/>
      <c r="N119" s="225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146</v>
      </c>
      <c r="AU119" s="19" t="s">
        <v>84</v>
      </c>
    </row>
    <row r="120" spans="1:65" s="13" customFormat="1" ht="11.25">
      <c r="B120" s="188"/>
      <c r="C120" s="189"/>
      <c r="D120" s="190" t="s">
        <v>137</v>
      </c>
      <c r="E120" s="191" t="s">
        <v>19</v>
      </c>
      <c r="F120" s="192" t="s">
        <v>166</v>
      </c>
      <c r="G120" s="189"/>
      <c r="H120" s="191" t="s">
        <v>19</v>
      </c>
      <c r="I120" s="193"/>
      <c r="J120" s="189"/>
      <c r="K120" s="189"/>
      <c r="L120" s="194"/>
      <c r="M120" s="195"/>
      <c r="N120" s="196"/>
      <c r="O120" s="196"/>
      <c r="P120" s="196"/>
      <c r="Q120" s="196"/>
      <c r="R120" s="196"/>
      <c r="S120" s="196"/>
      <c r="T120" s="197"/>
      <c r="AT120" s="198" t="s">
        <v>137</v>
      </c>
      <c r="AU120" s="198" t="s">
        <v>84</v>
      </c>
      <c r="AV120" s="13" t="s">
        <v>82</v>
      </c>
      <c r="AW120" s="13" t="s">
        <v>36</v>
      </c>
      <c r="AX120" s="13" t="s">
        <v>74</v>
      </c>
      <c r="AY120" s="198" t="s">
        <v>129</v>
      </c>
    </row>
    <row r="121" spans="1:65" s="13" customFormat="1" ht="11.25">
      <c r="B121" s="188"/>
      <c r="C121" s="189"/>
      <c r="D121" s="190" t="s">
        <v>137</v>
      </c>
      <c r="E121" s="191" t="s">
        <v>19</v>
      </c>
      <c r="F121" s="192" t="s">
        <v>692</v>
      </c>
      <c r="G121" s="189"/>
      <c r="H121" s="191" t="s">
        <v>19</v>
      </c>
      <c r="I121" s="193"/>
      <c r="J121" s="189"/>
      <c r="K121" s="189"/>
      <c r="L121" s="194"/>
      <c r="M121" s="195"/>
      <c r="N121" s="196"/>
      <c r="O121" s="196"/>
      <c r="P121" s="196"/>
      <c r="Q121" s="196"/>
      <c r="R121" s="196"/>
      <c r="S121" s="196"/>
      <c r="T121" s="197"/>
      <c r="AT121" s="198" t="s">
        <v>137</v>
      </c>
      <c r="AU121" s="198" t="s">
        <v>84</v>
      </c>
      <c r="AV121" s="13" t="s">
        <v>82</v>
      </c>
      <c r="AW121" s="13" t="s">
        <v>36</v>
      </c>
      <c r="AX121" s="13" t="s">
        <v>74</v>
      </c>
      <c r="AY121" s="198" t="s">
        <v>129</v>
      </c>
    </row>
    <row r="122" spans="1:65" s="14" customFormat="1" ht="11.25">
      <c r="B122" s="199"/>
      <c r="C122" s="200"/>
      <c r="D122" s="190" t="s">
        <v>137</v>
      </c>
      <c r="E122" s="201" t="s">
        <v>19</v>
      </c>
      <c r="F122" s="202" t="s">
        <v>693</v>
      </c>
      <c r="G122" s="200"/>
      <c r="H122" s="203">
        <v>1.004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137</v>
      </c>
      <c r="AU122" s="209" t="s">
        <v>84</v>
      </c>
      <c r="AV122" s="14" t="s">
        <v>84</v>
      </c>
      <c r="AW122" s="14" t="s">
        <v>36</v>
      </c>
      <c r="AX122" s="14" t="s">
        <v>74</v>
      </c>
      <c r="AY122" s="209" t="s">
        <v>129</v>
      </c>
    </row>
    <row r="123" spans="1:65" s="15" customFormat="1" ht="11.25">
      <c r="B123" s="210"/>
      <c r="C123" s="211"/>
      <c r="D123" s="190" t="s">
        <v>137</v>
      </c>
      <c r="E123" s="212" t="s">
        <v>19</v>
      </c>
      <c r="F123" s="213" t="s">
        <v>140</v>
      </c>
      <c r="G123" s="211"/>
      <c r="H123" s="214">
        <v>1.004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137</v>
      </c>
      <c r="AU123" s="220" t="s">
        <v>84</v>
      </c>
      <c r="AV123" s="15" t="s">
        <v>135</v>
      </c>
      <c r="AW123" s="15" t="s">
        <v>36</v>
      </c>
      <c r="AX123" s="15" t="s">
        <v>82</v>
      </c>
      <c r="AY123" s="220" t="s">
        <v>129</v>
      </c>
    </row>
    <row r="124" spans="1:65" s="14" customFormat="1" ht="11.25">
      <c r="B124" s="199"/>
      <c r="C124" s="200"/>
      <c r="D124" s="190" t="s">
        <v>137</v>
      </c>
      <c r="E124" s="200"/>
      <c r="F124" s="202" t="s">
        <v>694</v>
      </c>
      <c r="G124" s="200"/>
      <c r="H124" s="203">
        <v>1.1040000000000001</v>
      </c>
      <c r="I124" s="204"/>
      <c r="J124" s="200"/>
      <c r="K124" s="200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137</v>
      </c>
      <c r="AU124" s="209" t="s">
        <v>84</v>
      </c>
      <c r="AV124" s="14" t="s">
        <v>84</v>
      </c>
      <c r="AW124" s="14" t="s">
        <v>4</v>
      </c>
      <c r="AX124" s="14" t="s">
        <v>82</v>
      </c>
      <c r="AY124" s="209" t="s">
        <v>129</v>
      </c>
    </row>
    <row r="125" spans="1:65" s="2" customFormat="1" ht="24.2" customHeight="1">
      <c r="A125" s="36"/>
      <c r="B125" s="37"/>
      <c r="C125" s="175" t="s">
        <v>169</v>
      </c>
      <c r="D125" s="175" t="s">
        <v>131</v>
      </c>
      <c r="E125" s="176" t="s">
        <v>207</v>
      </c>
      <c r="F125" s="177" t="s">
        <v>208</v>
      </c>
      <c r="G125" s="178" t="s">
        <v>172</v>
      </c>
      <c r="H125" s="179">
        <v>1.1040000000000001</v>
      </c>
      <c r="I125" s="180"/>
      <c r="J125" s="181">
        <f>ROUND(I125*H125,2)</f>
        <v>0</v>
      </c>
      <c r="K125" s="177" t="s">
        <v>144</v>
      </c>
      <c r="L125" s="41"/>
      <c r="M125" s="182" t="s">
        <v>19</v>
      </c>
      <c r="N125" s="183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135</v>
      </c>
      <c r="AT125" s="186" t="s">
        <v>131</v>
      </c>
      <c r="AU125" s="186" t="s">
        <v>84</v>
      </c>
      <c r="AY125" s="19" t="s">
        <v>129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135</v>
      </c>
      <c r="BM125" s="186" t="s">
        <v>695</v>
      </c>
    </row>
    <row r="126" spans="1:65" s="2" customFormat="1" ht="11.25">
      <c r="A126" s="36"/>
      <c r="B126" s="37"/>
      <c r="C126" s="38"/>
      <c r="D126" s="221" t="s">
        <v>146</v>
      </c>
      <c r="E126" s="38"/>
      <c r="F126" s="222" t="s">
        <v>210</v>
      </c>
      <c r="G126" s="38"/>
      <c r="H126" s="38"/>
      <c r="I126" s="223"/>
      <c r="J126" s="38"/>
      <c r="K126" s="38"/>
      <c r="L126" s="41"/>
      <c r="M126" s="224"/>
      <c r="N126" s="225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146</v>
      </c>
      <c r="AU126" s="19" t="s">
        <v>84</v>
      </c>
    </row>
    <row r="127" spans="1:65" s="13" customFormat="1" ht="11.25">
      <c r="B127" s="188"/>
      <c r="C127" s="189"/>
      <c r="D127" s="190" t="s">
        <v>137</v>
      </c>
      <c r="E127" s="191" t="s">
        <v>19</v>
      </c>
      <c r="F127" s="192" t="s">
        <v>166</v>
      </c>
      <c r="G127" s="189"/>
      <c r="H127" s="191" t="s">
        <v>19</v>
      </c>
      <c r="I127" s="193"/>
      <c r="J127" s="189"/>
      <c r="K127" s="189"/>
      <c r="L127" s="194"/>
      <c r="M127" s="195"/>
      <c r="N127" s="196"/>
      <c r="O127" s="196"/>
      <c r="P127" s="196"/>
      <c r="Q127" s="196"/>
      <c r="R127" s="196"/>
      <c r="S127" s="196"/>
      <c r="T127" s="197"/>
      <c r="AT127" s="198" t="s">
        <v>137</v>
      </c>
      <c r="AU127" s="198" t="s">
        <v>84</v>
      </c>
      <c r="AV127" s="13" t="s">
        <v>82</v>
      </c>
      <c r="AW127" s="13" t="s">
        <v>36</v>
      </c>
      <c r="AX127" s="13" t="s">
        <v>74</v>
      </c>
      <c r="AY127" s="198" t="s">
        <v>129</v>
      </c>
    </row>
    <row r="128" spans="1:65" s="13" customFormat="1" ht="11.25">
      <c r="B128" s="188"/>
      <c r="C128" s="189"/>
      <c r="D128" s="190" t="s">
        <v>137</v>
      </c>
      <c r="E128" s="191" t="s">
        <v>19</v>
      </c>
      <c r="F128" s="192" t="s">
        <v>213</v>
      </c>
      <c r="G128" s="189"/>
      <c r="H128" s="191" t="s">
        <v>19</v>
      </c>
      <c r="I128" s="193"/>
      <c r="J128" s="189"/>
      <c r="K128" s="189"/>
      <c r="L128" s="194"/>
      <c r="M128" s="195"/>
      <c r="N128" s="196"/>
      <c r="O128" s="196"/>
      <c r="P128" s="196"/>
      <c r="Q128" s="196"/>
      <c r="R128" s="196"/>
      <c r="S128" s="196"/>
      <c r="T128" s="197"/>
      <c r="AT128" s="198" t="s">
        <v>137</v>
      </c>
      <c r="AU128" s="198" t="s">
        <v>84</v>
      </c>
      <c r="AV128" s="13" t="s">
        <v>82</v>
      </c>
      <c r="AW128" s="13" t="s">
        <v>36</v>
      </c>
      <c r="AX128" s="13" t="s">
        <v>74</v>
      </c>
      <c r="AY128" s="198" t="s">
        <v>129</v>
      </c>
    </row>
    <row r="129" spans="1:65" s="14" customFormat="1" ht="11.25">
      <c r="B129" s="199"/>
      <c r="C129" s="200"/>
      <c r="D129" s="190" t="s">
        <v>137</v>
      </c>
      <c r="E129" s="201" t="s">
        <v>19</v>
      </c>
      <c r="F129" s="202" t="s">
        <v>693</v>
      </c>
      <c r="G129" s="200"/>
      <c r="H129" s="203">
        <v>1.004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137</v>
      </c>
      <c r="AU129" s="209" t="s">
        <v>84</v>
      </c>
      <c r="AV129" s="14" t="s">
        <v>84</v>
      </c>
      <c r="AW129" s="14" t="s">
        <v>36</v>
      </c>
      <c r="AX129" s="14" t="s">
        <v>74</v>
      </c>
      <c r="AY129" s="209" t="s">
        <v>129</v>
      </c>
    </row>
    <row r="130" spans="1:65" s="15" customFormat="1" ht="11.25">
      <c r="B130" s="210"/>
      <c r="C130" s="211"/>
      <c r="D130" s="190" t="s">
        <v>137</v>
      </c>
      <c r="E130" s="212" t="s">
        <v>19</v>
      </c>
      <c r="F130" s="213" t="s">
        <v>140</v>
      </c>
      <c r="G130" s="211"/>
      <c r="H130" s="214">
        <v>1.004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137</v>
      </c>
      <c r="AU130" s="220" t="s">
        <v>84</v>
      </c>
      <c r="AV130" s="15" t="s">
        <v>135</v>
      </c>
      <c r="AW130" s="15" t="s">
        <v>36</v>
      </c>
      <c r="AX130" s="15" t="s">
        <v>82</v>
      </c>
      <c r="AY130" s="220" t="s">
        <v>129</v>
      </c>
    </row>
    <row r="131" spans="1:65" s="14" customFormat="1" ht="11.25">
      <c r="B131" s="199"/>
      <c r="C131" s="200"/>
      <c r="D131" s="190" t="s">
        <v>137</v>
      </c>
      <c r="E131" s="200"/>
      <c r="F131" s="202" t="s">
        <v>694</v>
      </c>
      <c r="G131" s="200"/>
      <c r="H131" s="203">
        <v>1.1040000000000001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137</v>
      </c>
      <c r="AU131" s="209" t="s">
        <v>84</v>
      </c>
      <c r="AV131" s="14" t="s">
        <v>84</v>
      </c>
      <c r="AW131" s="14" t="s">
        <v>4</v>
      </c>
      <c r="AX131" s="14" t="s">
        <v>82</v>
      </c>
      <c r="AY131" s="209" t="s">
        <v>129</v>
      </c>
    </row>
    <row r="132" spans="1:65" s="2" customFormat="1" ht="24.2" customHeight="1">
      <c r="A132" s="36"/>
      <c r="B132" s="37"/>
      <c r="C132" s="175" t="s">
        <v>178</v>
      </c>
      <c r="D132" s="175" t="s">
        <v>131</v>
      </c>
      <c r="E132" s="176" t="s">
        <v>696</v>
      </c>
      <c r="F132" s="177" t="s">
        <v>697</v>
      </c>
      <c r="G132" s="178" t="s">
        <v>134</v>
      </c>
      <c r="H132" s="179">
        <v>61.2</v>
      </c>
      <c r="I132" s="180"/>
      <c r="J132" s="181">
        <f>ROUND(I132*H132,2)</f>
        <v>0</v>
      </c>
      <c r="K132" s="177" t="s">
        <v>144</v>
      </c>
      <c r="L132" s="41"/>
      <c r="M132" s="182" t="s">
        <v>19</v>
      </c>
      <c r="N132" s="183" t="s">
        <v>45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135</v>
      </c>
      <c r="AT132" s="186" t="s">
        <v>131</v>
      </c>
      <c r="AU132" s="186" t="s">
        <v>84</v>
      </c>
      <c r="AY132" s="19" t="s">
        <v>129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135</v>
      </c>
      <c r="BM132" s="186" t="s">
        <v>698</v>
      </c>
    </row>
    <row r="133" spans="1:65" s="2" customFormat="1" ht="11.25">
      <c r="A133" s="36"/>
      <c r="B133" s="37"/>
      <c r="C133" s="38"/>
      <c r="D133" s="221" t="s">
        <v>146</v>
      </c>
      <c r="E133" s="38"/>
      <c r="F133" s="222" t="s">
        <v>699</v>
      </c>
      <c r="G133" s="38"/>
      <c r="H133" s="38"/>
      <c r="I133" s="223"/>
      <c r="J133" s="38"/>
      <c r="K133" s="38"/>
      <c r="L133" s="41"/>
      <c r="M133" s="224"/>
      <c r="N133" s="225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146</v>
      </c>
      <c r="AU133" s="19" t="s">
        <v>84</v>
      </c>
    </row>
    <row r="134" spans="1:65" s="13" customFormat="1" ht="11.25">
      <c r="B134" s="188"/>
      <c r="C134" s="189"/>
      <c r="D134" s="190" t="s">
        <v>137</v>
      </c>
      <c r="E134" s="191" t="s">
        <v>19</v>
      </c>
      <c r="F134" s="192" t="s">
        <v>685</v>
      </c>
      <c r="G134" s="189"/>
      <c r="H134" s="191" t="s">
        <v>19</v>
      </c>
      <c r="I134" s="193"/>
      <c r="J134" s="189"/>
      <c r="K134" s="189"/>
      <c r="L134" s="194"/>
      <c r="M134" s="195"/>
      <c r="N134" s="196"/>
      <c r="O134" s="196"/>
      <c r="P134" s="196"/>
      <c r="Q134" s="196"/>
      <c r="R134" s="196"/>
      <c r="S134" s="196"/>
      <c r="T134" s="197"/>
      <c r="AT134" s="198" t="s">
        <v>137</v>
      </c>
      <c r="AU134" s="198" t="s">
        <v>84</v>
      </c>
      <c r="AV134" s="13" t="s">
        <v>82</v>
      </c>
      <c r="AW134" s="13" t="s">
        <v>36</v>
      </c>
      <c r="AX134" s="13" t="s">
        <v>74</v>
      </c>
      <c r="AY134" s="198" t="s">
        <v>129</v>
      </c>
    </row>
    <row r="135" spans="1:65" s="14" customFormat="1" ht="11.25">
      <c r="B135" s="199"/>
      <c r="C135" s="200"/>
      <c r="D135" s="190" t="s">
        <v>137</v>
      </c>
      <c r="E135" s="201" t="s">
        <v>19</v>
      </c>
      <c r="F135" s="202" t="s">
        <v>686</v>
      </c>
      <c r="G135" s="200"/>
      <c r="H135" s="203">
        <v>60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137</v>
      </c>
      <c r="AU135" s="209" t="s">
        <v>84</v>
      </c>
      <c r="AV135" s="14" t="s">
        <v>84</v>
      </c>
      <c r="AW135" s="14" t="s">
        <v>36</v>
      </c>
      <c r="AX135" s="14" t="s">
        <v>74</v>
      </c>
      <c r="AY135" s="209" t="s">
        <v>129</v>
      </c>
    </row>
    <row r="136" spans="1:65" s="15" customFormat="1" ht="11.25">
      <c r="B136" s="210"/>
      <c r="C136" s="211"/>
      <c r="D136" s="190" t="s">
        <v>137</v>
      </c>
      <c r="E136" s="212" t="s">
        <v>19</v>
      </c>
      <c r="F136" s="213" t="s">
        <v>140</v>
      </c>
      <c r="G136" s="211"/>
      <c r="H136" s="214">
        <v>60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137</v>
      </c>
      <c r="AU136" s="220" t="s">
        <v>84</v>
      </c>
      <c r="AV136" s="15" t="s">
        <v>135</v>
      </c>
      <c r="AW136" s="15" t="s">
        <v>36</v>
      </c>
      <c r="AX136" s="15" t="s">
        <v>82</v>
      </c>
      <c r="AY136" s="220" t="s">
        <v>129</v>
      </c>
    </row>
    <row r="137" spans="1:65" s="14" customFormat="1" ht="11.25">
      <c r="B137" s="199"/>
      <c r="C137" s="200"/>
      <c r="D137" s="190" t="s">
        <v>137</v>
      </c>
      <c r="E137" s="200"/>
      <c r="F137" s="202" t="s">
        <v>687</v>
      </c>
      <c r="G137" s="200"/>
      <c r="H137" s="203">
        <v>61.2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137</v>
      </c>
      <c r="AU137" s="209" t="s">
        <v>84</v>
      </c>
      <c r="AV137" s="14" t="s">
        <v>84</v>
      </c>
      <c r="AW137" s="14" t="s">
        <v>4</v>
      </c>
      <c r="AX137" s="14" t="s">
        <v>82</v>
      </c>
      <c r="AY137" s="209" t="s">
        <v>129</v>
      </c>
    </row>
    <row r="138" spans="1:65" s="2" customFormat="1" ht="16.5" customHeight="1">
      <c r="A138" s="36"/>
      <c r="B138" s="37"/>
      <c r="C138" s="175" t="s">
        <v>185</v>
      </c>
      <c r="D138" s="175" t="s">
        <v>131</v>
      </c>
      <c r="E138" s="176" t="s">
        <v>700</v>
      </c>
      <c r="F138" s="177" t="s">
        <v>701</v>
      </c>
      <c r="G138" s="178" t="s">
        <v>172</v>
      </c>
      <c r="H138" s="179">
        <v>0.871</v>
      </c>
      <c r="I138" s="180"/>
      <c r="J138" s="181">
        <f>ROUND(I138*H138,2)</f>
        <v>0</v>
      </c>
      <c r="K138" s="177" t="s">
        <v>144</v>
      </c>
      <c r="L138" s="41"/>
      <c r="M138" s="182" t="s">
        <v>19</v>
      </c>
      <c r="N138" s="183" t="s">
        <v>45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2.6</v>
      </c>
      <c r="T138" s="185">
        <f>S138*H138</f>
        <v>2.2646000000000002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135</v>
      </c>
      <c r="AT138" s="186" t="s">
        <v>131</v>
      </c>
      <c r="AU138" s="186" t="s">
        <v>84</v>
      </c>
      <c r="AY138" s="19" t="s">
        <v>129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135</v>
      </c>
      <c r="BM138" s="186" t="s">
        <v>702</v>
      </c>
    </row>
    <row r="139" spans="1:65" s="2" customFormat="1" ht="11.25">
      <c r="A139" s="36"/>
      <c r="B139" s="37"/>
      <c r="C139" s="38"/>
      <c r="D139" s="221" t="s">
        <v>146</v>
      </c>
      <c r="E139" s="38"/>
      <c r="F139" s="222" t="s">
        <v>703</v>
      </c>
      <c r="G139" s="38"/>
      <c r="H139" s="38"/>
      <c r="I139" s="223"/>
      <c r="J139" s="38"/>
      <c r="K139" s="38"/>
      <c r="L139" s="41"/>
      <c r="M139" s="224"/>
      <c r="N139" s="225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146</v>
      </c>
      <c r="AU139" s="19" t="s">
        <v>84</v>
      </c>
    </row>
    <row r="140" spans="1:65" s="13" customFormat="1" ht="11.25">
      <c r="B140" s="188"/>
      <c r="C140" s="189"/>
      <c r="D140" s="190" t="s">
        <v>137</v>
      </c>
      <c r="E140" s="191" t="s">
        <v>19</v>
      </c>
      <c r="F140" s="192" t="s">
        <v>704</v>
      </c>
      <c r="G140" s="189"/>
      <c r="H140" s="191" t="s">
        <v>19</v>
      </c>
      <c r="I140" s="193"/>
      <c r="J140" s="189"/>
      <c r="K140" s="189"/>
      <c r="L140" s="194"/>
      <c r="M140" s="195"/>
      <c r="N140" s="196"/>
      <c r="O140" s="196"/>
      <c r="P140" s="196"/>
      <c r="Q140" s="196"/>
      <c r="R140" s="196"/>
      <c r="S140" s="196"/>
      <c r="T140" s="197"/>
      <c r="AT140" s="198" t="s">
        <v>137</v>
      </c>
      <c r="AU140" s="198" t="s">
        <v>84</v>
      </c>
      <c r="AV140" s="13" t="s">
        <v>82</v>
      </c>
      <c r="AW140" s="13" t="s">
        <v>36</v>
      </c>
      <c r="AX140" s="13" t="s">
        <v>74</v>
      </c>
      <c r="AY140" s="198" t="s">
        <v>129</v>
      </c>
    </row>
    <row r="141" spans="1:65" s="14" customFormat="1" ht="11.25">
      <c r="B141" s="199"/>
      <c r="C141" s="200"/>
      <c r="D141" s="190" t="s">
        <v>137</v>
      </c>
      <c r="E141" s="201" t="s">
        <v>19</v>
      </c>
      <c r="F141" s="202" t="s">
        <v>705</v>
      </c>
      <c r="G141" s="200"/>
      <c r="H141" s="203">
        <v>0.871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137</v>
      </c>
      <c r="AU141" s="209" t="s">
        <v>84</v>
      </c>
      <c r="AV141" s="14" t="s">
        <v>84</v>
      </c>
      <c r="AW141" s="14" t="s">
        <v>36</v>
      </c>
      <c r="AX141" s="14" t="s">
        <v>74</v>
      </c>
      <c r="AY141" s="209" t="s">
        <v>129</v>
      </c>
    </row>
    <row r="142" spans="1:65" s="15" customFormat="1" ht="11.25">
      <c r="B142" s="210"/>
      <c r="C142" s="211"/>
      <c r="D142" s="190" t="s">
        <v>137</v>
      </c>
      <c r="E142" s="212" t="s">
        <v>19</v>
      </c>
      <c r="F142" s="213" t="s">
        <v>140</v>
      </c>
      <c r="G142" s="211"/>
      <c r="H142" s="214">
        <v>0.871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137</v>
      </c>
      <c r="AU142" s="220" t="s">
        <v>84</v>
      </c>
      <c r="AV142" s="15" t="s">
        <v>135</v>
      </c>
      <c r="AW142" s="15" t="s">
        <v>36</v>
      </c>
      <c r="AX142" s="15" t="s">
        <v>82</v>
      </c>
      <c r="AY142" s="220" t="s">
        <v>129</v>
      </c>
    </row>
    <row r="143" spans="1:65" s="12" customFormat="1" ht="22.9" customHeight="1">
      <c r="B143" s="159"/>
      <c r="C143" s="160"/>
      <c r="D143" s="161" t="s">
        <v>73</v>
      </c>
      <c r="E143" s="173" t="s">
        <v>148</v>
      </c>
      <c r="F143" s="173" t="s">
        <v>235</v>
      </c>
      <c r="G143" s="160"/>
      <c r="H143" s="160"/>
      <c r="I143" s="163"/>
      <c r="J143" s="174">
        <f>BK143</f>
        <v>0</v>
      </c>
      <c r="K143" s="160"/>
      <c r="L143" s="165"/>
      <c r="M143" s="166"/>
      <c r="N143" s="167"/>
      <c r="O143" s="167"/>
      <c r="P143" s="168">
        <f>SUM(P144:P186)</f>
        <v>0</v>
      </c>
      <c r="Q143" s="167"/>
      <c r="R143" s="168">
        <f>SUM(R144:R186)</f>
        <v>17.251968370000004</v>
      </c>
      <c r="S143" s="167"/>
      <c r="T143" s="169">
        <f>SUM(T144:T186)</f>
        <v>0</v>
      </c>
      <c r="AR143" s="170" t="s">
        <v>82</v>
      </c>
      <c r="AT143" s="171" t="s">
        <v>73</v>
      </c>
      <c r="AU143" s="171" t="s">
        <v>82</v>
      </c>
      <c r="AY143" s="170" t="s">
        <v>129</v>
      </c>
      <c r="BK143" s="172">
        <f>SUM(BK144:BK186)</f>
        <v>0</v>
      </c>
    </row>
    <row r="144" spans="1:65" s="2" customFormat="1" ht="24.2" customHeight="1">
      <c r="A144" s="36"/>
      <c r="B144" s="37"/>
      <c r="C144" s="175" t="s">
        <v>190</v>
      </c>
      <c r="D144" s="175" t="s">
        <v>131</v>
      </c>
      <c r="E144" s="176" t="s">
        <v>706</v>
      </c>
      <c r="F144" s="177" t="s">
        <v>707</v>
      </c>
      <c r="G144" s="178" t="s">
        <v>239</v>
      </c>
      <c r="H144" s="179">
        <v>95.332999999999998</v>
      </c>
      <c r="I144" s="180"/>
      <c r="J144" s="181">
        <f>ROUND(I144*H144,2)</f>
        <v>0</v>
      </c>
      <c r="K144" s="177" t="s">
        <v>144</v>
      </c>
      <c r="L144" s="41"/>
      <c r="M144" s="182" t="s">
        <v>19</v>
      </c>
      <c r="N144" s="183" t="s">
        <v>45</v>
      </c>
      <c r="O144" s="66"/>
      <c r="P144" s="184">
        <f>O144*H144</f>
        <v>0</v>
      </c>
      <c r="Q144" s="184">
        <v>0.17488999999999999</v>
      </c>
      <c r="R144" s="184">
        <f>Q144*H144</f>
        <v>16.672788369999999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135</v>
      </c>
      <c r="AT144" s="186" t="s">
        <v>131</v>
      </c>
      <c r="AU144" s="186" t="s">
        <v>84</v>
      </c>
      <c r="AY144" s="19" t="s">
        <v>129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82</v>
      </c>
      <c r="BK144" s="187">
        <f>ROUND(I144*H144,2)</f>
        <v>0</v>
      </c>
      <c r="BL144" s="19" t="s">
        <v>135</v>
      </c>
      <c r="BM144" s="186" t="s">
        <v>708</v>
      </c>
    </row>
    <row r="145" spans="1:65" s="2" customFormat="1" ht="11.25">
      <c r="A145" s="36"/>
      <c r="B145" s="37"/>
      <c r="C145" s="38"/>
      <c r="D145" s="221" t="s">
        <v>146</v>
      </c>
      <c r="E145" s="38"/>
      <c r="F145" s="222" t="s">
        <v>709</v>
      </c>
      <c r="G145" s="38"/>
      <c r="H145" s="38"/>
      <c r="I145" s="223"/>
      <c r="J145" s="38"/>
      <c r="K145" s="38"/>
      <c r="L145" s="41"/>
      <c r="M145" s="224"/>
      <c r="N145" s="225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146</v>
      </c>
      <c r="AU145" s="19" t="s">
        <v>84</v>
      </c>
    </row>
    <row r="146" spans="1:65" s="13" customFormat="1" ht="11.25">
      <c r="B146" s="188"/>
      <c r="C146" s="189"/>
      <c r="D146" s="190" t="s">
        <v>137</v>
      </c>
      <c r="E146" s="191" t="s">
        <v>19</v>
      </c>
      <c r="F146" s="192" t="s">
        <v>166</v>
      </c>
      <c r="G146" s="189"/>
      <c r="H146" s="191" t="s">
        <v>19</v>
      </c>
      <c r="I146" s="193"/>
      <c r="J146" s="189"/>
      <c r="K146" s="189"/>
      <c r="L146" s="194"/>
      <c r="M146" s="195"/>
      <c r="N146" s="196"/>
      <c r="O146" s="196"/>
      <c r="P146" s="196"/>
      <c r="Q146" s="196"/>
      <c r="R146" s="196"/>
      <c r="S146" s="196"/>
      <c r="T146" s="197"/>
      <c r="AT146" s="198" t="s">
        <v>137</v>
      </c>
      <c r="AU146" s="198" t="s">
        <v>84</v>
      </c>
      <c r="AV146" s="13" t="s">
        <v>82</v>
      </c>
      <c r="AW146" s="13" t="s">
        <v>36</v>
      </c>
      <c r="AX146" s="13" t="s">
        <v>74</v>
      </c>
      <c r="AY146" s="198" t="s">
        <v>129</v>
      </c>
    </row>
    <row r="147" spans="1:65" s="14" customFormat="1" ht="11.25">
      <c r="B147" s="199"/>
      <c r="C147" s="200"/>
      <c r="D147" s="190" t="s">
        <v>137</v>
      </c>
      <c r="E147" s="201" t="s">
        <v>19</v>
      </c>
      <c r="F147" s="202" t="s">
        <v>710</v>
      </c>
      <c r="G147" s="200"/>
      <c r="H147" s="203">
        <v>95.332999999999998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137</v>
      </c>
      <c r="AU147" s="209" t="s">
        <v>84</v>
      </c>
      <c r="AV147" s="14" t="s">
        <v>84</v>
      </c>
      <c r="AW147" s="14" t="s">
        <v>36</v>
      </c>
      <c r="AX147" s="14" t="s">
        <v>74</v>
      </c>
      <c r="AY147" s="209" t="s">
        <v>129</v>
      </c>
    </row>
    <row r="148" spans="1:65" s="15" customFormat="1" ht="11.25">
      <c r="B148" s="210"/>
      <c r="C148" s="211"/>
      <c r="D148" s="190" t="s">
        <v>137</v>
      </c>
      <c r="E148" s="212" t="s">
        <v>19</v>
      </c>
      <c r="F148" s="213" t="s">
        <v>140</v>
      </c>
      <c r="G148" s="211"/>
      <c r="H148" s="214">
        <v>95.332999999999998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137</v>
      </c>
      <c r="AU148" s="220" t="s">
        <v>84</v>
      </c>
      <c r="AV148" s="15" t="s">
        <v>135</v>
      </c>
      <c r="AW148" s="15" t="s">
        <v>36</v>
      </c>
      <c r="AX148" s="15" t="s">
        <v>82</v>
      </c>
      <c r="AY148" s="220" t="s">
        <v>129</v>
      </c>
    </row>
    <row r="149" spans="1:65" s="2" customFormat="1" ht="16.5" customHeight="1">
      <c r="A149" s="36"/>
      <c r="B149" s="37"/>
      <c r="C149" s="226" t="s">
        <v>195</v>
      </c>
      <c r="D149" s="226" t="s">
        <v>243</v>
      </c>
      <c r="E149" s="227" t="s">
        <v>711</v>
      </c>
      <c r="F149" s="228" t="s">
        <v>712</v>
      </c>
      <c r="G149" s="229" t="s">
        <v>239</v>
      </c>
      <c r="H149" s="230">
        <v>66</v>
      </c>
      <c r="I149" s="231"/>
      <c r="J149" s="232">
        <f>ROUND(I149*H149,2)</f>
        <v>0</v>
      </c>
      <c r="K149" s="228" t="s">
        <v>144</v>
      </c>
      <c r="L149" s="233"/>
      <c r="M149" s="234" t="s">
        <v>19</v>
      </c>
      <c r="N149" s="235" t="s">
        <v>45</v>
      </c>
      <c r="O149" s="66"/>
      <c r="P149" s="184">
        <f>O149*H149</f>
        <v>0</v>
      </c>
      <c r="Q149" s="184">
        <v>3.2000000000000002E-3</v>
      </c>
      <c r="R149" s="184">
        <f>Q149*H149</f>
        <v>0.2112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185</v>
      </c>
      <c r="AT149" s="186" t="s">
        <v>243</v>
      </c>
      <c r="AU149" s="186" t="s">
        <v>84</v>
      </c>
      <c r="AY149" s="19" t="s">
        <v>129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135</v>
      </c>
      <c r="BM149" s="186" t="s">
        <v>713</v>
      </c>
    </row>
    <row r="150" spans="1:65" s="13" customFormat="1" ht="11.25">
      <c r="B150" s="188"/>
      <c r="C150" s="189"/>
      <c r="D150" s="190" t="s">
        <v>137</v>
      </c>
      <c r="E150" s="191" t="s">
        <v>19</v>
      </c>
      <c r="F150" s="192" t="s">
        <v>166</v>
      </c>
      <c r="G150" s="189"/>
      <c r="H150" s="191" t="s">
        <v>19</v>
      </c>
      <c r="I150" s="193"/>
      <c r="J150" s="189"/>
      <c r="K150" s="189"/>
      <c r="L150" s="194"/>
      <c r="M150" s="195"/>
      <c r="N150" s="196"/>
      <c r="O150" s="196"/>
      <c r="P150" s="196"/>
      <c r="Q150" s="196"/>
      <c r="R150" s="196"/>
      <c r="S150" s="196"/>
      <c r="T150" s="197"/>
      <c r="AT150" s="198" t="s">
        <v>137</v>
      </c>
      <c r="AU150" s="198" t="s">
        <v>84</v>
      </c>
      <c r="AV150" s="13" t="s">
        <v>82</v>
      </c>
      <c r="AW150" s="13" t="s">
        <v>36</v>
      </c>
      <c r="AX150" s="13" t="s">
        <v>74</v>
      </c>
      <c r="AY150" s="198" t="s">
        <v>129</v>
      </c>
    </row>
    <row r="151" spans="1:65" s="14" customFormat="1" ht="11.25">
      <c r="B151" s="199"/>
      <c r="C151" s="200"/>
      <c r="D151" s="190" t="s">
        <v>137</v>
      </c>
      <c r="E151" s="201" t="s">
        <v>19</v>
      </c>
      <c r="F151" s="202" t="s">
        <v>714</v>
      </c>
      <c r="G151" s="200"/>
      <c r="H151" s="203">
        <v>60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137</v>
      </c>
      <c r="AU151" s="209" t="s">
        <v>84</v>
      </c>
      <c r="AV151" s="14" t="s">
        <v>84</v>
      </c>
      <c r="AW151" s="14" t="s">
        <v>36</v>
      </c>
      <c r="AX151" s="14" t="s">
        <v>74</v>
      </c>
      <c r="AY151" s="209" t="s">
        <v>129</v>
      </c>
    </row>
    <row r="152" spans="1:65" s="15" customFormat="1" ht="11.25">
      <c r="B152" s="210"/>
      <c r="C152" s="211"/>
      <c r="D152" s="190" t="s">
        <v>137</v>
      </c>
      <c r="E152" s="212" t="s">
        <v>19</v>
      </c>
      <c r="F152" s="213" t="s">
        <v>140</v>
      </c>
      <c r="G152" s="211"/>
      <c r="H152" s="214">
        <v>60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137</v>
      </c>
      <c r="AU152" s="220" t="s">
        <v>84</v>
      </c>
      <c r="AV152" s="15" t="s">
        <v>135</v>
      </c>
      <c r="AW152" s="15" t="s">
        <v>36</v>
      </c>
      <c r="AX152" s="15" t="s">
        <v>82</v>
      </c>
      <c r="AY152" s="220" t="s">
        <v>129</v>
      </c>
    </row>
    <row r="153" spans="1:65" s="14" customFormat="1" ht="11.25">
      <c r="B153" s="199"/>
      <c r="C153" s="200"/>
      <c r="D153" s="190" t="s">
        <v>137</v>
      </c>
      <c r="E153" s="200"/>
      <c r="F153" s="202" t="s">
        <v>715</v>
      </c>
      <c r="G153" s="200"/>
      <c r="H153" s="203">
        <v>66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137</v>
      </c>
      <c r="AU153" s="209" t="s">
        <v>84</v>
      </c>
      <c r="AV153" s="14" t="s">
        <v>84</v>
      </c>
      <c r="AW153" s="14" t="s">
        <v>4</v>
      </c>
      <c r="AX153" s="14" t="s">
        <v>82</v>
      </c>
      <c r="AY153" s="209" t="s">
        <v>129</v>
      </c>
    </row>
    <row r="154" spans="1:65" s="2" customFormat="1" ht="16.5" customHeight="1">
      <c r="A154" s="36"/>
      <c r="B154" s="37"/>
      <c r="C154" s="226" t="s">
        <v>202</v>
      </c>
      <c r="D154" s="226" t="s">
        <v>243</v>
      </c>
      <c r="E154" s="227" t="s">
        <v>716</v>
      </c>
      <c r="F154" s="228" t="s">
        <v>717</v>
      </c>
      <c r="G154" s="229" t="s">
        <v>239</v>
      </c>
      <c r="H154" s="230">
        <v>13.2</v>
      </c>
      <c r="I154" s="231"/>
      <c r="J154" s="232">
        <f>ROUND(I154*H154,2)</f>
        <v>0</v>
      </c>
      <c r="K154" s="228" t="s">
        <v>144</v>
      </c>
      <c r="L154" s="233"/>
      <c r="M154" s="234" t="s">
        <v>19</v>
      </c>
      <c r="N154" s="235" t="s">
        <v>45</v>
      </c>
      <c r="O154" s="66"/>
      <c r="P154" s="184">
        <f>O154*H154</f>
        <v>0</v>
      </c>
      <c r="Q154" s="184">
        <v>3.8999999999999998E-3</v>
      </c>
      <c r="R154" s="184">
        <f>Q154*H154</f>
        <v>5.1479999999999998E-2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185</v>
      </c>
      <c r="AT154" s="186" t="s">
        <v>243</v>
      </c>
      <c r="AU154" s="186" t="s">
        <v>84</v>
      </c>
      <c r="AY154" s="19" t="s">
        <v>129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82</v>
      </c>
      <c r="BK154" s="187">
        <f>ROUND(I154*H154,2)</f>
        <v>0</v>
      </c>
      <c r="BL154" s="19" t="s">
        <v>135</v>
      </c>
      <c r="BM154" s="186" t="s">
        <v>718</v>
      </c>
    </row>
    <row r="155" spans="1:65" s="13" customFormat="1" ht="11.25">
      <c r="B155" s="188"/>
      <c r="C155" s="189"/>
      <c r="D155" s="190" t="s">
        <v>137</v>
      </c>
      <c r="E155" s="191" t="s">
        <v>19</v>
      </c>
      <c r="F155" s="192" t="s">
        <v>166</v>
      </c>
      <c r="G155" s="189"/>
      <c r="H155" s="191" t="s">
        <v>19</v>
      </c>
      <c r="I155" s="193"/>
      <c r="J155" s="189"/>
      <c r="K155" s="189"/>
      <c r="L155" s="194"/>
      <c r="M155" s="195"/>
      <c r="N155" s="196"/>
      <c r="O155" s="196"/>
      <c r="P155" s="196"/>
      <c r="Q155" s="196"/>
      <c r="R155" s="196"/>
      <c r="S155" s="196"/>
      <c r="T155" s="197"/>
      <c r="AT155" s="198" t="s">
        <v>137</v>
      </c>
      <c r="AU155" s="198" t="s">
        <v>84</v>
      </c>
      <c r="AV155" s="13" t="s">
        <v>82</v>
      </c>
      <c r="AW155" s="13" t="s">
        <v>36</v>
      </c>
      <c r="AX155" s="13" t="s">
        <v>74</v>
      </c>
      <c r="AY155" s="198" t="s">
        <v>129</v>
      </c>
    </row>
    <row r="156" spans="1:65" s="14" customFormat="1" ht="11.25">
      <c r="B156" s="199"/>
      <c r="C156" s="200"/>
      <c r="D156" s="190" t="s">
        <v>137</v>
      </c>
      <c r="E156" s="201" t="s">
        <v>19</v>
      </c>
      <c r="F156" s="202" t="s">
        <v>719</v>
      </c>
      <c r="G156" s="200"/>
      <c r="H156" s="203">
        <v>12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137</v>
      </c>
      <c r="AU156" s="209" t="s">
        <v>84</v>
      </c>
      <c r="AV156" s="14" t="s">
        <v>84</v>
      </c>
      <c r="AW156" s="14" t="s">
        <v>36</v>
      </c>
      <c r="AX156" s="14" t="s">
        <v>74</v>
      </c>
      <c r="AY156" s="209" t="s">
        <v>129</v>
      </c>
    </row>
    <row r="157" spans="1:65" s="15" customFormat="1" ht="11.25">
      <c r="B157" s="210"/>
      <c r="C157" s="211"/>
      <c r="D157" s="190" t="s">
        <v>137</v>
      </c>
      <c r="E157" s="212" t="s">
        <v>19</v>
      </c>
      <c r="F157" s="213" t="s">
        <v>140</v>
      </c>
      <c r="G157" s="211"/>
      <c r="H157" s="214">
        <v>12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137</v>
      </c>
      <c r="AU157" s="220" t="s">
        <v>84</v>
      </c>
      <c r="AV157" s="15" t="s">
        <v>135</v>
      </c>
      <c r="AW157" s="15" t="s">
        <v>36</v>
      </c>
      <c r="AX157" s="15" t="s">
        <v>82</v>
      </c>
      <c r="AY157" s="220" t="s">
        <v>129</v>
      </c>
    </row>
    <row r="158" spans="1:65" s="14" customFormat="1" ht="11.25">
      <c r="B158" s="199"/>
      <c r="C158" s="200"/>
      <c r="D158" s="190" t="s">
        <v>137</v>
      </c>
      <c r="E158" s="200"/>
      <c r="F158" s="202" t="s">
        <v>720</v>
      </c>
      <c r="G158" s="200"/>
      <c r="H158" s="203">
        <v>13.2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137</v>
      </c>
      <c r="AU158" s="209" t="s">
        <v>84</v>
      </c>
      <c r="AV158" s="14" t="s">
        <v>84</v>
      </c>
      <c r="AW158" s="14" t="s">
        <v>4</v>
      </c>
      <c r="AX158" s="14" t="s">
        <v>82</v>
      </c>
      <c r="AY158" s="209" t="s">
        <v>129</v>
      </c>
    </row>
    <row r="159" spans="1:65" s="2" customFormat="1" ht="16.5" customHeight="1">
      <c r="A159" s="36"/>
      <c r="B159" s="37"/>
      <c r="C159" s="226" t="s">
        <v>8</v>
      </c>
      <c r="D159" s="226" t="s">
        <v>243</v>
      </c>
      <c r="E159" s="227" t="s">
        <v>721</v>
      </c>
      <c r="F159" s="228" t="s">
        <v>722</v>
      </c>
      <c r="G159" s="229" t="s">
        <v>239</v>
      </c>
      <c r="H159" s="230">
        <v>26.4</v>
      </c>
      <c r="I159" s="231"/>
      <c r="J159" s="232">
        <f>ROUND(I159*H159,2)</f>
        <v>0</v>
      </c>
      <c r="K159" s="228" t="s">
        <v>144</v>
      </c>
      <c r="L159" s="233"/>
      <c r="M159" s="234" t="s">
        <v>19</v>
      </c>
      <c r="N159" s="235" t="s">
        <v>45</v>
      </c>
      <c r="O159" s="66"/>
      <c r="P159" s="184">
        <f>O159*H159</f>
        <v>0</v>
      </c>
      <c r="Q159" s="184">
        <v>2E-3</v>
      </c>
      <c r="R159" s="184">
        <f>Q159*H159</f>
        <v>5.28E-2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185</v>
      </c>
      <c r="AT159" s="186" t="s">
        <v>243</v>
      </c>
      <c r="AU159" s="186" t="s">
        <v>84</v>
      </c>
      <c r="AY159" s="19" t="s">
        <v>129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82</v>
      </c>
      <c r="BK159" s="187">
        <f>ROUND(I159*H159,2)</f>
        <v>0</v>
      </c>
      <c r="BL159" s="19" t="s">
        <v>135</v>
      </c>
      <c r="BM159" s="186" t="s">
        <v>723</v>
      </c>
    </row>
    <row r="160" spans="1:65" s="13" customFormat="1" ht="11.25">
      <c r="B160" s="188"/>
      <c r="C160" s="189"/>
      <c r="D160" s="190" t="s">
        <v>137</v>
      </c>
      <c r="E160" s="191" t="s">
        <v>19</v>
      </c>
      <c r="F160" s="192" t="s">
        <v>166</v>
      </c>
      <c r="G160" s="189"/>
      <c r="H160" s="191" t="s">
        <v>19</v>
      </c>
      <c r="I160" s="193"/>
      <c r="J160" s="189"/>
      <c r="K160" s="189"/>
      <c r="L160" s="194"/>
      <c r="M160" s="195"/>
      <c r="N160" s="196"/>
      <c r="O160" s="196"/>
      <c r="P160" s="196"/>
      <c r="Q160" s="196"/>
      <c r="R160" s="196"/>
      <c r="S160" s="196"/>
      <c r="T160" s="197"/>
      <c r="AT160" s="198" t="s">
        <v>137</v>
      </c>
      <c r="AU160" s="198" t="s">
        <v>84</v>
      </c>
      <c r="AV160" s="13" t="s">
        <v>82</v>
      </c>
      <c r="AW160" s="13" t="s">
        <v>36</v>
      </c>
      <c r="AX160" s="13" t="s">
        <v>74</v>
      </c>
      <c r="AY160" s="198" t="s">
        <v>129</v>
      </c>
    </row>
    <row r="161" spans="1:65" s="14" customFormat="1" ht="11.25">
      <c r="B161" s="199"/>
      <c r="C161" s="200"/>
      <c r="D161" s="190" t="s">
        <v>137</v>
      </c>
      <c r="E161" s="201" t="s">
        <v>19</v>
      </c>
      <c r="F161" s="202" t="s">
        <v>724</v>
      </c>
      <c r="G161" s="200"/>
      <c r="H161" s="203">
        <v>24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137</v>
      </c>
      <c r="AU161" s="209" t="s">
        <v>84</v>
      </c>
      <c r="AV161" s="14" t="s">
        <v>84</v>
      </c>
      <c r="AW161" s="14" t="s">
        <v>36</v>
      </c>
      <c r="AX161" s="14" t="s">
        <v>74</v>
      </c>
      <c r="AY161" s="209" t="s">
        <v>129</v>
      </c>
    </row>
    <row r="162" spans="1:65" s="15" customFormat="1" ht="11.25">
      <c r="B162" s="210"/>
      <c r="C162" s="211"/>
      <c r="D162" s="190" t="s">
        <v>137</v>
      </c>
      <c r="E162" s="212" t="s">
        <v>19</v>
      </c>
      <c r="F162" s="213" t="s">
        <v>140</v>
      </c>
      <c r="G162" s="211"/>
      <c r="H162" s="214">
        <v>24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137</v>
      </c>
      <c r="AU162" s="220" t="s">
        <v>84</v>
      </c>
      <c r="AV162" s="15" t="s">
        <v>135</v>
      </c>
      <c r="AW162" s="15" t="s">
        <v>36</v>
      </c>
      <c r="AX162" s="15" t="s">
        <v>82</v>
      </c>
      <c r="AY162" s="220" t="s">
        <v>129</v>
      </c>
    </row>
    <row r="163" spans="1:65" s="14" customFormat="1" ht="11.25">
      <c r="B163" s="199"/>
      <c r="C163" s="200"/>
      <c r="D163" s="190" t="s">
        <v>137</v>
      </c>
      <c r="E163" s="200"/>
      <c r="F163" s="202" t="s">
        <v>725</v>
      </c>
      <c r="G163" s="200"/>
      <c r="H163" s="203">
        <v>26.4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137</v>
      </c>
      <c r="AU163" s="209" t="s">
        <v>84</v>
      </c>
      <c r="AV163" s="14" t="s">
        <v>84</v>
      </c>
      <c r="AW163" s="14" t="s">
        <v>4</v>
      </c>
      <c r="AX163" s="14" t="s">
        <v>82</v>
      </c>
      <c r="AY163" s="209" t="s">
        <v>129</v>
      </c>
    </row>
    <row r="164" spans="1:65" s="2" customFormat="1" ht="24.2" customHeight="1">
      <c r="A164" s="36"/>
      <c r="B164" s="37"/>
      <c r="C164" s="175" t="s">
        <v>217</v>
      </c>
      <c r="D164" s="175" t="s">
        <v>131</v>
      </c>
      <c r="E164" s="176" t="s">
        <v>259</v>
      </c>
      <c r="F164" s="177" t="s">
        <v>260</v>
      </c>
      <c r="G164" s="178" t="s">
        <v>156</v>
      </c>
      <c r="H164" s="179">
        <v>12.5</v>
      </c>
      <c r="I164" s="180"/>
      <c r="J164" s="181">
        <f>ROUND(I164*H164,2)</f>
        <v>0</v>
      </c>
      <c r="K164" s="177" t="s">
        <v>144</v>
      </c>
      <c r="L164" s="41"/>
      <c r="M164" s="182" t="s">
        <v>19</v>
      </c>
      <c r="N164" s="183" t="s">
        <v>45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135</v>
      </c>
      <c r="AT164" s="186" t="s">
        <v>131</v>
      </c>
      <c r="AU164" s="186" t="s">
        <v>84</v>
      </c>
      <c r="AY164" s="19" t="s">
        <v>129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82</v>
      </c>
      <c r="BK164" s="187">
        <f>ROUND(I164*H164,2)</f>
        <v>0</v>
      </c>
      <c r="BL164" s="19" t="s">
        <v>135</v>
      </c>
      <c r="BM164" s="186" t="s">
        <v>726</v>
      </c>
    </row>
    <row r="165" spans="1:65" s="2" customFormat="1" ht="11.25">
      <c r="A165" s="36"/>
      <c r="B165" s="37"/>
      <c r="C165" s="38"/>
      <c r="D165" s="221" t="s">
        <v>146</v>
      </c>
      <c r="E165" s="38"/>
      <c r="F165" s="222" t="s">
        <v>262</v>
      </c>
      <c r="G165" s="38"/>
      <c r="H165" s="38"/>
      <c r="I165" s="223"/>
      <c r="J165" s="38"/>
      <c r="K165" s="38"/>
      <c r="L165" s="41"/>
      <c r="M165" s="224"/>
      <c r="N165" s="225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146</v>
      </c>
      <c r="AU165" s="19" t="s">
        <v>84</v>
      </c>
    </row>
    <row r="166" spans="1:65" s="13" customFormat="1" ht="11.25">
      <c r="B166" s="188"/>
      <c r="C166" s="189"/>
      <c r="D166" s="190" t="s">
        <v>137</v>
      </c>
      <c r="E166" s="191" t="s">
        <v>19</v>
      </c>
      <c r="F166" s="192" t="s">
        <v>727</v>
      </c>
      <c r="G166" s="189"/>
      <c r="H166" s="191" t="s">
        <v>19</v>
      </c>
      <c r="I166" s="193"/>
      <c r="J166" s="189"/>
      <c r="K166" s="189"/>
      <c r="L166" s="194"/>
      <c r="M166" s="195"/>
      <c r="N166" s="196"/>
      <c r="O166" s="196"/>
      <c r="P166" s="196"/>
      <c r="Q166" s="196"/>
      <c r="R166" s="196"/>
      <c r="S166" s="196"/>
      <c r="T166" s="197"/>
      <c r="AT166" s="198" t="s">
        <v>137</v>
      </c>
      <c r="AU166" s="198" t="s">
        <v>84</v>
      </c>
      <c r="AV166" s="13" t="s">
        <v>82</v>
      </c>
      <c r="AW166" s="13" t="s">
        <v>36</v>
      </c>
      <c r="AX166" s="13" t="s">
        <v>74</v>
      </c>
      <c r="AY166" s="198" t="s">
        <v>129</v>
      </c>
    </row>
    <row r="167" spans="1:65" s="14" customFormat="1" ht="11.25">
      <c r="B167" s="199"/>
      <c r="C167" s="200"/>
      <c r="D167" s="190" t="s">
        <v>137</v>
      </c>
      <c r="E167" s="201" t="s">
        <v>19</v>
      </c>
      <c r="F167" s="202" t="s">
        <v>728</v>
      </c>
      <c r="G167" s="200"/>
      <c r="H167" s="203">
        <v>12.5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137</v>
      </c>
      <c r="AU167" s="209" t="s">
        <v>84</v>
      </c>
      <c r="AV167" s="14" t="s">
        <v>84</v>
      </c>
      <c r="AW167" s="14" t="s">
        <v>36</v>
      </c>
      <c r="AX167" s="14" t="s">
        <v>74</v>
      </c>
      <c r="AY167" s="209" t="s">
        <v>129</v>
      </c>
    </row>
    <row r="168" spans="1:65" s="15" customFormat="1" ht="11.25">
      <c r="B168" s="210"/>
      <c r="C168" s="211"/>
      <c r="D168" s="190" t="s">
        <v>137</v>
      </c>
      <c r="E168" s="212" t="s">
        <v>19</v>
      </c>
      <c r="F168" s="213" t="s">
        <v>140</v>
      </c>
      <c r="G168" s="211"/>
      <c r="H168" s="214">
        <v>12.5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137</v>
      </c>
      <c r="AU168" s="220" t="s">
        <v>84</v>
      </c>
      <c r="AV168" s="15" t="s">
        <v>135</v>
      </c>
      <c r="AW168" s="15" t="s">
        <v>36</v>
      </c>
      <c r="AX168" s="15" t="s">
        <v>82</v>
      </c>
      <c r="AY168" s="220" t="s">
        <v>129</v>
      </c>
    </row>
    <row r="169" spans="1:65" s="2" customFormat="1" ht="24.2" customHeight="1">
      <c r="A169" s="36"/>
      <c r="B169" s="37"/>
      <c r="C169" s="226" t="s">
        <v>223</v>
      </c>
      <c r="D169" s="226" t="s">
        <v>243</v>
      </c>
      <c r="E169" s="227" t="s">
        <v>264</v>
      </c>
      <c r="F169" s="228" t="s">
        <v>265</v>
      </c>
      <c r="G169" s="229" t="s">
        <v>239</v>
      </c>
      <c r="H169" s="230">
        <v>5.25</v>
      </c>
      <c r="I169" s="231"/>
      <c r="J169" s="232">
        <f>ROUND(I169*H169,2)</f>
        <v>0</v>
      </c>
      <c r="K169" s="228" t="s">
        <v>19</v>
      </c>
      <c r="L169" s="233"/>
      <c r="M169" s="234" t="s">
        <v>19</v>
      </c>
      <c r="N169" s="235" t="s">
        <v>45</v>
      </c>
      <c r="O169" s="66"/>
      <c r="P169" s="184">
        <f>O169*H169</f>
        <v>0</v>
      </c>
      <c r="Q169" s="184">
        <v>8.6E-3</v>
      </c>
      <c r="R169" s="184">
        <f>Q169*H169</f>
        <v>4.5150000000000003E-2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185</v>
      </c>
      <c r="AT169" s="186" t="s">
        <v>243</v>
      </c>
      <c r="AU169" s="186" t="s">
        <v>84</v>
      </c>
      <c r="AY169" s="19" t="s">
        <v>129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82</v>
      </c>
      <c r="BK169" s="187">
        <f>ROUND(I169*H169,2)</f>
        <v>0</v>
      </c>
      <c r="BL169" s="19" t="s">
        <v>135</v>
      </c>
      <c r="BM169" s="186" t="s">
        <v>729</v>
      </c>
    </row>
    <row r="170" spans="1:65" s="13" customFormat="1" ht="11.25">
      <c r="B170" s="188"/>
      <c r="C170" s="189"/>
      <c r="D170" s="190" t="s">
        <v>137</v>
      </c>
      <c r="E170" s="191" t="s">
        <v>19</v>
      </c>
      <c r="F170" s="192" t="s">
        <v>727</v>
      </c>
      <c r="G170" s="189"/>
      <c r="H170" s="191" t="s">
        <v>19</v>
      </c>
      <c r="I170" s="193"/>
      <c r="J170" s="189"/>
      <c r="K170" s="189"/>
      <c r="L170" s="194"/>
      <c r="M170" s="195"/>
      <c r="N170" s="196"/>
      <c r="O170" s="196"/>
      <c r="P170" s="196"/>
      <c r="Q170" s="196"/>
      <c r="R170" s="196"/>
      <c r="S170" s="196"/>
      <c r="T170" s="197"/>
      <c r="AT170" s="198" t="s">
        <v>137</v>
      </c>
      <c r="AU170" s="198" t="s">
        <v>84</v>
      </c>
      <c r="AV170" s="13" t="s">
        <v>82</v>
      </c>
      <c r="AW170" s="13" t="s">
        <v>36</v>
      </c>
      <c r="AX170" s="13" t="s">
        <v>74</v>
      </c>
      <c r="AY170" s="198" t="s">
        <v>129</v>
      </c>
    </row>
    <row r="171" spans="1:65" s="14" customFormat="1" ht="11.25">
      <c r="B171" s="199"/>
      <c r="C171" s="200"/>
      <c r="D171" s="190" t="s">
        <v>137</v>
      </c>
      <c r="E171" s="201" t="s">
        <v>19</v>
      </c>
      <c r="F171" s="202" t="s">
        <v>730</v>
      </c>
      <c r="G171" s="200"/>
      <c r="H171" s="203">
        <v>5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137</v>
      </c>
      <c r="AU171" s="209" t="s">
        <v>84</v>
      </c>
      <c r="AV171" s="14" t="s">
        <v>84</v>
      </c>
      <c r="AW171" s="14" t="s">
        <v>36</v>
      </c>
      <c r="AX171" s="14" t="s">
        <v>74</v>
      </c>
      <c r="AY171" s="209" t="s">
        <v>129</v>
      </c>
    </row>
    <row r="172" spans="1:65" s="15" customFormat="1" ht="11.25">
      <c r="B172" s="210"/>
      <c r="C172" s="211"/>
      <c r="D172" s="190" t="s">
        <v>137</v>
      </c>
      <c r="E172" s="212" t="s">
        <v>19</v>
      </c>
      <c r="F172" s="213" t="s">
        <v>140</v>
      </c>
      <c r="G172" s="211"/>
      <c r="H172" s="214">
        <v>5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137</v>
      </c>
      <c r="AU172" s="220" t="s">
        <v>84</v>
      </c>
      <c r="AV172" s="15" t="s">
        <v>135</v>
      </c>
      <c r="AW172" s="15" t="s">
        <v>36</v>
      </c>
      <c r="AX172" s="15" t="s">
        <v>82</v>
      </c>
      <c r="AY172" s="220" t="s">
        <v>129</v>
      </c>
    </row>
    <row r="173" spans="1:65" s="14" customFormat="1" ht="11.25">
      <c r="B173" s="199"/>
      <c r="C173" s="200"/>
      <c r="D173" s="190" t="s">
        <v>137</v>
      </c>
      <c r="E173" s="200"/>
      <c r="F173" s="202" t="s">
        <v>731</v>
      </c>
      <c r="G173" s="200"/>
      <c r="H173" s="203">
        <v>5.25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137</v>
      </c>
      <c r="AU173" s="209" t="s">
        <v>84</v>
      </c>
      <c r="AV173" s="14" t="s">
        <v>84</v>
      </c>
      <c r="AW173" s="14" t="s">
        <v>4</v>
      </c>
      <c r="AX173" s="14" t="s">
        <v>82</v>
      </c>
      <c r="AY173" s="209" t="s">
        <v>129</v>
      </c>
    </row>
    <row r="174" spans="1:65" s="2" customFormat="1" ht="16.5" customHeight="1">
      <c r="A174" s="36"/>
      <c r="B174" s="37"/>
      <c r="C174" s="175" t="s">
        <v>230</v>
      </c>
      <c r="D174" s="175" t="s">
        <v>131</v>
      </c>
      <c r="E174" s="176" t="s">
        <v>732</v>
      </c>
      <c r="F174" s="177" t="s">
        <v>733</v>
      </c>
      <c r="G174" s="178" t="s">
        <v>156</v>
      </c>
      <c r="H174" s="179">
        <v>165</v>
      </c>
      <c r="I174" s="180"/>
      <c r="J174" s="181">
        <f>ROUND(I174*H174,2)</f>
        <v>0</v>
      </c>
      <c r="K174" s="177" t="s">
        <v>144</v>
      </c>
      <c r="L174" s="41"/>
      <c r="M174" s="182" t="s">
        <v>19</v>
      </c>
      <c r="N174" s="183" t="s">
        <v>45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135</v>
      </c>
      <c r="AT174" s="186" t="s">
        <v>131</v>
      </c>
      <c r="AU174" s="186" t="s">
        <v>84</v>
      </c>
      <c r="AY174" s="19" t="s">
        <v>129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82</v>
      </c>
      <c r="BK174" s="187">
        <f>ROUND(I174*H174,2)</f>
        <v>0</v>
      </c>
      <c r="BL174" s="19" t="s">
        <v>135</v>
      </c>
      <c r="BM174" s="186" t="s">
        <v>734</v>
      </c>
    </row>
    <row r="175" spans="1:65" s="2" customFormat="1" ht="11.25">
      <c r="A175" s="36"/>
      <c r="B175" s="37"/>
      <c r="C175" s="38"/>
      <c r="D175" s="221" t="s">
        <v>146</v>
      </c>
      <c r="E175" s="38"/>
      <c r="F175" s="222" t="s">
        <v>735</v>
      </c>
      <c r="G175" s="38"/>
      <c r="H175" s="38"/>
      <c r="I175" s="223"/>
      <c r="J175" s="38"/>
      <c r="K175" s="38"/>
      <c r="L175" s="41"/>
      <c r="M175" s="224"/>
      <c r="N175" s="225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146</v>
      </c>
      <c r="AU175" s="19" t="s">
        <v>84</v>
      </c>
    </row>
    <row r="176" spans="1:65" s="13" customFormat="1" ht="11.25">
      <c r="B176" s="188"/>
      <c r="C176" s="189"/>
      <c r="D176" s="190" t="s">
        <v>137</v>
      </c>
      <c r="E176" s="191" t="s">
        <v>19</v>
      </c>
      <c r="F176" s="192" t="s">
        <v>736</v>
      </c>
      <c r="G176" s="189"/>
      <c r="H176" s="191" t="s">
        <v>19</v>
      </c>
      <c r="I176" s="193"/>
      <c r="J176" s="189"/>
      <c r="K176" s="189"/>
      <c r="L176" s="194"/>
      <c r="M176" s="195"/>
      <c r="N176" s="196"/>
      <c r="O176" s="196"/>
      <c r="P176" s="196"/>
      <c r="Q176" s="196"/>
      <c r="R176" s="196"/>
      <c r="S176" s="196"/>
      <c r="T176" s="197"/>
      <c r="AT176" s="198" t="s">
        <v>137</v>
      </c>
      <c r="AU176" s="198" t="s">
        <v>84</v>
      </c>
      <c r="AV176" s="13" t="s">
        <v>82</v>
      </c>
      <c r="AW176" s="13" t="s">
        <v>36</v>
      </c>
      <c r="AX176" s="13" t="s">
        <v>74</v>
      </c>
      <c r="AY176" s="198" t="s">
        <v>129</v>
      </c>
    </row>
    <row r="177" spans="1:65" s="14" customFormat="1" ht="11.25">
      <c r="B177" s="199"/>
      <c r="C177" s="200"/>
      <c r="D177" s="190" t="s">
        <v>137</v>
      </c>
      <c r="E177" s="201" t="s">
        <v>19</v>
      </c>
      <c r="F177" s="202" t="s">
        <v>737</v>
      </c>
      <c r="G177" s="200"/>
      <c r="H177" s="203">
        <v>165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137</v>
      </c>
      <c r="AU177" s="209" t="s">
        <v>84</v>
      </c>
      <c r="AV177" s="14" t="s">
        <v>84</v>
      </c>
      <c r="AW177" s="14" t="s">
        <v>36</v>
      </c>
      <c r="AX177" s="14" t="s">
        <v>74</v>
      </c>
      <c r="AY177" s="209" t="s">
        <v>129</v>
      </c>
    </row>
    <row r="178" spans="1:65" s="15" customFormat="1" ht="11.25">
      <c r="B178" s="210"/>
      <c r="C178" s="211"/>
      <c r="D178" s="190" t="s">
        <v>137</v>
      </c>
      <c r="E178" s="212" t="s">
        <v>19</v>
      </c>
      <c r="F178" s="213" t="s">
        <v>140</v>
      </c>
      <c r="G178" s="211"/>
      <c r="H178" s="214">
        <v>165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137</v>
      </c>
      <c r="AU178" s="220" t="s">
        <v>84</v>
      </c>
      <c r="AV178" s="15" t="s">
        <v>135</v>
      </c>
      <c r="AW178" s="15" t="s">
        <v>36</v>
      </c>
      <c r="AX178" s="15" t="s">
        <v>82</v>
      </c>
      <c r="AY178" s="220" t="s">
        <v>129</v>
      </c>
    </row>
    <row r="179" spans="1:65" s="2" customFormat="1" ht="16.5" customHeight="1">
      <c r="A179" s="36"/>
      <c r="B179" s="37"/>
      <c r="C179" s="226" t="s">
        <v>236</v>
      </c>
      <c r="D179" s="226" t="s">
        <v>243</v>
      </c>
      <c r="E179" s="227" t="s">
        <v>738</v>
      </c>
      <c r="F179" s="228" t="s">
        <v>739</v>
      </c>
      <c r="G179" s="229" t="s">
        <v>156</v>
      </c>
      <c r="H179" s="230">
        <v>181.5</v>
      </c>
      <c r="I179" s="231"/>
      <c r="J179" s="232">
        <f>ROUND(I179*H179,2)</f>
        <v>0</v>
      </c>
      <c r="K179" s="228" t="s">
        <v>144</v>
      </c>
      <c r="L179" s="233"/>
      <c r="M179" s="234" t="s">
        <v>19</v>
      </c>
      <c r="N179" s="235" t="s">
        <v>45</v>
      </c>
      <c r="O179" s="66"/>
      <c r="P179" s="184">
        <f>O179*H179</f>
        <v>0</v>
      </c>
      <c r="Q179" s="184">
        <v>1.1999999999999999E-3</v>
      </c>
      <c r="R179" s="184">
        <f>Q179*H179</f>
        <v>0.21779999999999999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185</v>
      </c>
      <c r="AT179" s="186" t="s">
        <v>243</v>
      </c>
      <c r="AU179" s="186" t="s">
        <v>84</v>
      </c>
      <c r="AY179" s="19" t="s">
        <v>129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82</v>
      </c>
      <c r="BK179" s="187">
        <f>ROUND(I179*H179,2)</f>
        <v>0</v>
      </c>
      <c r="BL179" s="19" t="s">
        <v>135</v>
      </c>
      <c r="BM179" s="186" t="s">
        <v>740</v>
      </c>
    </row>
    <row r="180" spans="1:65" s="13" customFormat="1" ht="11.25">
      <c r="B180" s="188"/>
      <c r="C180" s="189"/>
      <c r="D180" s="190" t="s">
        <v>137</v>
      </c>
      <c r="E180" s="191" t="s">
        <v>19</v>
      </c>
      <c r="F180" s="192" t="s">
        <v>736</v>
      </c>
      <c r="G180" s="189"/>
      <c r="H180" s="191" t="s">
        <v>19</v>
      </c>
      <c r="I180" s="193"/>
      <c r="J180" s="189"/>
      <c r="K180" s="189"/>
      <c r="L180" s="194"/>
      <c r="M180" s="195"/>
      <c r="N180" s="196"/>
      <c r="O180" s="196"/>
      <c r="P180" s="196"/>
      <c r="Q180" s="196"/>
      <c r="R180" s="196"/>
      <c r="S180" s="196"/>
      <c r="T180" s="197"/>
      <c r="AT180" s="198" t="s">
        <v>137</v>
      </c>
      <c r="AU180" s="198" t="s">
        <v>84</v>
      </c>
      <c r="AV180" s="13" t="s">
        <v>82</v>
      </c>
      <c r="AW180" s="13" t="s">
        <v>36</v>
      </c>
      <c r="AX180" s="13" t="s">
        <v>74</v>
      </c>
      <c r="AY180" s="198" t="s">
        <v>129</v>
      </c>
    </row>
    <row r="181" spans="1:65" s="14" customFormat="1" ht="11.25">
      <c r="B181" s="199"/>
      <c r="C181" s="200"/>
      <c r="D181" s="190" t="s">
        <v>137</v>
      </c>
      <c r="E181" s="201" t="s">
        <v>19</v>
      </c>
      <c r="F181" s="202" t="s">
        <v>737</v>
      </c>
      <c r="G181" s="200"/>
      <c r="H181" s="203">
        <v>165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137</v>
      </c>
      <c r="AU181" s="209" t="s">
        <v>84</v>
      </c>
      <c r="AV181" s="14" t="s">
        <v>84</v>
      </c>
      <c r="AW181" s="14" t="s">
        <v>36</v>
      </c>
      <c r="AX181" s="14" t="s">
        <v>74</v>
      </c>
      <c r="AY181" s="209" t="s">
        <v>129</v>
      </c>
    </row>
    <row r="182" spans="1:65" s="15" customFormat="1" ht="11.25">
      <c r="B182" s="210"/>
      <c r="C182" s="211"/>
      <c r="D182" s="190" t="s">
        <v>137</v>
      </c>
      <c r="E182" s="212" t="s">
        <v>19</v>
      </c>
      <c r="F182" s="213" t="s">
        <v>140</v>
      </c>
      <c r="G182" s="211"/>
      <c r="H182" s="214">
        <v>165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137</v>
      </c>
      <c r="AU182" s="220" t="s">
        <v>84</v>
      </c>
      <c r="AV182" s="15" t="s">
        <v>135</v>
      </c>
      <c r="AW182" s="15" t="s">
        <v>36</v>
      </c>
      <c r="AX182" s="15" t="s">
        <v>82</v>
      </c>
      <c r="AY182" s="220" t="s">
        <v>129</v>
      </c>
    </row>
    <row r="183" spans="1:65" s="14" customFormat="1" ht="11.25">
      <c r="B183" s="199"/>
      <c r="C183" s="200"/>
      <c r="D183" s="190" t="s">
        <v>137</v>
      </c>
      <c r="E183" s="200"/>
      <c r="F183" s="202" t="s">
        <v>741</v>
      </c>
      <c r="G183" s="200"/>
      <c r="H183" s="203">
        <v>181.5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137</v>
      </c>
      <c r="AU183" s="209" t="s">
        <v>84</v>
      </c>
      <c r="AV183" s="14" t="s">
        <v>84</v>
      </c>
      <c r="AW183" s="14" t="s">
        <v>4</v>
      </c>
      <c r="AX183" s="14" t="s">
        <v>82</v>
      </c>
      <c r="AY183" s="209" t="s">
        <v>129</v>
      </c>
    </row>
    <row r="184" spans="1:65" s="2" customFormat="1" ht="16.5" customHeight="1">
      <c r="A184" s="36"/>
      <c r="B184" s="37"/>
      <c r="C184" s="226" t="s">
        <v>242</v>
      </c>
      <c r="D184" s="226" t="s">
        <v>243</v>
      </c>
      <c r="E184" s="227" t="s">
        <v>742</v>
      </c>
      <c r="F184" s="228" t="s">
        <v>743</v>
      </c>
      <c r="G184" s="229" t="s">
        <v>239</v>
      </c>
      <c r="H184" s="230">
        <v>75</v>
      </c>
      <c r="I184" s="231"/>
      <c r="J184" s="232">
        <f>ROUND(I184*H184,2)</f>
        <v>0</v>
      </c>
      <c r="K184" s="228" t="s">
        <v>144</v>
      </c>
      <c r="L184" s="233"/>
      <c r="M184" s="234" t="s">
        <v>19</v>
      </c>
      <c r="N184" s="235" t="s">
        <v>45</v>
      </c>
      <c r="O184" s="66"/>
      <c r="P184" s="184">
        <f>O184*H184</f>
        <v>0</v>
      </c>
      <c r="Q184" s="184">
        <v>1.0000000000000001E-5</v>
      </c>
      <c r="R184" s="184">
        <f>Q184*H184</f>
        <v>7.5000000000000002E-4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185</v>
      </c>
      <c r="AT184" s="186" t="s">
        <v>243</v>
      </c>
      <c r="AU184" s="186" t="s">
        <v>84</v>
      </c>
      <c r="AY184" s="19" t="s">
        <v>129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82</v>
      </c>
      <c r="BK184" s="187">
        <f>ROUND(I184*H184,2)</f>
        <v>0</v>
      </c>
      <c r="BL184" s="19" t="s">
        <v>135</v>
      </c>
      <c r="BM184" s="186" t="s">
        <v>744</v>
      </c>
    </row>
    <row r="185" spans="1:65" s="14" customFormat="1" ht="11.25">
      <c r="B185" s="199"/>
      <c r="C185" s="200"/>
      <c r="D185" s="190" t="s">
        <v>137</v>
      </c>
      <c r="E185" s="201" t="s">
        <v>19</v>
      </c>
      <c r="F185" s="202" t="s">
        <v>745</v>
      </c>
      <c r="G185" s="200"/>
      <c r="H185" s="203">
        <v>75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137</v>
      </c>
      <c r="AU185" s="209" t="s">
        <v>84</v>
      </c>
      <c r="AV185" s="14" t="s">
        <v>84</v>
      </c>
      <c r="AW185" s="14" t="s">
        <v>36</v>
      </c>
      <c r="AX185" s="14" t="s">
        <v>74</v>
      </c>
      <c r="AY185" s="209" t="s">
        <v>129</v>
      </c>
    </row>
    <row r="186" spans="1:65" s="15" customFormat="1" ht="11.25">
      <c r="B186" s="210"/>
      <c r="C186" s="211"/>
      <c r="D186" s="190" t="s">
        <v>137</v>
      </c>
      <c r="E186" s="212" t="s">
        <v>19</v>
      </c>
      <c r="F186" s="213" t="s">
        <v>140</v>
      </c>
      <c r="G186" s="211"/>
      <c r="H186" s="214">
        <v>75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137</v>
      </c>
      <c r="AU186" s="220" t="s">
        <v>84</v>
      </c>
      <c r="AV186" s="15" t="s">
        <v>135</v>
      </c>
      <c r="AW186" s="15" t="s">
        <v>36</v>
      </c>
      <c r="AX186" s="15" t="s">
        <v>82</v>
      </c>
      <c r="AY186" s="220" t="s">
        <v>129</v>
      </c>
    </row>
    <row r="187" spans="1:65" s="12" customFormat="1" ht="22.9" customHeight="1">
      <c r="B187" s="159"/>
      <c r="C187" s="160"/>
      <c r="D187" s="161" t="s">
        <v>73</v>
      </c>
      <c r="E187" s="173" t="s">
        <v>161</v>
      </c>
      <c r="F187" s="173" t="s">
        <v>269</v>
      </c>
      <c r="G187" s="160"/>
      <c r="H187" s="160"/>
      <c r="I187" s="163"/>
      <c r="J187" s="174">
        <f>BK187</f>
        <v>0</v>
      </c>
      <c r="K187" s="160"/>
      <c r="L187" s="165"/>
      <c r="M187" s="166"/>
      <c r="N187" s="167"/>
      <c r="O187" s="167"/>
      <c r="P187" s="168">
        <f>SUM(P188:P214)</f>
        <v>0</v>
      </c>
      <c r="Q187" s="167"/>
      <c r="R187" s="168">
        <f>SUM(R188:R214)</f>
        <v>16.702255999999998</v>
      </c>
      <c r="S187" s="167"/>
      <c r="T187" s="169">
        <f>SUM(T188:T214)</f>
        <v>0</v>
      </c>
      <c r="AR187" s="170" t="s">
        <v>82</v>
      </c>
      <c r="AT187" s="171" t="s">
        <v>73</v>
      </c>
      <c r="AU187" s="171" t="s">
        <v>82</v>
      </c>
      <c r="AY187" s="170" t="s">
        <v>129</v>
      </c>
      <c r="BK187" s="172">
        <f>SUM(BK188:BK214)</f>
        <v>0</v>
      </c>
    </row>
    <row r="188" spans="1:65" s="2" customFormat="1" ht="24.2" customHeight="1">
      <c r="A188" s="36"/>
      <c r="B188" s="37"/>
      <c r="C188" s="175" t="s">
        <v>249</v>
      </c>
      <c r="D188" s="175" t="s">
        <v>131</v>
      </c>
      <c r="E188" s="176" t="s">
        <v>746</v>
      </c>
      <c r="F188" s="177" t="s">
        <v>747</v>
      </c>
      <c r="G188" s="178" t="s">
        <v>134</v>
      </c>
      <c r="H188" s="179">
        <v>48.4</v>
      </c>
      <c r="I188" s="180"/>
      <c r="J188" s="181">
        <f>ROUND(I188*H188,2)</f>
        <v>0</v>
      </c>
      <c r="K188" s="177" t="s">
        <v>144</v>
      </c>
      <c r="L188" s="41"/>
      <c r="M188" s="182" t="s">
        <v>19</v>
      </c>
      <c r="N188" s="183" t="s">
        <v>45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135</v>
      </c>
      <c r="AT188" s="186" t="s">
        <v>131</v>
      </c>
      <c r="AU188" s="186" t="s">
        <v>84</v>
      </c>
      <c r="AY188" s="19" t="s">
        <v>129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82</v>
      </c>
      <c r="BK188" s="187">
        <f>ROUND(I188*H188,2)</f>
        <v>0</v>
      </c>
      <c r="BL188" s="19" t="s">
        <v>135</v>
      </c>
      <c r="BM188" s="186" t="s">
        <v>748</v>
      </c>
    </row>
    <row r="189" spans="1:65" s="2" customFormat="1" ht="11.25">
      <c r="A189" s="36"/>
      <c r="B189" s="37"/>
      <c r="C189" s="38"/>
      <c r="D189" s="221" t="s">
        <v>146</v>
      </c>
      <c r="E189" s="38"/>
      <c r="F189" s="222" t="s">
        <v>749</v>
      </c>
      <c r="G189" s="38"/>
      <c r="H189" s="38"/>
      <c r="I189" s="223"/>
      <c r="J189" s="38"/>
      <c r="K189" s="38"/>
      <c r="L189" s="41"/>
      <c r="M189" s="224"/>
      <c r="N189" s="225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146</v>
      </c>
      <c r="AU189" s="19" t="s">
        <v>84</v>
      </c>
    </row>
    <row r="190" spans="1:65" s="13" customFormat="1" ht="11.25">
      <c r="B190" s="188"/>
      <c r="C190" s="189"/>
      <c r="D190" s="190" t="s">
        <v>137</v>
      </c>
      <c r="E190" s="191" t="s">
        <v>19</v>
      </c>
      <c r="F190" s="192" t="s">
        <v>685</v>
      </c>
      <c r="G190" s="189"/>
      <c r="H190" s="191" t="s">
        <v>19</v>
      </c>
      <c r="I190" s="193"/>
      <c r="J190" s="189"/>
      <c r="K190" s="189"/>
      <c r="L190" s="194"/>
      <c r="M190" s="195"/>
      <c r="N190" s="196"/>
      <c r="O190" s="196"/>
      <c r="P190" s="196"/>
      <c r="Q190" s="196"/>
      <c r="R190" s="196"/>
      <c r="S190" s="196"/>
      <c r="T190" s="197"/>
      <c r="AT190" s="198" t="s">
        <v>137</v>
      </c>
      <c r="AU190" s="198" t="s">
        <v>84</v>
      </c>
      <c r="AV190" s="13" t="s">
        <v>82</v>
      </c>
      <c r="AW190" s="13" t="s">
        <v>36</v>
      </c>
      <c r="AX190" s="13" t="s">
        <v>74</v>
      </c>
      <c r="AY190" s="198" t="s">
        <v>129</v>
      </c>
    </row>
    <row r="191" spans="1:65" s="14" customFormat="1" ht="11.25">
      <c r="B191" s="199"/>
      <c r="C191" s="200"/>
      <c r="D191" s="190" t="s">
        <v>137</v>
      </c>
      <c r="E191" s="201" t="s">
        <v>19</v>
      </c>
      <c r="F191" s="202" t="s">
        <v>392</v>
      </c>
      <c r="G191" s="200"/>
      <c r="H191" s="203">
        <v>44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137</v>
      </c>
      <c r="AU191" s="209" t="s">
        <v>84</v>
      </c>
      <c r="AV191" s="14" t="s">
        <v>84</v>
      </c>
      <c r="AW191" s="14" t="s">
        <v>36</v>
      </c>
      <c r="AX191" s="14" t="s">
        <v>74</v>
      </c>
      <c r="AY191" s="209" t="s">
        <v>129</v>
      </c>
    </row>
    <row r="192" spans="1:65" s="15" customFormat="1" ht="11.25">
      <c r="B192" s="210"/>
      <c r="C192" s="211"/>
      <c r="D192" s="190" t="s">
        <v>137</v>
      </c>
      <c r="E192" s="212" t="s">
        <v>19</v>
      </c>
      <c r="F192" s="213" t="s">
        <v>140</v>
      </c>
      <c r="G192" s="211"/>
      <c r="H192" s="214">
        <v>44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137</v>
      </c>
      <c r="AU192" s="220" t="s">
        <v>84</v>
      </c>
      <c r="AV192" s="15" t="s">
        <v>135</v>
      </c>
      <c r="AW192" s="15" t="s">
        <v>36</v>
      </c>
      <c r="AX192" s="15" t="s">
        <v>82</v>
      </c>
      <c r="AY192" s="220" t="s">
        <v>129</v>
      </c>
    </row>
    <row r="193" spans="1:65" s="14" customFormat="1" ht="11.25">
      <c r="B193" s="199"/>
      <c r="C193" s="200"/>
      <c r="D193" s="190" t="s">
        <v>137</v>
      </c>
      <c r="E193" s="200"/>
      <c r="F193" s="202" t="s">
        <v>750</v>
      </c>
      <c r="G193" s="200"/>
      <c r="H193" s="203">
        <v>48.4</v>
      </c>
      <c r="I193" s="204"/>
      <c r="J193" s="200"/>
      <c r="K193" s="200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137</v>
      </c>
      <c r="AU193" s="209" t="s">
        <v>84</v>
      </c>
      <c r="AV193" s="14" t="s">
        <v>84</v>
      </c>
      <c r="AW193" s="14" t="s">
        <v>4</v>
      </c>
      <c r="AX193" s="14" t="s">
        <v>82</v>
      </c>
      <c r="AY193" s="209" t="s">
        <v>129</v>
      </c>
    </row>
    <row r="194" spans="1:65" s="2" customFormat="1" ht="21.75" customHeight="1">
      <c r="A194" s="36"/>
      <c r="B194" s="37"/>
      <c r="C194" s="175" t="s">
        <v>254</v>
      </c>
      <c r="D194" s="175" t="s">
        <v>131</v>
      </c>
      <c r="E194" s="176" t="s">
        <v>751</v>
      </c>
      <c r="F194" s="177" t="s">
        <v>752</v>
      </c>
      <c r="G194" s="178" t="s">
        <v>134</v>
      </c>
      <c r="H194" s="179">
        <v>48.4</v>
      </c>
      <c r="I194" s="180"/>
      <c r="J194" s="181">
        <f>ROUND(I194*H194,2)</f>
        <v>0</v>
      </c>
      <c r="K194" s="177" t="s">
        <v>144</v>
      </c>
      <c r="L194" s="41"/>
      <c r="M194" s="182" t="s">
        <v>19</v>
      </c>
      <c r="N194" s="183" t="s">
        <v>45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135</v>
      </c>
      <c r="AT194" s="186" t="s">
        <v>131</v>
      </c>
      <c r="AU194" s="186" t="s">
        <v>84</v>
      </c>
      <c r="AY194" s="19" t="s">
        <v>129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82</v>
      </c>
      <c r="BK194" s="187">
        <f>ROUND(I194*H194,2)</f>
        <v>0</v>
      </c>
      <c r="BL194" s="19" t="s">
        <v>135</v>
      </c>
      <c r="BM194" s="186" t="s">
        <v>753</v>
      </c>
    </row>
    <row r="195" spans="1:65" s="2" customFormat="1" ht="11.25">
      <c r="A195" s="36"/>
      <c r="B195" s="37"/>
      <c r="C195" s="38"/>
      <c r="D195" s="221" t="s">
        <v>146</v>
      </c>
      <c r="E195" s="38"/>
      <c r="F195" s="222" t="s">
        <v>754</v>
      </c>
      <c r="G195" s="38"/>
      <c r="H195" s="38"/>
      <c r="I195" s="223"/>
      <c r="J195" s="38"/>
      <c r="K195" s="38"/>
      <c r="L195" s="41"/>
      <c r="M195" s="224"/>
      <c r="N195" s="225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146</v>
      </c>
      <c r="AU195" s="19" t="s">
        <v>84</v>
      </c>
    </row>
    <row r="196" spans="1:65" s="13" customFormat="1" ht="11.25">
      <c r="B196" s="188"/>
      <c r="C196" s="189"/>
      <c r="D196" s="190" t="s">
        <v>137</v>
      </c>
      <c r="E196" s="191" t="s">
        <v>19</v>
      </c>
      <c r="F196" s="192" t="s">
        <v>685</v>
      </c>
      <c r="G196" s="189"/>
      <c r="H196" s="191" t="s">
        <v>19</v>
      </c>
      <c r="I196" s="193"/>
      <c r="J196" s="189"/>
      <c r="K196" s="189"/>
      <c r="L196" s="194"/>
      <c r="M196" s="195"/>
      <c r="N196" s="196"/>
      <c r="O196" s="196"/>
      <c r="P196" s="196"/>
      <c r="Q196" s="196"/>
      <c r="R196" s="196"/>
      <c r="S196" s="196"/>
      <c r="T196" s="197"/>
      <c r="AT196" s="198" t="s">
        <v>137</v>
      </c>
      <c r="AU196" s="198" t="s">
        <v>84</v>
      </c>
      <c r="AV196" s="13" t="s">
        <v>82</v>
      </c>
      <c r="AW196" s="13" t="s">
        <v>36</v>
      </c>
      <c r="AX196" s="13" t="s">
        <v>74</v>
      </c>
      <c r="AY196" s="198" t="s">
        <v>129</v>
      </c>
    </row>
    <row r="197" spans="1:65" s="14" customFormat="1" ht="11.25">
      <c r="B197" s="199"/>
      <c r="C197" s="200"/>
      <c r="D197" s="190" t="s">
        <v>137</v>
      </c>
      <c r="E197" s="201" t="s">
        <v>19</v>
      </c>
      <c r="F197" s="202" t="s">
        <v>392</v>
      </c>
      <c r="G197" s="200"/>
      <c r="H197" s="203">
        <v>44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137</v>
      </c>
      <c r="AU197" s="209" t="s">
        <v>84</v>
      </c>
      <c r="AV197" s="14" t="s">
        <v>84</v>
      </c>
      <c r="AW197" s="14" t="s">
        <v>36</v>
      </c>
      <c r="AX197" s="14" t="s">
        <v>74</v>
      </c>
      <c r="AY197" s="209" t="s">
        <v>129</v>
      </c>
    </row>
    <row r="198" spans="1:65" s="15" customFormat="1" ht="11.25">
      <c r="B198" s="210"/>
      <c r="C198" s="211"/>
      <c r="D198" s="190" t="s">
        <v>137</v>
      </c>
      <c r="E198" s="212" t="s">
        <v>19</v>
      </c>
      <c r="F198" s="213" t="s">
        <v>140</v>
      </c>
      <c r="G198" s="211"/>
      <c r="H198" s="214">
        <v>44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137</v>
      </c>
      <c r="AU198" s="220" t="s">
        <v>84</v>
      </c>
      <c r="AV198" s="15" t="s">
        <v>135</v>
      </c>
      <c r="AW198" s="15" t="s">
        <v>36</v>
      </c>
      <c r="AX198" s="15" t="s">
        <v>82</v>
      </c>
      <c r="AY198" s="220" t="s">
        <v>129</v>
      </c>
    </row>
    <row r="199" spans="1:65" s="14" customFormat="1" ht="11.25">
      <c r="B199" s="199"/>
      <c r="C199" s="200"/>
      <c r="D199" s="190" t="s">
        <v>137</v>
      </c>
      <c r="E199" s="200"/>
      <c r="F199" s="202" t="s">
        <v>750</v>
      </c>
      <c r="G199" s="200"/>
      <c r="H199" s="203">
        <v>48.4</v>
      </c>
      <c r="I199" s="204"/>
      <c r="J199" s="200"/>
      <c r="K199" s="200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137</v>
      </c>
      <c r="AU199" s="209" t="s">
        <v>84</v>
      </c>
      <c r="AV199" s="14" t="s">
        <v>84</v>
      </c>
      <c r="AW199" s="14" t="s">
        <v>4</v>
      </c>
      <c r="AX199" s="14" t="s">
        <v>82</v>
      </c>
      <c r="AY199" s="209" t="s">
        <v>129</v>
      </c>
    </row>
    <row r="200" spans="1:65" s="2" customFormat="1" ht="44.25" customHeight="1">
      <c r="A200" s="36"/>
      <c r="B200" s="37"/>
      <c r="C200" s="175" t="s">
        <v>258</v>
      </c>
      <c r="D200" s="175" t="s">
        <v>131</v>
      </c>
      <c r="E200" s="176" t="s">
        <v>755</v>
      </c>
      <c r="F200" s="177" t="s">
        <v>756</v>
      </c>
      <c r="G200" s="178" t="s">
        <v>134</v>
      </c>
      <c r="H200" s="179">
        <v>106.05</v>
      </c>
      <c r="I200" s="180"/>
      <c r="J200" s="181">
        <f>ROUND(I200*H200,2)</f>
        <v>0</v>
      </c>
      <c r="K200" s="177" t="s">
        <v>144</v>
      </c>
      <c r="L200" s="41"/>
      <c r="M200" s="182" t="s">
        <v>19</v>
      </c>
      <c r="N200" s="183" t="s">
        <v>45</v>
      </c>
      <c r="O200" s="66"/>
      <c r="P200" s="184">
        <f>O200*H200</f>
        <v>0</v>
      </c>
      <c r="Q200" s="184">
        <v>8.9219999999999994E-2</v>
      </c>
      <c r="R200" s="184">
        <f>Q200*H200</f>
        <v>9.4617809999999984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135</v>
      </c>
      <c r="AT200" s="186" t="s">
        <v>131</v>
      </c>
      <c r="AU200" s="186" t="s">
        <v>84</v>
      </c>
      <c r="AY200" s="19" t="s">
        <v>129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82</v>
      </c>
      <c r="BK200" s="187">
        <f>ROUND(I200*H200,2)</f>
        <v>0</v>
      </c>
      <c r="BL200" s="19" t="s">
        <v>135</v>
      </c>
      <c r="BM200" s="186" t="s">
        <v>757</v>
      </c>
    </row>
    <row r="201" spans="1:65" s="2" customFormat="1" ht="11.25">
      <c r="A201" s="36"/>
      <c r="B201" s="37"/>
      <c r="C201" s="38"/>
      <c r="D201" s="221" t="s">
        <v>146</v>
      </c>
      <c r="E201" s="38"/>
      <c r="F201" s="222" t="s">
        <v>758</v>
      </c>
      <c r="G201" s="38"/>
      <c r="H201" s="38"/>
      <c r="I201" s="223"/>
      <c r="J201" s="38"/>
      <c r="K201" s="38"/>
      <c r="L201" s="41"/>
      <c r="M201" s="224"/>
      <c r="N201" s="225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146</v>
      </c>
      <c r="AU201" s="19" t="s">
        <v>84</v>
      </c>
    </row>
    <row r="202" spans="1:65" s="13" customFormat="1" ht="11.25">
      <c r="B202" s="188"/>
      <c r="C202" s="189"/>
      <c r="D202" s="190" t="s">
        <v>137</v>
      </c>
      <c r="E202" s="191" t="s">
        <v>19</v>
      </c>
      <c r="F202" s="192" t="s">
        <v>685</v>
      </c>
      <c r="G202" s="189"/>
      <c r="H202" s="191" t="s">
        <v>19</v>
      </c>
      <c r="I202" s="193"/>
      <c r="J202" s="189"/>
      <c r="K202" s="189"/>
      <c r="L202" s="194"/>
      <c r="M202" s="195"/>
      <c r="N202" s="196"/>
      <c r="O202" s="196"/>
      <c r="P202" s="196"/>
      <c r="Q202" s="196"/>
      <c r="R202" s="196"/>
      <c r="S202" s="196"/>
      <c r="T202" s="197"/>
      <c r="AT202" s="198" t="s">
        <v>137</v>
      </c>
      <c r="AU202" s="198" t="s">
        <v>84</v>
      </c>
      <c r="AV202" s="13" t="s">
        <v>82</v>
      </c>
      <c r="AW202" s="13" t="s">
        <v>36</v>
      </c>
      <c r="AX202" s="13" t="s">
        <v>74</v>
      </c>
      <c r="AY202" s="198" t="s">
        <v>129</v>
      </c>
    </row>
    <row r="203" spans="1:65" s="14" customFormat="1" ht="11.25">
      <c r="B203" s="199"/>
      <c r="C203" s="200"/>
      <c r="D203" s="190" t="s">
        <v>137</v>
      </c>
      <c r="E203" s="201" t="s">
        <v>19</v>
      </c>
      <c r="F203" s="202" t="s">
        <v>392</v>
      </c>
      <c r="G203" s="200"/>
      <c r="H203" s="203">
        <v>44</v>
      </c>
      <c r="I203" s="204"/>
      <c r="J203" s="200"/>
      <c r="K203" s="200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137</v>
      </c>
      <c r="AU203" s="209" t="s">
        <v>84</v>
      </c>
      <c r="AV203" s="14" t="s">
        <v>84</v>
      </c>
      <c r="AW203" s="14" t="s">
        <v>36</v>
      </c>
      <c r="AX203" s="14" t="s">
        <v>74</v>
      </c>
      <c r="AY203" s="209" t="s">
        <v>129</v>
      </c>
    </row>
    <row r="204" spans="1:65" s="13" customFormat="1" ht="11.25">
      <c r="B204" s="188"/>
      <c r="C204" s="189"/>
      <c r="D204" s="190" t="s">
        <v>137</v>
      </c>
      <c r="E204" s="191" t="s">
        <v>19</v>
      </c>
      <c r="F204" s="192" t="s">
        <v>675</v>
      </c>
      <c r="G204" s="189"/>
      <c r="H204" s="191" t="s">
        <v>19</v>
      </c>
      <c r="I204" s="193"/>
      <c r="J204" s="189"/>
      <c r="K204" s="189"/>
      <c r="L204" s="194"/>
      <c r="M204" s="195"/>
      <c r="N204" s="196"/>
      <c r="O204" s="196"/>
      <c r="P204" s="196"/>
      <c r="Q204" s="196"/>
      <c r="R204" s="196"/>
      <c r="S204" s="196"/>
      <c r="T204" s="197"/>
      <c r="AT204" s="198" t="s">
        <v>137</v>
      </c>
      <c r="AU204" s="198" t="s">
        <v>84</v>
      </c>
      <c r="AV204" s="13" t="s">
        <v>82</v>
      </c>
      <c r="AW204" s="13" t="s">
        <v>36</v>
      </c>
      <c r="AX204" s="13" t="s">
        <v>74</v>
      </c>
      <c r="AY204" s="198" t="s">
        <v>129</v>
      </c>
    </row>
    <row r="205" spans="1:65" s="14" customFormat="1" ht="11.25">
      <c r="B205" s="199"/>
      <c r="C205" s="200"/>
      <c r="D205" s="190" t="s">
        <v>137</v>
      </c>
      <c r="E205" s="201" t="s">
        <v>19</v>
      </c>
      <c r="F205" s="202" t="s">
        <v>676</v>
      </c>
      <c r="G205" s="200"/>
      <c r="H205" s="203">
        <v>57</v>
      </c>
      <c r="I205" s="204"/>
      <c r="J205" s="200"/>
      <c r="K205" s="200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137</v>
      </c>
      <c r="AU205" s="209" t="s">
        <v>84</v>
      </c>
      <c r="AV205" s="14" t="s">
        <v>84</v>
      </c>
      <c r="AW205" s="14" t="s">
        <v>36</v>
      </c>
      <c r="AX205" s="14" t="s">
        <v>74</v>
      </c>
      <c r="AY205" s="209" t="s">
        <v>129</v>
      </c>
    </row>
    <row r="206" spans="1:65" s="15" customFormat="1" ht="11.25">
      <c r="B206" s="210"/>
      <c r="C206" s="211"/>
      <c r="D206" s="190" t="s">
        <v>137</v>
      </c>
      <c r="E206" s="212" t="s">
        <v>19</v>
      </c>
      <c r="F206" s="213" t="s">
        <v>140</v>
      </c>
      <c r="G206" s="211"/>
      <c r="H206" s="214">
        <v>101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137</v>
      </c>
      <c r="AU206" s="220" t="s">
        <v>84</v>
      </c>
      <c r="AV206" s="15" t="s">
        <v>135</v>
      </c>
      <c r="AW206" s="15" t="s">
        <v>36</v>
      </c>
      <c r="AX206" s="15" t="s">
        <v>82</v>
      </c>
      <c r="AY206" s="220" t="s">
        <v>129</v>
      </c>
    </row>
    <row r="207" spans="1:65" s="14" customFormat="1" ht="11.25">
      <c r="B207" s="199"/>
      <c r="C207" s="200"/>
      <c r="D207" s="190" t="s">
        <v>137</v>
      </c>
      <c r="E207" s="200"/>
      <c r="F207" s="202" t="s">
        <v>759</v>
      </c>
      <c r="G207" s="200"/>
      <c r="H207" s="203">
        <v>106.05</v>
      </c>
      <c r="I207" s="204"/>
      <c r="J207" s="200"/>
      <c r="K207" s="200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137</v>
      </c>
      <c r="AU207" s="209" t="s">
        <v>84</v>
      </c>
      <c r="AV207" s="14" t="s">
        <v>84</v>
      </c>
      <c r="AW207" s="14" t="s">
        <v>4</v>
      </c>
      <c r="AX207" s="14" t="s">
        <v>82</v>
      </c>
      <c r="AY207" s="209" t="s">
        <v>129</v>
      </c>
    </row>
    <row r="208" spans="1:65" s="2" customFormat="1" ht="16.5" customHeight="1">
      <c r="A208" s="36"/>
      <c r="B208" s="37"/>
      <c r="C208" s="226" t="s">
        <v>7</v>
      </c>
      <c r="D208" s="226" t="s">
        <v>243</v>
      </c>
      <c r="E208" s="227" t="s">
        <v>760</v>
      </c>
      <c r="F208" s="228" t="s">
        <v>761</v>
      </c>
      <c r="G208" s="229" t="s">
        <v>134</v>
      </c>
      <c r="H208" s="230">
        <v>64.075000000000003</v>
      </c>
      <c r="I208" s="231"/>
      <c r="J208" s="232">
        <f>ROUND(I208*H208,2)</f>
        <v>0</v>
      </c>
      <c r="K208" s="228" t="s">
        <v>144</v>
      </c>
      <c r="L208" s="233"/>
      <c r="M208" s="234" t="s">
        <v>19</v>
      </c>
      <c r="N208" s="235" t="s">
        <v>45</v>
      </c>
      <c r="O208" s="66"/>
      <c r="P208" s="184">
        <f>O208*H208</f>
        <v>0</v>
      </c>
      <c r="Q208" s="184">
        <v>0.113</v>
      </c>
      <c r="R208" s="184">
        <f>Q208*H208</f>
        <v>7.2404750000000009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185</v>
      </c>
      <c r="AT208" s="186" t="s">
        <v>243</v>
      </c>
      <c r="AU208" s="186" t="s">
        <v>84</v>
      </c>
      <c r="AY208" s="19" t="s">
        <v>129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82</v>
      </c>
      <c r="BK208" s="187">
        <f>ROUND(I208*H208,2)</f>
        <v>0</v>
      </c>
      <c r="BL208" s="19" t="s">
        <v>135</v>
      </c>
      <c r="BM208" s="186" t="s">
        <v>762</v>
      </c>
    </row>
    <row r="209" spans="1:65" s="13" customFormat="1" ht="11.25">
      <c r="B209" s="188"/>
      <c r="C209" s="189"/>
      <c r="D209" s="190" t="s">
        <v>137</v>
      </c>
      <c r="E209" s="191" t="s">
        <v>19</v>
      </c>
      <c r="F209" s="192" t="s">
        <v>685</v>
      </c>
      <c r="G209" s="189"/>
      <c r="H209" s="191" t="s">
        <v>19</v>
      </c>
      <c r="I209" s="193"/>
      <c r="J209" s="189"/>
      <c r="K209" s="189"/>
      <c r="L209" s="194"/>
      <c r="M209" s="195"/>
      <c r="N209" s="196"/>
      <c r="O209" s="196"/>
      <c r="P209" s="196"/>
      <c r="Q209" s="196"/>
      <c r="R209" s="196"/>
      <c r="S209" s="196"/>
      <c r="T209" s="197"/>
      <c r="AT209" s="198" t="s">
        <v>137</v>
      </c>
      <c r="AU209" s="198" t="s">
        <v>84</v>
      </c>
      <c r="AV209" s="13" t="s">
        <v>82</v>
      </c>
      <c r="AW209" s="13" t="s">
        <v>36</v>
      </c>
      <c r="AX209" s="13" t="s">
        <v>74</v>
      </c>
      <c r="AY209" s="198" t="s">
        <v>129</v>
      </c>
    </row>
    <row r="210" spans="1:65" s="14" customFormat="1" ht="11.25">
      <c r="B210" s="199"/>
      <c r="C210" s="200"/>
      <c r="D210" s="190" t="s">
        <v>137</v>
      </c>
      <c r="E210" s="201" t="s">
        <v>19</v>
      </c>
      <c r="F210" s="202" t="s">
        <v>392</v>
      </c>
      <c r="G210" s="200"/>
      <c r="H210" s="203">
        <v>44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137</v>
      </c>
      <c r="AU210" s="209" t="s">
        <v>84</v>
      </c>
      <c r="AV210" s="14" t="s">
        <v>84</v>
      </c>
      <c r="AW210" s="14" t="s">
        <v>36</v>
      </c>
      <c r="AX210" s="14" t="s">
        <v>74</v>
      </c>
      <c r="AY210" s="209" t="s">
        <v>129</v>
      </c>
    </row>
    <row r="211" spans="1:65" s="13" customFormat="1" ht="11.25">
      <c r="B211" s="188"/>
      <c r="C211" s="189"/>
      <c r="D211" s="190" t="s">
        <v>137</v>
      </c>
      <c r="E211" s="191" t="s">
        <v>19</v>
      </c>
      <c r="F211" s="192" t="s">
        <v>763</v>
      </c>
      <c r="G211" s="189"/>
      <c r="H211" s="191" t="s">
        <v>19</v>
      </c>
      <c r="I211" s="193"/>
      <c r="J211" s="189"/>
      <c r="K211" s="189"/>
      <c r="L211" s="194"/>
      <c r="M211" s="195"/>
      <c r="N211" s="196"/>
      <c r="O211" s="196"/>
      <c r="P211" s="196"/>
      <c r="Q211" s="196"/>
      <c r="R211" s="196"/>
      <c r="S211" s="196"/>
      <c r="T211" s="197"/>
      <c r="AT211" s="198" t="s">
        <v>137</v>
      </c>
      <c r="AU211" s="198" t="s">
        <v>84</v>
      </c>
      <c r="AV211" s="13" t="s">
        <v>82</v>
      </c>
      <c r="AW211" s="13" t="s">
        <v>36</v>
      </c>
      <c r="AX211" s="13" t="s">
        <v>74</v>
      </c>
      <c r="AY211" s="198" t="s">
        <v>129</v>
      </c>
    </row>
    <row r="212" spans="1:65" s="14" customFormat="1" ht="11.25">
      <c r="B212" s="199"/>
      <c r="C212" s="200"/>
      <c r="D212" s="190" t="s">
        <v>137</v>
      </c>
      <c r="E212" s="201" t="s">
        <v>19</v>
      </c>
      <c r="F212" s="202" t="s">
        <v>764</v>
      </c>
      <c r="G212" s="200"/>
      <c r="H212" s="203">
        <v>14.25</v>
      </c>
      <c r="I212" s="204"/>
      <c r="J212" s="200"/>
      <c r="K212" s="200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137</v>
      </c>
      <c r="AU212" s="209" t="s">
        <v>84</v>
      </c>
      <c r="AV212" s="14" t="s">
        <v>84</v>
      </c>
      <c r="AW212" s="14" t="s">
        <v>36</v>
      </c>
      <c r="AX212" s="14" t="s">
        <v>74</v>
      </c>
      <c r="AY212" s="209" t="s">
        <v>129</v>
      </c>
    </row>
    <row r="213" spans="1:65" s="15" customFormat="1" ht="11.25">
      <c r="B213" s="210"/>
      <c r="C213" s="211"/>
      <c r="D213" s="190" t="s">
        <v>137</v>
      </c>
      <c r="E213" s="212" t="s">
        <v>19</v>
      </c>
      <c r="F213" s="213" t="s">
        <v>140</v>
      </c>
      <c r="G213" s="211"/>
      <c r="H213" s="214">
        <v>58.25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137</v>
      </c>
      <c r="AU213" s="220" t="s">
        <v>84</v>
      </c>
      <c r="AV213" s="15" t="s">
        <v>135</v>
      </c>
      <c r="AW213" s="15" t="s">
        <v>36</v>
      </c>
      <c r="AX213" s="15" t="s">
        <v>82</v>
      </c>
      <c r="AY213" s="220" t="s">
        <v>129</v>
      </c>
    </row>
    <row r="214" spans="1:65" s="14" customFormat="1" ht="11.25">
      <c r="B214" s="199"/>
      <c r="C214" s="200"/>
      <c r="D214" s="190" t="s">
        <v>137</v>
      </c>
      <c r="E214" s="200"/>
      <c r="F214" s="202" t="s">
        <v>765</v>
      </c>
      <c r="G214" s="200"/>
      <c r="H214" s="203">
        <v>64.075000000000003</v>
      </c>
      <c r="I214" s="204"/>
      <c r="J214" s="200"/>
      <c r="K214" s="200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137</v>
      </c>
      <c r="AU214" s="209" t="s">
        <v>84</v>
      </c>
      <c r="AV214" s="14" t="s">
        <v>84</v>
      </c>
      <c r="AW214" s="14" t="s">
        <v>4</v>
      </c>
      <c r="AX214" s="14" t="s">
        <v>82</v>
      </c>
      <c r="AY214" s="209" t="s">
        <v>129</v>
      </c>
    </row>
    <row r="215" spans="1:65" s="12" customFormat="1" ht="22.9" customHeight="1">
      <c r="B215" s="159"/>
      <c r="C215" s="160"/>
      <c r="D215" s="161" t="s">
        <v>73</v>
      </c>
      <c r="E215" s="173" t="s">
        <v>190</v>
      </c>
      <c r="F215" s="173" t="s">
        <v>297</v>
      </c>
      <c r="G215" s="160"/>
      <c r="H215" s="160"/>
      <c r="I215" s="163"/>
      <c r="J215" s="174">
        <f>BK215</f>
        <v>0</v>
      </c>
      <c r="K215" s="160"/>
      <c r="L215" s="165"/>
      <c r="M215" s="166"/>
      <c r="N215" s="167"/>
      <c r="O215" s="167"/>
      <c r="P215" s="168">
        <f>SUM(P216:P294)</f>
        <v>0</v>
      </c>
      <c r="Q215" s="167"/>
      <c r="R215" s="168">
        <f>SUM(R216:R294)</f>
        <v>21.010296250000003</v>
      </c>
      <c r="S215" s="167"/>
      <c r="T215" s="169">
        <f>SUM(T216:T294)</f>
        <v>15.328625000000001</v>
      </c>
      <c r="AR215" s="170" t="s">
        <v>82</v>
      </c>
      <c r="AT215" s="171" t="s">
        <v>73</v>
      </c>
      <c r="AU215" s="171" t="s">
        <v>82</v>
      </c>
      <c r="AY215" s="170" t="s">
        <v>129</v>
      </c>
      <c r="BK215" s="172">
        <f>SUM(BK216:BK294)</f>
        <v>0</v>
      </c>
    </row>
    <row r="216" spans="1:65" s="2" customFormat="1" ht="16.5" customHeight="1">
      <c r="A216" s="36"/>
      <c r="B216" s="37"/>
      <c r="C216" s="175" t="s">
        <v>270</v>
      </c>
      <c r="D216" s="175" t="s">
        <v>131</v>
      </c>
      <c r="E216" s="176" t="s">
        <v>766</v>
      </c>
      <c r="F216" s="177" t="s">
        <v>767</v>
      </c>
      <c r="G216" s="178" t="s">
        <v>156</v>
      </c>
      <c r="H216" s="179">
        <v>19.8</v>
      </c>
      <c r="I216" s="180"/>
      <c r="J216" s="181">
        <f>ROUND(I216*H216,2)</f>
        <v>0</v>
      </c>
      <c r="K216" s="177" t="s">
        <v>144</v>
      </c>
      <c r="L216" s="41"/>
      <c r="M216" s="182" t="s">
        <v>19</v>
      </c>
      <c r="N216" s="183" t="s">
        <v>45</v>
      </c>
      <c r="O216" s="66"/>
      <c r="P216" s="184">
        <f>O216*H216</f>
        <v>0</v>
      </c>
      <c r="Q216" s="184">
        <v>0.12064</v>
      </c>
      <c r="R216" s="184">
        <f>Q216*H216</f>
        <v>2.3886720000000001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135</v>
      </c>
      <c r="AT216" s="186" t="s">
        <v>131</v>
      </c>
      <c r="AU216" s="186" t="s">
        <v>84</v>
      </c>
      <c r="AY216" s="19" t="s">
        <v>129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82</v>
      </c>
      <c r="BK216" s="187">
        <f>ROUND(I216*H216,2)</f>
        <v>0</v>
      </c>
      <c r="BL216" s="19" t="s">
        <v>135</v>
      </c>
      <c r="BM216" s="186" t="s">
        <v>768</v>
      </c>
    </row>
    <row r="217" spans="1:65" s="2" customFormat="1" ht="11.25">
      <c r="A217" s="36"/>
      <c r="B217" s="37"/>
      <c r="C217" s="38"/>
      <c r="D217" s="221" t="s">
        <v>146</v>
      </c>
      <c r="E217" s="38"/>
      <c r="F217" s="222" t="s">
        <v>769</v>
      </c>
      <c r="G217" s="38"/>
      <c r="H217" s="38"/>
      <c r="I217" s="223"/>
      <c r="J217" s="38"/>
      <c r="K217" s="38"/>
      <c r="L217" s="41"/>
      <c r="M217" s="224"/>
      <c r="N217" s="225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146</v>
      </c>
      <c r="AU217" s="19" t="s">
        <v>84</v>
      </c>
    </row>
    <row r="218" spans="1:65" s="13" customFormat="1" ht="11.25">
      <c r="B218" s="188"/>
      <c r="C218" s="189"/>
      <c r="D218" s="190" t="s">
        <v>137</v>
      </c>
      <c r="E218" s="191" t="s">
        <v>19</v>
      </c>
      <c r="F218" s="192" t="s">
        <v>770</v>
      </c>
      <c r="G218" s="189"/>
      <c r="H218" s="191" t="s">
        <v>19</v>
      </c>
      <c r="I218" s="193"/>
      <c r="J218" s="189"/>
      <c r="K218" s="189"/>
      <c r="L218" s="194"/>
      <c r="M218" s="195"/>
      <c r="N218" s="196"/>
      <c r="O218" s="196"/>
      <c r="P218" s="196"/>
      <c r="Q218" s="196"/>
      <c r="R218" s="196"/>
      <c r="S218" s="196"/>
      <c r="T218" s="197"/>
      <c r="AT218" s="198" t="s">
        <v>137</v>
      </c>
      <c r="AU218" s="198" t="s">
        <v>84</v>
      </c>
      <c r="AV218" s="13" t="s">
        <v>82</v>
      </c>
      <c r="AW218" s="13" t="s">
        <v>36</v>
      </c>
      <c r="AX218" s="13" t="s">
        <v>74</v>
      </c>
      <c r="AY218" s="198" t="s">
        <v>129</v>
      </c>
    </row>
    <row r="219" spans="1:65" s="14" customFormat="1" ht="11.25">
      <c r="B219" s="199"/>
      <c r="C219" s="200"/>
      <c r="D219" s="190" t="s">
        <v>137</v>
      </c>
      <c r="E219" s="201" t="s">
        <v>19</v>
      </c>
      <c r="F219" s="202" t="s">
        <v>771</v>
      </c>
      <c r="G219" s="200"/>
      <c r="H219" s="203">
        <v>19.8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137</v>
      </c>
      <c r="AU219" s="209" t="s">
        <v>84</v>
      </c>
      <c r="AV219" s="14" t="s">
        <v>84</v>
      </c>
      <c r="AW219" s="14" t="s">
        <v>36</v>
      </c>
      <c r="AX219" s="14" t="s">
        <v>74</v>
      </c>
      <c r="AY219" s="209" t="s">
        <v>129</v>
      </c>
    </row>
    <row r="220" spans="1:65" s="15" customFormat="1" ht="11.25">
      <c r="B220" s="210"/>
      <c r="C220" s="211"/>
      <c r="D220" s="190" t="s">
        <v>137</v>
      </c>
      <c r="E220" s="212" t="s">
        <v>19</v>
      </c>
      <c r="F220" s="213" t="s">
        <v>140</v>
      </c>
      <c r="G220" s="211"/>
      <c r="H220" s="214">
        <v>19.8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137</v>
      </c>
      <c r="AU220" s="220" t="s">
        <v>84</v>
      </c>
      <c r="AV220" s="15" t="s">
        <v>135</v>
      </c>
      <c r="AW220" s="15" t="s">
        <v>36</v>
      </c>
      <c r="AX220" s="15" t="s">
        <v>82</v>
      </c>
      <c r="AY220" s="220" t="s">
        <v>129</v>
      </c>
    </row>
    <row r="221" spans="1:65" s="2" customFormat="1" ht="16.5" customHeight="1">
      <c r="A221" s="36"/>
      <c r="B221" s="37"/>
      <c r="C221" s="226" t="s">
        <v>275</v>
      </c>
      <c r="D221" s="226" t="s">
        <v>243</v>
      </c>
      <c r="E221" s="227" t="s">
        <v>772</v>
      </c>
      <c r="F221" s="228" t="s">
        <v>773</v>
      </c>
      <c r="G221" s="229" t="s">
        <v>239</v>
      </c>
      <c r="H221" s="230">
        <v>189</v>
      </c>
      <c r="I221" s="231"/>
      <c r="J221" s="232">
        <f>ROUND(I221*H221,2)</f>
        <v>0</v>
      </c>
      <c r="K221" s="228" t="s">
        <v>144</v>
      </c>
      <c r="L221" s="233"/>
      <c r="M221" s="234" t="s">
        <v>19</v>
      </c>
      <c r="N221" s="235" t="s">
        <v>45</v>
      </c>
      <c r="O221" s="66"/>
      <c r="P221" s="184">
        <f>O221*H221</f>
        <v>0</v>
      </c>
      <c r="Q221" s="184">
        <v>1.0999999999999999E-2</v>
      </c>
      <c r="R221" s="184">
        <f>Q221*H221</f>
        <v>2.0789999999999997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185</v>
      </c>
      <c r="AT221" s="186" t="s">
        <v>243</v>
      </c>
      <c r="AU221" s="186" t="s">
        <v>84</v>
      </c>
      <c r="AY221" s="19" t="s">
        <v>129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82</v>
      </c>
      <c r="BK221" s="187">
        <f>ROUND(I221*H221,2)</f>
        <v>0</v>
      </c>
      <c r="BL221" s="19" t="s">
        <v>135</v>
      </c>
      <c r="BM221" s="186" t="s">
        <v>774</v>
      </c>
    </row>
    <row r="222" spans="1:65" s="13" customFormat="1" ht="11.25">
      <c r="B222" s="188"/>
      <c r="C222" s="189"/>
      <c r="D222" s="190" t="s">
        <v>137</v>
      </c>
      <c r="E222" s="191" t="s">
        <v>19</v>
      </c>
      <c r="F222" s="192" t="s">
        <v>770</v>
      </c>
      <c r="G222" s="189"/>
      <c r="H222" s="191" t="s">
        <v>19</v>
      </c>
      <c r="I222" s="193"/>
      <c r="J222" s="189"/>
      <c r="K222" s="189"/>
      <c r="L222" s="194"/>
      <c r="M222" s="195"/>
      <c r="N222" s="196"/>
      <c r="O222" s="196"/>
      <c r="P222" s="196"/>
      <c r="Q222" s="196"/>
      <c r="R222" s="196"/>
      <c r="S222" s="196"/>
      <c r="T222" s="197"/>
      <c r="AT222" s="198" t="s">
        <v>137</v>
      </c>
      <c r="AU222" s="198" t="s">
        <v>84</v>
      </c>
      <c r="AV222" s="13" t="s">
        <v>82</v>
      </c>
      <c r="AW222" s="13" t="s">
        <v>36</v>
      </c>
      <c r="AX222" s="13" t="s">
        <v>74</v>
      </c>
      <c r="AY222" s="198" t="s">
        <v>129</v>
      </c>
    </row>
    <row r="223" spans="1:65" s="14" customFormat="1" ht="11.25">
      <c r="B223" s="199"/>
      <c r="C223" s="200"/>
      <c r="D223" s="190" t="s">
        <v>137</v>
      </c>
      <c r="E223" s="201" t="s">
        <v>19</v>
      </c>
      <c r="F223" s="202" t="s">
        <v>775</v>
      </c>
      <c r="G223" s="200"/>
      <c r="H223" s="203">
        <v>180</v>
      </c>
      <c r="I223" s="204"/>
      <c r="J223" s="200"/>
      <c r="K223" s="200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137</v>
      </c>
      <c r="AU223" s="209" t="s">
        <v>84</v>
      </c>
      <c r="AV223" s="14" t="s">
        <v>84</v>
      </c>
      <c r="AW223" s="14" t="s">
        <v>36</v>
      </c>
      <c r="AX223" s="14" t="s">
        <v>74</v>
      </c>
      <c r="AY223" s="209" t="s">
        <v>129</v>
      </c>
    </row>
    <row r="224" spans="1:65" s="15" customFormat="1" ht="11.25">
      <c r="B224" s="210"/>
      <c r="C224" s="211"/>
      <c r="D224" s="190" t="s">
        <v>137</v>
      </c>
      <c r="E224" s="212" t="s">
        <v>19</v>
      </c>
      <c r="F224" s="213" t="s">
        <v>140</v>
      </c>
      <c r="G224" s="211"/>
      <c r="H224" s="214">
        <v>180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137</v>
      </c>
      <c r="AU224" s="220" t="s">
        <v>84</v>
      </c>
      <c r="AV224" s="15" t="s">
        <v>135</v>
      </c>
      <c r="AW224" s="15" t="s">
        <v>36</v>
      </c>
      <c r="AX224" s="15" t="s">
        <v>82</v>
      </c>
      <c r="AY224" s="220" t="s">
        <v>129</v>
      </c>
    </row>
    <row r="225" spans="1:65" s="14" customFormat="1" ht="11.25">
      <c r="B225" s="199"/>
      <c r="C225" s="200"/>
      <c r="D225" s="190" t="s">
        <v>137</v>
      </c>
      <c r="E225" s="200"/>
      <c r="F225" s="202" t="s">
        <v>776</v>
      </c>
      <c r="G225" s="200"/>
      <c r="H225" s="203">
        <v>189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137</v>
      </c>
      <c r="AU225" s="209" t="s">
        <v>84</v>
      </c>
      <c r="AV225" s="14" t="s">
        <v>84</v>
      </c>
      <c r="AW225" s="14" t="s">
        <v>4</v>
      </c>
      <c r="AX225" s="14" t="s">
        <v>82</v>
      </c>
      <c r="AY225" s="209" t="s">
        <v>129</v>
      </c>
    </row>
    <row r="226" spans="1:65" s="2" customFormat="1" ht="24.2" customHeight="1">
      <c r="A226" s="36"/>
      <c r="B226" s="37"/>
      <c r="C226" s="175" t="s">
        <v>280</v>
      </c>
      <c r="D226" s="175" t="s">
        <v>131</v>
      </c>
      <c r="E226" s="176" t="s">
        <v>777</v>
      </c>
      <c r="F226" s="177" t="s">
        <v>778</v>
      </c>
      <c r="G226" s="178" t="s">
        <v>156</v>
      </c>
      <c r="H226" s="179">
        <v>120.77500000000001</v>
      </c>
      <c r="I226" s="180"/>
      <c r="J226" s="181">
        <f>ROUND(I226*H226,2)</f>
        <v>0</v>
      </c>
      <c r="K226" s="177" t="s">
        <v>144</v>
      </c>
      <c r="L226" s="41"/>
      <c r="M226" s="182" t="s">
        <v>19</v>
      </c>
      <c r="N226" s="183" t="s">
        <v>45</v>
      </c>
      <c r="O226" s="66"/>
      <c r="P226" s="184">
        <f>O226*H226</f>
        <v>0</v>
      </c>
      <c r="Q226" s="184">
        <v>0.10095</v>
      </c>
      <c r="R226" s="184">
        <f>Q226*H226</f>
        <v>12.192236250000001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135</v>
      </c>
      <c r="AT226" s="186" t="s">
        <v>131</v>
      </c>
      <c r="AU226" s="186" t="s">
        <v>84</v>
      </c>
      <c r="AY226" s="19" t="s">
        <v>129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82</v>
      </c>
      <c r="BK226" s="187">
        <f>ROUND(I226*H226,2)</f>
        <v>0</v>
      </c>
      <c r="BL226" s="19" t="s">
        <v>135</v>
      </c>
      <c r="BM226" s="186" t="s">
        <v>779</v>
      </c>
    </row>
    <row r="227" spans="1:65" s="2" customFormat="1" ht="11.25">
      <c r="A227" s="36"/>
      <c r="B227" s="37"/>
      <c r="C227" s="38"/>
      <c r="D227" s="221" t="s">
        <v>146</v>
      </c>
      <c r="E227" s="38"/>
      <c r="F227" s="222" t="s">
        <v>780</v>
      </c>
      <c r="G227" s="38"/>
      <c r="H227" s="38"/>
      <c r="I227" s="223"/>
      <c r="J227" s="38"/>
      <c r="K227" s="38"/>
      <c r="L227" s="41"/>
      <c r="M227" s="224"/>
      <c r="N227" s="225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146</v>
      </c>
      <c r="AU227" s="19" t="s">
        <v>84</v>
      </c>
    </row>
    <row r="228" spans="1:65" s="13" customFormat="1" ht="11.25">
      <c r="B228" s="188"/>
      <c r="C228" s="189"/>
      <c r="D228" s="190" t="s">
        <v>137</v>
      </c>
      <c r="E228" s="191" t="s">
        <v>19</v>
      </c>
      <c r="F228" s="192" t="s">
        <v>675</v>
      </c>
      <c r="G228" s="189"/>
      <c r="H228" s="191" t="s">
        <v>19</v>
      </c>
      <c r="I228" s="193"/>
      <c r="J228" s="189"/>
      <c r="K228" s="189"/>
      <c r="L228" s="194"/>
      <c r="M228" s="195"/>
      <c r="N228" s="196"/>
      <c r="O228" s="196"/>
      <c r="P228" s="196"/>
      <c r="Q228" s="196"/>
      <c r="R228" s="196"/>
      <c r="S228" s="196"/>
      <c r="T228" s="197"/>
      <c r="AT228" s="198" t="s">
        <v>137</v>
      </c>
      <c r="AU228" s="198" t="s">
        <v>84</v>
      </c>
      <c r="AV228" s="13" t="s">
        <v>82</v>
      </c>
      <c r="AW228" s="13" t="s">
        <v>36</v>
      </c>
      <c r="AX228" s="13" t="s">
        <v>74</v>
      </c>
      <c r="AY228" s="198" t="s">
        <v>129</v>
      </c>
    </row>
    <row r="229" spans="1:65" s="14" customFormat="1" ht="11.25">
      <c r="B229" s="199"/>
      <c r="C229" s="200"/>
      <c r="D229" s="190" t="s">
        <v>137</v>
      </c>
      <c r="E229" s="201" t="s">
        <v>19</v>
      </c>
      <c r="F229" s="202" t="s">
        <v>679</v>
      </c>
      <c r="G229" s="200"/>
      <c r="H229" s="203">
        <v>65.775000000000006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137</v>
      </c>
      <c r="AU229" s="209" t="s">
        <v>84</v>
      </c>
      <c r="AV229" s="14" t="s">
        <v>84</v>
      </c>
      <c r="AW229" s="14" t="s">
        <v>36</v>
      </c>
      <c r="AX229" s="14" t="s">
        <v>74</v>
      </c>
      <c r="AY229" s="209" t="s">
        <v>129</v>
      </c>
    </row>
    <row r="230" spans="1:65" s="13" customFormat="1" ht="11.25">
      <c r="B230" s="188"/>
      <c r="C230" s="189"/>
      <c r="D230" s="190" t="s">
        <v>137</v>
      </c>
      <c r="E230" s="191" t="s">
        <v>19</v>
      </c>
      <c r="F230" s="192" t="s">
        <v>685</v>
      </c>
      <c r="G230" s="189"/>
      <c r="H230" s="191" t="s">
        <v>19</v>
      </c>
      <c r="I230" s="193"/>
      <c r="J230" s="189"/>
      <c r="K230" s="189"/>
      <c r="L230" s="194"/>
      <c r="M230" s="195"/>
      <c r="N230" s="196"/>
      <c r="O230" s="196"/>
      <c r="P230" s="196"/>
      <c r="Q230" s="196"/>
      <c r="R230" s="196"/>
      <c r="S230" s="196"/>
      <c r="T230" s="197"/>
      <c r="AT230" s="198" t="s">
        <v>137</v>
      </c>
      <c r="AU230" s="198" t="s">
        <v>84</v>
      </c>
      <c r="AV230" s="13" t="s">
        <v>82</v>
      </c>
      <c r="AW230" s="13" t="s">
        <v>36</v>
      </c>
      <c r="AX230" s="13" t="s">
        <v>74</v>
      </c>
      <c r="AY230" s="198" t="s">
        <v>129</v>
      </c>
    </row>
    <row r="231" spans="1:65" s="14" customFormat="1" ht="11.25">
      <c r="B231" s="199"/>
      <c r="C231" s="200"/>
      <c r="D231" s="190" t="s">
        <v>137</v>
      </c>
      <c r="E231" s="201" t="s">
        <v>19</v>
      </c>
      <c r="F231" s="202" t="s">
        <v>559</v>
      </c>
      <c r="G231" s="200"/>
      <c r="H231" s="203">
        <v>55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137</v>
      </c>
      <c r="AU231" s="209" t="s">
        <v>84</v>
      </c>
      <c r="AV231" s="14" t="s">
        <v>84</v>
      </c>
      <c r="AW231" s="14" t="s">
        <v>36</v>
      </c>
      <c r="AX231" s="14" t="s">
        <v>74</v>
      </c>
      <c r="AY231" s="209" t="s">
        <v>129</v>
      </c>
    </row>
    <row r="232" spans="1:65" s="15" customFormat="1" ht="11.25">
      <c r="B232" s="210"/>
      <c r="C232" s="211"/>
      <c r="D232" s="190" t="s">
        <v>137</v>
      </c>
      <c r="E232" s="212" t="s">
        <v>19</v>
      </c>
      <c r="F232" s="213" t="s">
        <v>140</v>
      </c>
      <c r="G232" s="211"/>
      <c r="H232" s="214">
        <v>120.77500000000001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137</v>
      </c>
      <c r="AU232" s="220" t="s">
        <v>84</v>
      </c>
      <c r="AV232" s="15" t="s">
        <v>135</v>
      </c>
      <c r="AW232" s="15" t="s">
        <v>36</v>
      </c>
      <c r="AX232" s="15" t="s">
        <v>82</v>
      </c>
      <c r="AY232" s="220" t="s">
        <v>129</v>
      </c>
    </row>
    <row r="233" spans="1:65" s="2" customFormat="1" ht="16.5" customHeight="1">
      <c r="A233" s="36"/>
      <c r="B233" s="37"/>
      <c r="C233" s="226" t="s">
        <v>285</v>
      </c>
      <c r="D233" s="226" t="s">
        <v>243</v>
      </c>
      <c r="E233" s="227" t="s">
        <v>781</v>
      </c>
      <c r="F233" s="228" t="s">
        <v>782</v>
      </c>
      <c r="G233" s="229" t="s">
        <v>156</v>
      </c>
      <c r="H233" s="230">
        <v>132.85300000000001</v>
      </c>
      <c r="I233" s="231"/>
      <c r="J233" s="232">
        <f>ROUND(I233*H233,2)</f>
        <v>0</v>
      </c>
      <c r="K233" s="228" t="s">
        <v>144</v>
      </c>
      <c r="L233" s="233"/>
      <c r="M233" s="234" t="s">
        <v>19</v>
      </c>
      <c r="N233" s="235" t="s">
        <v>45</v>
      </c>
      <c r="O233" s="66"/>
      <c r="P233" s="184">
        <f>O233*H233</f>
        <v>0</v>
      </c>
      <c r="Q233" s="184">
        <v>2.8000000000000001E-2</v>
      </c>
      <c r="R233" s="184">
        <f>Q233*H233</f>
        <v>3.7198840000000004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185</v>
      </c>
      <c r="AT233" s="186" t="s">
        <v>243</v>
      </c>
      <c r="AU233" s="186" t="s">
        <v>84</v>
      </c>
      <c r="AY233" s="19" t="s">
        <v>129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82</v>
      </c>
      <c r="BK233" s="187">
        <f>ROUND(I233*H233,2)</f>
        <v>0</v>
      </c>
      <c r="BL233" s="19" t="s">
        <v>135</v>
      </c>
      <c r="BM233" s="186" t="s">
        <v>783</v>
      </c>
    </row>
    <row r="234" spans="1:65" s="13" customFormat="1" ht="11.25">
      <c r="B234" s="188"/>
      <c r="C234" s="189"/>
      <c r="D234" s="190" t="s">
        <v>137</v>
      </c>
      <c r="E234" s="191" t="s">
        <v>19</v>
      </c>
      <c r="F234" s="192" t="s">
        <v>675</v>
      </c>
      <c r="G234" s="189"/>
      <c r="H234" s="191" t="s">
        <v>19</v>
      </c>
      <c r="I234" s="193"/>
      <c r="J234" s="189"/>
      <c r="K234" s="189"/>
      <c r="L234" s="194"/>
      <c r="M234" s="195"/>
      <c r="N234" s="196"/>
      <c r="O234" s="196"/>
      <c r="P234" s="196"/>
      <c r="Q234" s="196"/>
      <c r="R234" s="196"/>
      <c r="S234" s="196"/>
      <c r="T234" s="197"/>
      <c r="AT234" s="198" t="s">
        <v>137</v>
      </c>
      <c r="AU234" s="198" t="s">
        <v>84</v>
      </c>
      <c r="AV234" s="13" t="s">
        <v>82</v>
      </c>
      <c r="AW234" s="13" t="s">
        <v>36</v>
      </c>
      <c r="AX234" s="13" t="s">
        <v>74</v>
      </c>
      <c r="AY234" s="198" t="s">
        <v>129</v>
      </c>
    </row>
    <row r="235" spans="1:65" s="14" customFormat="1" ht="11.25">
      <c r="B235" s="199"/>
      <c r="C235" s="200"/>
      <c r="D235" s="190" t="s">
        <v>137</v>
      </c>
      <c r="E235" s="201" t="s">
        <v>19</v>
      </c>
      <c r="F235" s="202" t="s">
        <v>679</v>
      </c>
      <c r="G235" s="200"/>
      <c r="H235" s="203">
        <v>65.775000000000006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137</v>
      </c>
      <c r="AU235" s="209" t="s">
        <v>84</v>
      </c>
      <c r="AV235" s="14" t="s">
        <v>84</v>
      </c>
      <c r="AW235" s="14" t="s">
        <v>36</v>
      </c>
      <c r="AX235" s="14" t="s">
        <v>74</v>
      </c>
      <c r="AY235" s="209" t="s">
        <v>129</v>
      </c>
    </row>
    <row r="236" spans="1:65" s="13" customFormat="1" ht="11.25">
      <c r="B236" s="188"/>
      <c r="C236" s="189"/>
      <c r="D236" s="190" t="s">
        <v>137</v>
      </c>
      <c r="E236" s="191" t="s">
        <v>19</v>
      </c>
      <c r="F236" s="192" t="s">
        <v>685</v>
      </c>
      <c r="G236" s="189"/>
      <c r="H236" s="191" t="s">
        <v>19</v>
      </c>
      <c r="I236" s="193"/>
      <c r="J236" s="189"/>
      <c r="K236" s="189"/>
      <c r="L236" s="194"/>
      <c r="M236" s="195"/>
      <c r="N236" s="196"/>
      <c r="O236" s="196"/>
      <c r="P236" s="196"/>
      <c r="Q236" s="196"/>
      <c r="R236" s="196"/>
      <c r="S236" s="196"/>
      <c r="T236" s="197"/>
      <c r="AT236" s="198" t="s">
        <v>137</v>
      </c>
      <c r="AU236" s="198" t="s">
        <v>84</v>
      </c>
      <c r="AV236" s="13" t="s">
        <v>82</v>
      </c>
      <c r="AW236" s="13" t="s">
        <v>36</v>
      </c>
      <c r="AX236" s="13" t="s">
        <v>74</v>
      </c>
      <c r="AY236" s="198" t="s">
        <v>129</v>
      </c>
    </row>
    <row r="237" spans="1:65" s="14" customFormat="1" ht="11.25">
      <c r="B237" s="199"/>
      <c r="C237" s="200"/>
      <c r="D237" s="190" t="s">
        <v>137</v>
      </c>
      <c r="E237" s="201" t="s">
        <v>19</v>
      </c>
      <c r="F237" s="202" t="s">
        <v>559</v>
      </c>
      <c r="G237" s="200"/>
      <c r="H237" s="203">
        <v>55</v>
      </c>
      <c r="I237" s="204"/>
      <c r="J237" s="200"/>
      <c r="K237" s="200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137</v>
      </c>
      <c r="AU237" s="209" t="s">
        <v>84</v>
      </c>
      <c r="AV237" s="14" t="s">
        <v>84</v>
      </c>
      <c r="AW237" s="14" t="s">
        <v>36</v>
      </c>
      <c r="AX237" s="14" t="s">
        <v>74</v>
      </c>
      <c r="AY237" s="209" t="s">
        <v>129</v>
      </c>
    </row>
    <row r="238" spans="1:65" s="15" customFormat="1" ht="11.25">
      <c r="B238" s="210"/>
      <c r="C238" s="211"/>
      <c r="D238" s="190" t="s">
        <v>137</v>
      </c>
      <c r="E238" s="212" t="s">
        <v>19</v>
      </c>
      <c r="F238" s="213" t="s">
        <v>140</v>
      </c>
      <c r="G238" s="211"/>
      <c r="H238" s="214">
        <v>120.77500000000001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137</v>
      </c>
      <c r="AU238" s="220" t="s">
        <v>84</v>
      </c>
      <c r="AV238" s="15" t="s">
        <v>135</v>
      </c>
      <c r="AW238" s="15" t="s">
        <v>36</v>
      </c>
      <c r="AX238" s="15" t="s">
        <v>82</v>
      </c>
      <c r="AY238" s="220" t="s">
        <v>129</v>
      </c>
    </row>
    <row r="239" spans="1:65" s="14" customFormat="1" ht="11.25">
      <c r="B239" s="199"/>
      <c r="C239" s="200"/>
      <c r="D239" s="190" t="s">
        <v>137</v>
      </c>
      <c r="E239" s="200"/>
      <c r="F239" s="202" t="s">
        <v>784</v>
      </c>
      <c r="G239" s="200"/>
      <c r="H239" s="203">
        <v>132.85300000000001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137</v>
      </c>
      <c r="AU239" s="209" t="s">
        <v>84</v>
      </c>
      <c r="AV239" s="14" t="s">
        <v>84</v>
      </c>
      <c r="AW239" s="14" t="s">
        <v>4</v>
      </c>
      <c r="AX239" s="14" t="s">
        <v>82</v>
      </c>
      <c r="AY239" s="209" t="s">
        <v>129</v>
      </c>
    </row>
    <row r="240" spans="1:65" s="2" customFormat="1" ht="24.2" customHeight="1">
      <c r="A240" s="36"/>
      <c r="B240" s="37"/>
      <c r="C240" s="175" t="s">
        <v>289</v>
      </c>
      <c r="D240" s="175" t="s">
        <v>131</v>
      </c>
      <c r="E240" s="176" t="s">
        <v>785</v>
      </c>
      <c r="F240" s="177" t="s">
        <v>786</v>
      </c>
      <c r="G240" s="178" t="s">
        <v>134</v>
      </c>
      <c r="H240" s="179">
        <v>300.63</v>
      </c>
      <c r="I240" s="180"/>
      <c r="J240" s="181">
        <f>ROUND(I240*H240,2)</f>
        <v>0</v>
      </c>
      <c r="K240" s="177" t="s">
        <v>144</v>
      </c>
      <c r="L240" s="41"/>
      <c r="M240" s="182" t="s">
        <v>19</v>
      </c>
      <c r="N240" s="183" t="s">
        <v>45</v>
      </c>
      <c r="O240" s="66"/>
      <c r="P240" s="184">
        <f>O240*H240</f>
        <v>0</v>
      </c>
      <c r="Q240" s="184">
        <v>0</v>
      </c>
      <c r="R240" s="184">
        <f>Q240*H240</f>
        <v>0</v>
      </c>
      <c r="S240" s="184">
        <v>0.01</v>
      </c>
      <c r="T240" s="185">
        <f>S240*H240</f>
        <v>3.0063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135</v>
      </c>
      <c r="AT240" s="186" t="s">
        <v>131</v>
      </c>
      <c r="AU240" s="186" t="s">
        <v>84</v>
      </c>
      <c r="AY240" s="19" t="s">
        <v>129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82</v>
      </c>
      <c r="BK240" s="187">
        <f>ROUND(I240*H240,2)</f>
        <v>0</v>
      </c>
      <c r="BL240" s="19" t="s">
        <v>135</v>
      </c>
      <c r="BM240" s="186" t="s">
        <v>787</v>
      </c>
    </row>
    <row r="241" spans="1:65" s="2" customFormat="1" ht="11.25">
      <c r="A241" s="36"/>
      <c r="B241" s="37"/>
      <c r="C241" s="38"/>
      <c r="D241" s="221" t="s">
        <v>146</v>
      </c>
      <c r="E241" s="38"/>
      <c r="F241" s="222" t="s">
        <v>788</v>
      </c>
      <c r="G241" s="38"/>
      <c r="H241" s="38"/>
      <c r="I241" s="223"/>
      <c r="J241" s="38"/>
      <c r="K241" s="38"/>
      <c r="L241" s="41"/>
      <c r="M241" s="224"/>
      <c r="N241" s="225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146</v>
      </c>
      <c r="AU241" s="19" t="s">
        <v>84</v>
      </c>
    </row>
    <row r="242" spans="1:65" s="13" customFormat="1" ht="11.25">
      <c r="B242" s="188"/>
      <c r="C242" s="189"/>
      <c r="D242" s="190" t="s">
        <v>137</v>
      </c>
      <c r="E242" s="191" t="s">
        <v>19</v>
      </c>
      <c r="F242" s="192" t="s">
        <v>789</v>
      </c>
      <c r="G242" s="189"/>
      <c r="H242" s="191" t="s">
        <v>19</v>
      </c>
      <c r="I242" s="193"/>
      <c r="J242" s="189"/>
      <c r="K242" s="189"/>
      <c r="L242" s="194"/>
      <c r="M242" s="195"/>
      <c r="N242" s="196"/>
      <c r="O242" s="196"/>
      <c r="P242" s="196"/>
      <c r="Q242" s="196"/>
      <c r="R242" s="196"/>
      <c r="S242" s="196"/>
      <c r="T242" s="197"/>
      <c r="AT242" s="198" t="s">
        <v>137</v>
      </c>
      <c r="AU242" s="198" t="s">
        <v>84</v>
      </c>
      <c r="AV242" s="13" t="s">
        <v>82</v>
      </c>
      <c r="AW242" s="13" t="s">
        <v>36</v>
      </c>
      <c r="AX242" s="13" t="s">
        <v>74</v>
      </c>
      <c r="AY242" s="198" t="s">
        <v>129</v>
      </c>
    </row>
    <row r="243" spans="1:65" s="14" customFormat="1" ht="11.25">
      <c r="B243" s="199"/>
      <c r="C243" s="200"/>
      <c r="D243" s="190" t="s">
        <v>137</v>
      </c>
      <c r="E243" s="201" t="s">
        <v>19</v>
      </c>
      <c r="F243" s="202" t="s">
        <v>790</v>
      </c>
      <c r="G243" s="200"/>
      <c r="H243" s="203">
        <v>190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137</v>
      </c>
      <c r="AU243" s="209" t="s">
        <v>84</v>
      </c>
      <c r="AV243" s="14" t="s">
        <v>84</v>
      </c>
      <c r="AW243" s="14" t="s">
        <v>36</v>
      </c>
      <c r="AX243" s="14" t="s">
        <v>74</v>
      </c>
      <c r="AY243" s="209" t="s">
        <v>129</v>
      </c>
    </row>
    <row r="244" spans="1:65" s="13" customFormat="1" ht="11.25">
      <c r="B244" s="188"/>
      <c r="C244" s="189"/>
      <c r="D244" s="190" t="s">
        <v>137</v>
      </c>
      <c r="E244" s="191" t="s">
        <v>19</v>
      </c>
      <c r="F244" s="192" t="s">
        <v>791</v>
      </c>
      <c r="G244" s="189"/>
      <c r="H244" s="191" t="s">
        <v>19</v>
      </c>
      <c r="I244" s="193"/>
      <c r="J244" s="189"/>
      <c r="K244" s="189"/>
      <c r="L244" s="194"/>
      <c r="M244" s="195"/>
      <c r="N244" s="196"/>
      <c r="O244" s="196"/>
      <c r="P244" s="196"/>
      <c r="Q244" s="196"/>
      <c r="R244" s="196"/>
      <c r="S244" s="196"/>
      <c r="T244" s="197"/>
      <c r="AT244" s="198" t="s">
        <v>137</v>
      </c>
      <c r="AU244" s="198" t="s">
        <v>84</v>
      </c>
      <c r="AV244" s="13" t="s">
        <v>82</v>
      </c>
      <c r="AW244" s="13" t="s">
        <v>36</v>
      </c>
      <c r="AX244" s="13" t="s">
        <v>74</v>
      </c>
      <c r="AY244" s="198" t="s">
        <v>129</v>
      </c>
    </row>
    <row r="245" spans="1:65" s="14" customFormat="1" ht="11.25">
      <c r="B245" s="199"/>
      <c r="C245" s="200"/>
      <c r="D245" s="190" t="s">
        <v>137</v>
      </c>
      <c r="E245" s="201" t="s">
        <v>19</v>
      </c>
      <c r="F245" s="202" t="s">
        <v>792</v>
      </c>
      <c r="G245" s="200"/>
      <c r="H245" s="203">
        <v>49.08</v>
      </c>
      <c r="I245" s="204"/>
      <c r="J245" s="200"/>
      <c r="K245" s="200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137</v>
      </c>
      <c r="AU245" s="209" t="s">
        <v>84</v>
      </c>
      <c r="AV245" s="14" t="s">
        <v>84</v>
      </c>
      <c r="AW245" s="14" t="s">
        <v>36</v>
      </c>
      <c r="AX245" s="14" t="s">
        <v>74</v>
      </c>
      <c r="AY245" s="209" t="s">
        <v>129</v>
      </c>
    </row>
    <row r="246" spans="1:65" s="14" customFormat="1" ht="11.25">
      <c r="B246" s="199"/>
      <c r="C246" s="200"/>
      <c r="D246" s="190" t="s">
        <v>137</v>
      </c>
      <c r="E246" s="201" t="s">
        <v>19</v>
      </c>
      <c r="F246" s="202" t="s">
        <v>793</v>
      </c>
      <c r="G246" s="200"/>
      <c r="H246" s="203">
        <v>17.864999999999998</v>
      </c>
      <c r="I246" s="204"/>
      <c r="J246" s="200"/>
      <c r="K246" s="200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137</v>
      </c>
      <c r="AU246" s="209" t="s">
        <v>84</v>
      </c>
      <c r="AV246" s="14" t="s">
        <v>84</v>
      </c>
      <c r="AW246" s="14" t="s">
        <v>36</v>
      </c>
      <c r="AX246" s="14" t="s">
        <v>74</v>
      </c>
      <c r="AY246" s="209" t="s">
        <v>129</v>
      </c>
    </row>
    <row r="247" spans="1:65" s="14" customFormat="1" ht="11.25">
      <c r="B247" s="199"/>
      <c r="C247" s="200"/>
      <c r="D247" s="190" t="s">
        <v>137</v>
      </c>
      <c r="E247" s="201" t="s">
        <v>19</v>
      </c>
      <c r="F247" s="202" t="s">
        <v>794</v>
      </c>
      <c r="G247" s="200"/>
      <c r="H247" s="203">
        <v>16.355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137</v>
      </c>
      <c r="AU247" s="209" t="s">
        <v>84</v>
      </c>
      <c r="AV247" s="14" t="s">
        <v>84</v>
      </c>
      <c r="AW247" s="14" t="s">
        <v>36</v>
      </c>
      <c r="AX247" s="14" t="s">
        <v>74</v>
      </c>
      <c r="AY247" s="209" t="s">
        <v>129</v>
      </c>
    </row>
    <row r="248" spans="1:65" s="15" customFormat="1" ht="11.25">
      <c r="B248" s="210"/>
      <c r="C248" s="211"/>
      <c r="D248" s="190" t="s">
        <v>137</v>
      </c>
      <c r="E248" s="212" t="s">
        <v>19</v>
      </c>
      <c r="F248" s="213" t="s">
        <v>140</v>
      </c>
      <c r="G248" s="211"/>
      <c r="H248" s="214">
        <v>273.3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137</v>
      </c>
      <c r="AU248" s="220" t="s">
        <v>84</v>
      </c>
      <c r="AV248" s="15" t="s">
        <v>135</v>
      </c>
      <c r="AW248" s="15" t="s">
        <v>36</v>
      </c>
      <c r="AX248" s="15" t="s">
        <v>82</v>
      </c>
      <c r="AY248" s="220" t="s">
        <v>129</v>
      </c>
    </row>
    <row r="249" spans="1:65" s="14" customFormat="1" ht="11.25">
      <c r="B249" s="199"/>
      <c r="C249" s="200"/>
      <c r="D249" s="190" t="s">
        <v>137</v>
      </c>
      <c r="E249" s="200"/>
      <c r="F249" s="202" t="s">
        <v>795</v>
      </c>
      <c r="G249" s="200"/>
      <c r="H249" s="203">
        <v>300.63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137</v>
      </c>
      <c r="AU249" s="209" t="s">
        <v>84</v>
      </c>
      <c r="AV249" s="14" t="s">
        <v>84</v>
      </c>
      <c r="AW249" s="14" t="s">
        <v>4</v>
      </c>
      <c r="AX249" s="14" t="s">
        <v>82</v>
      </c>
      <c r="AY249" s="209" t="s">
        <v>129</v>
      </c>
    </row>
    <row r="250" spans="1:65" s="2" customFormat="1" ht="21.75" customHeight="1">
      <c r="A250" s="36"/>
      <c r="B250" s="37"/>
      <c r="C250" s="175" t="s">
        <v>298</v>
      </c>
      <c r="D250" s="175" t="s">
        <v>131</v>
      </c>
      <c r="E250" s="176" t="s">
        <v>796</v>
      </c>
      <c r="F250" s="177" t="s">
        <v>797</v>
      </c>
      <c r="G250" s="178" t="s">
        <v>239</v>
      </c>
      <c r="H250" s="179">
        <v>72</v>
      </c>
      <c r="I250" s="180"/>
      <c r="J250" s="181">
        <f>ROUND(I250*H250,2)</f>
        <v>0</v>
      </c>
      <c r="K250" s="177" t="s">
        <v>144</v>
      </c>
      <c r="L250" s="41"/>
      <c r="M250" s="182" t="s">
        <v>19</v>
      </c>
      <c r="N250" s="183" t="s">
        <v>45</v>
      </c>
      <c r="O250" s="66"/>
      <c r="P250" s="184">
        <f>O250*H250</f>
        <v>0</v>
      </c>
      <c r="Q250" s="184">
        <v>0</v>
      </c>
      <c r="R250" s="184">
        <f>Q250*H250</f>
        <v>0</v>
      </c>
      <c r="S250" s="184">
        <v>0.16500000000000001</v>
      </c>
      <c r="T250" s="185">
        <f>S250*H250</f>
        <v>11.88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135</v>
      </c>
      <c r="AT250" s="186" t="s">
        <v>131</v>
      </c>
      <c r="AU250" s="186" t="s">
        <v>84</v>
      </c>
      <c r="AY250" s="19" t="s">
        <v>129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82</v>
      </c>
      <c r="BK250" s="187">
        <f>ROUND(I250*H250,2)</f>
        <v>0</v>
      </c>
      <c r="BL250" s="19" t="s">
        <v>135</v>
      </c>
      <c r="BM250" s="186" t="s">
        <v>798</v>
      </c>
    </row>
    <row r="251" spans="1:65" s="2" customFormat="1" ht="11.25">
      <c r="A251" s="36"/>
      <c r="B251" s="37"/>
      <c r="C251" s="38"/>
      <c r="D251" s="221" t="s">
        <v>146</v>
      </c>
      <c r="E251" s="38"/>
      <c r="F251" s="222" t="s">
        <v>799</v>
      </c>
      <c r="G251" s="38"/>
      <c r="H251" s="38"/>
      <c r="I251" s="223"/>
      <c r="J251" s="38"/>
      <c r="K251" s="38"/>
      <c r="L251" s="41"/>
      <c r="M251" s="224"/>
      <c r="N251" s="225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146</v>
      </c>
      <c r="AU251" s="19" t="s">
        <v>84</v>
      </c>
    </row>
    <row r="252" spans="1:65" s="13" customFormat="1" ht="11.25">
      <c r="B252" s="188"/>
      <c r="C252" s="189"/>
      <c r="D252" s="190" t="s">
        <v>137</v>
      </c>
      <c r="E252" s="191" t="s">
        <v>19</v>
      </c>
      <c r="F252" s="192" t="s">
        <v>736</v>
      </c>
      <c r="G252" s="189"/>
      <c r="H252" s="191" t="s">
        <v>19</v>
      </c>
      <c r="I252" s="193"/>
      <c r="J252" s="189"/>
      <c r="K252" s="189"/>
      <c r="L252" s="194"/>
      <c r="M252" s="195"/>
      <c r="N252" s="196"/>
      <c r="O252" s="196"/>
      <c r="P252" s="196"/>
      <c r="Q252" s="196"/>
      <c r="R252" s="196"/>
      <c r="S252" s="196"/>
      <c r="T252" s="197"/>
      <c r="AT252" s="198" t="s">
        <v>137</v>
      </c>
      <c r="AU252" s="198" t="s">
        <v>84</v>
      </c>
      <c r="AV252" s="13" t="s">
        <v>82</v>
      </c>
      <c r="AW252" s="13" t="s">
        <v>36</v>
      </c>
      <c r="AX252" s="13" t="s">
        <v>74</v>
      </c>
      <c r="AY252" s="198" t="s">
        <v>129</v>
      </c>
    </row>
    <row r="253" spans="1:65" s="14" customFormat="1" ht="11.25">
      <c r="B253" s="199"/>
      <c r="C253" s="200"/>
      <c r="D253" s="190" t="s">
        <v>137</v>
      </c>
      <c r="E253" s="201" t="s">
        <v>19</v>
      </c>
      <c r="F253" s="202" t="s">
        <v>800</v>
      </c>
      <c r="G253" s="200"/>
      <c r="H253" s="203">
        <v>72</v>
      </c>
      <c r="I253" s="204"/>
      <c r="J253" s="200"/>
      <c r="K253" s="200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137</v>
      </c>
      <c r="AU253" s="209" t="s">
        <v>84</v>
      </c>
      <c r="AV253" s="14" t="s">
        <v>84</v>
      </c>
      <c r="AW253" s="14" t="s">
        <v>36</v>
      </c>
      <c r="AX253" s="14" t="s">
        <v>74</v>
      </c>
      <c r="AY253" s="209" t="s">
        <v>129</v>
      </c>
    </row>
    <row r="254" spans="1:65" s="15" customFormat="1" ht="11.25">
      <c r="B254" s="210"/>
      <c r="C254" s="211"/>
      <c r="D254" s="190" t="s">
        <v>137</v>
      </c>
      <c r="E254" s="212" t="s">
        <v>19</v>
      </c>
      <c r="F254" s="213" t="s">
        <v>140</v>
      </c>
      <c r="G254" s="211"/>
      <c r="H254" s="214">
        <v>72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137</v>
      </c>
      <c r="AU254" s="220" t="s">
        <v>84</v>
      </c>
      <c r="AV254" s="15" t="s">
        <v>135</v>
      </c>
      <c r="AW254" s="15" t="s">
        <v>36</v>
      </c>
      <c r="AX254" s="15" t="s">
        <v>82</v>
      </c>
      <c r="AY254" s="220" t="s">
        <v>129</v>
      </c>
    </row>
    <row r="255" spans="1:65" s="2" customFormat="1" ht="16.5" customHeight="1">
      <c r="A255" s="36"/>
      <c r="B255" s="37"/>
      <c r="C255" s="175" t="s">
        <v>302</v>
      </c>
      <c r="D255" s="175" t="s">
        <v>131</v>
      </c>
      <c r="E255" s="176" t="s">
        <v>337</v>
      </c>
      <c r="F255" s="177" t="s">
        <v>338</v>
      </c>
      <c r="G255" s="178" t="s">
        <v>156</v>
      </c>
      <c r="H255" s="179">
        <v>165</v>
      </c>
      <c r="I255" s="180"/>
      <c r="J255" s="181">
        <f>ROUND(I255*H255,2)</f>
        <v>0</v>
      </c>
      <c r="K255" s="177" t="s">
        <v>144</v>
      </c>
      <c r="L255" s="41"/>
      <c r="M255" s="182" t="s">
        <v>19</v>
      </c>
      <c r="N255" s="183" t="s">
        <v>45</v>
      </c>
      <c r="O255" s="66"/>
      <c r="P255" s="184">
        <f>O255*H255</f>
        <v>0</v>
      </c>
      <c r="Q255" s="184">
        <v>0</v>
      </c>
      <c r="R255" s="184">
        <f>Q255*H255</f>
        <v>0</v>
      </c>
      <c r="S255" s="184">
        <v>1.98E-3</v>
      </c>
      <c r="T255" s="185">
        <f>S255*H255</f>
        <v>0.32669999999999999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135</v>
      </c>
      <c r="AT255" s="186" t="s">
        <v>131</v>
      </c>
      <c r="AU255" s="186" t="s">
        <v>84</v>
      </c>
      <c r="AY255" s="19" t="s">
        <v>129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82</v>
      </c>
      <c r="BK255" s="187">
        <f>ROUND(I255*H255,2)</f>
        <v>0</v>
      </c>
      <c r="BL255" s="19" t="s">
        <v>135</v>
      </c>
      <c r="BM255" s="186" t="s">
        <v>801</v>
      </c>
    </row>
    <row r="256" spans="1:65" s="2" customFormat="1" ht="11.25">
      <c r="A256" s="36"/>
      <c r="B256" s="37"/>
      <c r="C256" s="38"/>
      <c r="D256" s="221" t="s">
        <v>146</v>
      </c>
      <c r="E256" s="38"/>
      <c r="F256" s="222" t="s">
        <v>340</v>
      </c>
      <c r="G256" s="38"/>
      <c r="H256" s="38"/>
      <c r="I256" s="223"/>
      <c r="J256" s="38"/>
      <c r="K256" s="38"/>
      <c r="L256" s="41"/>
      <c r="M256" s="224"/>
      <c r="N256" s="225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146</v>
      </c>
      <c r="AU256" s="19" t="s">
        <v>84</v>
      </c>
    </row>
    <row r="257" spans="1:65" s="13" customFormat="1" ht="11.25">
      <c r="B257" s="188"/>
      <c r="C257" s="189"/>
      <c r="D257" s="190" t="s">
        <v>137</v>
      </c>
      <c r="E257" s="191" t="s">
        <v>19</v>
      </c>
      <c r="F257" s="192" t="s">
        <v>736</v>
      </c>
      <c r="G257" s="189"/>
      <c r="H257" s="191" t="s">
        <v>19</v>
      </c>
      <c r="I257" s="193"/>
      <c r="J257" s="189"/>
      <c r="K257" s="189"/>
      <c r="L257" s="194"/>
      <c r="M257" s="195"/>
      <c r="N257" s="196"/>
      <c r="O257" s="196"/>
      <c r="P257" s="196"/>
      <c r="Q257" s="196"/>
      <c r="R257" s="196"/>
      <c r="S257" s="196"/>
      <c r="T257" s="197"/>
      <c r="AT257" s="198" t="s">
        <v>137</v>
      </c>
      <c r="AU257" s="198" t="s">
        <v>84</v>
      </c>
      <c r="AV257" s="13" t="s">
        <v>82</v>
      </c>
      <c r="AW257" s="13" t="s">
        <v>36</v>
      </c>
      <c r="AX257" s="13" t="s">
        <v>74</v>
      </c>
      <c r="AY257" s="198" t="s">
        <v>129</v>
      </c>
    </row>
    <row r="258" spans="1:65" s="14" customFormat="1" ht="11.25">
      <c r="B258" s="199"/>
      <c r="C258" s="200"/>
      <c r="D258" s="190" t="s">
        <v>137</v>
      </c>
      <c r="E258" s="201" t="s">
        <v>19</v>
      </c>
      <c r="F258" s="202" t="s">
        <v>737</v>
      </c>
      <c r="G258" s="200"/>
      <c r="H258" s="203">
        <v>165</v>
      </c>
      <c r="I258" s="204"/>
      <c r="J258" s="200"/>
      <c r="K258" s="200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137</v>
      </c>
      <c r="AU258" s="209" t="s">
        <v>84</v>
      </c>
      <c r="AV258" s="14" t="s">
        <v>84</v>
      </c>
      <c r="AW258" s="14" t="s">
        <v>36</v>
      </c>
      <c r="AX258" s="14" t="s">
        <v>74</v>
      </c>
      <c r="AY258" s="209" t="s">
        <v>129</v>
      </c>
    </row>
    <row r="259" spans="1:65" s="15" customFormat="1" ht="11.25">
      <c r="B259" s="210"/>
      <c r="C259" s="211"/>
      <c r="D259" s="190" t="s">
        <v>137</v>
      </c>
      <c r="E259" s="212" t="s">
        <v>19</v>
      </c>
      <c r="F259" s="213" t="s">
        <v>140</v>
      </c>
      <c r="G259" s="211"/>
      <c r="H259" s="214">
        <v>165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137</v>
      </c>
      <c r="AU259" s="220" t="s">
        <v>84</v>
      </c>
      <c r="AV259" s="15" t="s">
        <v>135</v>
      </c>
      <c r="AW259" s="15" t="s">
        <v>36</v>
      </c>
      <c r="AX259" s="15" t="s">
        <v>82</v>
      </c>
      <c r="AY259" s="220" t="s">
        <v>129</v>
      </c>
    </row>
    <row r="260" spans="1:65" s="2" customFormat="1" ht="16.5" customHeight="1">
      <c r="A260" s="36"/>
      <c r="B260" s="37"/>
      <c r="C260" s="175" t="s">
        <v>307</v>
      </c>
      <c r="D260" s="175" t="s">
        <v>131</v>
      </c>
      <c r="E260" s="176" t="s">
        <v>802</v>
      </c>
      <c r="F260" s="177" t="s">
        <v>803</v>
      </c>
      <c r="G260" s="178" t="s">
        <v>156</v>
      </c>
      <c r="H260" s="179">
        <v>12.5</v>
      </c>
      <c r="I260" s="180"/>
      <c r="J260" s="181">
        <f>ROUND(I260*H260,2)</f>
        <v>0</v>
      </c>
      <c r="K260" s="177" t="s">
        <v>144</v>
      </c>
      <c r="L260" s="41"/>
      <c r="M260" s="182" t="s">
        <v>19</v>
      </c>
      <c r="N260" s="183" t="s">
        <v>45</v>
      </c>
      <c r="O260" s="66"/>
      <c r="P260" s="184">
        <f>O260*H260</f>
        <v>0</v>
      </c>
      <c r="Q260" s="184">
        <v>0</v>
      </c>
      <c r="R260" s="184">
        <f>Q260*H260</f>
        <v>0</v>
      </c>
      <c r="S260" s="184">
        <v>9.2499999999999995E-3</v>
      </c>
      <c r="T260" s="185">
        <f>S260*H260</f>
        <v>0.11562499999999999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135</v>
      </c>
      <c r="AT260" s="186" t="s">
        <v>131</v>
      </c>
      <c r="AU260" s="186" t="s">
        <v>84</v>
      </c>
      <c r="AY260" s="19" t="s">
        <v>129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82</v>
      </c>
      <c r="BK260" s="187">
        <f>ROUND(I260*H260,2)</f>
        <v>0</v>
      </c>
      <c r="BL260" s="19" t="s">
        <v>135</v>
      </c>
      <c r="BM260" s="186" t="s">
        <v>804</v>
      </c>
    </row>
    <row r="261" spans="1:65" s="2" customFormat="1" ht="11.25">
      <c r="A261" s="36"/>
      <c r="B261" s="37"/>
      <c r="C261" s="38"/>
      <c r="D261" s="221" t="s">
        <v>146</v>
      </c>
      <c r="E261" s="38"/>
      <c r="F261" s="222" t="s">
        <v>805</v>
      </c>
      <c r="G261" s="38"/>
      <c r="H261" s="38"/>
      <c r="I261" s="223"/>
      <c r="J261" s="38"/>
      <c r="K261" s="38"/>
      <c r="L261" s="41"/>
      <c r="M261" s="224"/>
      <c r="N261" s="225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146</v>
      </c>
      <c r="AU261" s="19" t="s">
        <v>84</v>
      </c>
    </row>
    <row r="262" spans="1:65" s="13" customFormat="1" ht="11.25">
      <c r="B262" s="188"/>
      <c r="C262" s="189"/>
      <c r="D262" s="190" t="s">
        <v>137</v>
      </c>
      <c r="E262" s="191" t="s">
        <v>19</v>
      </c>
      <c r="F262" s="192" t="s">
        <v>727</v>
      </c>
      <c r="G262" s="189"/>
      <c r="H262" s="191" t="s">
        <v>19</v>
      </c>
      <c r="I262" s="193"/>
      <c r="J262" s="189"/>
      <c r="K262" s="189"/>
      <c r="L262" s="194"/>
      <c r="M262" s="195"/>
      <c r="N262" s="196"/>
      <c r="O262" s="196"/>
      <c r="P262" s="196"/>
      <c r="Q262" s="196"/>
      <c r="R262" s="196"/>
      <c r="S262" s="196"/>
      <c r="T262" s="197"/>
      <c r="AT262" s="198" t="s">
        <v>137</v>
      </c>
      <c r="AU262" s="198" t="s">
        <v>84</v>
      </c>
      <c r="AV262" s="13" t="s">
        <v>82</v>
      </c>
      <c r="AW262" s="13" t="s">
        <v>36</v>
      </c>
      <c r="AX262" s="13" t="s">
        <v>74</v>
      </c>
      <c r="AY262" s="198" t="s">
        <v>129</v>
      </c>
    </row>
    <row r="263" spans="1:65" s="14" customFormat="1" ht="11.25">
      <c r="B263" s="199"/>
      <c r="C263" s="200"/>
      <c r="D263" s="190" t="s">
        <v>137</v>
      </c>
      <c r="E263" s="201" t="s">
        <v>19</v>
      </c>
      <c r="F263" s="202" t="s">
        <v>728</v>
      </c>
      <c r="G263" s="200"/>
      <c r="H263" s="203">
        <v>12.5</v>
      </c>
      <c r="I263" s="204"/>
      <c r="J263" s="200"/>
      <c r="K263" s="200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137</v>
      </c>
      <c r="AU263" s="209" t="s">
        <v>84</v>
      </c>
      <c r="AV263" s="14" t="s">
        <v>84</v>
      </c>
      <c r="AW263" s="14" t="s">
        <v>36</v>
      </c>
      <c r="AX263" s="14" t="s">
        <v>74</v>
      </c>
      <c r="AY263" s="209" t="s">
        <v>129</v>
      </c>
    </row>
    <row r="264" spans="1:65" s="15" customFormat="1" ht="11.25">
      <c r="B264" s="210"/>
      <c r="C264" s="211"/>
      <c r="D264" s="190" t="s">
        <v>137</v>
      </c>
      <c r="E264" s="212" t="s">
        <v>19</v>
      </c>
      <c r="F264" s="213" t="s">
        <v>140</v>
      </c>
      <c r="G264" s="211"/>
      <c r="H264" s="214">
        <v>12.5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137</v>
      </c>
      <c r="AU264" s="220" t="s">
        <v>84</v>
      </c>
      <c r="AV264" s="15" t="s">
        <v>135</v>
      </c>
      <c r="AW264" s="15" t="s">
        <v>36</v>
      </c>
      <c r="AX264" s="15" t="s">
        <v>82</v>
      </c>
      <c r="AY264" s="220" t="s">
        <v>129</v>
      </c>
    </row>
    <row r="265" spans="1:65" s="2" customFormat="1" ht="37.9" customHeight="1">
      <c r="A265" s="36"/>
      <c r="B265" s="37"/>
      <c r="C265" s="175" t="s">
        <v>313</v>
      </c>
      <c r="D265" s="175" t="s">
        <v>131</v>
      </c>
      <c r="E265" s="176" t="s">
        <v>806</v>
      </c>
      <c r="F265" s="177" t="s">
        <v>807</v>
      </c>
      <c r="G265" s="178" t="s">
        <v>134</v>
      </c>
      <c r="H265" s="179">
        <v>43.604999999999997</v>
      </c>
      <c r="I265" s="180"/>
      <c r="J265" s="181">
        <f>ROUND(I265*H265,2)</f>
        <v>0</v>
      </c>
      <c r="K265" s="177" t="s">
        <v>144</v>
      </c>
      <c r="L265" s="41"/>
      <c r="M265" s="182" t="s">
        <v>19</v>
      </c>
      <c r="N265" s="183" t="s">
        <v>45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135</v>
      </c>
      <c r="AT265" s="186" t="s">
        <v>131</v>
      </c>
      <c r="AU265" s="186" t="s">
        <v>84</v>
      </c>
      <c r="AY265" s="19" t="s">
        <v>129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82</v>
      </c>
      <c r="BK265" s="187">
        <f>ROUND(I265*H265,2)</f>
        <v>0</v>
      </c>
      <c r="BL265" s="19" t="s">
        <v>135</v>
      </c>
      <c r="BM265" s="186" t="s">
        <v>808</v>
      </c>
    </row>
    <row r="266" spans="1:65" s="2" customFormat="1" ht="11.25">
      <c r="A266" s="36"/>
      <c r="B266" s="37"/>
      <c r="C266" s="38"/>
      <c r="D266" s="221" t="s">
        <v>146</v>
      </c>
      <c r="E266" s="38"/>
      <c r="F266" s="222" t="s">
        <v>809</v>
      </c>
      <c r="G266" s="38"/>
      <c r="H266" s="38"/>
      <c r="I266" s="223"/>
      <c r="J266" s="38"/>
      <c r="K266" s="38"/>
      <c r="L266" s="41"/>
      <c r="M266" s="224"/>
      <c r="N266" s="225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146</v>
      </c>
      <c r="AU266" s="19" t="s">
        <v>84</v>
      </c>
    </row>
    <row r="267" spans="1:65" s="13" customFormat="1" ht="11.25">
      <c r="B267" s="188"/>
      <c r="C267" s="189"/>
      <c r="D267" s="190" t="s">
        <v>137</v>
      </c>
      <c r="E267" s="191" t="s">
        <v>19</v>
      </c>
      <c r="F267" s="192" t="s">
        <v>810</v>
      </c>
      <c r="G267" s="189"/>
      <c r="H267" s="191" t="s">
        <v>19</v>
      </c>
      <c r="I267" s="193"/>
      <c r="J267" s="189"/>
      <c r="K267" s="189"/>
      <c r="L267" s="194"/>
      <c r="M267" s="195"/>
      <c r="N267" s="196"/>
      <c r="O267" s="196"/>
      <c r="P267" s="196"/>
      <c r="Q267" s="196"/>
      <c r="R267" s="196"/>
      <c r="S267" s="196"/>
      <c r="T267" s="197"/>
      <c r="AT267" s="198" t="s">
        <v>137</v>
      </c>
      <c r="AU267" s="198" t="s">
        <v>84</v>
      </c>
      <c r="AV267" s="13" t="s">
        <v>82</v>
      </c>
      <c r="AW267" s="13" t="s">
        <v>36</v>
      </c>
      <c r="AX267" s="13" t="s">
        <v>74</v>
      </c>
      <c r="AY267" s="198" t="s">
        <v>129</v>
      </c>
    </row>
    <row r="268" spans="1:65" s="14" customFormat="1" ht="11.25">
      <c r="B268" s="199"/>
      <c r="C268" s="200"/>
      <c r="D268" s="190" t="s">
        <v>137</v>
      </c>
      <c r="E268" s="201" t="s">
        <v>19</v>
      </c>
      <c r="F268" s="202" t="s">
        <v>811</v>
      </c>
      <c r="G268" s="200"/>
      <c r="H268" s="203">
        <v>42.75</v>
      </c>
      <c r="I268" s="204"/>
      <c r="J268" s="200"/>
      <c r="K268" s="200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137</v>
      </c>
      <c r="AU268" s="209" t="s">
        <v>84</v>
      </c>
      <c r="AV268" s="14" t="s">
        <v>84</v>
      </c>
      <c r="AW268" s="14" t="s">
        <v>36</v>
      </c>
      <c r="AX268" s="14" t="s">
        <v>74</v>
      </c>
      <c r="AY268" s="209" t="s">
        <v>129</v>
      </c>
    </row>
    <row r="269" spans="1:65" s="15" customFormat="1" ht="11.25">
      <c r="B269" s="210"/>
      <c r="C269" s="211"/>
      <c r="D269" s="190" t="s">
        <v>137</v>
      </c>
      <c r="E269" s="212" t="s">
        <v>19</v>
      </c>
      <c r="F269" s="213" t="s">
        <v>140</v>
      </c>
      <c r="G269" s="211"/>
      <c r="H269" s="214">
        <v>42.75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137</v>
      </c>
      <c r="AU269" s="220" t="s">
        <v>84</v>
      </c>
      <c r="AV269" s="15" t="s">
        <v>135</v>
      </c>
      <c r="AW269" s="15" t="s">
        <v>36</v>
      </c>
      <c r="AX269" s="15" t="s">
        <v>82</v>
      </c>
      <c r="AY269" s="220" t="s">
        <v>129</v>
      </c>
    </row>
    <row r="270" spans="1:65" s="14" customFormat="1" ht="11.25">
      <c r="B270" s="199"/>
      <c r="C270" s="200"/>
      <c r="D270" s="190" t="s">
        <v>137</v>
      </c>
      <c r="E270" s="200"/>
      <c r="F270" s="202" t="s">
        <v>812</v>
      </c>
      <c r="G270" s="200"/>
      <c r="H270" s="203">
        <v>43.604999999999997</v>
      </c>
      <c r="I270" s="204"/>
      <c r="J270" s="200"/>
      <c r="K270" s="200"/>
      <c r="L270" s="205"/>
      <c r="M270" s="206"/>
      <c r="N270" s="207"/>
      <c r="O270" s="207"/>
      <c r="P270" s="207"/>
      <c r="Q270" s="207"/>
      <c r="R270" s="207"/>
      <c r="S270" s="207"/>
      <c r="T270" s="208"/>
      <c r="AT270" s="209" t="s">
        <v>137</v>
      </c>
      <c r="AU270" s="209" t="s">
        <v>84</v>
      </c>
      <c r="AV270" s="14" t="s">
        <v>84</v>
      </c>
      <c r="AW270" s="14" t="s">
        <v>4</v>
      </c>
      <c r="AX270" s="14" t="s">
        <v>82</v>
      </c>
      <c r="AY270" s="209" t="s">
        <v>129</v>
      </c>
    </row>
    <row r="271" spans="1:65" s="2" customFormat="1" ht="16.5" customHeight="1">
      <c r="A271" s="36"/>
      <c r="B271" s="37"/>
      <c r="C271" s="175" t="s">
        <v>318</v>
      </c>
      <c r="D271" s="175" t="s">
        <v>131</v>
      </c>
      <c r="E271" s="176" t="s">
        <v>813</v>
      </c>
      <c r="F271" s="177" t="s">
        <v>814</v>
      </c>
      <c r="G271" s="178" t="s">
        <v>134</v>
      </c>
      <c r="H271" s="179">
        <v>28.35</v>
      </c>
      <c r="I271" s="180"/>
      <c r="J271" s="181">
        <f>ROUND(I271*H271,2)</f>
        <v>0</v>
      </c>
      <c r="K271" s="177" t="s">
        <v>144</v>
      </c>
      <c r="L271" s="41"/>
      <c r="M271" s="182" t="s">
        <v>19</v>
      </c>
      <c r="N271" s="183" t="s">
        <v>45</v>
      </c>
      <c r="O271" s="66"/>
      <c r="P271" s="184">
        <f>O271*H271</f>
        <v>0</v>
      </c>
      <c r="Q271" s="184">
        <v>0</v>
      </c>
      <c r="R271" s="184">
        <f>Q271*H271</f>
        <v>0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135</v>
      </c>
      <c r="AT271" s="186" t="s">
        <v>131</v>
      </c>
      <c r="AU271" s="186" t="s">
        <v>84</v>
      </c>
      <c r="AY271" s="19" t="s">
        <v>129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82</v>
      </c>
      <c r="BK271" s="187">
        <f>ROUND(I271*H271,2)</f>
        <v>0</v>
      </c>
      <c r="BL271" s="19" t="s">
        <v>135</v>
      </c>
      <c r="BM271" s="186" t="s">
        <v>815</v>
      </c>
    </row>
    <row r="272" spans="1:65" s="2" customFormat="1" ht="11.25">
      <c r="A272" s="36"/>
      <c r="B272" s="37"/>
      <c r="C272" s="38"/>
      <c r="D272" s="221" t="s">
        <v>146</v>
      </c>
      <c r="E272" s="38"/>
      <c r="F272" s="222" t="s">
        <v>816</v>
      </c>
      <c r="G272" s="38"/>
      <c r="H272" s="38"/>
      <c r="I272" s="223"/>
      <c r="J272" s="38"/>
      <c r="K272" s="38"/>
      <c r="L272" s="41"/>
      <c r="M272" s="224"/>
      <c r="N272" s="225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146</v>
      </c>
      <c r="AU272" s="19" t="s">
        <v>84</v>
      </c>
    </row>
    <row r="273" spans="1:65" s="13" customFormat="1" ht="11.25">
      <c r="B273" s="188"/>
      <c r="C273" s="189"/>
      <c r="D273" s="190" t="s">
        <v>137</v>
      </c>
      <c r="E273" s="191" t="s">
        <v>19</v>
      </c>
      <c r="F273" s="192" t="s">
        <v>817</v>
      </c>
      <c r="G273" s="189"/>
      <c r="H273" s="191" t="s">
        <v>19</v>
      </c>
      <c r="I273" s="193"/>
      <c r="J273" s="189"/>
      <c r="K273" s="189"/>
      <c r="L273" s="194"/>
      <c r="M273" s="195"/>
      <c r="N273" s="196"/>
      <c r="O273" s="196"/>
      <c r="P273" s="196"/>
      <c r="Q273" s="196"/>
      <c r="R273" s="196"/>
      <c r="S273" s="196"/>
      <c r="T273" s="197"/>
      <c r="AT273" s="198" t="s">
        <v>137</v>
      </c>
      <c r="AU273" s="198" t="s">
        <v>84</v>
      </c>
      <c r="AV273" s="13" t="s">
        <v>82</v>
      </c>
      <c r="AW273" s="13" t="s">
        <v>36</v>
      </c>
      <c r="AX273" s="13" t="s">
        <v>74</v>
      </c>
      <c r="AY273" s="198" t="s">
        <v>129</v>
      </c>
    </row>
    <row r="274" spans="1:65" s="14" customFormat="1" ht="11.25">
      <c r="B274" s="199"/>
      <c r="C274" s="200"/>
      <c r="D274" s="190" t="s">
        <v>137</v>
      </c>
      <c r="E274" s="201" t="s">
        <v>19</v>
      </c>
      <c r="F274" s="202" t="s">
        <v>818</v>
      </c>
      <c r="G274" s="200"/>
      <c r="H274" s="203">
        <v>27</v>
      </c>
      <c r="I274" s="204"/>
      <c r="J274" s="200"/>
      <c r="K274" s="200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137</v>
      </c>
      <c r="AU274" s="209" t="s">
        <v>84</v>
      </c>
      <c r="AV274" s="14" t="s">
        <v>84</v>
      </c>
      <c r="AW274" s="14" t="s">
        <v>36</v>
      </c>
      <c r="AX274" s="14" t="s">
        <v>74</v>
      </c>
      <c r="AY274" s="209" t="s">
        <v>129</v>
      </c>
    </row>
    <row r="275" spans="1:65" s="15" customFormat="1" ht="11.25">
      <c r="B275" s="210"/>
      <c r="C275" s="211"/>
      <c r="D275" s="190" t="s">
        <v>137</v>
      </c>
      <c r="E275" s="212" t="s">
        <v>19</v>
      </c>
      <c r="F275" s="213" t="s">
        <v>140</v>
      </c>
      <c r="G275" s="211"/>
      <c r="H275" s="214">
        <v>27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137</v>
      </c>
      <c r="AU275" s="220" t="s">
        <v>84</v>
      </c>
      <c r="AV275" s="15" t="s">
        <v>135</v>
      </c>
      <c r="AW275" s="15" t="s">
        <v>36</v>
      </c>
      <c r="AX275" s="15" t="s">
        <v>82</v>
      </c>
      <c r="AY275" s="220" t="s">
        <v>129</v>
      </c>
    </row>
    <row r="276" spans="1:65" s="14" customFormat="1" ht="11.25">
      <c r="B276" s="199"/>
      <c r="C276" s="200"/>
      <c r="D276" s="190" t="s">
        <v>137</v>
      </c>
      <c r="E276" s="200"/>
      <c r="F276" s="202" t="s">
        <v>819</v>
      </c>
      <c r="G276" s="200"/>
      <c r="H276" s="203">
        <v>28.35</v>
      </c>
      <c r="I276" s="204"/>
      <c r="J276" s="200"/>
      <c r="K276" s="200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137</v>
      </c>
      <c r="AU276" s="209" t="s">
        <v>84</v>
      </c>
      <c r="AV276" s="14" t="s">
        <v>84</v>
      </c>
      <c r="AW276" s="14" t="s">
        <v>4</v>
      </c>
      <c r="AX276" s="14" t="s">
        <v>82</v>
      </c>
      <c r="AY276" s="209" t="s">
        <v>129</v>
      </c>
    </row>
    <row r="277" spans="1:65" s="2" customFormat="1" ht="16.5" customHeight="1">
      <c r="A277" s="36"/>
      <c r="B277" s="37"/>
      <c r="C277" s="175" t="s">
        <v>322</v>
      </c>
      <c r="D277" s="175" t="s">
        <v>131</v>
      </c>
      <c r="E277" s="176" t="s">
        <v>820</v>
      </c>
      <c r="F277" s="177" t="s">
        <v>821</v>
      </c>
      <c r="G277" s="178" t="s">
        <v>134</v>
      </c>
      <c r="H277" s="179">
        <v>28.35</v>
      </c>
      <c r="I277" s="180"/>
      <c r="J277" s="181">
        <f>ROUND(I277*H277,2)</f>
        <v>0</v>
      </c>
      <c r="K277" s="177" t="s">
        <v>144</v>
      </c>
      <c r="L277" s="41"/>
      <c r="M277" s="182" t="s">
        <v>19</v>
      </c>
      <c r="N277" s="183" t="s">
        <v>45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135</v>
      </c>
      <c r="AT277" s="186" t="s">
        <v>131</v>
      </c>
      <c r="AU277" s="186" t="s">
        <v>84</v>
      </c>
      <c r="AY277" s="19" t="s">
        <v>129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82</v>
      </c>
      <c r="BK277" s="187">
        <f>ROUND(I277*H277,2)</f>
        <v>0</v>
      </c>
      <c r="BL277" s="19" t="s">
        <v>135</v>
      </c>
      <c r="BM277" s="186" t="s">
        <v>822</v>
      </c>
    </row>
    <row r="278" spans="1:65" s="2" customFormat="1" ht="11.25">
      <c r="A278" s="36"/>
      <c r="B278" s="37"/>
      <c r="C278" s="38"/>
      <c r="D278" s="221" t="s">
        <v>146</v>
      </c>
      <c r="E278" s="38"/>
      <c r="F278" s="222" t="s">
        <v>823</v>
      </c>
      <c r="G278" s="38"/>
      <c r="H278" s="38"/>
      <c r="I278" s="223"/>
      <c r="J278" s="38"/>
      <c r="K278" s="38"/>
      <c r="L278" s="41"/>
      <c r="M278" s="224"/>
      <c r="N278" s="225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146</v>
      </c>
      <c r="AU278" s="19" t="s">
        <v>84</v>
      </c>
    </row>
    <row r="279" spans="1:65" s="13" customFormat="1" ht="11.25">
      <c r="B279" s="188"/>
      <c r="C279" s="189"/>
      <c r="D279" s="190" t="s">
        <v>137</v>
      </c>
      <c r="E279" s="191" t="s">
        <v>19</v>
      </c>
      <c r="F279" s="192" t="s">
        <v>817</v>
      </c>
      <c r="G279" s="189"/>
      <c r="H279" s="191" t="s">
        <v>19</v>
      </c>
      <c r="I279" s="193"/>
      <c r="J279" s="189"/>
      <c r="K279" s="189"/>
      <c r="L279" s="194"/>
      <c r="M279" s="195"/>
      <c r="N279" s="196"/>
      <c r="O279" s="196"/>
      <c r="P279" s="196"/>
      <c r="Q279" s="196"/>
      <c r="R279" s="196"/>
      <c r="S279" s="196"/>
      <c r="T279" s="197"/>
      <c r="AT279" s="198" t="s">
        <v>137</v>
      </c>
      <c r="AU279" s="198" t="s">
        <v>84</v>
      </c>
      <c r="AV279" s="13" t="s">
        <v>82</v>
      </c>
      <c r="AW279" s="13" t="s">
        <v>36</v>
      </c>
      <c r="AX279" s="13" t="s">
        <v>74</v>
      </c>
      <c r="AY279" s="198" t="s">
        <v>129</v>
      </c>
    </row>
    <row r="280" spans="1:65" s="14" customFormat="1" ht="11.25">
      <c r="B280" s="199"/>
      <c r="C280" s="200"/>
      <c r="D280" s="190" t="s">
        <v>137</v>
      </c>
      <c r="E280" s="201" t="s">
        <v>19</v>
      </c>
      <c r="F280" s="202" t="s">
        <v>818</v>
      </c>
      <c r="G280" s="200"/>
      <c r="H280" s="203">
        <v>27</v>
      </c>
      <c r="I280" s="204"/>
      <c r="J280" s="200"/>
      <c r="K280" s="200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137</v>
      </c>
      <c r="AU280" s="209" t="s">
        <v>84</v>
      </c>
      <c r="AV280" s="14" t="s">
        <v>84</v>
      </c>
      <c r="AW280" s="14" t="s">
        <v>36</v>
      </c>
      <c r="AX280" s="14" t="s">
        <v>74</v>
      </c>
      <c r="AY280" s="209" t="s">
        <v>129</v>
      </c>
    </row>
    <row r="281" spans="1:65" s="15" customFormat="1" ht="11.25">
      <c r="B281" s="210"/>
      <c r="C281" s="211"/>
      <c r="D281" s="190" t="s">
        <v>137</v>
      </c>
      <c r="E281" s="212" t="s">
        <v>19</v>
      </c>
      <c r="F281" s="213" t="s">
        <v>140</v>
      </c>
      <c r="G281" s="211"/>
      <c r="H281" s="214">
        <v>27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137</v>
      </c>
      <c r="AU281" s="220" t="s">
        <v>84</v>
      </c>
      <c r="AV281" s="15" t="s">
        <v>135</v>
      </c>
      <c r="AW281" s="15" t="s">
        <v>36</v>
      </c>
      <c r="AX281" s="15" t="s">
        <v>82</v>
      </c>
      <c r="AY281" s="220" t="s">
        <v>129</v>
      </c>
    </row>
    <row r="282" spans="1:65" s="14" customFormat="1" ht="11.25">
      <c r="B282" s="199"/>
      <c r="C282" s="200"/>
      <c r="D282" s="190" t="s">
        <v>137</v>
      </c>
      <c r="E282" s="200"/>
      <c r="F282" s="202" t="s">
        <v>819</v>
      </c>
      <c r="G282" s="200"/>
      <c r="H282" s="203">
        <v>28.35</v>
      </c>
      <c r="I282" s="204"/>
      <c r="J282" s="200"/>
      <c r="K282" s="200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137</v>
      </c>
      <c r="AU282" s="209" t="s">
        <v>84</v>
      </c>
      <c r="AV282" s="14" t="s">
        <v>84</v>
      </c>
      <c r="AW282" s="14" t="s">
        <v>4</v>
      </c>
      <c r="AX282" s="14" t="s">
        <v>82</v>
      </c>
      <c r="AY282" s="209" t="s">
        <v>129</v>
      </c>
    </row>
    <row r="283" spans="1:65" s="2" customFormat="1" ht="16.5" customHeight="1">
      <c r="A283" s="36"/>
      <c r="B283" s="37"/>
      <c r="C283" s="175" t="s">
        <v>326</v>
      </c>
      <c r="D283" s="175" t="s">
        <v>131</v>
      </c>
      <c r="E283" s="176" t="s">
        <v>824</v>
      </c>
      <c r="F283" s="177" t="s">
        <v>825</v>
      </c>
      <c r="G283" s="178" t="s">
        <v>134</v>
      </c>
      <c r="H283" s="179">
        <v>28.35</v>
      </c>
      <c r="I283" s="180"/>
      <c r="J283" s="181">
        <f>ROUND(I283*H283,2)</f>
        <v>0</v>
      </c>
      <c r="K283" s="177" t="s">
        <v>144</v>
      </c>
      <c r="L283" s="41"/>
      <c r="M283" s="182" t="s">
        <v>19</v>
      </c>
      <c r="N283" s="183" t="s">
        <v>45</v>
      </c>
      <c r="O283" s="66"/>
      <c r="P283" s="184">
        <f>O283*H283</f>
        <v>0</v>
      </c>
      <c r="Q283" s="184">
        <v>2.0140000000000002E-2</v>
      </c>
      <c r="R283" s="184">
        <f>Q283*H283</f>
        <v>0.57096900000000006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135</v>
      </c>
      <c r="AT283" s="186" t="s">
        <v>131</v>
      </c>
      <c r="AU283" s="186" t="s">
        <v>84</v>
      </c>
      <c r="AY283" s="19" t="s">
        <v>129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82</v>
      </c>
      <c r="BK283" s="187">
        <f>ROUND(I283*H283,2)</f>
        <v>0</v>
      </c>
      <c r="BL283" s="19" t="s">
        <v>135</v>
      </c>
      <c r="BM283" s="186" t="s">
        <v>826</v>
      </c>
    </row>
    <row r="284" spans="1:65" s="2" customFormat="1" ht="11.25">
      <c r="A284" s="36"/>
      <c r="B284" s="37"/>
      <c r="C284" s="38"/>
      <c r="D284" s="221" t="s">
        <v>146</v>
      </c>
      <c r="E284" s="38"/>
      <c r="F284" s="222" t="s">
        <v>827</v>
      </c>
      <c r="G284" s="38"/>
      <c r="H284" s="38"/>
      <c r="I284" s="223"/>
      <c r="J284" s="38"/>
      <c r="K284" s="38"/>
      <c r="L284" s="41"/>
      <c r="M284" s="224"/>
      <c r="N284" s="225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146</v>
      </c>
      <c r="AU284" s="19" t="s">
        <v>84</v>
      </c>
    </row>
    <row r="285" spans="1:65" s="13" customFormat="1" ht="11.25">
      <c r="B285" s="188"/>
      <c r="C285" s="189"/>
      <c r="D285" s="190" t="s">
        <v>137</v>
      </c>
      <c r="E285" s="191" t="s">
        <v>19</v>
      </c>
      <c r="F285" s="192" t="s">
        <v>817</v>
      </c>
      <c r="G285" s="189"/>
      <c r="H285" s="191" t="s">
        <v>19</v>
      </c>
      <c r="I285" s="193"/>
      <c r="J285" s="189"/>
      <c r="K285" s="189"/>
      <c r="L285" s="194"/>
      <c r="M285" s="195"/>
      <c r="N285" s="196"/>
      <c r="O285" s="196"/>
      <c r="P285" s="196"/>
      <c r="Q285" s="196"/>
      <c r="R285" s="196"/>
      <c r="S285" s="196"/>
      <c r="T285" s="197"/>
      <c r="AT285" s="198" t="s">
        <v>137</v>
      </c>
      <c r="AU285" s="198" t="s">
        <v>84</v>
      </c>
      <c r="AV285" s="13" t="s">
        <v>82</v>
      </c>
      <c r="AW285" s="13" t="s">
        <v>36</v>
      </c>
      <c r="AX285" s="13" t="s">
        <v>74</v>
      </c>
      <c r="AY285" s="198" t="s">
        <v>129</v>
      </c>
    </row>
    <row r="286" spans="1:65" s="14" customFormat="1" ht="11.25">
      <c r="B286" s="199"/>
      <c r="C286" s="200"/>
      <c r="D286" s="190" t="s">
        <v>137</v>
      </c>
      <c r="E286" s="201" t="s">
        <v>19</v>
      </c>
      <c r="F286" s="202" t="s">
        <v>818</v>
      </c>
      <c r="G286" s="200"/>
      <c r="H286" s="203">
        <v>27</v>
      </c>
      <c r="I286" s="204"/>
      <c r="J286" s="200"/>
      <c r="K286" s="200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137</v>
      </c>
      <c r="AU286" s="209" t="s">
        <v>84</v>
      </c>
      <c r="AV286" s="14" t="s">
        <v>84</v>
      </c>
      <c r="AW286" s="14" t="s">
        <v>36</v>
      </c>
      <c r="AX286" s="14" t="s">
        <v>74</v>
      </c>
      <c r="AY286" s="209" t="s">
        <v>129</v>
      </c>
    </row>
    <row r="287" spans="1:65" s="15" customFormat="1" ht="11.25">
      <c r="B287" s="210"/>
      <c r="C287" s="211"/>
      <c r="D287" s="190" t="s">
        <v>137</v>
      </c>
      <c r="E287" s="212" t="s">
        <v>19</v>
      </c>
      <c r="F287" s="213" t="s">
        <v>140</v>
      </c>
      <c r="G287" s="211"/>
      <c r="H287" s="214">
        <v>27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137</v>
      </c>
      <c r="AU287" s="220" t="s">
        <v>84</v>
      </c>
      <c r="AV287" s="15" t="s">
        <v>135</v>
      </c>
      <c r="AW287" s="15" t="s">
        <v>36</v>
      </c>
      <c r="AX287" s="15" t="s">
        <v>82</v>
      </c>
      <c r="AY287" s="220" t="s">
        <v>129</v>
      </c>
    </row>
    <row r="288" spans="1:65" s="14" customFormat="1" ht="11.25">
      <c r="B288" s="199"/>
      <c r="C288" s="200"/>
      <c r="D288" s="190" t="s">
        <v>137</v>
      </c>
      <c r="E288" s="200"/>
      <c r="F288" s="202" t="s">
        <v>819</v>
      </c>
      <c r="G288" s="200"/>
      <c r="H288" s="203">
        <v>28.35</v>
      </c>
      <c r="I288" s="204"/>
      <c r="J288" s="200"/>
      <c r="K288" s="200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137</v>
      </c>
      <c r="AU288" s="209" t="s">
        <v>84</v>
      </c>
      <c r="AV288" s="14" t="s">
        <v>84</v>
      </c>
      <c r="AW288" s="14" t="s">
        <v>4</v>
      </c>
      <c r="AX288" s="14" t="s">
        <v>82</v>
      </c>
      <c r="AY288" s="209" t="s">
        <v>129</v>
      </c>
    </row>
    <row r="289" spans="1:65" s="2" customFormat="1" ht="16.5" customHeight="1">
      <c r="A289" s="36"/>
      <c r="B289" s="37"/>
      <c r="C289" s="175" t="s">
        <v>331</v>
      </c>
      <c r="D289" s="175" t="s">
        <v>131</v>
      </c>
      <c r="E289" s="176" t="s">
        <v>828</v>
      </c>
      <c r="F289" s="177" t="s">
        <v>829</v>
      </c>
      <c r="G289" s="178" t="s">
        <v>134</v>
      </c>
      <c r="H289" s="179">
        <v>28.35</v>
      </c>
      <c r="I289" s="180"/>
      <c r="J289" s="181">
        <f>ROUND(I289*H289,2)</f>
        <v>0</v>
      </c>
      <c r="K289" s="177" t="s">
        <v>144</v>
      </c>
      <c r="L289" s="41"/>
      <c r="M289" s="182" t="s">
        <v>19</v>
      </c>
      <c r="N289" s="183" t="s">
        <v>45</v>
      </c>
      <c r="O289" s="66"/>
      <c r="P289" s="184">
        <f>O289*H289</f>
        <v>0</v>
      </c>
      <c r="Q289" s="184">
        <v>2.0999999999999999E-3</v>
      </c>
      <c r="R289" s="184">
        <f>Q289*H289</f>
        <v>5.9534999999999998E-2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135</v>
      </c>
      <c r="AT289" s="186" t="s">
        <v>131</v>
      </c>
      <c r="AU289" s="186" t="s">
        <v>84</v>
      </c>
      <c r="AY289" s="19" t="s">
        <v>129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82</v>
      </c>
      <c r="BK289" s="187">
        <f>ROUND(I289*H289,2)</f>
        <v>0</v>
      </c>
      <c r="BL289" s="19" t="s">
        <v>135</v>
      </c>
      <c r="BM289" s="186" t="s">
        <v>830</v>
      </c>
    </row>
    <row r="290" spans="1:65" s="2" customFormat="1" ht="11.25">
      <c r="A290" s="36"/>
      <c r="B290" s="37"/>
      <c r="C290" s="38"/>
      <c r="D290" s="221" t="s">
        <v>146</v>
      </c>
      <c r="E290" s="38"/>
      <c r="F290" s="222" t="s">
        <v>831</v>
      </c>
      <c r="G290" s="38"/>
      <c r="H290" s="38"/>
      <c r="I290" s="223"/>
      <c r="J290" s="38"/>
      <c r="K290" s="38"/>
      <c r="L290" s="41"/>
      <c r="M290" s="224"/>
      <c r="N290" s="225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146</v>
      </c>
      <c r="AU290" s="19" t="s">
        <v>84</v>
      </c>
    </row>
    <row r="291" spans="1:65" s="13" customFormat="1" ht="11.25">
      <c r="B291" s="188"/>
      <c r="C291" s="189"/>
      <c r="D291" s="190" t="s">
        <v>137</v>
      </c>
      <c r="E291" s="191" t="s">
        <v>19</v>
      </c>
      <c r="F291" s="192" t="s">
        <v>817</v>
      </c>
      <c r="G291" s="189"/>
      <c r="H291" s="191" t="s">
        <v>19</v>
      </c>
      <c r="I291" s="193"/>
      <c r="J291" s="189"/>
      <c r="K291" s="189"/>
      <c r="L291" s="194"/>
      <c r="M291" s="195"/>
      <c r="N291" s="196"/>
      <c r="O291" s="196"/>
      <c r="P291" s="196"/>
      <c r="Q291" s="196"/>
      <c r="R291" s="196"/>
      <c r="S291" s="196"/>
      <c r="T291" s="197"/>
      <c r="AT291" s="198" t="s">
        <v>137</v>
      </c>
      <c r="AU291" s="198" t="s">
        <v>84</v>
      </c>
      <c r="AV291" s="13" t="s">
        <v>82</v>
      </c>
      <c r="AW291" s="13" t="s">
        <v>36</v>
      </c>
      <c r="AX291" s="13" t="s">
        <v>74</v>
      </c>
      <c r="AY291" s="198" t="s">
        <v>129</v>
      </c>
    </row>
    <row r="292" spans="1:65" s="14" customFormat="1" ht="11.25">
      <c r="B292" s="199"/>
      <c r="C292" s="200"/>
      <c r="D292" s="190" t="s">
        <v>137</v>
      </c>
      <c r="E292" s="201" t="s">
        <v>19</v>
      </c>
      <c r="F292" s="202" t="s">
        <v>818</v>
      </c>
      <c r="G292" s="200"/>
      <c r="H292" s="203">
        <v>27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137</v>
      </c>
      <c r="AU292" s="209" t="s">
        <v>84</v>
      </c>
      <c r="AV292" s="14" t="s">
        <v>84</v>
      </c>
      <c r="AW292" s="14" t="s">
        <v>36</v>
      </c>
      <c r="AX292" s="14" t="s">
        <v>74</v>
      </c>
      <c r="AY292" s="209" t="s">
        <v>129</v>
      </c>
    </row>
    <row r="293" spans="1:65" s="15" customFormat="1" ht="11.25">
      <c r="B293" s="210"/>
      <c r="C293" s="211"/>
      <c r="D293" s="190" t="s">
        <v>137</v>
      </c>
      <c r="E293" s="212" t="s">
        <v>19</v>
      </c>
      <c r="F293" s="213" t="s">
        <v>140</v>
      </c>
      <c r="G293" s="211"/>
      <c r="H293" s="214">
        <v>27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137</v>
      </c>
      <c r="AU293" s="220" t="s">
        <v>84</v>
      </c>
      <c r="AV293" s="15" t="s">
        <v>135</v>
      </c>
      <c r="AW293" s="15" t="s">
        <v>36</v>
      </c>
      <c r="AX293" s="15" t="s">
        <v>82</v>
      </c>
      <c r="AY293" s="220" t="s">
        <v>129</v>
      </c>
    </row>
    <row r="294" spans="1:65" s="14" customFormat="1" ht="11.25">
      <c r="B294" s="199"/>
      <c r="C294" s="200"/>
      <c r="D294" s="190" t="s">
        <v>137</v>
      </c>
      <c r="E294" s="200"/>
      <c r="F294" s="202" t="s">
        <v>819</v>
      </c>
      <c r="G294" s="200"/>
      <c r="H294" s="203">
        <v>28.35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137</v>
      </c>
      <c r="AU294" s="209" t="s">
        <v>84</v>
      </c>
      <c r="AV294" s="14" t="s">
        <v>84</v>
      </c>
      <c r="AW294" s="14" t="s">
        <v>4</v>
      </c>
      <c r="AX294" s="14" t="s">
        <v>82</v>
      </c>
      <c r="AY294" s="209" t="s">
        <v>129</v>
      </c>
    </row>
    <row r="295" spans="1:65" s="12" customFormat="1" ht="22.9" customHeight="1">
      <c r="B295" s="159"/>
      <c r="C295" s="160"/>
      <c r="D295" s="161" t="s">
        <v>73</v>
      </c>
      <c r="E295" s="173" t="s">
        <v>347</v>
      </c>
      <c r="F295" s="173" t="s">
        <v>348</v>
      </c>
      <c r="G295" s="160"/>
      <c r="H295" s="160"/>
      <c r="I295" s="163"/>
      <c r="J295" s="174">
        <f>BK295</f>
        <v>0</v>
      </c>
      <c r="K295" s="160"/>
      <c r="L295" s="165"/>
      <c r="M295" s="166"/>
      <c r="N295" s="167"/>
      <c r="O295" s="167"/>
      <c r="P295" s="168">
        <f>SUM(P296:P311)</f>
        <v>0</v>
      </c>
      <c r="Q295" s="167"/>
      <c r="R295" s="168">
        <f>SUM(R296:R311)</f>
        <v>0</v>
      </c>
      <c r="S295" s="167"/>
      <c r="T295" s="169">
        <f>SUM(T296:T311)</f>
        <v>0</v>
      </c>
      <c r="AR295" s="170" t="s">
        <v>82</v>
      </c>
      <c r="AT295" s="171" t="s">
        <v>73</v>
      </c>
      <c r="AU295" s="171" t="s">
        <v>82</v>
      </c>
      <c r="AY295" s="170" t="s">
        <v>129</v>
      </c>
      <c r="BK295" s="172">
        <f>SUM(BK296:BK311)</f>
        <v>0</v>
      </c>
    </row>
    <row r="296" spans="1:65" s="2" customFormat="1" ht="24.2" customHeight="1">
      <c r="A296" s="36"/>
      <c r="B296" s="37"/>
      <c r="C296" s="175" t="s">
        <v>336</v>
      </c>
      <c r="D296" s="175" t="s">
        <v>131</v>
      </c>
      <c r="E296" s="176" t="s">
        <v>350</v>
      </c>
      <c r="F296" s="177" t="s">
        <v>351</v>
      </c>
      <c r="G296" s="178" t="s">
        <v>198</v>
      </c>
      <c r="H296" s="179">
        <v>16.286000000000001</v>
      </c>
      <c r="I296" s="180"/>
      <c r="J296" s="181">
        <f>ROUND(I296*H296,2)</f>
        <v>0</v>
      </c>
      <c r="K296" s="177" t="s">
        <v>144</v>
      </c>
      <c r="L296" s="41"/>
      <c r="M296" s="182" t="s">
        <v>19</v>
      </c>
      <c r="N296" s="183" t="s">
        <v>45</v>
      </c>
      <c r="O296" s="66"/>
      <c r="P296" s="184">
        <f>O296*H296</f>
        <v>0</v>
      </c>
      <c r="Q296" s="184">
        <v>0</v>
      </c>
      <c r="R296" s="184">
        <f>Q296*H296</f>
        <v>0</v>
      </c>
      <c r="S296" s="184">
        <v>0</v>
      </c>
      <c r="T296" s="18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135</v>
      </c>
      <c r="AT296" s="186" t="s">
        <v>131</v>
      </c>
      <c r="AU296" s="186" t="s">
        <v>84</v>
      </c>
      <c r="AY296" s="19" t="s">
        <v>129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82</v>
      </c>
      <c r="BK296" s="187">
        <f>ROUND(I296*H296,2)</f>
        <v>0</v>
      </c>
      <c r="BL296" s="19" t="s">
        <v>135</v>
      </c>
      <c r="BM296" s="186" t="s">
        <v>832</v>
      </c>
    </row>
    <row r="297" spans="1:65" s="2" customFormat="1" ht="11.25">
      <c r="A297" s="36"/>
      <c r="B297" s="37"/>
      <c r="C297" s="38"/>
      <c r="D297" s="221" t="s">
        <v>146</v>
      </c>
      <c r="E297" s="38"/>
      <c r="F297" s="222" t="s">
        <v>353</v>
      </c>
      <c r="G297" s="38"/>
      <c r="H297" s="38"/>
      <c r="I297" s="223"/>
      <c r="J297" s="38"/>
      <c r="K297" s="38"/>
      <c r="L297" s="41"/>
      <c r="M297" s="224"/>
      <c r="N297" s="225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146</v>
      </c>
      <c r="AU297" s="19" t="s">
        <v>84</v>
      </c>
    </row>
    <row r="298" spans="1:65" s="14" customFormat="1" ht="11.25">
      <c r="B298" s="199"/>
      <c r="C298" s="200"/>
      <c r="D298" s="190" t="s">
        <v>137</v>
      </c>
      <c r="E298" s="201" t="s">
        <v>19</v>
      </c>
      <c r="F298" s="202" t="s">
        <v>833</v>
      </c>
      <c r="G298" s="200"/>
      <c r="H298" s="203">
        <v>16.286000000000001</v>
      </c>
      <c r="I298" s="204"/>
      <c r="J298" s="200"/>
      <c r="K298" s="200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137</v>
      </c>
      <c r="AU298" s="209" t="s">
        <v>84</v>
      </c>
      <c r="AV298" s="14" t="s">
        <v>84</v>
      </c>
      <c r="AW298" s="14" t="s">
        <v>36</v>
      </c>
      <c r="AX298" s="14" t="s">
        <v>74</v>
      </c>
      <c r="AY298" s="209" t="s">
        <v>129</v>
      </c>
    </row>
    <row r="299" spans="1:65" s="15" customFormat="1" ht="11.25">
      <c r="B299" s="210"/>
      <c r="C299" s="211"/>
      <c r="D299" s="190" t="s">
        <v>137</v>
      </c>
      <c r="E299" s="212" t="s">
        <v>19</v>
      </c>
      <c r="F299" s="213" t="s">
        <v>140</v>
      </c>
      <c r="G299" s="211"/>
      <c r="H299" s="214">
        <v>16.286000000000001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137</v>
      </c>
      <c r="AU299" s="220" t="s">
        <v>84</v>
      </c>
      <c r="AV299" s="15" t="s">
        <v>135</v>
      </c>
      <c r="AW299" s="15" t="s">
        <v>36</v>
      </c>
      <c r="AX299" s="15" t="s">
        <v>82</v>
      </c>
      <c r="AY299" s="220" t="s">
        <v>129</v>
      </c>
    </row>
    <row r="300" spans="1:65" s="2" customFormat="1" ht="24.2" customHeight="1">
      <c r="A300" s="36"/>
      <c r="B300" s="37"/>
      <c r="C300" s="175" t="s">
        <v>341</v>
      </c>
      <c r="D300" s="175" t="s">
        <v>131</v>
      </c>
      <c r="E300" s="176" t="s">
        <v>356</v>
      </c>
      <c r="F300" s="177" t="s">
        <v>357</v>
      </c>
      <c r="G300" s="178" t="s">
        <v>198</v>
      </c>
      <c r="H300" s="179">
        <v>21.837</v>
      </c>
      <c r="I300" s="180"/>
      <c r="J300" s="181">
        <f>ROUND(I300*H300,2)</f>
        <v>0</v>
      </c>
      <c r="K300" s="177" t="s">
        <v>144</v>
      </c>
      <c r="L300" s="41"/>
      <c r="M300" s="182" t="s">
        <v>19</v>
      </c>
      <c r="N300" s="183" t="s">
        <v>45</v>
      </c>
      <c r="O300" s="66"/>
      <c r="P300" s="184">
        <f>O300*H300</f>
        <v>0</v>
      </c>
      <c r="Q300" s="184">
        <v>0</v>
      </c>
      <c r="R300" s="184">
        <f>Q300*H300</f>
        <v>0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135</v>
      </c>
      <c r="AT300" s="186" t="s">
        <v>131</v>
      </c>
      <c r="AU300" s="186" t="s">
        <v>84</v>
      </c>
      <c r="AY300" s="19" t="s">
        <v>129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82</v>
      </c>
      <c r="BK300" s="187">
        <f>ROUND(I300*H300,2)</f>
        <v>0</v>
      </c>
      <c r="BL300" s="19" t="s">
        <v>135</v>
      </c>
      <c r="BM300" s="186" t="s">
        <v>834</v>
      </c>
    </row>
    <row r="301" spans="1:65" s="2" customFormat="1" ht="11.25">
      <c r="A301" s="36"/>
      <c r="B301" s="37"/>
      <c r="C301" s="38"/>
      <c r="D301" s="221" t="s">
        <v>146</v>
      </c>
      <c r="E301" s="38"/>
      <c r="F301" s="222" t="s">
        <v>359</v>
      </c>
      <c r="G301" s="38"/>
      <c r="H301" s="38"/>
      <c r="I301" s="223"/>
      <c r="J301" s="38"/>
      <c r="K301" s="38"/>
      <c r="L301" s="41"/>
      <c r="M301" s="224"/>
      <c r="N301" s="225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146</v>
      </c>
      <c r="AU301" s="19" t="s">
        <v>84</v>
      </c>
    </row>
    <row r="302" spans="1:65" s="14" customFormat="1" ht="11.25">
      <c r="B302" s="199"/>
      <c r="C302" s="200"/>
      <c r="D302" s="190" t="s">
        <v>137</v>
      </c>
      <c r="E302" s="201" t="s">
        <v>19</v>
      </c>
      <c r="F302" s="202" t="s">
        <v>835</v>
      </c>
      <c r="G302" s="200"/>
      <c r="H302" s="203">
        <v>38.122999999999998</v>
      </c>
      <c r="I302" s="204"/>
      <c r="J302" s="200"/>
      <c r="K302" s="200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137</v>
      </c>
      <c r="AU302" s="209" t="s">
        <v>84</v>
      </c>
      <c r="AV302" s="14" t="s">
        <v>84</v>
      </c>
      <c r="AW302" s="14" t="s">
        <v>36</v>
      </c>
      <c r="AX302" s="14" t="s">
        <v>74</v>
      </c>
      <c r="AY302" s="209" t="s">
        <v>129</v>
      </c>
    </row>
    <row r="303" spans="1:65" s="14" customFormat="1" ht="11.25">
      <c r="B303" s="199"/>
      <c r="C303" s="200"/>
      <c r="D303" s="190" t="s">
        <v>137</v>
      </c>
      <c r="E303" s="201" t="s">
        <v>19</v>
      </c>
      <c r="F303" s="202" t="s">
        <v>836</v>
      </c>
      <c r="G303" s="200"/>
      <c r="H303" s="203">
        <v>-16.286000000000001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137</v>
      </c>
      <c r="AU303" s="209" t="s">
        <v>84</v>
      </c>
      <c r="AV303" s="14" t="s">
        <v>84</v>
      </c>
      <c r="AW303" s="14" t="s">
        <v>36</v>
      </c>
      <c r="AX303" s="14" t="s">
        <v>74</v>
      </c>
      <c r="AY303" s="209" t="s">
        <v>129</v>
      </c>
    </row>
    <row r="304" spans="1:65" s="15" customFormat="1" ht="11.25">
      <c r="B304" s="210"/>
      <c r="C304" s="211"/>
      <c r="D304" s="190" t="s">
        <v>137</v>
      </c>
      <c r="E304" s="212" t="s">
        <v>19</v>
      </c>
      <c r="F304" s="213" t="s">
        <v>140</v>
      </c>
      <c r="G304" s="211"/>
      <c r="H304" s="214">
        <v>21.837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137</v>
      </c>
      <c r="AU304" s="220" t="s">
        <v>84</v>
      </c>
      <c r="AV304" s="15" t="s">
        <v>135</v>
      </c>
      <c r="AW304" s="15" t="s">
        <v>36</v>
      </c>
      <c r="AX304" s="15" t="s">
        <v>82</v>
      </c>
      <c r="AY304" s="220" t="s">
        <v>129</v>
      </c>
    </row>
    <row r="305" spans="1:65" s="2" customFormat="1" ht="21.75" customHeight="1">
      <c r="A305" s="36"/>
      <c r="B305" s="37"/>
      <c r="C305" s="175" t="s">
        <v>349</v>
      </c>
      <c r="D305" s="175" t="s">
        <v>131</v>
      </c>
      <c r="E305" s="176" t="s">
        <v>375</v>
      </c>
      <c r="F305" s="177" t="s">
        <v>376</v>
      </c>
      <c r="G305" s="178" t="s">
        <v>198</v>
      </c>
      <c r="H305" s="179">
        <v>38.122999999999998</v>
      </c>
      <c r="I305" s="180"/>
      <c r="J305" s="181">
        <f>ROUND(I305*H305,2)</f>
        <v>0</v>
      </c>
      <c r="K305" s="177" t="s">
        <v>144</v>
      </c>
      <c r="L305" s="41"/>
      <c r="M305" s="182" t="s">
        <v>19</v>
      </c>
      <c r="N305" s="183" t="s">
        <v>45</v>
      </c>
      <c r="O305" s="66"/>
      <c r="P305" s="184">
        <f>O305*H305</f>
        <v>0</v>
      </c>
      <c r="Q305" s="184">
        <v>0</v>
      </c>
      <c r="R305" s="184">
        <f>Q305*H305</f>
        <v>0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135</v>
      </c>
      <c r="AT305" s="186" t="s">
        <v>131</v>
      </c>
      <c r="AU305" s="186" t="s">
        <v>84</v>
      </c>
      <c r="AY305" s="19" t="s">
        <v>129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82</v>
      </c>
      <c r="BK305" s="187">
        <f>ROUND(I305*H305,2)</f>
        <v>0</v>
      </c>
      <c r="BL305" s="19" t="s">
        <v>135</v>
      </c>
      <c r="BM305" s="186" t="s">
        <v>837</v>
      </c>
    </row>
    <row r="306" spans="1:65" s="2" customFormat="1" ht="11.25">
      <c r="A306" s="36"/>
      <c r="B306" s="37"/>
      <c r="C306" s="38"/>
      <c r="D306" s="221" t="s">
        <v>146</v>
      </c>
      <c r="E306" s="38"/>
      <c r="F306" s="222" t="s">
        <v>378</v>
      </c>
      <c r="G306" s="38"/>
      <c r="H306" s="38"/>
      <c r="I306" s="223"/>
      <c r="J306" s="38"/>
      <c r="K306" s="38"/>
      <c r="L306" s="41"/>
      <c r="M306" s="224"/>
      <c r="N306" s="225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146</v>
      </c>
      <c r="AU306" s="19" t="s">
        <v>84</v>
      </c>
    </row>
    <row r="307" spans="1:65" s="2" customFormat="1" ht="24.2" customHeight="1">
      <c r="A307" s="36"/>
      <c r="B307" s="37"/>
      <c r="C307" s="175" t="s">
        <v>355</v>
      </c>
      <c r="D307" s="175" t="s">
        <v>131</v>
      </c>
      <c r="E307" s="176" t="s">
        <v>380</v>
      </c>
      <c r="F307" s="177" t="s">
        <v>381</v>
      </c>
      <c r="G307" s="178" t="s">
        <v>198</v>
      </c>
      <c r="H307" s="179">
        <v>343.10700000000003</v>
      </c>
      <c r="I307" s="180"/>
      <c r="J307" s="181">
        <f>ROUND(I307*H307,2)</f>
        <v>0</v>
      </c>
      <c r="K307" s="177" t="s">
        <v>144</v>
      </c>
      <c r="L307" s="41"/>
      <c r="M307" s="182" t="s">
        <v>19</v>
      </c>
      <c r="N307" s="183" t="s">
        <v>45</v>
      </c>
      <c r="O307" s="66"/>
      <c r="P307" s="184">
        <f>O307*H307</f>
        <v>0</v>
      </c>
      <c r="Q307" s="184">
        <v>0</v>
      </c>
      <c r="R307" s="184">
        <f>Q307*H307</f>
        <v>0</v>
      </c>
      <c r="S307" s="184">
        <v>0</v>
      </c>
      <c r="T307" s="18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135</v>
      </c>
      <c r="AT307" s="186" t="s">
        <v>131</v>
      </c>
      <c r="AU307" s="186" t="s">
        <v>84</v>
      </c>
      <c r="AY307" s="19" t="s">
        <v>129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82</v>
      </c>
      <c r="BK307" s="187">
        <f>ROUND(I307*H307,2)</f>
        <v>0</v>
      </c>
      <c r="BL307" s="19" t="s">
        <v>135</v>
      </c>
      <c r="BM307" s="186" t="s">
        <v>838</v>
      </c>
    </row>
    <row r="308" spans="1:65" s="2" customFormat="1" ht="11.25">
      <c r="A308" s="36"/>
      <c r="B308" s="37"/>
      <c r="C308" s="38"/>
      <c r="D308" s="221" t="s">
        <v>146</v>
      </c>
      <c r="E308" s="38"/>
      <c r="F308" s="222" t="s">
        <v>383</v>
      </c>
      <c r="G308" s="38"/>
      <c r="H308" s="38"/>
      <c r="I308" s="223"/>
      <c r="J308" s="38"/>
      <c r="K308" s="38"/>
      <c r="L308" s="41"/>
      <c r="M308" s="224"/>
      <c r="N308" s="225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146</v>
      </c>
      <c r="AU308" s="19" t="s">
        <v>84</v>
      </c>
    </row>
    <row r="309" spans="1:65" s="14" customFormat="1" ht="11.25">
      <c r="B309" s="199"/>
      <c r="C309" s="200"/>
      <c r="D309" s="190" t="s">
        <v>137</v>
      </c>
      <c r="E309" s="200"/>
      <c r="F309" s="202" t="s">
        <v>839</v>
      </c>
      <c r="G309" s="200"/>
      <c r="H309" s="203">
        <v>343.10700000000003</v>
      </c>
      <c r="I309" s="204"/>
      <c r="J309" s="200"/>
      <c r="K309" s="200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137</v>
      </c>
      <c r="AU309" s="209" t="s">
        <v>84</v>
      </c>
      <c r="AV309" s="14" t="s">
        <v>84</v>
      </c>
      <c r="AW309" s="14" t="s">
        <v>4</v>
      </c>
      <c r="AX309" s="14" t="s">
        <v>82</v>
      </c>
      <c r="AY309" s="209" t="s">
        <v>129</v>
      </c>
    </row>
    <row r="310" spans="1:65" s="2" customFormat="1" ht="24.2" customHeight="1">
      <c r="A310" s="36"/>
      <c r="B310" s="37"/>
      <c r="C310" s="175" t="s">
        <v>362</v>
      </c>
      <c r="D310" s="175" t="s">
        <v>131</v>
      </c>
      <c r="E310" s="176" t="s">
        <v>386</v>
      </c>
      <c r="F310" s="177" t="s">
        <v>387</v>
      </c>
      <c r="G310" s="178" t="s">
        <v>198</v>
      </c>
      <c r="H310" s="179">
        <v>38.122999999999998</v>
      </c>
      <c r="I310" s="180"/>
      <c r="J310" s="181">
        <f>ROUND(I310*H310,2)</f>
        <v>0</v>
      </c>
      <c r="K310" s="177" t="s">
        <v>144</v>
      </c>
      <c r="L310" s="41"/>
      <c r="M310" s="182" t="s">
        <v>19</v>
      </c>
      <c r="N310" s="183" t="s">
        <v>45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135</v>
      </c>
      <c r="AT310" s="186" t="s">
        <v>131</v>
      </c>
      <c r="AU310" s="186" t="s">
        <v>84</v>
      </c>
      <c r="AY310" s="19" t="s">
        <v>129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82</v>
      </c>
      <c r="BK310" s="187">
        <f>ROUND(I310*H310,2)</f>
        <v>0</v>
      </c>
      <c r="BL310" s="19" t="s">
        <v>135</v>
      </c>
      <c r="BM310" s="186" t="s">
        <v>840</v>
      </c>
    </row>
    <row r="311" spans="1:65" s="2" customFormat="1" ht="11.25">
      <c r="A311" s="36"/>
      <c r="B311" s="37"/>
      <c r="C311" s="38"/>
      <c r="D311" s="221" t="s">
        <v>146</v>
      </c>
      <c r="E311" s="38"/>
      <c r="F311" s="222" t="s">
        <v>389</v>
      </c>
      <c r="G311" s="38"/>
      <c r="H311" s="38"/>
      <c r="I311" s="223"/>
      <c r="J311" s="38"/>
      <c r="K311" s="38"/>
      <c r="L311" s="41"/>
      <c r="M311" s="224"/>
      <c r="N311" s="225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146</v>
      </c>
      <c r="AU311" s="19" t="s">
        <v>84</v>
      </c>
    </row>
    <row r="312" spans="1:65" s="12" customFormat="1" ht="22.9" customHeight="1">
      <c r="B312" s="159"/>
      <c r="C312" s="160"/>
      <c r="D312" s="161" t="s">
        <v>73</v>
      </c>
      <c r="E312" s="173" t="s">
        <v>390</v>
      </c>
      <c r="F312" s="173" t="s">
        <v>391</v>
      </c>
      <c r="G312" s="160"/>
      <c r="H312" s="160"/>
      <c r="I312" s="163"/>
      <c r="J312" s="174">
        <f>BK312</f>
        <v>0</v>
      </c>
      <c r="K312" s="160"/>
      <c r="L312" s="165"/>
      <c r="M312" s="166"/>
      <c r="N312" s="167"/>
      <c r="O312" s="167"/>
      <c r="P312" s="168">
        <f>SUM(P313:P316)</f>
        <v>0</v>
      </c>
      <c r="Q312" s="167"/>
      <c r="R312" s="168">
        <f>SUM(R313:R316)</f>
        <v>0</v>
      </c>
      <c r="S312" s="167"/>
      <c r="T312" s="169">
        <f>SUM(T313:T316)</f>
        <v>0</v>
      </c>
      <c r="AR312" s="170" t="s">
        <v>82</v>
      </c>
      <c r="AT312" s="171" t="s">
        <v>73</v>
      </c>
      <c r="AU312" s="171" t="s">
        <v>82</v>
      </c>
      <c r="AY312" s="170" t="s">
        <v>129</v>
      </c>
      <c r="BK312" s="172">
        <f>SUM(BK313:BK316)</f>
        <v>0</v>
      </c>
    </row>
    <row r="313" spans="1:65" s="2" customFormat="1" ht="16.5" customHeight="1">
      <c r="A313" s="36"/>
      <c r="B313" s="37"/>
      <c r="C313" s="175" t="s">
        <v>368</v>
      </c>
      <c r="D313" s="175" t="s">
        <v>131</v>
      </c>
      <c r="E313" s="176" t="s">
        <v>393</v>
      </c>
      <c r="F313" s="177" t="s">
        <v>394</v>
      </c>
      <c r="G313" s="178" t="s">
        <v>198</v>
      </c>
      <c r="H313" s="179">
        <v>54.965000000000003</v>
      </c>
      <c r="I313" s="180"/>
      <c r="J313" s="181">
        <f>ROUND(I313*H313,2)</f>
        <v>0</v>
      </c>
      <c r="K313" s="177" t="s">
        <v>144</v>
      </c>
      <c r="L313" s="41"/>
      <c r="M313" s="182" t="s">
        <v>19</v>
      </c>
      <c r="N313" s="183" t="s">
        <v>45</v>
      </c>
      <c r="O313" s="66"/>
      <c r="P313" s="184">
        <f>O313*H313</f>
        <v>0</v>
      </c>
      <c r="Q313" s="184">
        <v>0</v>
      </c>
      <c r="R313" s="184">
        <f>Q313*H313</f>
        <v>0</v>
      </c>
      <c r="S313" s="184">
        <v>0</v>
      </c>
      <c r="T313" s="18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135</v>
      </c>
      <c r="AT313" s="186" t="s">
        <v>131</v>
      </c>
      <c r="AU313" s="186" t="s">
        <v>84</v>
      </c>
      <c r="AY313" s="19" t="s">
        <v>129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82</v>
      </c>
      <c r="BK313" s="187">
        <f>ROUND(I313*H313,2)</f>
        <v>0</v>
      </c>
      <c r="BL313" s="19" t="s">
        <v>135</v>
      </c>
      <c r="BM313" s="186" t="s">
        <v>841</v>
      </c>
    </row>
    <row r="314" spans="1:65" s="2" customFormat="1" ht="11.25">
      <c r="A314" s="36"/>
      <c r="B314" s="37"/>
      <c r="C314" s="38"/>
      <c r="D314" s="221" t="s">
        <v>146</v>
      </c>
      <c r="E314" s="38"/>
      <c r="F314" s="222" t="s">
        <v>396</v>
      </c>
      <c r="G314" s="38"/>
      <c r="H314" s="38"/>
      <c r="I314" s="223"/>
      <c r="J314" s="38"/>
      <c r="K314" s="38"/>
      <c r="L314" s="41"/>
      <c r="M314" s="224"/>
      <c r="N314" s="225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146</v>
      </c>
      <c r="AU314" s="19" t="s">
        <v>84</v>
      </c>
    </row>
    <row r="315" spans="1:65" s="2" customFormat="1" ht="24.2" customHeight="1">
      <c r="A315" s="36"/>
      <c r="B315" s="37"/>
      <c r="C315" s="175" t="s">
        <v>374</v>
      </c>
      <c r="D315" s="175" t="s">
        <v>131</v>
      </c>
      <c r="E315" s="176" t="s">
        <v>398</v>
      </c>
      <c r="F315" s="177" t="s">
        <v>399</v>
      </c>
      <c r="G315" s="178" t="s">
        <v>198</v>
      </c>
      <c r="H315" s="179">
        <v>54.965000000000003</v>
      </c>
      <c r="I315" s="180"/>
      <c r="J315" s="181">
        <f>ROUND(I315*H315,2)</f>
        <v>0</v>
      </c>
      <c r="K315" s="177" t="s">
        <v>144</v>
      </c>
      <c r="L315" s="41"/>
      <c r="M315" s="182" t="s">
        <v>19</v>
      </c>
      <c r="N315" s="183" t="s">
        <v>45</v>
      </c>
      <c r="O315" s="66"/>
      <c r="P315" s="184">
        <f>O315*H315</f>
        <v>0</v>
      </c>
      <c r="Q315" s="184">
        <v>0</v>
      </c>
      <c r="R315" s="184">
        <f>Q315*H315</f>
        <v>0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135</v>
      </c>
      <c r="AT315" s="186" t="s">
        <v>131</v>
      </c>
      <c r="AU315" s="186" t="s">
        <v>84</v>
      </c>
      <c r="AY315" s="19" t="s">
        <v>129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82</v>
      </c>
      <c r="BK315" s="187">
        <f>ROUND(I315*H315,2)</f>
        <v>0</v>
      </c>
      <c r="BL315" s="19" t="s">
        <v>135</v>
      </c>
      <c r="BM315" s="186" t="s">
        <v>842</v>
      </c>
    </row>
    <row r="316" spans="1:65" s="2" customFormat="1" ht="11.25">
      <c r="A316" s="36"/>
      <c r="B316" s="37"/>
      <c r="C316" s="38"/>
      <c r="D316" s="221" t="s">
        <v>146</v>
      </c>
      <c r="E316" s="38"/>
      <c r="F316" s="222" t="s">
        <v>401</v>
      </c>
      <c r="G316" s="38"/>
      <c r="H316" s="38"/>
      <c r="I316" s="223"/>
      <c r="J316" s="38"/>
      <c r="K316" s="38"/>
      <c r="L316" s="41"/>
      <c r="M316" s="224"/>
      <c r="N316" s="225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146</v>
      </c>
      <c r="AU316" s="19" t="s">
        <v>84</v>
      </c>
    </row>
    <row r="317" spans="1:65" s="12" customFormat="1" ht="25.9" customHeight="1">
      <c r="B317" s="159"/>
      <c r="C317" s="160"/>
      <c r="D317" s="161" t="s">
        <v>73</v>
      </c>
      <c r="E317" s="162" t="s">
        <v>402</v>
      </c>
      <c r="F317" s="162" t="s">
        <v>403</v>
      </c>
      <c r="G317" s="160"/>
      <c r="H317" s="160"/>
      <c r="I317" s="163"/>
      <c r="J317" s="164">
        <f>BK317</f>
        <v>0</v>
      </c>
      <c r="K317" s="160"/>
      <c r="L317" s="165"/>
      <c r="M317" s="166"/>
      <c r="N317" s="167"/>
      <c r="O317" s="167"/>
      <c r="P317" s="168">
        <f>P318+P339</f>
        <v>0</v>
      </c>
      <c r="Q317" s="167"/>
      <c r="R317" s="168">
        <f>R318+R339</f>
        <v>0.81559360000000003</v>
      </c>
      <c r="S317" s="167"/>
      <c r="T317" s="169">
        <f>T318+T339</f>
        <v>2.7299160000000002</v>
      </c>
      <c r="AR317" s="170" t="s">
        <v>84</v>
      </c>
      <c r="AT317" s="171" t="s">
        <v>73</v>
      </c>
      <c r="AU317" s="171" t="s">
        <v>74</v>
      </c>
      <c r="AY317" s="170" t="s">
        <v>129</v>
      </c>
      <c r="BK317" s="172">
        <f>BK318+BK339</f>
        <v>0</v>
      </c>
    </row>
    <row r="318" spans="1:65" s="12" customFormat="1" ht="22.9" customHeight="1">
      <c r="B318" s="159"/>
      <c r="C318" s="160"/>
      <c r="D318" s="161" t="s">
        <v>73</v>
      </c>
      <c r="E318" s="173" t="s">
        <v>843</v>
      </c>
      <c r="F318" s="173" t="s">
        <v>844</v>
      </c>
      <c r="G318" s="160"/>
      <c r="H318" s="160"/>
      <c r="I318" s="163"/>
      <c r="J318" s="174">
        <f>BK318</f>
        <v>0</v>
      </c>
      <c r="K318" s="160"/>
      <c r="L318" s="165"/>
      <c r="M318" s="166"/>
      <c r="N318" s="167"/>
      <c r="O318" s="167"/>
      <c r="P318" s="168">
        <f>SUM(P319:P338)</f>
        <v>0</v>
      </c>
      <c r="Q318" s="167"/>
      <c r="R318" s="168">
        <f>SUM(R319:R338)</f>
        <v>0.81144000000000005</v>
      </c>
      <c r="S318" s="167"/>
      <c r="T318" s="169">
        <f>SUM(T319:T338)</f>
        <v>2.7299160000000002</v>
      </c>
      <c r="AR318" s="170" t="s">
        <v>84</v>
      </c>
      <c r="AT318" s="171" t="s">
        <v>73</v>
      </c>
      <c r="AU318" s="171" t="s">
        <v>82</v>
      </c>
      <c r="AY318" s="170" t="s">
        <v>129</v>
      </c>
      <c r="BK318" s="172">
        <f>SUM(BK319:BK338)</f>
        <v>0</v>
      </c>
    </row>
    <row r="319" spans="1:65" s="2" customFormat="1" ht="33" customHeight="1">
      <c r="A319" s="36"/>
      <c r="B319" s="37"/>
      <c r="C319" s="175" t="s">
        <v>379</v>
      </c>
      <c r="D319" s="175" t="s">
        <v>131</v>
      </c>
      <c r="E319" s="176" t="s">
        <v>845</v>
      </c>
      <c r="F319" s="177" t="s">
        <v>846</v>
      </c>
      <c r="G319" s="178" t="s">
        <v>156</v>
      </c>
      <c r="H319" s="179">
        <v>57.96</v>
      </c>
      <c r="I319" s="180"/>
      <c r="J319" s="181">
        <f>ROUND(I319*H319,2)</f>
        <v>0</v>
      </c>
      <c r="K319" s="177" t="s">
        <v>144</v>
      </c>
      <c r="L319" s="41"/>
      <c r="M319" s="182" t="s">
        <v>19</v>
      </c>
      <c r="N319" s="183" t="s">
        <v>45</v>
      </c>
      <c r="O319" s="66"/>
      <c r="P319" s="184">
        <f>O319*H319</f>
        <v>0</v>
      </c>
      <c r="Q319" s="184">
        <v>1.4E-2</v>
      </c>
      <c r="R319" s="184">
        <f>Q319*H319</f>
        <v>0.81144000000000005</v>
      </c>
      <c r="S319" s="184">
        <v>0</v>
      </c>
      <c r="T319" s="18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236</v>
      </c>
      <c r="AT319" s="186" t="s">
        <v>131</v>
      </c>
      <c r="AU319" s="186" t="s">
        <v>84</v>
      </c>
      <c r="AY319" s="19" t="s">
        <v>129</v>
      </c>
      <c r="BE319" s="187">
        <f>IF(N319="základní",J319,0)</f>
        <v>0</v>
      </c>
      <c r="BF319" s="187">
        <f>IF(N319="snížená",J319,0)</f>
        <v>0</v>
      </c>
      <c r="BG319" s="187">
        <f>IF(N319="zákl. přenesená",J319,0)</f>
        <v>0</v>
      </c>
      <c r="BH319" s="187">
        <f>IF(N319="sníž. přenesená",J319,0)</f>
        <v>0</v>
      </c>
      <c r="BI319" s="187">
        <f>IF(N319="nulová",J319,0)</f>
        <v>0</v>
      </c>
      <c r="BJ319" s="19" t="s">
        <v>82</v>
      </c>
      <c r="BK319" s="187">
        <f>ROUND(I319*H319,2)</f>
        <v>0</v>
      </c>
      <c r="BL319" s="19" t="s">
        <v>236</v>
      </c>
      <c r="BM319" s="186" t="s">
        <v>847</v>
      </c>
    </row>
    <row r="320" spans="1:65" s="2" customFormat="1" ht="11.25">
      <c r="A320" s="36"/>
      <c r="B320" s="37"/>
      <c r="C320" s="38"/>
      <c r="D320" s="221" t="s">
        <v>146</v>
      </c>
      <c r="E320" s="38"/>
      <c r="F320" s="222" t="s">
        <v>848</v>
      </c>
      <c r="G320" s="38"/>
      <c r="H320" s="38"/>
      <c r="I320" s="223"/>
      <c r="J320" s="38"/>
      <c r="K320" s="38"/>
      <c r="L320" s="41"/>
      <c r="M320" s="224"/>
      <c r="N320" s="225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146</v>
      </c>
      <c r="AU320" s="19" t="s">
        <v>84</v>
      </c>
    </row>
    <row r="321" spans="1:65" s="13" customFormat="1" ht="11.25">
      <c r="B321" s="188"/>
      <c r="C321" s="189"/>
      <c r="D321" s="190" t="s">
        <v>137</v>
      </c>
      <c r="E321" s="191" t="s">
        <v>19</v>
      </c>
      <c r="F321" s="192" t="s">
        <v>849</v>
      </c>
      <c r="G321" s="189"/>
      <c r="H321" s="191" t="s">
        <v>19</v>
      </c>
      <c r="I321" s="193"/>
      <c r="J321" s="189"/>
      <c r="K321" s="189"/>
      <c r="L321" s="194"/>
      <c r="M321" s="195"/>
      <c r="N321" s="196"/>
      <c r="O321" s="196"/>
      <c r="P321" s="196"/>
      <c r="Q321" s="196"/>
      <c r="R321" s="196"/>
      <c r="S321" s="196"/>
      <c r="T321" s="197"/>
      <c r="AT321" s="198" t="s">
        <v>137</v>
      </c>
      <c r="AU321" s="198" t="s">
        <v>84</v>
      </c>
      <c r="AV321" s="13" t="s">
        <v>82</v>
      </c>
      <c r="AW321" s="13" t="s">
        <v>36</v>
      </c>
      <c r="AX321" s="13" t="s">
        <v>74</v>
      </c>
      <c r="AY321" s="198" t="s">
        <v>129</v>
      </c>
    </row>
    <row r="322" spans="1:65" s="14" customFormat="1" ht="11.25">
      <c r="B322" s="199"/>
      <c r="C322" s="200"/>
      <c r="D322" s="190" t="s">
        <v>137</v>
      </c>
      <c r="E322" s="201" t="s">
        <v>19</v>
      </c>
      <c r="F322" s="202" t="s">
        <v>850</v>
      </c>
      <c r="G322" s="200"/>
      <c r="H322" s="203">
        <v>55.2</v>
      </c>
      <c r="I322" s="204"/>
      <c r="J322" s="200"/>
      <c r="K322" s="200"/>
      <c r="L322" s="205"/>
      <c r="M322" s="206"/>
      <c r="N322" s="207"/>
      <c r="O322" s="207"/>
      <c r="P322" s="207"/>
      <c r="Q322" s="207"/>
      <c r="R322" s="207"/>
      <c r="S322" s="207"/>
      <c r="T322" s="208"/>
      <c r="AT322" s="209" t="s">
        <v>137</v>
      </c>
      <c r="AU322" s="209" t="s">
        <v>84</v>
      </c>
      <c r="AV322" s="14" t="s">
        <v>84</v>
      </c>
      <c r="AW322" s="14" t="s">
        <v>36</v>
      </c>
      <c r="AX322" s="14" t="s">
        <v>74</v>
      </c>
      <c r="AY322" s="209" t="s">
        <v>129</v>
      </c>
    </row>
    <row r="323" spans="1:65" s="15" customFormat="1" ht="11.25">
      <c r="B323" s="210"/>
      <c r="C323" s="211"/>
      <c r="D323" s="190" t="s">
        <v>137</v>
      </c>
      <c r="E323" s="212" t="s">
        <v>19</v>
      </c>
      <c r="F323" s="213" t="s">
        <v>140</v>
      </c>
      <c r="G323" s="211"/>
      <c r="H323" s="214">
        <v>55.2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137</v>
      </c>
      <c r="AU323" s="220" t="s">
        <v>84</v>
      </c>
      <c r="AV323" s="15" t="s">
        <v>135</v>
      </c>
      <c r="AW323" s="15" t="s">
        <v>36</v>
      </c>
      <c r="AX323" s="15" t="s">
        <v>82</v>
      </c>
      <c r="AY323" s="220" t="s">
        <v>129</v>
      </c>
    </row>
    <row r="324" spans="1:65" s="14" customFormat="1" ht="11.25">
      <c r="B324" s="199"/>
      <c r="C324" s="200"/>
      <c r="D324" s="190" t="s">
        <v>137</v>
      </c>
      <c r="E324" s="200"/>
      <c r="F324" s="202" t="s">
        <v>851</v>
      </c>
      <c r="G324" s="200"/>
      <c r="H324" s="203">
        <v>57.96</v>
      </c>
      <c r="I324" s="204"/>
      <c r="J324" s="200"/>
      <c r="K324" s="200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137</v>
      </c>
      <c r="AU324" s="209" t="s">
        <v>84</v>
      </c>
      <c r="AV324" s="14" t="s">
        <v>84</v>
      </c>
      <c r="AW324" s="14" t="s">
        <v>4</v>
      </c>
      <c r="AX324" s="14" t="s">
        <v>82</v>
      </c>
      <c r="AY324" s="209" t="s">
        <v>129</v>
      </c>
    </row>
    <row r="325" spans="1:65" s="2" customFormat="1" ht="24.2" customHeight="1">
      <c r="A325" s="36"/>
      <c r="B325" s="37"/>
      <c r="C325" s="175" t="s">
        <v>385</v>
      </c>
      <c r="D325" s="175" t="s">
        <v>131</v>
      </c>
      <c r="E325" s="176" t="s">
        <v>852</v>
      </c>
      <c r="F325" s="177" t="s">
        <v>853</v>
      </c>
      <c r="G325" s="178" t="s">
        <v>134</v>
      </c>
      <c r="H325" s="179">
        <v>17.388000000000002</v>
      </c>
      <c r="I325" s="180"/>
      <c r="J325" s="181">
        <f>ROUND(I325*H325,2)</f>
        <v>0</v>
      </c>
      <c r="K325" s="177" t="s">
        <v>144</v>
      </c>
      <c r="L325" s="41"/>
      <c r="M325" s="182" t="s">
        <v>19</v>
      </c>
      <c r="N325" s="183" t="s">
        <v>45</v>
      </c>
      <c r="O325" s="66"/>
      <c r="P325" s="184">
        <f>O325*H325</f>
        <v>0</v>
      </c>
      <c r="Q325" s="184">
        <v>0</v>
      </c>
      <c r="R325" s="184">
        <f>Q325*H325</f>
        <v>0</v>
      </c>
      <c r="S325" s="184">
        <v>0.157</v>
      </c>
      <c r="T325" s="185">
        <f>S325*H325</f>
        <v>2.7299160000000002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236</v>
      </c>
      <c r="AT325" s="186" t="s">
        <v>131</v>
      </c>
      <c r="AU325" s="186" t="s">
        <v>84</v>
      </c>
      <c r="AY325" s="19" t="s">
        <v>129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9" t="s">
        <v>82</v>
      </c>
      <c r="BK325" s="187">
        <f>ROUND(I325*H325,2)</f>
        <v>0</v>
      </c>
      <c r="BL325" s="19" t="s">
        <v>236</v>
      </c>
      <c r="BM325" s="186" t="s">
        <v>854</v>
      </c>
    </row>
    <row r="326" spans="1:65" s="2" customFormat="1" ht="11.25">
      <c r="A326" s="36"/>
      <c r="B326" s="37"/>
      <c r="C326" s="38"/>
      <c r="D326" s="221" t="s">
        <v>146</v>
      </c>
      <c r="E326" s="38"/>
      <c r="F326" s="222" t="s">
        <v>855</v>
      </c>
      <c r="G326" s="38"/>
      <c r="H326" s="38"/>
      <c r="I326" s="223"/>
      <c r="J326" s="38"/>
      <c r="K326" s="38"/>
      <c r="L326" s="41"/>
      <c r="M326" s="224"/>
      <c r="N326" s="225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146</v>
      </c>
      <c r="AU326" s="19" t="s">
        <v>84</v>
      </c>
    </row>
    <row r="327" spans="1:65" s="13" customFormat="1" ht="11.25">
      <c r="B327" s="188"/>
      <c r="C327" s="189"/>
      <c r="D327" s="190" t="s">
        <v>137</v>
      </c>
      <c r="E327" s="191" t="s">
        <v>19</v>
      </c>
      <c r="F327" s="192" t="s">
        <v>849</v>
      </c>
      <c r="G327" s="189"/>
      <c r="H327" s="191" t="s">
        <v>19</v>
      </c>
      <c r="I327" s="193"/>
      <c r="J327" s="189"/>
      <c r="K327" s="189"/>
      <c r="L327" s="194"/>
      <c r="M327" s="195"/>
      <c r="N327" s="196"/>
      <c r="O327" s="196"/>
      <c r="P327" s="196"/>
      <c r="Q327" s="196"/>
      <c r="R327" s="196"/>
      <c r="S327" s="196"/>
      <c r="T327" s="197"/>
      <c r="AT327" s="198" t="s">
        <v>137</v>
      </c>
      <c r="AU327" s="198" t="s">
        <v>84</v>
      </c>
      <c r="AV327" s="13" t="s">
        <v>82</v>
      </c>
      <c r="AW327" s="13" t="s">
        <v>36</v>
      </c>
      <c r="AX327" s="13" t="s">
        <v>74</v>
      </c>
      <c r="AY327" s="198" t="s">
        <v>129</v>
      </c>
    </row>
    <row r="328" spans="1:65" s="14" customFormat="1" ht="11.25">
      <c r="B328" s="199"/>
      <c r="C328" s="200"/>
      <c r="D328" s="190" t="s">
        <v>137</v>
      </c>
      <c r="E328" s="201" t="s">
        <v>19</v>
      </c>
      <c r="F328" s="202" t="s">
        <v>856</v>
      </c>
      <c r="G328" s="200"/>
      <c r="H328" s="203">
        <v>16.559999999999999</v>
      </c>
      <c r="I328" s="204"/>
      <c r="J328" s="200"/>
      <c r="K328" s="200"/>
      <c r="L328" s="205"/>
      <c r="M328" s="206"/>
      <c r="N328" s="207"/>
      <c r="O328" s="207"/>
      <c r="P328" s="207"/>
      <c r="Q328" s="207"/>
      <c r="R328" s="207"/>
      <c r="S328" s="207"/>
      <c r="T328" s="208"/>
      <c r="AT328" s="209" t="s">
        <v>137</v>
      </c>
      <c r="AU328" s="209" t="s">
        <v>84</v>
      </c>
      <c r="AV328" s="14" t="s">
        <v>84</v>
      </c>
      <c r="AW328" s="14" t="s">
        <v>36</v>
      </c>
      <c r="AX328" s="14" t="s">
        <v>74</v>
      </c>
      <c r="AY328" s="209" t="s">
        <v>129</v>
      </c>
    </row>
    <row r="329" spans="1:65" s="15" customFormat="1" ht="11.25">
      <c r="B329" s="210"/>
      <c r="C329" s="211"/>
      <c r="D329" s="190" t="s">
        <v>137</v>
      </c>
      <c r="E329" s="212" t="s">
        <v>19</v>
      </c>
      <c r="F329" s="213" t="s">
        <v>140</v>
      </c>
      <c r="G329" s="211"/>
      <c r="H329" s="214">
        <v>16.559999999999999</v>
      </c>
      <c r="I329" s="215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137</v>
      </c>
      <c r="AU329" s="220" t="s">
        <v>84</v>
      </c>
      <c r="AV329" s="15" t="s">
        <v>135</v>
      </c>
      <c r="AW329" s="15" t="s">
        <v>36</v>
      </c>
      <c r="AX329" s="15" t="s">
        <v>82</v>
      </c>
      <c r="AY329" s="220" t="s">
        <v>129</v>
      </c>
    </row>
    <row r="330" spans="1:65" s="14" customFormat="1" ht="11.25">
      <c r="B330" s="199"/>
      <c r="C330" s="200"/>
      <c r="D330" s="190" t="s">
        <v>137</v>
      </c>
      <c r="E330" s="200"/>
      <c r="F330" s="202" t="s">
        <v>857</v>
      </c>
      <c r="G330" s="200"/>
      <c r="H330" s="203">
        <v>17.388000000000002</v>
      </c>
      <c r="I330" s="204"/>
      <c r="J330" s="200"/>
      <c r="K330" s="200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137</v>
      </c>
      <c r="AU330" s="209" t="s">
        <v>84</v>
      </c>
      <c r="AV330" s="14" t="s">
        <v>84</v>
      </c>
      <c r="AW330" s="14" t="s">
        <v>4</v>
      </c>
      <c r="AX330" s="14" t="s">
        <v>82</v>
      </c>
      <c r="AY330" s="209" t="s">
        <v>129</v>
      </c>
    </row>
    <row r="331" spans="1:65" s="2" customFormat="1" ht="16.5" customHeight="1">
      <c r="A331" s="36"/>
      <c r="B331" s="37"/>
      <c r="C331" s="175" t="s">
        <v>392</v>
      </c>
      <c r="D331" s="175" t="s">
        <v>131</v>
      </c>
      <c r="E331" s="176" t="s">
        <v>858</v>
      </c>
      <c r="F331" s="177" t="s">
        <v>859</v>
      </c>
      <c r="G331" s="178" t="s">
        <v>134</v>
      </c>
      <c r="H331" s="179">
        <v>17.388000000000002</v>
      </c>
      <c r="I331" s="180"/>
      <c r="J331" s="181">
        <f>ROUND(I331*H331,2)</f>
        <v>0</v>
      </c>
      <c r="K331" s="177" t="s">
        <v>144</v>
      </c>
      <c r="L331" s="41"/>
      <c r="M331" s="182" t="s">
        <v>19</v>
      </c>
      <c r="N331" s="183" t="s">
        <v>45</v>
      </c>
      <c r="O331" s="66"/>
      <c r="P331" s="184">
        <f>O331*H331</f>
        <v>0</v>
      </c>
      <c r="Q331" s="184">
        <v>0</v>
      </c>
      <c r="R331" s="184">
        <f>Q331*H331</f>
        <v>0</v>
      </c>
      <c r="S331" s="184">
        <v>0</v>
      </c>
      <c r="T331" s="18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236</v>
      </c>
      <c r="AT331" s="186" t="s">
        <v>131</v>
      </c>
      <c r="AU331" s="186" t="s">
        <v>84</v>
      </c>
      <c r="AY331" s="19" t="s">
        <v>129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82</v>
      </c>
      <c r="BK331" s="187">
        <f>ROUND(I331*H331,2)</f>
        <v>0</v>
      </c>
      <c r="BL331" s="19" t="s">
        <v>236</v>
      </c>
      <c r="BM331" s="186" t="s">
        <v>860</v>
      </c>
    </row>
    <row r="332" spans="1:65" s="2" customFormat="1" ht="11.25">
      <c r="A332" s="36"/>
      <c r="B332" s="37"/>
      <c r="C332" s="38"/>
      <c r="D332" s="221" t="s">
        <v>146</v>
      </c>
      <c r="E332" s="38"/>
      <c r="F332" s="222" t="s">
        <v>861</v>
      </c>
      <c r="G332" s="38"/>
      <c r="H332" s="38"/>
      <c r="I332" s="223"/>
      <c r="J332" s="38"/>
      <c r="K332" s="38"/>
      <c r="L332" s="41"/>
      <c r="M332" s="224"/>
      <c r="N332" s="225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146</v>
      </c>
      <c r="AU332" s="19" t="s">
        <v>84</v>
      </c>
    </row>
    <row r="333" spans="1:65" s="13" customFormat="1" ht="11.25">
      <c r="B333" s="188"/>
      <c r="C333" s="189"/>
      <c r="D333" s="190" t="s">
        <v>137</v>
      </c>
      <c r="E333" s="191" t="s">
        <v>19</v>
      </c>
      <c r="F333" s="192" t="s">
        <v>849</v>
      </c>
      <c r="G333" s="189"/>
      <c r="H333" s="191" t="s">
        <v>19</v>
      </c>
      <c r="I333" s="193"/>
      <c r="J333" s="189"/>
      <c r="K333" s="189"/>
      <c r="L333" s="194"/>
      <c r="M333" s="195"/>
      <c r="N333" s="196"/>
      <c r="O333" s="196"/>
      <c r="P333" s="196"/>
      <c r="Q333" s="196"/>
      <c r="R333" s="196"/>
      <c r="S333" s="196"/>
      <c r="T333" s="197"/>
      <c r="AT333" s="198" t="s">
        <v>137</v>
      </c>
      <c r="AU333" s="198" t="s">
        <v>84</v>
      </c>
      <c r="AV333" s="13" t="s">
        <v>82</v>
      </c>
      <c r="AW333" s="13" t="s">
        <v>36</v>
      </c>
      <c r="AX333" s="13" t="s">
        <v>74</v>
      </c>
      <c r="AY333" s="198" t="s">
        <v>129</v>
      </c>
    </row>
    <row r="334" spans="1:65" s="14" customFormat="1" ht="11.25">
      <c r="B334" s="199"/>
      <c r="C334" s="200"/>
      <c r="D334" s="190" t="s">
        <v>137</v>
      </c>
      <c r="E334" s="201" t="s">
        <v>19</v>
      </c>
      <c r="F334" s="202" t="s">
        <v>856</v>
      </c>
      <c r="G334" s="200"/>
      <c r="H334" s="203">
        <v>16.559999999999999</v>
      </c>
      <c r="I334" s="204"/>
      <c r="J334" s="200"/>
      <c r="K334" s="200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137</v>
      </c>
      <c r="AU334" s="209" t="s">
        <v>84</v>
      </c>
      <c r="AV334" s="14" t="s">
        <v>84</v>
      </c>
      <c r="AW334" s="14" t="s">
        <v>36</v>
      </c>
      <c r="AX334" s="14" t="s">
        <v>74</v>
      </c>
      <c r="AY334" s="209" t="s">
        <v>129</v>
      </c>
    </row>
    <row r="335" spans="1:65" s="15" customFormat="1" ht="11.25">
      <c r="B335" s="210"/>
      <c r="C335" s="211"/>
      <c r="D335" s="190" t="s">
        <v>137</v>
      </c>
      <c r="E335" s="212" t="s">
        <v>19</v>
      </c>
      <c r="F335" s="213" t="s">
        <v>140</v>
      </c>
      <c r="G335" s="211"/>
      <c r="H335" s="214">
        <v>16.559999999999999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137</v>
      </c>
      <c r="AU335" s="220" t="s">
        <v>84</v>
      </c>
      <c r="AV335" s="15" t="s">
        <v>135</v>
      </c>
      <c r="AW335" s="15" t="s">
        <v>36</v>
      </c>
      <c r="AX335" s="15" t="s">
        <v>82</v>
      </c>
      <c r="AY335" s="220" t="s">
        <v>129</v>
      </c>
    </row>
    <row r="336" spans="1:65" s="14" customFormat="1" ht="11.25">
      <c r="B336" s="199"/>
      <c r="C336" s="200"/>
      <c r="D336" s="190" t="s">
        <v>137</v>
      </c>
      <c r="E336" s="200"/>
      <c r="F336" s="202" t="s">
        <v>857</v>
      </c>
      <c r="G336" s="200"/>
      <c r="H336" s="203">
        <v>17.388000000000002</v>
      </c>
      <c r="I336" s="204"/>
      <c r="J336" s="200"/>
      <c r="K336" s="200"/>
      <c r="L336" s="205"/>
      <c r="M336" s="206"/>
      <c r="N336" s="207"/>
      <c r="O336" s="207"/>
      <c r="P336" s="207"/>
      <c r="Q336" s="207"/>
      <c r="R336" s="207"/>
      <c r="S336" s="207"/>
      <c r="T336" s="208"/>
      <c r="AT336" s="209" t="s">
        <v>137</v>
      </c>
      <c r="AU336" s="209" t="s">
        <v>84</v>
      </c>
      <c r="AV336" s="14" t="s">
        <v>84</v>
      </c>
      <c r="AW336" s="14" t="s">
        <v>4</v>
      </c>
      <c r="AX336" s="14" t="s">
        <v>82</v>
      </c>
      <c r="AY336" s="209" t="s">
        <v>129</v>
      </c>
    </row>
    <row r="337" spans="1:65" s="2" customFormat="1" ht="37.9" customHeight="1">
      <c r="A337" s="36"/>
      <c r="B337" s="37"/>
      <c r="C337" s="175" t="s">
        <v>397</v>
      </c>
      <c r="D337" s="175" t="s">
        <v>131</v>
      </c>
      <c r="E337" s="176" t="s">
        <v>862</v>
      </c>
      <c r="F337" s="177" t="s">
        <v>863</v>
      </c>
      <c r="G337" s="178" t="s">
        <v>198</v>
      </c>
      <c r="H337" s="179">
        <v>0.81100000000000005</v>
      </c>
      <c r="I337" s="180"/>
      <c r="J337" s="181">
        <f>ROUND(I337*H337,2)</f>
        <v>0</v>
      </c>
      <c r="K337" s="177" t="s">
        <v>144</v>
      </c>
      <c r="L337" s="41"/>
      <c r="M337" s="182" t="s">
        <v>19</v>
      </c>
      <c r="N337" s="183" t="s">
        <v>45</v>
      </c>
      <c r="O337" s="66"/>
      <c r="P337" s="184">
        <f>O337*H337</f>
        <v>0</v>
      </c>
      <c r="Q337" s="184">
        <v>0</v>
      </c>
      <c r="R337" s="184">
        <f>Q337*H337</f>
        <v>0</v>
      </c>
      <c r="S337" s="184">
        <v>0</v>
      </c>
      <c r="T337" s="18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236</v>
      </c>
      <c r="AT337" s="186" t="s">
        <v>131</v>
      </c>
      <c r="AU337" s="186" t="s">
        <v>84</v>
      </c>
      <c r="AY337" s="19" t="s">
        <v>129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82</v>
      </c>
      <c r="BK337" s="187">
        <f>ROUND(I337*H337,2)</f>
        <v>0</v>
      </c>
      <c r="BL337" s="19" t="s">
        <v>236</v>
      </c>
      <c r="BM337" s="186" t="s">
        <v>864</v>
      </c>
    </row>
    <row r="338" spans="1:65" s="2" customFormat="1" ht="11.25">
      <c r="A338" s="36"/>
      <c r="B338" s="37"/>
      <c r="C338" s="38"/>
      <c r="D338" s="221" t="s">
        <v>146</v>
      </c>
      <c r="E338" s="38"/>
      <c r="F338" s="222" t="s">
        <v>865</v>
      </c>
      <c r="G338" s="38"/>
      <c r="H338" s="38"/>
      <c r="I338" s="223"/>
      <c r="J338" s="38"/>
      <c r="K338" s="38"/>
      <c r="L338" s="41"/>
      <c r="M338" s="224"/>
      <c r="N338" s="225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146</v>
      </c>
      <c r="AU338" s="19" t="s">
        <v>84</v>
      </c>
    </row>
    <row r="339" spans="1:65" s="12" customFormat="1" ht="22.9" customHeight="1">
      <c r="B339" s="159"/>
      <c r="C339" s="160"/>
      <c r="D339" s="161" t="s">
        <v>73</v>
      </c>
      <c r="E339" s="173" t="s">
        <v>404</v>
      </c>
      <c r="F339" s="173" t="s">
        <v>405</v>
      </c>
      <c r="G339" s="160"/>
      <c r="H339" s="160"/>
      <c r="I339" s="163"/>
      <c r="J339" s="174">
        <f>BK339</f>
        <v>0</v>
      </c>
      <c r="K339" s="160"/>
      <c r="L339" s="165"/>
      <c r="M339" s="166"/>
      <c r="N339" s="167"/>
      <c r="O339" s="167"/>
      <c r="P339" s="168">
        <f>SUM(P340:P379)</f>
        <v>0</v>
      </c>
      <c r="Q339" s="167"/>
      <c r="R339" s="168">
        <f>SUM(R340:R379)</f>
        <v>4.1536000000000003E-3</v>
      </c>
      <c r="S339" s="167"/>
      <c r="T339" s="169">
        <f>SUM(T340:T379)</f>
        <v>0</v>
      </c>
      <c r="AR339" s="170" t="s">
        <v>84</v>
      </c>
      <c r="AT339" s="171" t="s">
        <v>73</v>
      </c>
      <c r="AU339" s="171" t="s">
        <v>82</v>
      </c>
      <c r="AY339" s="170" t="s">
        <v>129</v>
      </c>
      <c r="BK339" s="172">
        <f>SUM(BK340:BK379)</f>
        <v>0</v>
      </c>
    </row>
    <row r="340" spans="1:65" s="2" customFormat="1" ht="21.75" customHeight="1">
      <c r="A340" s="36"/>
      <c r="B340" s="37"/>
      <c r="C340" s="175" t="s">
        <v>406</v>
      </c>
      <c r="D340" s="175" t="s">
        <v>131</v>
      </c>
      <c r="E340" s="176" t="s">
        <v>407</v>
      </c>
      <c r="F340" s="177" t="s">
        <v>408</v>
      </c>
      <c r="G340" s="178" t="s">
        <v>134</v>
      </c>
      <c r="H340" s="179">
        <v>7.04</v>
      </c>
      <c r="I340" s="180"/>
      <c r="J340" s="181">
        <f>ROUND(I340*H340,2)</f>
        <v>0</v>
      </c>
      <c r="K340" s="177" t="s">
        <v>144</v>
      </c>
      <c r="L340" s="41"/>
      <c r="M340" s="182" t="s">
        <v>19</v>
      </c>
      <c r="N340" s="183" t="s">
        <v>45</v>
      </c>
      <c r="O340" s="66"/>
      <c r="P340" s="184">
        <f>O340*H340</f>
        <v>0</v>
      </c>
      <c r="Q340" s="184">
        <v>6.9999999999999994E-5</v>
      </c>
      <c r="R340" s="184">
        <f>Q340*H340</f>
        <v>4.9279999999999994E-4</v>
      </c>
      <c r="S340" s="184">
        <v>0</v>
      </c>
      <c r="T340" s="18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236</v>
      </c>
      <c r="AT340" s="186" t="s">
        <v>131</v>
      </c>
      <c r="AU340" s="186" t="s">
        <v>84</v>
      </c>
      <c r="AY340" s="19" t="s">
        <v>129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82</v>
      </c>
      <c r="BK340" s="187">
        <f>ROUND(I340*H340,2)</f>
        <v>0</v>
      </c>
      <c r="BL340" s="19" t="s">
        <v>236</v>
      </c>
      <c r="BM340" s="186" t="s">
        <v>866</v>
      </c>
    </row>
    <row r="341" spans="1:65" s="2" customFormat="1" ht="11.25">
      <c r="A341" s="36"/>
      <c r="B341" s="37"/>
      <c r="C341" s="38"/>
      <c r="D341" s="221" t="s">
        <v>146</v>
      </c>
      <c r="E341" s="38"/>
      <c r="F341" s="222" t="s">
        <v>410</v>
      </c>
      <c r="G341" s="38"/>
      <c r="H341" s="38"/>
      <c r="I341" s="223"/>
      <c r="J341" s="38"/>
      <c r="K341" s="38"/>
      <c r="L341" s="41"/>
      <c r="M341" s="224"/>
      <c r="N341" s="225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146</v>
      </c>
      <c r="AU341" s="19" t="s">
        <v>84</v>
      </c>
    </row>
    <row r="342" spans="1:65" s="13" customFormat="1" ht="11.25">
      <c r="B342" s="188"/>
      <c r="C342" s="189"/>
      <c r="D342" s="190" t="s">
        <v>137</v>
      </c>
      <c r="E342" s="191" t="s">
        <v>19</v>
      </c>
      <c r="F342" s="192" t="s">
        <v>867</v>
      </c>
      <c r="G342" s="189"/>
      <c r="H342" s="191" t="s">
        <v>19</v>
      </c>
      <c r="I342" s="193"/>
      <c r="J342" s="189"/>
      <c r="K342" s="189"/>
      <c r="L342" s="194"/>
      <c r="M342" s="195"/>
      <c r="N342" s="196"/>
      <c r="O342" s="196"/>
      <c r="P342" s="196"/>
      <c r="Q342" s="196"/>
      <c r="R342" s="196"/>
      <c r="S342" s="196"/>
      <c r="T342" s="197"/>
      <c r="AT342" s="198" t="s">
        <v>137</v>
      </c>
      <c r="AU342" s="198" t="s">
        <v>84</v>
      </c>
      <c r="AV342" s="13" t="s">
        <v>82</v>
      </c>
      <c r="AW342" s="13" t="s">
        <v>36</v>
      </c>
      <c r="AX342" s="13" t="s">
        <v>74</v>
      </c>
      <c r="AY342" s="198" t="s">
        <v>129</v>
      </c>
    </row>
    <row r="343" spans="1:65" s="14" customFormat="1" ht="11.25">
      <c r="B343" s="199"/>
      <c r="C343" s="200"/>
      <c r="D343" s="190" t="s">
        <v>137</v>
      </c>
      <c r="E343" s="201" t="s">
        <v>19</v>
      </c>
      <c r="F343" s="202" t="s">
        <v>868</v>
      </c>
      <c r="G343" s="200"/>
      <c r="H343" s="203">
        <v>1.9039999999999999</v>
      </c>
      <c r="I343" s="204"/>
      <c r="J343" s="200"/>
      <c r="K343" s="200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137</v>
      </c>
      <c r="AU343" s="209" t="s">
        <v>84</v>
      </c>
      <c r="AV343" s="14" t="s">
        <v>84</v>
      </c>
      <c r="AW343" s="14" t="s">
        <v>36</v>
      </c>
      <c r="AX343" s="14" t="s">
        <v>74</v>
      </c>
      <c r="AY343" s="209" t="s">
        <v>129</v>
      </c>
    </row>
    <row r="344" spans="1:65" s="14" customFormat="1" ht="11.25">
      <c r="B344" s="199"/>
      <c r="C344" s="200"/>
      <c r="D344" s="190" t="s">
        <v>137</v>
      </c>
      <c r="E344" s="201" t="s">
        <v>19</v>
      </c>
      <c r="F344" s="202" t="s">
        <v>869</v>
      </c>
      <c r="G344" s="200"/>
      <c r="H344" s="203">
        <v>2.2400000000000002</v>
      </c>
      <c r="I344" s="204"/>
      <c r="J344" s="200"/>
      <c r="K344" s="200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137</v>
      </c>
      <c r="AU344" s="209" t="s">
        <v>84</v>
      </c>
      <c r="AV344" s="14" t="s">
        <v>84</v>
      </c>
      <c r="AW344" s="14" t="s">
        <v>36</v>
      </c>
      <c r="AX344" s="14" t="s">
        <v>74</v>
      </c>
      <c r="AY344" s="209" t="s">
        <v>129</v>
      </c>
    </row>
    <row r="345" spans="1:65" s="14" customFormat="1" ht="11.25">
      <c r="B345" s="199"/>
      <c r="C345" s="200"/>
      <c r="D345" s="190" t="s">
        <v>137</v>
      </c>
      <c r="E345" s="201" t="s">
        <v>19</v>
      </c>
      <c r="F345" s="202" t="s">
        <v>870</v>
      </c>
      <c r="G345" s="200"/>
      <c r="H345" s="203">
        <v>2.2559999999999998</v>
      </c>
      <c r="I345" s="204"/>
      <c r="J345" s="200"/>
      <c r="K345" s="200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137</v>
      </c>
      <c r="AU345" s="209" t="s">
        <v>84</v>
      </c>
      <c r="AV345" s="14" t="s">
        <v>84</v>
      </c>
      <c r="AW345" s="14" t="s">
        <v>36</v>
      </c>
      <c r="AX345" s="14" t="s">
        <v>74</v>
      </c>
      <c r="AY345" s="209" t="s">
        <v>129</v>
      </c>
    </row>
    <row r="346" spans="1:65" s="15" customFormat="1" ht="11.25">
      <c r="B346" s="210"/>
      <c r="C346" s="211"/>
      <c r="D346" s="190" t="s">
        <v>137</v>
      </c>
      <c r="E346" s="212" t="s">
        <v>19</v>
      </c>
      <c r="F346" s="213" t="s">
        <v>140</v>
      </c>
      <c r="G346" s="211"/>
      <c r="H346" s="214">
        <v>6.4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137</v>
      </c>
      <c r="AU346" s="220" t="s">
        <v>84</v>
      </c>
      <c r="AV346" s="15" t="s">
        <v>135</v>
      </c>
      <c r="AW346" s="15" t="s">
        <v>36</v>
      </c>
      <c r="AX346" s="15" t="s">
        <v>82</v>
      </c>
      <c r="AY346" s="220" t="s">
        <v>129</v>
      </c>
    </row>
    <row r="347" spans="1:65" s="14" customFormat="1" ht="11.25">
      <c r="B347" s="199"/>
      <c r="C347" s="200"/>
      <c r="D347" s="190" t="s">
        <v>137</v>
      </c>
      <c r="E347" s="200"/>
      <c r="F347" s="202" t="s">
        <v>871</v>
      </c>
      <c r="G347" s="200"/>
      <c r="H347" s="203">
        <v>7.04</v>
      </c>
      <c r="I347" s="204"/>
      <c r="J347" s="200"/>
      <c r="K347" s="200"/>
      <c r="L347" s="205"/>
      <c r="M347" s="206"/>
      <c r="N347" s="207"/>
      <c r="O347" s="207"/>
      <c r="P347" s="207"/>
      <c r="Q347" s="207"/>
      <c r="R347" s="207"/>
      <c r="S347" s="207"/>
      <c r="T347" s="208"/>
      <c r="AT347" s="209" t="s">
        <v>137</v>
      </c>
      <c r="AU347" s="209" t="s">
        <v>84</v>
      </c>
      <c r="AV347" s="14" t="s">
        <v>84</v>
      </c>
      <c r="AW347" s="14" t="s">
        <v>4</v>
      </c>
      <c r="AX347" s="14" t="s">
        <v>82</v>
      </c>
      <c r="AY347" s="209" t="s">
        <v>129</v>
      </c>
    </row>
    <row r="348" spans="1:65" s="2" customFormat="1" ht="24.2" customHeight="1">
      <c r="A348" s="36"/>
      <c r="B348" s="37"/>
      <c r="C348" s="175" t="s">
        <v>413</v>
      </c>
      <c r="D348" s="175" t="s">
        <v>131</v>
      </c>
      <c r="E348" s="176" t="s">
        <v>414</v>
      </c>
      <c r="F348" s="177" t="s">
        <v>415</v>
      </c>
      <c r="G348" s="178" t="s">
        <v>134</v>
      </c>
      <c r="H348" s="179">
        <v>7.04</v>
      </c>
      <c r="I348" s="180"/>
      <c r="J348" s="181">
        <f>ROUND(I348*H348,2)</f>
        <v>0</v>
      </c>
      <c r="K348" s="177" t="s">
        <v>144</v>
      </c>
      <c r="L348" s="41"/>
      <c r="M348" s="182" t="s">
        <v>19</v>
      </c>
      <c r="N348" s="183" t="s">
        <v>45</v>
      </c>
      <c r="O348" s="66"/>
      <c r="P348" s="184">
        <f>O348*H348</f>
        <v>0</v>
      </c>
      <c r="Q348" s="184">
        <v>8.0000000000000007E-5</v>
      </c>
      <c r="R348" s="184">
        <f>Q348*H348</f>
        <v>5.6320000000000003E-4</v>
      </c>
      <c r="S348" s="184">
        <v>0</v>
      </c>
      <c r="T348" s="18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236</v>
      </c>
      <c r="AT348" s="186" t="s">
        <v>131</v>
      </c>
      <c r="AU348" s="186" t="s">
        <v>84</v>
      </c>
      <c r="AY348" s="19" t="s">
        <v>129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9" t="s">
        <v>82</v>
      </c>
      <c r="BK348" s="187">
        <f>ROUND(I348*H348,2)</f>
        <v>0</v>
      </c>
      <c r="BL348" s="19" t="s">
        <v>236</v>
      </c>
      <c r="BM348" s="186" t="s">
        <v>872</v>
      </c>
    </row>
    <row r="349" spans="1:65" s="2" customFormat="1" ht="11.25">
      <c r="A349" s="36"/>
      <c r="B349" s="37"/>
      <c r="C349" s="38"/>
      <c r="D349" s="221" t="s">
        <v>146</v>
      </c>
      <c r="E349" s="38"/>
      <c r="F349" s="222" t="s">
        <v>417</v>
      </c>
      <c r="G349" s="38"/>
      <c r="H349" s="38"/>
      <c r="I349" s="223"/>
      <c r="J349" s="38"/>
      <c r="K349" s="38"/>
      <c r="L349" s="41"/>
      <c r="M349" s="224"/>
      <c r="N349" s="225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146</v>
      </c>
      <c r="AU349" s="19" t="s">
        <v>84</v>
      </c>
    </row>
    <row r="350" spans="1:65" s="13" customFormat="1" ht="11.25">
      <c r="B350" s="188"/>
      <c r="C350" s="189"/>
      <c r="D350" s="190" t="s">
        <v>137</v>
      </c>
      <c r="E350" s="191" t="s">
        <v>19</v>
      </c>
      <c r="F350" s="192" t="s">
        <v>867</v>
      </c>
      <c r="G350" s="189"/>
      <c r="H350" s="191" t="s">
        <v>19</v>
      </c>
      <c r="I350" s="193"/>
      <c r="J350" s="189"/>
      <c r="K350" s="189"/>
      <c r="L350" s="194"/>
      <c r="M350" s="195"/>
      <c r="N350" s="196"/>
      <c r="O350" s="196"/>
      <c r="P350" s="196"/>
      <c r="Q350" s="196"/>
      <c r="R350" s="196"/>
      <c r="S350" s="196"/>
      <c r="T350" s="197"/>
      <c r="AT350" s="198" t="s">
        <v>137</v>
      </c>
      <c r="AU350" s="198" t="s">
        <v>84</v>
      </c>
      <c r="AV350" s="13" t="s">
        <v>82</v>
      </c>
      <c r="AW350" s="13" t="s">
        <v>36</v>
      </c>
      <c r="AX350" s="13" t="s">
        <v>74</v>
      </c>
      <c r="AY350" s="198" t="s">
        <v>129</v>
      </c>
    </row>
    <row r="351" spans="1:65" s="14" customFormat="1" ht="11.25">
      <c r="B351" s="199"/>
      <c r="C351" s="200"/>
      <c r="D351" s="190" t="s">
        <v>137</v>
      </c>
      <c r="E351" s="201" t="s">
        <v>19</v>
      </c>
      <c r="F351" s="202" t="s">
        <v>868</v>
      </c>
      <c r="G351" s="200"/>
      <c r="H351" s="203">
        <v>1.9039999999999999</v>
      </c>
      <c r="I351" s="204"/>
      <c r="J351" s="200"/>
      <c r="K351" s="200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137</v>
      </c>
      <c r="AU351" s="209" t="s">
        <v>84</v>
      </c>
      <c r="AV351" s="14" t="s">
        <v>84</v>
      </c>
      <c r="AW351" s="14" t="s">
        <v>36</v>
      </c>
      <c r="AX351" s="14" t="s">
        <v>74</v>
      </c>
      <c r="AY351" s="209" t="s">
        <v>129</v>
      </c>
    </row>
    <row r="352" spans="1:65" s="14" customFormat="1" ht="11.25">
      <c r="B352" s="199"/>
      <c r="C352" s="200"/>
      <c r="D352" s="190" t="s">
        <v>137</v>
      </c>
      <c r="E352" s="201" t="s">
        <v>19</v>
      </c>
      <c r="F352" s="202" t="s">
        <v>869</v>
      </c>
      <c r="G352" s="200"/>
      <c r="H352" s="203">
        <v>2.2400000000000002</v>
      </c>
      <c r="I352" s="204"/>
      <c r="J352" s="200"/>
      <c r="K352" s="200"/>
      <c r="L352" s="205"/>
      <c r="M352" s="206"/>
      <c r="N352" s="207"/>
      <c r="O352" s="207"/>
      <c r="P352" s="207"/>
      <c r="Q352" s="207"/>
      <c r="R352" s="207"/>
      <c r="S352" s="207"/>
      <c r="T352" s="208"/>
      <c r="AT352" s="209" t="s">
        <v>137</v>
      </c>
      <c r="AU352" s="209" t="s">
        <v>84</v>
      </c>
      <c r="AV352" s="14" t="s">
        <v>84</v>
      </c>
      <c r="AW352" s="14" t="s">
        <v>36</v>
      </c>
      <c r="AX352" s="14" t="s">
        <v>74</v>
      </c>
      <c r="AY352" s="209" t="s">
        <v>129</v>
      </c>
    </row>
    <row r="353" spans="1:65" s="14" customFormat="1" ht="11.25">
      <c r="B353" s="199"/>
      <c r="C353" s="200"/>
      <c r="D353" s="190" t="s">
        <v>137</v>
      </c>
      <c r="E353" s="201" t="s">
        <v>19</v>
      </c>
      <c r="F353" s="202" t="s">
        <v>870</v>
      </c>
      <c r="G353" s="200"/>
      <c r="H353" s="203">
        <v>2.2559999999999998</v>
      </c>
      <c r="I353" s="204"/>
      <c r="J353" s="200"/>
      <c r="K353" s="200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137</v>
      </c>
      <c r="AU353" s="209" t="s">
        <v>84</v>
      </c>
      <c r="AV353" s="14" t="s">
        <v>84</v>
      </c>
      <c r="AW353" s="14" t="s">
        <v>36</v>
      </c>
      <c r="AX353" s="14" t="s">
        <v>74</v>
      </c>
      <c r="AY353" s="209" t="s">
        <v>129</v>
      </c>
    </row>
    <row r="354" spans="1:65" s="15" customFormat="1" ht="11.25">
      <c r="B354" s="210"/>
      <c r="C354" s="211"/>
      <c r="D354" s="190" t="s">
        <v>137</v>
      </c>
      <c r="E354" s="212" t="s">
        <v>19</v>
      </c>
      <c r="F354" s="213" t="s">
        <v>140</v>
      </c>
      <c r="G354" s="211"/>
      <c r="H354" s="214">
        <v>6.4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137</v>
      </c>
      <c r="AU354" s="220" t="s">
        <v>84</v>
      </c>
      <c r="AV354" s="15" t="s">
        <v>135</v>
      </c>
      <c r="AW354" s="15" t="s">
        <v>36</v>
      </c>
      <c r="AX354" s="15" t="s">
        <v>82</v>
      </c>
      <c r="AY354" s="220" t="s">
        <v>129</v>
      </c>
    </row>
    <row r="355" spans="1:65" s="14" customFormat="1" ht="11.25">
      <c r="B355" s="199"/>
      <c r="C355" s="200"/>
      <c r="D355" s="190" t="s">
        <v>137</v>
      </c>
      <c r="E355" s="200"/>
      <c r="F355" s="202" t="s">
        <v>871</v>
      </c>
      <c r="G355" s="200"/>
      <c r="H355" s="203">
        <v>7.04</v>
      </c>
      <c r="I355" s="204"/>
      <c r="J355" s="200"/>
      <c r="K355" s="200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137</v>
      </c>
      <c r="AU355" s="209" t="s">
        <v>84</v>
      </c>
      <c r="AV355" s="14" t="s">
        <v>84</v>
      </c>
      <c r="AW355" s="14" t="s">
        <v>4</v>
      </c>
      <c r="AX355" s="14" t="s">
        <v>82</v>
      </c>
      <c r="AY355" s="209" t="s">
        <v>129</v>
      </c>
    </row>
    <row r="356" spans="1:65" s="2" customFormat="1" ht="16.5" customHeight="1">
      <c r="A356" s="36"/>
      <c r="B356" s="37"/>
      <c r="C356" s="175" t="s">
        <v>419</v>
      </c>
      <c r="D356" s="175" t="s">
        <v>131</v>
      </c>
      <c r="E356" s="176" t="s">
        <v>420</v>
      </c>
      <c r="F356" s="177" t="s">
        <v>421</v>
      </c>
      <c r="G356" s="178" t="s">
        <v>134</v>
      </c>
      <c r="H356" s="179">
        <v>7.04</v>
      </c>
      <c r="I356" s="180"/>
      <c r="J356" s="181">
        <f>ROUND(I356*H356,2)</f>
        <v>0</v>
      </c>
      <c r="K356" s="177" t="s">
        <v>144</v>
      </c>
      <c r="L356" s="41"/>
      <c r="M356" s="182" t="s">
        <v>19</v>
      </c>
      <c r="N356" s="183" t="s">
        <v>45</v>
      </c>
      <c r="O356" s="66"/>
      <c r="P356" s="184">
        <f>O356*H356</f>
        <v>0</v>
      </c>
      <c r="Q356" s="184">
        <v>6.0000000000000002E-5</v>
      </c>
      <c r="R356" s="184">
        <f>Q356*H356</f>
        <v>4.2240000000000002E-4</v>
      </c>
      <c r="S356" s="184">
        <v>0</v>
      </c>
      <c r="T356" s="18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236</v>
      </c>
      <c r="AT356" s="186" t="s">
        <v>131</v>
      </c>
      <c r="AU356" s="186" t="s">
        <v>84</v>
      </c>
      <c r="AY356" s="19" t="s">
        <v>129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9" t="s">
        <v>82</v>
      </c>
      <c r="BK356" s="187">
        <f>ROUND(I356*H356,2)</f>
        <v>0</v>
      </c>
      <c r="BL356" s="19" t="s">
        <v>236</v>
      </c>
      <c r="BM356" s="186" t="s">
        <v>873</v>
      </c>
    </row>
    <row r="357" spans="1:65" s="2" customFormat="1" ht="11.25">
      <c r="A357" s="36"/>
      <c r="B357" s="37"/>
      <c r="C357" s="38"/>
      <c r="D357" s="221" t="s">
        <v>146</v>
      </c>
      <c r="E357" s="38"/>
      <c r="F357" s="222" t="s">
        <v>423</v>
      </c>
      <c r="G357" s="38"/>
      <c r="H357" s="38"/>
      <c r="I357" s="223"/>
      <c r="J357" s="38"/>
      <c r="K357" s="38"/>
      <c r="L357" s="41"/>
      <c r="M357" s="224"/>
      <c r="N357" s="225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146</v>
      </c>
      <c r="AU357" s="19" t="s">
        <v>84</v>
      </c>
    </row>
    <row r="358" spans="1:65" s="13" customFormat="1" ht="11.25">
      <c r="B358" s="188"/>
      <c r="C358" s="189"/>
      <c r="D358" s="190" t="s">
        <v>137</v>
      </c>
      <c r="E358" s="191" t="s">
        <v>19</v>
      </c>
      <c r="F358" s="192" t="s">
        <v>867</v>
      </c>
      <c r="G358" s="189"/>
      <c r="H358" s="191" t="s">
        <v>19</v>
      </c>
      <c r="I358" s="193"/>
      <c r="J358" s="189"/>
      <c r="K358" s="189"/>
      <c r="L358" s="194"/>
      <c r="M358" s="195"/>
      <c r="N358" s="196"/>
      <c r="O358" s="196"/>
      <c r="P358" s="196"/>
      <c r="Q358" s="196"/>
      <c r="R358" s="196"/>
      <c r="S358" s="196"/>
      <c r="T358" s="197"/>
      <c r="AT358" s="198" t="s">
        <v>137</v>
      </c>
      <c r="AU358" s="198" t="s">
        <v>84</v>
      </c>
      <c r="AV358" s="13" t="s">
        <v>82</v>
      </c>
      <c r="AW358" s="13" t="s">
        <v>36</v>
      </c>
      <c r="AX358" s="13" t="s">
        <v>74</v>
      </c>
      <c r="AY358" s="198" t="s">
        <v>129</v>
      </c>
    </row>
    <row r="359" spans="1:65" s="14" customFormat="1" ht="11.25">
      <c r="B359" s="199"/>
      <c r="C359" s="200"/>
      <c r="D359" s="190" t="s">
        <v>137</v>
      </c>
      <c r="E359" s="201" t="s">
        <v>19</v>
      </c>
      <c r="F359" s="202" t="s">
        <v>868</v>
      </c>
      <c r="G359" s="200"/>
      <c r="H359" s="203">
        <v>1.9039999999999999</v>
      </c>
      <c r="I359" s="204"/>
      <c r="J359" s="200"/>
      <c r="K359" s="200"/>
      <c r="L359" s="205"/>
      <c r="M359" s="206"/>
      <c r="N359" s="207"/>
      <c r="O359" s="207"/>
      <c r="P359" s="207"/>
      <c r="Q359" s="207"/>
      <c r="R359" s="207"/>
      <c r="S359" s="207"/>
      <c r="T359" s="208"/>
      <c r="AT359" s="209" t="s">
        <v>137</v>
      </c>
      <c r="AU359" s="209" t="s">
        <v>84</v>
      </c>
      <c r="AV359" s="14" t="s">
        <v>84</v>
      </c>
      <c r="AW359" s="14" t="s">
        <v>36</v>
      </c>
      <c r="AX359" s="14" t="s">
        <v>74</v>
      </c>
      <c r="AY359" s="209" t="s">
        <v>129</v>
      </c>
    </row>
    <row r="360" spans="1:65" s="14" customFormat="1" ht="11.25">
      <c r="B360" s="199"/>
      <c r="C360" s="200"/>
      <c r="D360" s="190" t="s">
        <v>137</v>
      </c>
      <c r="E360" s="201" t="s">
        <v>19</v>
      </c>
      <c r="F360" s="202" t="s">
        <v>869</v>
      </c>
      <c r="G360" s="200"/>
      <c r="H360" s="203">
        <v>2.2400000000000002</v>
      </c>
      <c r="I360" s="204"/>
      <c r="J360" s="200"/>
      <c r="K360" s="200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137</v>
      </c>
      <c r="AU360" s="209" t="s">
        <v>84</v>
      </c>
      <c r="AV360" s="14" t="s">
        <v>84</v>
      </c>
      <c r="AW360" s="14" t="s">
        <v>36</v>
      </c>
      <c r="AX360" s="14" t="s">
        <v>74</v>
      </c>
      <c r="AY360" s="209" t="s">
        <v>129</v>
      </c>
    </row>
    <row r="361" spans="1:65" s="14" customFormat="1" ht="11.25">
      <c r="B361" s="199"/>
      <c r="C361" s="200"/>
      <c r="D361" s="190" t="s">
        <v>137</v>
      </c>
      <c r="E361" s="201" t="s">
        <v>19</v>
      </c>
      <c r="F361" s="202" t="s">
        <v>870</v>
      </c>
      <c r="G361" s="200"/>
      <c r="H361" s="203">
        <v>2.2559999999999998</v>
      </c>
      <c r="I361" s="204"/>
      <c r="J361" s="200"/>
      <c r="K361" s="200"/>
      <c r="L361" s="205"/>
      <c r="M361" s="206"/>
      <c r="N361" s="207"/>
      <c r="O361" s="207"/>
      <c r="P361" s="207"/>
      <c r="Q361" s="207"/>
      <c r="R361" s="207"/>
      <c r="S361" s="207"/>
      <c r="T361" s="208"/>
      <c r="AT361" s="209" t="s">
        <v>137</v>
      </c>
      <c r="AU361" s="209" t="s">
        <v>84</v>
      </c>
      <c r="AV361" s="14" t="s">
        <v>84</v>
      </c>
      <c r="AW361" s="14" t="s">
        <v>36</v>
      </c>
      <c r="AX361" s="14" t="s">
        <v>74</v>
      </c>
      <c r="AY361" s="209" t="s">
        <v>129</v>
      </c>
    </row>
    <row r="362" spans="1:65" s="15" customFormat="1" ht="11.25">
      <c r="B362" s="210"/>
      <c r="C362" s="211"/>
      <c r="D362" s="190" t="s">
        <v>137</v>
      </c>
      <c r="E362" s="212" t="s">
        <v>19</v>
      </c>
      <c r="F362" s="213" t="s">
        <v>140</v>
      </c>
      <c r="G362" s="211"/>
      <c r="H362" s="214">
        <v>6.4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137</v>
      </c>
      <c r="AU362" s="220" t="s">
        <v>84</v>
      </c>
      <c r="AV362" s="15" t="s">
        <v>135</v>
      </c>
      <c r="AW362" s="15" t="s">
        <v>36</v>
      </c>
      <c r="AX362" s="15" t="s">
        <v>82</v>
      </c>
      <c r="AY362" s="220" t="s">
        <v>129</v>
      </c>
    </row>
    <row r="363" spans="1:65" s="14" customFormat="1" ht="11.25">
      <c r="B363" s="199"/>
      <c r="C363" s="200"/>
      <c r="D363" s="190" t="s">
        <v>137</v>
      </c>
      <c r="E363" s="200"/>
      <c r="F363" s="202" t="s">
        <v>871</v>
      </c>
      <c r="G363" s="200"/>
      <c r="H363" s="203">
        <v>7.04</v>
      </c>
      <c r="I363" s="204"/>
      <c r="J363" s="200"/>
      <c r="K363" s="200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137</v>
      </c>
      <c r="AU363" s="209" t="s">
        <v>84</v>
      </c>
      <c r="AV363" s="14" t="s">
        <v>84</v>
      </c>
      <c r="AW363" s="14" t="s">
        <v>4</v>
      </c>
      <c r="AX363" s="14" t="s">
        <v>82</v>
      </c>
      <c r="AY363" s="209" t="s">
        <v>129</v>
      </c>
    </row>
    <row r="364" spans="1:65" s="2" customFormat="1" ht="16.5" customHeight="1">
      <c r="A364" s="36"/>
      <c r="B364" s="37"/>
      <c r="C364" s="175" t="s">
        <v>424</v>
      </c>
      <c r="D364" s="175" t="s">
        <v>131</v>
      </c>
      <c r="E364" s="176" t="s">
        <v>425</v>
      </c>
      <c r="F364" s="177" t="s">
        <v>426</v>
      </c>
      <c r="G364" s="178" t="s">
        <v>134</v>
      </c>
      <c r="H364" s="179">
        <v>7.04</v>
      </c>
      <c r="I364" s="180"/>
      <c r="J364" s="181">
        <f>ROUND(I364*H364,2)</f>
        <v>0</v>
      </c>
      <c r="K364" s="177" t="s">
        <v>144</v>
      </c>
      <c r="L364" s="41"/>
      <c r="M364" s="182" t="s">
        <v>19</v>
      </c>
      <c r="N364" s="183" t="s">
        <v>45</v>
      </c>
      <c r="O364" s="66"/>
      <c r="P364" s="184">
        <f>O364*H364</f>
        <v>0</v>
      </c>
      <c r="Q364" s="184">
        <v>1.3999999999999999E-4</v>
      </c>
      <c r="R364" s="184">
        <f>Q364*H364</f>
        <v>9.8559999999999989E-4</v>
      </c>
      <c r="S364" s="184">
        <v>0</v>
      </c>
      <c r="T364" s="18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236</v>
      </c>
      <c r="AT364" s="186" t="s">
        <v>131</v>
      </c>
      <c r="AU364" s="186" t="s">
        <v>84</v>
      </c>
      <c r="AY364" s="19" t="s">
        <v>129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82</v>
      </c>
      <c r="BK364" s="187">
        <f>ROUND(I364*H364,2)</f>
        <v>0</v>
      </c>
      <c r="BL364" s="19" t="s">
        <v>236</v>
      </c>
      <c r="BM364" s="186" t="s">
        <v>874</v>
      </c>
    </row>
    <row r="365" spans="1:65" s="2" customFormat="1" ht="11.25">
      <c r="A365" s="36"/>
      <c r="B365" s="37"/>
      <c r="C365" s="38"/>
      <c r="D365" s="221" t="s">
        <v>146</v>
      </c>
      <c r="E365" s="38"/>
      <c r="F365" s="222" t="s">
        <v>428</v>
      </c>
      <c r="G365" s="38"/>
      <c r="H365" s="38"/>
      <c r="I365" s="223"/>
      <c r="J365" s="38"/>
      <c r="K365" s="38"/>
      <c r="L365" s="41"/>
      <c r="M365" s="224"/>
      <c r="N365" s="225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146</v>
      </c>
      <c r="AU365" s="19" t="s">
        <v>84</v>
      </c>
    </row>
    <row r="366" spans="1:65" s="13" customFormat="1" ht="11.25">
      <c r="B366" s="188"/>
      <c r="C366" s="189"/>
      <c r="D366" s="190" t="s">
        <v>137</v>
      </c>
      <c r="E366" s="191" t="s">
        <v>19</v>
      </c>
      <c r="F366" s="192" t="s">
        <v>867</v>
      </c>
      <c r="G366" s="189"/>
      <c r="H366" s="191" t="s">
        <v>19</v>
      </c>
      <c r="I366" s="193"/>
      <c r="J366" s="189"/>
      <c r="K366" s="189"/>
      <c r="L366" s="194"/>
      <c r="M366" s="195"/>
      <c r="N366" s="196"/>
      <c r="O366" s="196"/>
      <c r="P366" s="196"/>
      <c r="Q366" s="196"/>
      <c r="R366" s="196"/>
      <c r="S366" s="196"/>
      <c r="T366" s="197"/>
      <c r="AT366" s="198" t="s">
        <v>137</v>
      </c>
      <c r="AU366" s="198" t="s">
        <v>84</v>
      </c>
      <c r="AV366" s="13" t="s">
        <v>82</v>
      </c>
      <c r="AW366" s="13" t="s">
        <v>36</v>
      </c>
      <c r="AX366" s="13" t="s">
        <v>74</v>
      </c>
      <c r="AY366" s="198" t="s">
        <v>129</v>
      </c>
    </row>
    <row r="367" spans="1:65" s="14" customFormat="1" ht="11.25">
      <c r="B367" s="199"/>
      <c r="C367" s="200"/>
      <c r="D367" s="190" t="s">
        <v>137</v>
      </c>
      <c r="E367" s="201" t="s">
        <v>19</v>
      </c>
      <c r="F367" s="202" t="s">
        <v>868</v>
      </c>
      <c r="G367" s="200"/>
      <c r="H367" s="203">
        <v>1.9039999999999999</v>
      </c>
      <c r="I367" s="204"/>
      <c r="J367" s="200"/>
      <c r="K367" s="200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137</v>
      </c>
      <c r="AU367" s="209" t="s">
        <v>84</v>
      </c>
      <c r="AV367" s="14" t="s">
        <v>84</v>
      </c>
      <c r="AW367" s="14" t="s">
        <v>36</v>
      </c>
      <c r="AX367" s="14" t="s">
        <v>74</v>
      </c>
      <c r="AY367" s="209" t="s">
        <v>129</v>
      </c>
    </row>
    <row r="368" spans="1:65" s="14" customFormat="1" ht="11.25">
      <c r="B368" s="199"/>
      <c r="C368" s="200"/>
      <c r="D368" s="190" t="s">
        <v>137</v>
      </c>
      <c r="E368" s="201" t="s">
        <v>19</v>
      </c>
      <c r="F368" s="202" t="s">
        <v>869</v>
      </c>
      <c r="G368" s="200"/>
      <c r="H368" s="203">
        <v>2.2400000000000002</v>
      </c>
      <c r="I368" s="204"/>
      <c r="J368" s="200"/>
      <c r="K368" s="200"/>
      <c r="L368" s="205"/>
      <c r="M368" s="206"/>
      <c r="N368" s="207"/>
      <c r="O368" s="207"/>
      <c r="P368" s="207"/>
      <c r="Q368" s="207"/>
      <c r="R368" s="207"/>
      <c r="S368" s="207"/>
      <c r="T368" s="208"/>
      <c r="AT368" s="209" t="s">
        <v>137</v>
      </c>
      <c r="AU368" s="209" t="s">
        <v>84</v>
      </c>
      <c r="AV368" s="14" t="s">
        <v>84</v>
      </c>
      <c r="AW368" s="14" t="s">
        <v>36</v>
      </c>
      <c r="AX368" s="14" t="s">
        <v>74</v>
      </c>
      <c r="AY368" s="209" t="s">
        <v>129</v>
      </c>
    </row>
    <row r="369" spans="1:65" s="14" customFormat="1" ht="11.25">
      <c r="B369" s="199"/>
      <c r="C369" s="200"/>
      <c r="D369" s="190" t="s">
        <v>137</v>
      </c>
      <c r="E369" s="201" t="s">
        <v>19</v>
      </c>
      <c r="F369" s="202" t="s">
        <v>870</v>
      </c>
      <c r="G369" s="200"/>
      <c r="H369" s="203">
        <v>2.2559999999999998</v>
      </c>
      <c r="I369" s="204"/>
      <c r="J369" s="200"/>
      <c r="K369" s="200"/>
      <c r="L369" s="205"/>
      <c r="M369" s="206"/>
      <c r="N369" s="207"/>
      <c r="O369" s="207"/>
      <c r="P369" s="207"/>
      <c r="Q369" s="207"/>
      <c r="R369" s="207"/>
      <c r="S369" s="207"/>
      <c r="T369" s="208"/>
      <c r="AT369" s="209" t="s">
        <v>137</v>
      </c>
      <c r="AU369" s="209" t="s">
        <v>84</v>
      </c>
      <c r="AV369" s="14" t="s">
        <v>84</v>
      </c>
      <c r="AW369" s="14" t="s">
        <v>36</v>
      </c>
      <c r="AX369" s="14" t="s">
        <v>74</v>
      </c>
      <c r="AY369" s="209" t="s">
        <v>129</v>
      </c>
    </row>
    <row r="370" spans="1:65" s="15" customFormat="1" ht="11.25">
      <c r="B370" s="210"/>
      <c r="C370" s="211"/>
      <c r="D370" s="190" t="s">
        <v>137</v>
      </c>
      <c r="E370" s="212" t="s">
        <v>19</v>
      </c>
      <c r="F370" s="213" t="s">
        <v>140</v>
      </c>
      <c r="G370" s="211"/>
      <c r="H370" s="214">
        <v>6.4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137</v>
      </c>
      <c r="AU370" s="220" t="s">
        <v>84</v>
      </c>
      <c r="AV370" s="15" t="s">
        <v>135</v>
      </c>
      <c r="AW370" s="15" t="s">
        <v>36</v>
      </c>
      <c r="AX370" s="15" t="s">
        <v>82</v>
      </c>
      <c r="AY370" s="220" t="s">
        <v>129</v>
      </c>
    </row>
    <row r="371" spans="1:65" s="14" customFormat="1" ht="11.25">
      <c r="B371" s="199"/>
      <c r="C371" s="200"/>
      <c r="D371" s="190" t="s">
        <v>137</v>
      </c>
      <c r="E371" s="200"/>
      <c r="F371" s="202" t="s">
        <v>871</v>
      </c>
      <c r="G371" s="200"/>
      <c r="H371" s="203">
        <v>7.04</v>
      </c>
      <c r="I371" s="204"/>
      <c r="J371" s="200"/>
      <c r="K371" s="200"/>
      <c r="L371" s="205"/>
      <c r="M371" s="206"/>
      <c r="N371" s="207"/>
      <c r="O371" s="207"/>
      <c r="P371" s="207"/>
      <c r="Q371" s="207"/>
      <c r="R371" s="207"/>
      <c r="S371" s="207"/>
      <c r="T371" s="208"/>
      <c r="AT371" s="209" t="s">
        <v>137</v>
      </c>
      <c r="AU371" s="209" t="s">
        <v>84</v>
      </c>
      <c r="AV371" s="14" t="s">
        <v>84</v>
      </c>
      <c r="AW371" s="14" t="s">
        <v>4</v>
      </c>
      <c r="AX371" s="14" t="s">
        <v>82</v>
      </c>
      <c r="AY371" s="209" t="s">
        <v>129</v>
      </c>
    </row>
    <row r="372" spans="1:65" s="2" customFormat="1" ht="16.5" customHeight="1">
      <c r="A372" s="36"/>
      <c r="B372" s="37"/>
      <c r="C372" s="175" t="s">
        <v>312</v>
      </c>
      <c r="D372" s="175" t="s">
        <v>131</v>
      </c>
      <c r="E372" s="176" t="s">
        <v>430</v>
      </c>
      <c r="F372" s="177" t="s">
        <v>431</v>
      </c>
      <c r="G372" s="178" t="s">
        <v>134</v>
      </c>
      <c r="H372" s="179">
        <v>14.08</v>
      </c>
      <c r="I372" s="180"/>
      <c r="J372" s="181">
        <f>ROUND(I372*H372,2)</f>
        <v>0</v>
      </c>
      <c r="K372" s="177" t="s">
        <v>144</v>
      </c>
      <c r="L372" s="41"/>
      <c r="M372" s="182" t="s">
        <v>19</v>
      </c>
      <c r="N372" s="183" t="s">
        <v>45</v>
      </c>
      <c r="O372" s="66"/>
      <c r="P372" s="184">
        <f>O372*H372</f>
        <v>0</v>
      </c>
      <c r="Q372" s="184">
        <v>1.2E-4</v>
      </c>
      <c r="R372" s="184">
        <f>Q372*H372</f>
        <v>1.6896000000000001E-3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236</v>
      </c>
      <c r="AT372" s="186" t="s">
        <v>131</v>
      </c>
      <c r="AU372" s="186" t="s">
        <v>84</v>
      </c>
      <c r="AY372" s="19" t="s">
        <v>129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82</v>
      </c>
      <c r="BK372" s="187">
        <f>ROUND(I372*H372,2)</f>
        <v>0</v>
      </c>
      <c r="BL372" s="19" t="s">
        <v>236</v>
      </c>
      <c r="BM372" s="186" t="s">
        <v>875</v>
      </c>
    </row>
    <row r="373" spans="1:65" s="2" customFormat="1" ht="11.25">
      <c r="A373" s="36"/>
      <c r="B373" s="37"/>
      <c r="C373" s="38"/>
      <c r="D373" s="221" t="s">
        <v>146</v>
      </c>
      <c r="E373" s="38"/>
      <c r="F373" s="222" t="s">
        <v>433</v>
      </c>
      <c r="G373" s="38"/>
      <c r="H373" s="38"/>
      <c r="I373" s="223"/>
      <c r="J373" s="38"/>
      <c r="K373" s="38"/>
      <c r="L373" s="41"/>
      <c r="M373" s="224"/>
      <c r="N373" s="225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146</v>
      </c>
      <c r="AU373" s="19" t="s">
        <v>84</v>
      </c>
    </row>
    <row r="374" spans="1:65" s="13" customFormat="1" ht="11.25">
      <c r="B374" s="188"/>
      <c r="C374" s="189"/>
      <c r="D374" s="190" t="s">
        <v>137</v>
      </c>
      <c r="E374" s="191" t="s">
        <v>19</v>
      </c>
      <c r="F374" s="192" t="s">
        <v>867</v>
      </c>
      <c r="G374" s="189"/>
      <c r="H374" s="191" t="s">
        <v>19</v>
      </c>
      <c r="I374" s="193"/>
      <c r="J374" s="189"/>
      <c r="K374" s="189"/>
      <c r="L374" s="194"/>
      <c r="M374" s="195"/>
      <c r="N374" s="196"/>
      <c r="O374" s="196"/>
      <c r="P374" s="196"/>
      <c r="Q374" s="196"/>
      <c r="R374" s="196"/>
      <c r="S374" s="196"/>
      <c r="T374" s="197"/>
      <c r="AT374" s="198" t="s">
        <v>137</v>
      </c>
      <c r="AU374" s="198" t="s">
        <v>84</v>
      </c>
      <c r="AV374" s="13" t="s">
        <v>82</v>
      </c>
      <c r="AW374" s="13" t="s">
        <v>36</v>
      </c>
      <c r="AX374" s="13" t="s">
        <v>74</v>
      </c>
      <c r="AY374" s="198" t="s">
        <v>129</v>
      </c>
    </row>
    <row r="375" spans="1:65" s="14" customFormat="1" ht="11.25">
      <c r="B375" s="199"/>
      <c r="C375" s="200"/>
      <c r="D375" s="190" t="s">
        <v>137</v>
      </c>
      <c r="E375" s="201" t="s">
        <v>19</v>
      </c>
      <c r="F375" s="202" t="s">
        <v>876</v>
      </c>
      <c r="G375" s="200"/>
      <c r="H375" s="203">
        <v>3.8079999999999998</v>
      </c>
      <c r="I375" s="204"/>
      <c r="J375" s="200"/>
      <c r="K375" s="200"/>
      <c r="L375" s="205"/>
      <c r="M375" s="206"/>
      <c r="N375" s="207"/>
      <c r="O375" s="207"/>
      <c r="P375" s="207"/>
      <c r="Q375" s="207"/>
      <c r="R375" s="207"/>
      <c r="S375" s="207"/>
      <c r="T375" s="208"/>
      <c r="AT375" s="209" t="s">
        <v>137</v>
      </c>
      <c r="AU375" s="209" t="s">
        <v>84</v>
      </c>
      <c r="AV375" s="14" t="s">
        <v>84</v>
      </c>
      <c r="AW375" s="14" t="s">
        <v>36</v>
      </c>
      <c r="AX375" s="14" t="s">
        <v>74</v>
      </c>
      <c r="AY375" s="209" t="s">
        <v>129</v>
      </c>
    </row>
    <row r="376" spans="1:65" s="14" customFormat="1" ht="11.25">
      <c r="B376" s="199"/>
      <c r="C376" s="200"/>
      <c r="D376" s="190" t="s">
        <v>137</v>
      </c>
      <c r="E376" s="201" t="s">
        <v>19</v>
      </c>
      <c r="F376" s="202" t="s">
        <v>877</v>
      </c>
      <c r="G376" s="200"/>
      <c r="H376" s="203">
        <v>4.4800000000000004</v>
      </c>
      <c r="I376" s="204"/>
      <c r="J376" s="200"/>
      <c r="K376" s="200"/>
      <c r="L376" s="205"/>
      <c r="M376" s="206"/>
      <c r="N376" s="207"/>
      <c r="O376" s="207"/>
      <c r="P376" s="207"/>
      <c r="Q376" s="207"/>
      <c r="R376" s="207"/>
      <c r="S376" s="207"/>
      <c r="T376" s="208"/>
      <c r="AT376" s="209" t="s">
        <v>137</v>
      </c>
      <c r="AU376" s="209" t="s">
        <v>84</v>
      </c>
      <c r="AV376" s="14" t="s">
        <v>84</v>
      </c>
      <c r="AW376" s="14" t="s">
        <v>36</v>
      </c>
      <c r="AX376" s="14" t="s">
        <v>74</v>
      </c>
      <c r="AY376" s="209" t="s">
        <v>129</v>
      </c>
    </row>
    <row r="377" spans="1:65" s="14" customFormat="1" ht="11.25">
      <c r="B377" s="199"/>
      <c r="C377" s="200"/>
      <c r="D377" s="190" t="s">
        <v>137</v>
      </c>
      <c r="E377" s="201" t="s">
        <v>19</v>
      </c>
      <c r="F377" s="202" t="s">
        <v>878</v>
      </c>
      <c r="G377" s="200"/>
      <c r="H377" s="203">
        <v>4.5119999999999996</v>
      </c>
      <c r="I377" s="204"/>
      <c r="J377" s="200"/>
      <c r="K377" s="200"/>
      <c r="L377" s="205"/>
      <c r="M377" s="206"/>
      <c r="N377" s="207"/>
      <c r="O377" s="207"/>
      <c r="P377" s="207"/>
      <c r="Q377" s="207"/>
      <c r="R377" s="207"/>
      <c r="S377" s="207"/>
      <c r="T377" s="208"/>
      <c r="AT377" s="209" t="s">
        <v>137</v>
      </c>
      <c r="AU377" s="209" t="s">
        <v>84</v>
      </c>
      <c r="AV377" s="14" t="s">
        <v>84</v>
      </c>
      <c r="AW377" s="14" t="s">
        <v>36</v>
      </c>
      <c r="AX377" s="14" t="s">
        <v>74</v>
      </c>
      <c r="AY377" s="209" t="s">
        <v>129</v>
      </c>
    </row>
    <row r="378" spans="1:65" s="15" customFormat="1" ht="11.25">
      <c r="B378" s="210"/>
      <c r="C378" s="211"/>
      <c r="D378" s="190" t="s">
        <v>137</v>
      </c>
      <c r="E378" s="212" t="s">
        <v>19</v>
      </c>
      <c r="F378" s="213" t="s">
        <v>140</v>
      </c>
      <c r="G378" s="211"/>
      <c r="H378" s="214">
        <v>12.8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137</v>
      </c>
      <c r="AU378" s="220" t="s">
        <v>84</v>
      </c>
      <c r="AV378" s="15" t="s">
        <v>135</v>
      </c>
      <c r="AW378" s="15" t="s">
        <v>36</v>
      </c>
      <c r="AX378" s="15" t="s">
        <v>82</v>
      </c>
      <c r="AY378" s="220" t="s">
        <v>129</v>
      </c>
    </row>
    <row r="379" spans="1:65" s="14" customFormat="1" ht="11.25">
      <c r="B379" s="199"/>
      <c r="C379" s="200"/>
      <c r="D379" s="190" t="s">
        <v>137</v>
      </c>
      <c r="E379" s="200"/>
      <c r="F379" s="202" t="s">
        <v>879</v>
      </c>
      <c r="G379" s="200"/>
      <c r="H379" s="203">
        <v>14.08</v>
      </c>
      <c r="I379" s="204"/>
      <c r="J379" s="200"/>
      <c r="K379" s="200"/>
      <c r="L379" s="205"/>
      <c r="M379" s="236"/>
      <c r="N379" s="237"/>
      <c r="O379" s="237"/>
      <c r="P379" s="237"/>
      <c r="Q379" s="237"/>
      <c r="R379" s="237"/>
      <c r="S379" s="237"/>
      <c r="T379" s="238"/>
      <c r="AT379" s="209" t="s">
        <v>137</v>
      </c>
      <c r="AU379" s="209" t="s">
        <v>84</v>
      </c>
      <c r="AV379" s="14" t="s">
        <v>84</v>
      </c>
      <c r="AW379" s="14" t="s">
        <v>4</v>
      </c>
      <c r="AX379" s="14" t="s">
        <v>82</v>
      </c>
      <c r="AY379" s="209" t="s">
        <v>129</v>
      </c>
    </row>
    <row r="380" spans="1:65" s="2" customFormat="1" ht="6.95" customHeight="1">
      <c r="A380" s="36"/>
      <c r="B380" s="49"/>
      <c r="C380" s="50"/>
      <c r="D380" s="50"/>
      <c r="E380" s="50"/>
      <c r="F380" s="50"/>
      <c r="G380" s="50"/>
      <c r="H380" s="50"/>
      <c r="I380" s="50"/>
      <c r="J380" s="50"/>
      <c r="K380" s="50"/>
      <c r="L380" s="41"/>
      <c r="M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</row>
  </sheetData>
  <sheetProtection algorithmName="SHA-512" hashValue="+HN3aSa2sdKfJFTpHToNdeMvFbD4BI5/HJthaBc4u+xBevCrzbRi15h6A76VI7knai2IBrl+vEzAZmwWoueo3A==" saltValue="p1rV5HIFYA4SeTsaGHeXHSSPM0lI9csk02t/j+f0YtL6h+sE2GK1ggWYtE6X/c+qBfteztRxdqwhy+cTii9Fyw==" spinCount="100000" sheet="1" objects="1" scenarios="1" formatColumns="0" formatRows="0" autoFilter="0"/>
  <autoFilter ref="C88:K379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101" r:id="rId2"/>
    <hyperlink ref="F107" r:id="rId3"/>
    <hyperlink ref="F113" r:id="rId4"/>
    <hyperlink ref="F119" r:id="rId5"/>
    <hyperlink ref="F126" r:id="rId6"/>
    <hyperlink ref="F133" r:id="rId7"/>
    <hyperlink ref="F139" r:id="rId8"/>
    <hyperlink ref="F145" r:id="rId9"/>
    <hyperlink ref="F165" r:id="rId10"/>
    <hyperlink ref="F175" r:id="rId11"/>
    <hyperlink ref="F189" r:id="rId12"/>
    <hyperlink ref="F195" r:id="rId13"/>
    <hyperlink ref="F201" r:id="rId14"/>
    <hyperlink ref="F217" r:id="rId15"/>
    <hyperlink ref="F227" r:id="rId16"/>
    <hyperlink ref="F241" r:id="rId17"/>
    <hyperlink ref="F251" r:id="rId18"/>
    <hyperlink ref="F256" r:id="rId19"/>
    <hyperlink ref="F261" r:id="rId20"/>
    <hyperlink ref="F266" r:id="rId21"/>
    <hyperlink ref="F272" r:id="rId22"/>
    <hyperlink ref="F278" r:id="rId23"/>
    <hyperlink ref="F284" r:id="rId24"/>
    <hyperlink ref="F290" r:id="rId25"/>
    <hyperlink ref="F297" r:id="rId26"/>
    <hyperlink ref="F301" r:id="rId27"/>
    <hyperlink ref="F306" r:id="rId28"/>
    <hyperlink ref="F308" r:id="rId29"/>
    <hyperlink ref="F311" r:id="rId30"/>
    <hyperlink ref="F314" r:id="rId31"/>
    <hyperlink ref="F316" r:id="rId32"/>
    <hyperlink ref="F320" r:id="rId33"/>
    <hyperlink ref="F326" r:id="rId34"/>
    <hyperlink ref="F332" r:id="rId35"/>
    <hyperlink ref="F338" r:id="rId36"/>
    <hyperlink ref="F341" r:id="rId37"/>
    <hyperlink ref="F349" r:id="rId38"/>
    <hyperlink ref="F357" r:id="rId39"/>
    <hyperlink ref="F365" r:id="rId40"/>
    <hyperlink ref="F373" r:id="rId4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>
      <c r="B4" s="22"/>
      <c r="D4" s="105" t="s">
        <v>97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1" t="str">
        <f>'Rekapitulace stavby'!K6</f>
        <v>ZŠ Liberec, Dobiášova - renovace a obnova venkovních sportovišť</v>
      </c>
      <c r="F7" s="372"/>
      <c r="G7" s="372"/>
      <c r="H7" s="372"/>
      <c r="L7" s="22"/>
    </row>
    <row r="8" spans="1:46" s="2" customFormat="1" ht="12" customHeight="1">
      <c r="A8" s="36"/>
      <c r="B8" s="41"/>
      <c r="C8" s="36"/>
      <c r="D8" s="107" t="s">
        <v>98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3" t="s">
        <v>880</v>
      </c>
      <c r="F9" s="374"/>
      <c r="G9" s="374"/>
      <c r="H9" s="37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12. 8. 2024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5" t="str">
        <f>'Rekapitulace stavby'!E14</f>
        <v>Vyplň údaj</v>
      </c>
      <c r="F18" s="376"/>
      <c r="G18" s="376"/>
      <c r="H18" s="376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7" t="s">
        <v>19</v>
      </c>
      <c r="F27" s="377"/>
      <c r="G27" s="377"/>
      <c r="H27" s="37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44</v>
      </c>
      <c r="E33" s="107" t="s">
        <v>45</v>
      </c>
      <c r="F33" s="119">
        <f>ROUND((SUM(BE86:BE115)),  2)</f>
        <v>0</v>
      </c>
      <c r="G33" s="36"/>
      <c r="H33" s="36"/>
      <c r="I33" s="120">
        <v>0.21</v>
      </c>
      <c r="J33" s="119">
        <f>ROUND(((SUM(BE86:BE115))*I33),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46</v>
      </c>
      <c r="F34" s="119">
        <f>ROUND((SUM(BF86:BF115)),  2)</f>
        <v>0</v>
      </c>
      <c r="G34" s="36"/>
      <c r="H34" s="36"/>
      <c r="I34" s="120">
        <v>0.12</v>
      </c>
      <c r="J34" s="119">
        <f>ROUND(((SUM(BF86:BF115))*I34),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47</v>
      </c>
      <c r="F35" s="119">
        <f>ROUND((SUM(BG86:BG115)),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48</v>
      </c>
      <c r="F36" s="119">
        <f>ROUND((SUM(BH86:BH115)),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49</v>
      </c>
      <c r="F37" s="119">
        <f>ROUND((SUM(BI86:BI115)),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100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8" t="str">
        <f>E7</f>
        <v>ZŠ Liberec, Dobiášova - renovace a obnova venkovních sportovišť</v>
      </c>
      <c r="F48" s="379"/>
      <c r="G48" s="379"/>
      <c r="H48" s="379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1" t="str">
        <f>E9</f>
        <v>VRN - Vedlejší rozpočtové náklady</v>
      </c>
      <c r="F50" s="380"/>
      <c r="G50" s="380"/>
      <c r="H50" s="380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Liberec - Rochlice u Liberce</v>
      </c>
      <c r="G52" s="38"/>
      <c r="H52" s="38"/>
      <c r="I52" s="31" t="s">
        <v>23</v>
      </c>
      <c r="J52" s="61" t="str">
        <f>IF(J12="","",J12)</f>
        <v>12. 8. 2024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Statutární město Liberec</v>
      </c>
      <c r="G54" s="38"/>
      <c r="H54" s="38"/>
      <c r="I54" s="31" t="s">
        <v>33</v>
      </c>
      <c r="J54" s="34" t="str">
        <f>E21</f>
        <v>Michael Štěpán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>Michael Štěpán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101</v>
      </c>
      <c r="D57" s="133"/>
      <c r="E57" s="133"/>
      <c r="F57" s="133"/>
      <c r="G57" s="133"/>
      <c r="H57" s="133"/>
      <c r="I57" s="133"/>
      <c r="J57" s="134" t="s">
        <v>102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103</v>
      </c>
    </row>
    <row r="60" spans="1:47" s="9" customFormat="1" ht="24.95" customHeight="1">
      <c r="B60" s="136"/>
      <c r="C60" s="137"/>
      <c r="D60" s="138" t="s">
        <v>880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881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882</v>
      </c>
      <c r="E62" s="145"/>
      <c r="F62" s="145"/>
      <c r="G62" s="145"/>
      <c r="H62" s="145"/>
      <c r="I62" s="145"/>
      <c r="J62" s="146">
        <f>J95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883</v>
      </c>
      <c r="E63" s="145"/>
      <c r="F63" s="145"/>
      <c r="G63" s="145"/>
      <c r="H63" s="145"/>
      <c r="I63" s="145"/>
      <c r="J63" s="146">
        <f>J98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884</v>
      </c>
      <c r="E64" s="145"/>
      <c r="F64" s="145"/>
      <c r="G64" s="145"/>
      <c r="H64" s="145"/>
      <c r="I64" s="145"/>
      <c r="J64" s="146">
        <f>J103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885</v>
      </c>
      <c r="E65" s="145"/>
      <c r="F65" s="145"/>
      <c r="G65" s="145"/>
      <c r="H65" s="145"/>
      <c r="I65" s="145"/>
      <c r="J65" s="146">
        <f>J110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886</v>
      </c>
      <c r="E66" s="145"/>
      <c r="F66" s="145"/>
      <c r="G66" s="145"/>
      <c r="H66" s="145"/>
      <c r="I66" s="145"/>
      <c r="J66" s="146">
        <f>J113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114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78" t="str">
        <f>E7</f>
        <v>ZŠ Liberec, Dobiášova - renovace a obnova venkovních sportovišť</v>
      </c>
      <c r="F76" s="379"/>
      <c r="G76" s="379"/>
      <c r="H76" s="379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98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31" t="str">
        <f>E9</f>
        <v>VRN - Vedlejší rozpočtové náklady</v>
      </c>
      <c r="F78" s="380"/>
      <c r="G78" s="380"/>
      <c r="H78" s="380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>Liberec - Rochlice u Liberce</v>
      </c>
      <c r="G80" s="38"/>
      <c r="H80" s="38"/>
      <c r="I80" s="31" t="s">
        <v>23</v>
      </c>
      <c r="J80" s="61" t="str">
        <f>IF(J12="","",J12)</f>
        <v>12. 8. 2024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25</v>
      </c>
      <c r="D82" s="38"/>
      <c r="E82" s="38"/>
      <c r="F82" s="29" t="str">
        <f>E15</f>
        <v>Statutární město Liberec</v>
      </c>
      <c r="G82" s="38"/>
      <c r="H82" s="38"/>
      <c r="I82" s="31" t="s">
        <v>33</v>
      </c>
      <c r="J82" s="34" t="str">
        <f>E21</f>
        <v>Michael Štěpán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31</v>
      </c>
      <c r="D83" s="38"/>
      <c r="E83" s="38"/>
      <c r="F83" s="29" t="str">
        <f>IF(E18="","",E18)</f>
        <v>Vyplň údaj</v>
      </c>
      <c r="G83" s="38"/>
      <c r="H83" s="38"/>
      <c r="I83" s="31" t="s">
        <v>37</v>
      </c>
      <c r="J83" s="34" t="str">
        <f>E24</f>
        <v>Michael Štěpán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115</v>
      </c>
      <c r="D85" s="151" t="s">
        <v>59</v>
      </c>
      <c r="E85" s="151" t="s">
        <v>55</v>
      </c>
      <c r="F85" s="151" t="s">
        <v>56</v>
      </c>
      <c r="G85" s="151" t="s">
        <v>116</v>
      </c>
      <c r="H85" s="151" t="s">
        <v>117</v>
      </c>
      <c r="I85" s="151" t="s">
        <v>118</v>
      </c>
      <c r="J85" s="151" t="s">
        <v>102</v>
      </c>
      <c r="K85" s="152" t="s">
        <v>119</v>
      </c>
      <c r="L85" s="153"/>
      <c r="M85" s="70" t="s">
        <v>19</v>
      </c>
      <c r="N85" s="71" t="s">
        <v>44</v>
      </c>
      <c r="O85" s="71" t="s">
        <v>120</v>
      </c>
      <c r="P85" s="71" t="s">
        <v>121</v>
      </c>
      <c r="Q85" s="71" t="s">
        <v>122</v>
      </c>
      <c r="R85" s="71" t="s">
        <v>123</v>
      </c>
      <c r="S85" s="71" t="s">
        <v>124</v>
      </c>
      <c r="T85" s="72" t="s">
        <v>125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126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</f>
        <v>0</v>
      </c>
      <c r="Q86" s="74"/>
      <c r="R86" s="156">
        <f>R87</f>
        <v>0</v>
      </c>
      <c r="S86" s="74"/>
      <c r="T86" s="157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73</v>
      </c>
      <c r="AU86" s="19" t="s">
        <v>103</v>
      </c>
      <c r="BK86" s="158">
        <f>BK87</f>
        <v>0</v>
      </c>
    </row>
    <row r="87" spans="1:65" s="12" customFormat="1" ht="25.9" customHeight="1">
      <c r="B87" s="159"/>
      <c r="C87" s="160"/>
      <c r="D87" s="161" t="s">
        <v>73</v>
      </c>
      <c r="E87" s="162" t="s">
        <v>94</v>
      </c>
      <c r="F87" s="162" t="s">
        <v>95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P88+P95+P98+P103+P110+P113</f>
        <v>0</v>
      </c>
      <c r="Q87" s="167"/>
      <c r="R87" s="168">
        <f>R88+R95+R98+R103+R110+R113</f>
        <v>0</v>
      </c>
      <c r="S87" s="167"/>
      <c r="T87" s="169">
        <f>T88+T95+T98+T103+T110+T113</f>
        <v>0</v>
      </c>
      <c r="AR87" s="170" t="s">
        <v>161</v>
      </c>
      <c r="AT87" s="171" t="s">
        <v>73</v>
      </c>
      <c r="AU87" s="171" t="s">
        <v>74</v>
      </c>
      <c r="AY87" s="170" t="s">
        <v>129</v>
      </c>
      <c r="BK87" s="172">
        <f>BK88+BK95+BK98+BK103+BK110+BK113</f>
        <v>0</v>
      </c>
    </row>
    <row r="88" spans="1:65" s="12" customFormat="1" ht="22.9" customHeight="1">
      <c r="B88" s="159"/>
      <c r="C88" s="160"/>
      <c r="D88" s="161" t="s">
        <v>73</v>
      </c>
      <c r="E88" s="173" t="s">
        <v>887</v>
      </c>
      <c r="F88" s="173" t="s">
        <v>888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SUM(P89:P94)</f>
        <v>0</v>
      </c>
      <c r="Q88" s="167"/>
      <c r="R88" s="168">
        <f>SUM(R89:R94)</f>
        <v>0</v>
      </c>
      <c r="S88" s="167"/>
      <c r="T88" s="169">
        <f>SUM(T89:T94)</f>
        <v>0</v>
      </c>
      <c r="AR88" s="170" t="s">
        <v>161</v>
      </c>
      <c r="AT88" s="171" t="s">
        <v>73</v>
      </c>
      <c r="AU88" s="171" t="s">
        <v>82</v>
      </c>
      <c r="AY88" s="170" t="s">
        <v>129</v>
      </c>
      <c r="BK88" s="172">
        <f>SUM(BK89:BK94)</f>
        <v>0</v>
      </c>
    </row>
    <row r="89" spans="1:65" s="2" customFormat="1" ht="16.5" customHeight="1">
      <c r="A89" s="36"/>
      <c r="B89" s="37"/>
      <c r="C89" s="175" t="s">
        <v>82</v>
      </c>
      <c r="D89" s="175" t="s">
        <v>131</v>
      </c>
      <c r="E89" s="176" t="s">
        <v>889</v>
      </c>
      <c r="F89" s="177" t="s">
        <v>890</v>
      </c>
      <c r="G89" s="178" t="s">
        <v>891</v>
      </c>
      <c r="H89" s="179">
        <v>1</v>
      </c>
      <c r="I89" s="180"/>
      <c r="J89" s="181">
        <f>ROUND(I89*H89,2)</f>
        <v>0</v>
      </c>
      <c r="K89" s="177" t="s">
        <v>144</v>
      </c>
      <c r="L89" s="41"/>
      <c r="M89" s="182" t="s">
        <v>19</v>
      </c>
      <c r="N89" s="183" t="s">
        <v>45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892</v>
      </c>
      <c r="AT89" s="186" t="s">
        <v>131</v>
      </c>
      <c r="AU89" s="186" t="s">
        <v>84</v>
      </c>
      <c r="AY89" s="19" t="s">
        <v>129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82</v>
      </c>
      <c r="BK89" s="187">
        <f>ROUND(I89*H89,2)</f>
        <v>0</v>
      </c>
      <c r="BL89" s="19" t="s">
        <v>892</v>
      </c>
      <c r="BM89" s="186" t="s">
        <v>893</v>
      </c>
    </row>
    <row r="90" spans="1:65" s="2" customFormat="1" ht="11.25">
      <c r="A90" s="36"/>
      <c r="B90" s="37"/>
      <c r="C90" s="38"/>
      <c r="D90" s="221" t="s">
        <v>146</v>
      </c>
      <c r="E90" s="38"/>
      <c r="F90" s="222" t="s">
        <v>894</v>
      </c>
      <c r="G90" s="38"/>
      <c r="H90" s="38"/>
      <c r="I90" s="223"/>
      <c r="J90" s="38"/>
      <c r="K90" s="38"/>
      <c r="L90" s="41"/>
      <c r="M90" s="224"/>
      <c r="N90" s="225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146</v>
      </c>
      <c r="AU90" s="19" t="s">
        <v>84</v>
      </c>
    </row>
    <row r="91" spans="1:65" s="2" customFormat="1" ht="16.5" customHeight="1">
      <c r="A91" s="36"/>
      <c r="B91" s="37"/>
      <c r="C91" s="175" t="s">
        <v>84</v>
      </c>
      <c r="D91" s="175" t="s">
        <v>131</v>
      </c>
      <c r="E91" s="176" t="s">
        <v>895</v>
      </c>
      <c r="F91" s="177" t="s">
        <v>896</v>
      </c>
      <c r="G91" s="178" t="s">
        <v>891</v>
      </c>
      <c r="H91" s="179">
        <v>2</v>
      </c>
      <c r="I91" s="180"/>
      <c r="J91" s="181">
        <f>ROUND(I91*H91,2)</f>
        <v>0</v>
      </c>
      <c r="K91" s="177" t="s">
        <v>144</v>
      </c>
      <c r="L91" s="41"/>
      <c r="M91" s="182" t="s">
        <v>19</v>
      </c>
      <c r="N91" s="183" t="s">
        <v>45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892</v>
      </c>
      <c r="AT91" s="186" t="s">
        <v>131</v>
      </c>
      <c r="AU91" s="186" t="s">
        <v>84</v>
      </c>
      <c r="AY91" s="19" t="s">
        <v>129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82</v>
      </c>
      <c r="BK91" s="187">
        <f>ROUND(I91*H91,2)</f>
        <v>0</v>
      </c>
      <c r="BL91" s="19" t="s">
        <v>892</v>
      </c>
      <c r="BM91" s="186" t="s">
        <v>897</v>
      </c>
    </row>
    <row r="92" spans="1:65" s="2" customFormat="1" ht="11.25">
      <c r="A92" s="36"/>
      <c r="B92" s="37"/>
      <c r="C92" s="38"/>
      <c r="D92" s="221" t="s">
        <v>146</v>
      </c>
      <c r="E92" s="38"/>
      <c r="F92" s="222" t="s">
        <v>898</v>
      </c>
      <c r="G92" s="38"/>
      <c r="H92" s="38"/>
      <c r="I92" s="223"/>
      <c r="J92" s="38"/>
      <c r="K92" s="38"/>
      <c r="L92" s="41"/>
      <c r="M92" s="224"/>
      <c r="N92" s="225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146</v>
      </c>
      <c r="AU92" s="19" t="s">
        <v>84</v>
      </c>
    </row>
    <row r="93" spans="1:65" s="2" customFormat="1" ht="16.5" customHeight="1">
      <c r="A93" s="36"/>
      <c r="B93" s="37"/>
      <c r="C93" s="175" t="s">
        <v>148</v>
      </c>
      <c r="D93" s="175" t="s">
        <v>131</v>
      </c>
      <c r="E93" s="176" t="s">
        <v>899</v>
      </c>
      <c r="F93" s="177" t="s">
        <v>900</v>
      </c>
      <c r="G93" s="178" t="s">
        <v>891</v>
      </c>
      <c r="H93" s="179">
        <v>1</v>
      </c>
      <c r="I93" s="180"/>
      <c r="J93" s="181">
        <f>ROUND(I93*H93,2)</f>
        <v>0</v>
      </c>
      <c r="K93" s="177" t="s">
        <v>144</v>
      </c>
      <c r="L93" s="41"/>
      <c r="M93" s="182" t="s">
        <v>19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892</v>
      </c>
      <c r="AT93" s="186" t="s">
        <v>131</v>
      </c>
      <c r="AU93" s="186" t="s">
        <v>84</v>
      </c>
      <c r="AY93" s="19" t="s">
        <v>129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892</v>
      </c>
      <c r="BM93" s="186" t="s">
        <v>901</v>
      </c>
    </row>
    <row r="94" spans="1:65" s="2" customFormat="1" ht="11.25">
      <c r="A94" s="36"/>
      <c r="B94" s="37"/>
      <c r="C94" s="38"/>
      <c r="D94" s="221" t="s">
        <v>146</v>
      </c>
      <c r="E94" s="38"/>
      <c r="F94" s="222" t="s">
        <v>902</v>
      </c>
      <c r="G94" s="38"/>
      <c r="H94" s="38"/>
      <c r="I94" s="223"/>
      <c r="J94" s="38"/>
      <c r="K94" s="38"/>
      <c r="L94" s="41"/>
      <c r="M94" s="224"/>
      <c r="N94" s="225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146</v>
      </c>
      <c r="AU94" s="19" t="s">
        <v>84</v>
      </c>
    </row>
    <row r="95" spans="1:65" s="12" customFormat="1" ht="22.9" customHeight="1">
      <c r="B95" s="159"/>
      <c r="C95" s="160"/>
      <c r="D95" s="161" t="s">
        <v>73</v>
      </c>
      <c r="E95" s="173" t="s">
        <v>903</v>
      </c>
      <c r="F95" s="173" t="s">
        <v>904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SUM(P96:P97)</f>
        <v>0</v>
      </c>
      <c r="Q95" s="167"/>
      <c r="R95" s="168">
        <f>SUM(R96:R97)</f>
        <v>0</v>
      </c>
      <c r="S95" s="167"/>
      <c r="T95" s="169">
        <f>SUM(T96:T97)</f>
        <v>0</v>
      </c>
      <c r="AR95" s="170" t="s">
        <v>161</v>
      </c>
      <c r="AT95" s="171" t="s">
        <v>73</v>
      </c>
      <c r="AU95" s="171" t="s">
        <v>82</v>
      </c>
      <c r="AY95" s="170" t="s">
        <v>129</v>
      </c>
      <c r="BK95" s="172">
        <f>SUM(BK96:BK97)</f>
        <v>0</v>
      </c>
    </row>
    <row r="96" spans="1:65" s="2" customFormat="1" ht="16.5" customHeight="1">
      <c r="A96" s="36"/>
      <c r="B96" s="37"/>
      <c r="C96" s="175" t="s">
        <v>135</v>
      </c>
      <c r="D96" s="175" t="s">
        <v>131</v>
      </c>
      <c r="E96" s="176" t="s">
        <v>905</v>
      </c>
      <c r="F96" s="177" t="s">
        <v>904</v>
      </c>
      <c r="G96" s="178" t="s">
        <v>891</v>
      </c>
      <c r="H96" s="179">
        <v>1</v>
      </c>
      <c r="I96" s="180"/>
      <c r="J96" s="181">
        <f>ROUND(I96*H96,2)</f>
        <v>0</v>
      </c>
      <c r="K96" s="177" t="s">
        <v>144</v>
      </c>
      <c r="L96" s="41"/>
      <c r="M96" s="182" t="s">
        <v>19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892</v>
      </c>
      <c r="AT96" s="186" t="s">
        <v>131</v>
      </c>
      <c r="AU96" s="186" t="s">
        <v>84</v>
      </c>
      <c r="AY96" s="19" t="s">
        <v>129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892</v>
      </c>
      <c r="BM96" s="186" t="s">
        <v>906</v>
      </c>
    </row>
    <row r="97" spans="1:65" s="2" customFormat="1" ht="11.25">
      <c r="A97" s="36"/>
      <c r="B97" s="37"/>
      <c r="C97" s="38"/>
      <c r="D97" s="221" t="s">
        <v>146</v>
      </c>
      <c r="E97" s="38"/>
      <c r="F97" s="222" t="s">
        <v>907</v>
      </c>
      <c r="G97" s="38"/>
      <c r="H97" s="38"/>
      <c r="I97" s="223"/>
      <c r="J97" s="38"/>
      <c r="K97" s="38"/>
      <c r="L97" s="41"/>
      <c r="M97" s="224"/>
      <c r="N97" s="225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146</v>
      </c>
      <c r="AU97" s="19" t="s">
        <v>84</v>
      </c>
    </row>
    <row r="98" spans="1:65" s="12" customFormat="1" ht="22.9" customHeight="1">
      <c r="B98" s="159"/>
      <c r="C98" s="160"/>
      <c r="D98" s="161" t="s">
        <v>73</v>
      </c>
      <c r="E98" s="173" t="s">
        <v>908</v>
      </c>
      <c r="F98" s="173" t="s">
        <v>909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SUM(P99:P102)</f>
        <v>0</v>
      </c>
      <c r="Q98" s="167"/>
      <c r="R98" s="168">
        <f>SUM(R99:R102)</f>
        <v>0</v>
      </c>
      <c r="S98" s="167"/>
      <c r="T98" s="169">
        <f>SUM(T99:T102)</f>
        <v>0</v>
      </c>
      <c r="AR98" s="170" t="s">
        <v>161</v>
      </c>
      <c r="AT98" s="171" t="s">
        <v>73</v>
      </c>
      <c r="AU98" s="171" t="s">
        <v>82</v>
      </c>
      <c r="AY98" s="170" t="s">
        <v>129</v>
      </c>
      <c r="BK98" s="172">
        <f>SUM(BK99:BK102)</f>
        <v>0</v>
      </c>
    </row>
    <row r="99" spans="1:65" s="2" customFormat="1" ht="16.5" customHeight="1">
      <c r="A99" s="36"/>
      <c r="B99" s="37"/>
      <c r="C99" s="175" t="s">
        <v>161</v>
      </c>
      <c r="D99" s="175" t="s">
        <v>131</v>
      </c>
      <c r="E99" s="176" t="s">
        <v>910</v>
      </c>
      <c r="F99" s="177" t="s">
        <v>909</v>
      </c>
      <c r="G99" s="178" t="s">
        <v>891</v>
      </c>
      <c r="H99" s="179">
        <v>1</v>
      </c>
      <c r="I99" s="180"/>
      <c r="J99" s="181">
        <f>ROUND(I99*H99,2)</f>
        <v>0</v>
      </c>
      <c r="K99" s="177" t="s">
        <v>144</v>
      </c>
      <c r="L99" s="41"/>
      <c r="M99" s="182" t="s">
        <v>19</v>
      </c>
      <c r="N99" s="183" t="s">
        <v>45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892</v>
      </c>
      <c r="AT99" s="186" t="s">
        <v>131</v>
      </c>
      <c r="AU99" s="186" t="s">
        <v>84</v>
      </c>
      <c r="AY99" s="19" t="s">
        <v>129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82</v>
      </c>
      <c r="BK99" s="187">
        <f>ROUND(I99*H99,2)</f>
        <v>0</v>
      </c>
      <c r="BL99" s="19" t="s">
        <v>892</v>
      </c>
      <c r="BM99" s="186" t="s">
        <v>911</v>
      </c>
    </row>
    <row r="100" spans="1:65" s="2" customFormat="1" ht="11.25">
      <c r="A100" s="36"/>
      <c r="B100" s="37"/>
      <c r="C100" s="38"/>
      <c r="D100" s="221" t="s">
        <v>146</v>
      </c>
      <c r="E100" s="38"/>
      <c r="F100" s="222" t="s">
        <v>912</v>
      </c>
      <c r="G100" s="38"/>
      <c r="H100" s="38"/>
      <c r="I100" s="223"/>
      <c r="J100" s="38"/>
      <c r="K100" s="38"/>
      <c r="L100" s="41"/>
      <c r="M100" s="224"/>
      <c r="N100" s="225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146</v>
      </c>
      <c r="AU100" s="19" t="s">
        <v>84</v>
      </c>
    </row>
    <row r="101" spans="1:65" s="2" customFormat="1" ht="16.5" customHeight="1">
      <c r="A101" s="36"/>
      <c r="B101" s="37"/>
      <c r="C101" s="175" t="s">
        <v>169</v>
      </c>
      <c r="D101" s="175" t="s">
        <v>131</v>
      </c>
      <c r="E101" s="176" t="s">
        <v>913</v>
      </c>
      <c r="F101" s="177" t="s">
        <v>914</v>
      </c>
      <c r="G101" s="178" t="s">
        <v>891</v>
      </c>
      <c r="H101" s="179">
        <v>1</v>
      </c>
      <c r="I101" s="180"/>
      <c r="J101" s="181">
        <f>ROUND(I101*H101,2)</f>
        <v>0</v>
      </c>
      <c r="K101" s="177" t="s">
        <v>144</v>
      </c>
      <c r="L101" s="41"/>
      <c r="M101" s="182" t="s">
        <v>19</v>
      </c>
      <c r="N101" s="183" t="s">
        <v>45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892</v>
      </c>
      <c r="AT101" s="186" t="s">
        <v>131</v>
      </c>
      <c r="AU101" s="186" t="s">
        <v>84</v>
      </c>
      <c r="AY101" s="19" t="s">
        <v>129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892</v>
      </c>
      <c r="BM101" s="186" t="s">
        <v>915</v>
      </c>
    </row>
    <row r="102" spans="1:65" s="2" customFormat="1" ht="11.25">
      <c r="A102" s="36"/>
      <c r="B102" s="37"/>
      <c r="C102" s="38"/>
      <c r="D102" s="221" t="s">
        <v>146</v>
      </c>
      <c r="E102" s="38"/>
      <c r="F102" s="222" t="s">
        <v>916</v>
      </c>
      <c r="G102" s="38"/>
      <c r="H102" s="38"/>
      <c r="I102" s="223"/>
      <c r="J102" s="38"/>
      <c r="K102" s="38"/>
      <c r="L102" s="41"/>
      <c r="M102" s="224"/>
      <c r="N102" s="225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146</v>
      </c>
      <c r="AU102" s="19" t="s">
        <v>84</v>
      </c>
    </row>
    <row r="103" spans="1:65" s="12" customFormat="1" ht="22.9" customHeight="1">
      <c r="B103" s="159"/>
      <c r="C103" s="160"/>
      <c r="D103" s="161" t="s">
        <v>73</v>
      </c>
      <c r="E103" s="173" t="s">
        <v>917</v>
      </c>
      <c r="F103" s="173" t="s">
        <v>918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SUM(P104:P109)</f>
        <v>0</v>
      </c>
      <c r="Q103" s="167"/>
      <c r="R103" s="168">
        <f>SUM(R104:R109)</f>
        <v>0</v>
      </c>
      <c r="S103" s="167"/>
      <c r="T103" s="169">
        <f>SUM(T104:T109)</f>
        <v>0</v>
      </c>
      <c r="AR103" s="170" t="s">
        <v>161</v>
      </c>
      <c r="AT103" s="171" t="s">
        <v>73</v>
      </c>
      <c r="AU103" s="171" t="s">
        <v>82</v>
      </c>
      <c r="AY103" s="170" t="s">
        <v>129</v>
      </c>
      <c r="BK103" s="172">
        <f>SUM(BK104:BK109)</f>
        <v>0</v>
      </c>
    </row>
    <row r="104" spans="1:65" s="2" customFormat="1" ht="16.5" customHeight="1">
      <c r="A104" s="36"/>
      <c r="B104" s="37"/>
      <c r="C104" s="175" t="s">
        <v>178</v>
      </c>
      <c r="D104" s="175" t="s">
        <v>131</v>
      </c>
      <c r="E104" s="176" t="s">
        <v>919</v>
      </c>
      <c r="F104" s="177" t="s">
        <v>918</v>
      </c>
      <c r="G104" s="178" t="s">
        <v>891</v>
      </c>
      <c r="H104" s="179">
        <v>1</v>
      </c>
      <c r="I104" s="180"/>
      <c r="J104" s="181">
        <f>ROUND(I104*H104,2)</f>
        <v>0</v>
      </c>
      <c r="K104" s="177" t="s">
        <v>144</v>
      </c>
      <c r="L104" s="41"/>
      <c r="M104" s="182" t="s">
        <v>19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892</v>
      </c>
      <c r="AT104" s="186" t="s">
        <v>131</v>
      </c>
      <c r="AU104" s="186" t="s">
        <v>84</v>
      </c>
      <c r="AY104" s="19" t="s">
        <v>129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892</v>
      </c>
      <c r="BM104" s="186" t="s">
        <v>920</v>
      </c>
    </row>
    <row r="105" spans="1:65" s="2" customFormat="1" ht="11.25">
      <c r="A105" s="36"/>
      <c r="B105" s="37"/>
      <c r="C105" s="38"/>
      <c r="D105" s="221" t="s">
        <v>146</v>
      </c>
      <c r="E105" s="38"/>
      <c r="F105" s="222" t="s">
        <v>921</v>
      </c>
      <c r="G105" s="38"/>
      <c r="H105" s="38"/>
      <c r="I105" s="223"/>
      <c r="J105" s="38"/>
      <c r="K105" s="38"/>
      <c r="L105" s="41"/>
      <c r="M105" s="224"/>
      <c r="N105" s="225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146</v>
      </c>
      <c r="AU105" s="19" t="s">
        <v>84</v>
      </c>
    </row>
    <row r="106" spans="1:65" s="2" customFormat="1" ht="16.5" customHeight="1">
      <c r="A106" s="36"/>
      <c r="B106" s="37"/>
      <c r="C106" s="175" t="s">
        <v>185</v>
      </c>
      <c r="D106" s="175" t="s">
        <v>131</v>
      </c>
      <c r="E106" s="176" t="s">
        <v>922</v>
      </c>
      <c r="F106" s="177" t="s">
        <v>923</v>
      </c>
      <c r="G106" s="178" t="s">
        <v>891</v>
      </c>
      <c r="H106" s="179">
        <v>2</v>
      </c>
      <c r="I106" s="180"/>
      <c r="J106" s="181">
        <f>ROUND(I106*H106,2)</f>
        <v>0</v>
      </c>
      <c r="K106" s="177" t="s">
        <v>144</v>
      </c>
      <c r="L106" s="41"/>
      <c r="M106" s="182" t="s">
        <v>19</v>
      </c>
      <c r="N106" s="183" t="s">
        <v>45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892</v>
      </c>
      <c r="AT106" s="186" t="s">
        <v>131</v>
      </c>
      <c r="AU106" s="186" t="s">
        <v>84</v>
      </c>
      <c r="AY106" s="19" t="s">
        <v>129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82</v>
      </c>
      <c r="BK106" s="187">
        <f>ROUND(I106*H106,2)</f>
        <v>0</v>
      </c>
      <c r="BL106" s="19" t="s">
        <v>892</v>
      </c>
      <c r="BM106" s="186" t="s">
        <v>924</v>
      </c>
    </row>
    <row r="107" spans="1:65" s="2" customFormat="1" ht="11.25">
      <c r="A107" s="36"/>
      <c r="B107" s="37"/>
      <c r="C107" s="38"/>
      <c r="D107" s="221" t="s">
        <v>146</v>
      </c>
      <c r="E107" s="38"/>
      <c r="F107" s="222" t="s">
        <v>925</v>
      </c>
      <c r="G107" s="38"/>
      <c r="H107" s="38"/>
      <c r="I107" s="223"/>
      <c r="J107" s="38"/>
      <c r="K107" s="38"/>
      <c r="L107" s="41"/>
      <c r="M107" s="224"/>
      <c r="N107" s="225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146</v>
      </c>
      <c r="AU107" s="19" t="s">
        <v>84</v>
      </c>
    </row>
    <row r="108" spans="1:65" s="2" customFormat="1" ht="16.5" customHeight="1">
      <c r="A108" s="36"/>
      <c r="B108" s="37"/>
      <c r="C108" s="175" t="s">
        <v>190</v>
      </c>
      <c r="D108" s="175" t="s">
        <v>131</v>
      </c>
      <c r="E108" s="176" t="s">
        <v>926</v>
      </c>
      <c r="F108" s="177" t="s">
        <v>927</v>
      </c>
      <c r="G108" s="178" t="s">
        <v>891</v>
      </c>
      <c r="H108" s="179">
        <v>1</v>
      </c>
      <c r="I108" s="180"/>
      <c r="J108" s="181">
        <f>ROUND(I108*H108,2)</f>
        <v>0</v>
      </c>
      <c r="K108" s="177" t="s">
        <v>144</v>
      </c>
      <c r="L108" s="41"/>
      <c r="M108" s="182" t="s">
        <v>19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892</v>
      </c>
      <c r="AT108" s="186" t="s">
        <v>131</v>
      </c>
      <c r="AU108" s="186" t="s">
        <v>84</v>
      </c>
      <c r="AY108" s="19" t="s">
        <v>129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892</v>
      </c>
      <c r="BM108" s="186" t="s">
        <v>928</v>
      </c>
    </row>
    <row r="109" spans="1:65" s="2" customFormat="1" ht="11.25">
      <c r="A109" s="36"/>
      <c r="B109" s="37"/>
      <c r="C109" s="38"/>
      <c r="D109" s="221" t="s">
        <v>146</v>
      </c>
      <c r="E109" s="38"/>
      <c r="F109" s="222" t="s">
        <v>929</v>
      </c>
      <c r="G109" s="38"/>
      <c r="H109" s="38"/>
      <c r="I109" s="223"/>
      <c r="J109" s="38"/>
      <c r="K109" s="38"/>
      <c r="L109" s="41"/>
      <c r="M109" s="224"/>
      <c r="N109" s="225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146</v>
      </c>
      <c r="AU109" s="19" t="s">
        <v>84</v>
      </c>
    </row>
    <row r="110" spans="1:65" s="12" customFormat="1" ht="22.9" customHeight="1">
      <c r="B110" s="159"/>
      <c r="C110" s="160"/>
      <c r="D110" s="161" t="s">
        <v>73</v>
      </c>
      <c r="E110" s="173" t="s">
        <v>930</v>
      </c>
      <c r="F110" s="173" t="s">
        <v>931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SUM(P111:P112)</f>
        <v>0</v>
      </c>
      <c r="Q110" s="167"/>
      <c r="R110" s="168">
        <f>SUM(R111:R112)</f>
        <v>0</v>
      </c>
      <c r="S110" s="167"/>
      <c r="T110" s="169">
        <f>SUM(T111:T112)</f>
        <v>0</v>
      </c>
      <c r="AR110" s="170" t="s">
        <v>161</v>
      </c>
      <c r="AT110" s="171" t="s">
        <v>73</v>
      </c>
      <c r="AU110" s="171" t="s">
        <v>82</v>
      </c>
      <c r="AY110" s="170" t="s">
        <v>129</v>
      </c>
      <c r="BK110" s="172">
        <f>SUM(BK111:BK112)</f>
        <v>0</v>
      </c>
    </row>
    <row r="111" spans="1:65" s="2" customFormat="1" ht="24.2" customHeight="1">
      <c r="A111" s="36"/>
      <c r="B111" s="37"/>
      <c r="C111" s="175" t="s">
        <v>195</v>
      </c>
      <c r="D111" s="175" t="s">
        <v>131</v>
      </c>
      <c r="E111" s="176" t="s">
        <v>932</v>
      </c>
      <c r="F111" s="177" t="s">
        <v>933</v>
      </c>
      <c r="G111" s="178" t="s">
        <v>891</v>
      </c>
      <c r="H111" s="179">
        <v>1</v>
      </c>
      <c r="I111" s="180"/>
      <c r="J111" s="181">
        <f>ROUND(I111*H111,2)</f>
        <v>0</v>
      </c>
      <c r="K111" s="177" t="s">
        <v>144</v>
      </c>
      <c r="L111" s="41"/>
      <c r="M111" s="182" t="s">
        <v>19</v>
      </c>
      <c r="N111" s="183" t="s">
        <v>45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892</v>
      </c>
      <c r="AT111" s="186" t="s">
        <v>131</v>
      </c>
      <c r="AU111" s="186" t="s">
        <v>84</v>
      </c>
      <c r="AY111" s="19" t="s">
        <v>129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892</v>
      </c>
      <c r="BM111" s="186" t="s">
        <v>934</v>
      </c>
    </row>
    <row r="112" spans="1:65" s="2" customFormat="1" ht="11.25">
      <c r="A112" s="36"/>
      <c r="B112" s="37"/>
      <c r="C112" s="38"/>
      <c r="D112" s="221" t="s">
        <v>146</v>
      </c>
      <c r="E112" s="38"/>
      <c r="F112" s="222" t="s">
        <v>935</v>
      </c>
      <c r="G112" s="38"/>
      <c r="H112" s="38"/>
      <c r="I112" s="223"/>
      <c r="J112" s="38"/>
      <c r="K112" s="38"/>
      <c r="L112" s="41"/>
      <c r="M112" s="224"/>
      <c r="N112" s="225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146</v>
      </c>
      <c r="AU112" s="19" t="s">
        <v>84</v>
      </c>
    </row>
    <row r="113" spans="1:65" s="12" customFormat="1" ht="22.9" customHeight="1">
      <c r="B113" s="159"/>
      <c r="C113" s="160"/>
      <c r="D113" s="161" t="s">
        <v>73</v>
      </c>
      <c r="E113" s="173" t="s">
        <v>936</v>
      </c>
      <c r="F113" s="173" t="s">
        <v>937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SUM(P114:P115)</f>
        <v>0</v>
      </c>
      <c r="Q113" s="167"/>
      <c r="R113" s="168">
        <f>SUM(R114:R115)</f>
        <v>0</v>
      </c>
      <c r="S113" s="167"/>
      <c r="T113" s="169">
        <f>SUM(T114:T115)</f>
        <v>0</v>
      </c>
      <c r="AR113" s="170" t="s">
        <v>161</v>
      </c>
      <c r="AT113" s="171" t="s">
        <v>73</v>
      </c>
      <c r="AU113" s="171" t="s">
        <v>82</v>
      </c>
      <c r="AY113" s="170" t="s">
        <v>129</v>
      </c>
      <c r="BK113" s="172">
        <f>SUM(BK114:BK115)</f>
        <v>0</v>
      </c>
    </row>
    <row r="114" spans="1:65" s="2" customFormat="1" ht="16.5" customHeight="1">
      <c r="A114" s="36"/>
      <c r="B114" s="37"/>
      <c r="C114" s="175" t="s">
        <v>202</v>
      </c>
      <c r="D114" s="175" t="s">
        <v>131</v>
      </c>
      <c r="E114" s="176" t="s">
        <v>938</v>
      </c>
      <c r="F114" s="177" t="s">
        <v>939</v>
      </c>
      <c r="G114" s="178" t="s">
        <v>940</v>
      </c>
      <c r="H114" s="239"/>
      <c r="I114" s="180"/>
      <c r="J114" s="181">
        <f>ROUND(I114*H114,2)</f>
        <v>0</v>
      </c>
      <c r="K114" s="177" t="s">
        <v>144</v>
      </c>
      <c r="L114" s="41"/>
      <c r="M114" s="182" t="s">
        <v>19</v>
      </c>
      <c r="N114" s="183" t="s">
        <v>45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892</v>
      </c>
      <c r="AT114" s="186" t="s">
        <v>131</v>
      </c>
      <c r="AU114" s="186" t="s">
        <v>84</v>
      </c>
      <c r="AY114" s="19" t="s">
        <v>129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892</v>
      </c>
      <c r="BM114" s="186" t="s">
        <v>941</v>
      </c>
    </row>
    <row r="115" spans="1:65" s="2" customFormat="1" ht="11.25">
      <c r="A115" s="36"/>
      <c r="B115" s="37"/>
      <c r="C115" s="38"/>
      <c r="D115" s="221" t="s">
        <v>146</v>
      </c>
      <c r="E115" s="38"/>
      <c r="F115" s="222" t="s">
        <v>942</v>
      </c>
      <c r="G115" s="38"/>
      <c r="H115" s="38"/>
      <c r="I115" s="223"/>
      <c r="J115" s="38"/>
      <c r="K115" s="38"/>
      <c r="L115" s="41"/>
      <c r="M115" s="240"/>
      <c r="N115" s="241"/>
      <c r="O115" s="242"/>
      <c r="P115" s="242"/>
      <c r="Q115" s="242"/>
      <c r="R115" s="242"/>
      <c r="S115" s="242"/>
      <c r="T115" s="24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146</v>
      </c>
      <c r="AU115" s="19" t="s">
        <v>84</v>
      </c>
    </row>
    <row r="116" spans="1:65" s="2" customFormat="1" ht="6.95" customHeight="1">
      <c r="A116" s="36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1"/>
      <c r="M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</sheetData>
  <sheetProtection algorithmName="SHA-512" hashValue="M0/il/O7Si5p+qU+A5nCApOY8nadGXY8R6NsEkvy02vWWumhDYGqcZ4/VMxAqTKewHfIx8lAPwl+WHaXLOz66w==" saltValue="JiUJsKYKYCy3S9FYjcfPPsPNxRviljyq4ZgBSue4ZPAW1nnYD3VEGurGWpLLQW6AIIgXJXU484nWesF/Qlk77g==" spinCount="100000" sheet="1" objects="1" scenarios="1" formatColumns="0" formatRows="0" autoFilter="0"/>
  <autoFilter ref="C85:K115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2" r:id="rId2"/>
    <hyperlink ref="F94" r:id="rId3"/>
    <hyperlink ref="F97" r:id="rId4"/>
    <hyperlink ref="F100" r:id="rId5"/>
    <hyperlink ref="F102" r:id="rId6"/>
    <hyperlink ref="F105" r:id="rId7"/>
    <hyperlink ref="F107" r:id="rId8"/>
    <hyperlink ref="F109" r:id="rId9"/>
    <hyperlink ref="F112" r:id="rId10"/>
    <hyperlink ref="F115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44" customWidth="1"/>
    <col min="2" max="2" width="1.6640625" style="244" customWidth="1"/>
    <col min="3" max="4" width="5" style="244" customWidth="1"/>
    <col min="5" max="5" width="11.6640625" style="244" customWidth="1"/>
    <col min="6" max="6" width="9.1640625" style="244" customWidth="1"/>
    <col min="7" max="7" width="5" style="244" customWidth="1"/>
    <col min="8" max="8" width="77.83203125" style="244" customWidth="1"/>
    <col min="9" max="10" width="20" style="244" customWidth="1"/>
    <col min="11" max="11" width="1.6640625" style="244" customWidth="1"/>
  </cols>
  <sheetData>
    <row r="1" spans="2:11" s="1" customFormat="1" ht="37.5" customHeight="1"/>
    <row r="2" spans="2:11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pans="2:11" s="16" customFormat="1" ht="45" customHeight="1">
      <c r="B3" s="248"/>
      <c r="C3" s="383" t="s">
        <v>943</v>
      </c>
      <c r="D3" s="383"/>
      <c r="E3" s="383"/>
      <c r="F3" s="383"/>
      <c r="G3" s="383"/>
      <c r="H3" s="383"/>
      <c r="I3" s="383"/>
      <c r="J3" s="383"/>
      <c r="K3" s="249"/>
    </row>
    <row r="4" spans="2:11" s="1" customFormat="1" ht="25.5" customHeight="1">
      <c r="B4" s="250"/>
      <c r="C4" s="382" t="s">
        <v>944</v>
      </c>
      <c r="D4" s="382"/>
      <c r="E4" s="382"/>
      <c r="F4" s="382"/>
      <c r="G4" s="382"/>
      <c r="H4" s="382"/>
      <c r="I4" s="382"/>
      <c r="J4" s="382"/>
      <c r="K4" s="251"/>
    </row>
    <row r="5" spans="2:11" s="1" customFormat="1" ht="5.25" customHeight="1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s="1" customFormat="1" ht="15" customHeight="1">
      <c r="B6" s="250"/>
      <c r="C6" s="381" t="s">
        <v>945</v>
      </c>
      <c r="D6" s="381"/>
      <c r="E6" s="381"/>
      <c r="F6" s="381"/>
      <c r="G6" s="381"/>
      <c r="H6" s="381"/>
      <c r="I6" s="381"/>
      <c r="J6" s="381"/>
      <c r="K6" s="251"/>
    </row>
    <row r="7" spans="2:11" s="1" customFormat="1" ht="15" customHeight="1">
      <c r="B7" s="254"/>
      <c r="C7" s="381" t="s">
        <v>946</v>
      </c>
      <c r="D7" s="381"/>
      <c r="E7" s="381"/>
      <c r="F7" s="381"/>
      <c r="G7" s="381"/>
      <c r="H7" s="381"/>
      <c r="I7" s="381"/>
      <c r="J7" s="381"/>
      <c r="K7" s="251"/>
    </row>
    <row r="8" spans="2:11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pans="2:11" s="1" customFormat="1" ht="15" customHeight="1">
      <c r="B9" s="254"/>
      <c r="C9" s="381" t="s">
        <v>947</v>
      </c>
      <c r="D9" s="381"/>
      <c r="E9" s="381"/>
      <c r="F9" s="381"/>
      <c r="G9" s="381"/>
      <c r="H9" s="381"/>
      <c r="I9" s="381"/>
      <c r="J9" s="381"/>
      <c r="K9" s="251"/>
    </row>
    <row r="10" spans="2:11" s="1" customFormat="1" ht="15" customHeight="1">
      <c r="B10" s="254"/>
      <c r="C10" s="253"/>
      <c r="D10" s="381" t="s">
        <v>948</v>
      </c>
      <c r="E10" s="381"/>
      <c r="F10" s="381"/>
      <c r="G10" s="381"/>
      <c r="H10" s="381"/>
      <c r="I10" s="381"/>
      <c r="J10" s="381"/>
      <c r="K10" s="251"/>
    </row>
    <row r="11" spans="2:11" s="1" customFormat="1" ht="15" customHeight="1">
      <c r="B11" s="254"/>
      <c r="C11" s="255"/>
      <c r="D11" s="381" t="s">
        <v>949</v>
      </c>
      <c r="E11" s="381"/>
      <c r="F11" s="381"/>
      <c r="G11" s="381"/>
      <c r="H11" s="381"/>
      <c r="I11" s="381"/>
      <c r="J11" s="381"/>
      <c r="K11" s="251"/>
    </row>
    <row r="12" spans="2:11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pans="2:11" s="1" customFormat="1" ht="15" customHeight="1">
      <c r="B13" s="254"/>
      <c r="C13" s="255"/>
      <c r="D13" s="256" t="s">
        <v>950</v>
      </c>
      <c r="E13" s="253"/>
      <c r="F13" s="253"/>
      <c r="G13" s="253"/>
      <c r="H13" s="253"/>
      <c r="I13" s="253"/>
      <c r="J13" s="253"/>
      <c r="K13" s="251"/>
    </row>
    <row r="14" spans="2:11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pans="2:11" s="1" customFormat="1" ht="15" customHeight="1">
      <c r="B15" s="254"/>
      <c r="C15" s="255"/>
      <c r="D15" s="381" t="s">
        <v>951</v>
      </c>
      <c r="E15" s="381"/>
      <c r="F15" s="381"/>
      <c r="G15" s="381"/>
      <c r="H15" s="381"/>
      <c r="I15" s="381"/>
      <c r="J15" s="381"/>
      <c r="K15" s="251"/>
    </row>
    <row r="16" spans="2:11" s="1" customFormat="1" ht="15" customHeight="1">
      <c r="B16" s="254"/>
      <c r="C16" s="255"/>
      <c r="D16" s="381" t="s">
        <v>952</v>
      </c>
      <c r="E16" s="381"/>
      <c r="F16" s="381"/>
      <c r="G16" s="381"/>
      <c r="H16" s="381"/>
      <c r="I16" s="381"/>
      <c r="J16" s="381"/>
      <c r="K16" s="251"/>
    </row>
    <row r="17" spans="2:11" s="1" customFormat="1" ht="15" customHeight="1">
      <c r="B17" s="254"/>
      <c r="C17" s="255"/>
      <c r="D17" s="381" t="s">
        <v>953</v>
      </c>
      <c r="E17" s="381"/>
      <c r="F17" s="381"/>
      <c r="G17" s="381"/>
      <c r="H17" s="381"/>
      <c r="I17" s="381"/>
      <c r="J17" s="381"/>
      <c r="K17" s="251"/>
    </row>
    <row r="18" spans="2:11" s="1" customFormat="1" ht="15" customHeight="1">
      <c r="B18" s="254"/>
      <c r="C18" s="255"/>
      <c r="D18" s="255"/>
      <c r="E18" s="257" t="s">
        <v>81</v>
      </c>
      <c r="F18" s="381" t="s">
        <v>954</v>
      </c>
      <c r="G18" s="381"/>
      <c r="H18" s="381"/>
      <c r="I18" s="381"/>
      <c r="J18" s="381"/>
      <c r="K18" s="251"/>
    </row>
    <row r="19" spans="2:11" s="1" customFormat="1" ht="15" customHeight="1">
      <c r="B19" s="254"/>
      <c r="C19" s="255"/>
      <c r="D19" s="255"/>
      <c r="E19" s="257" t="s">
        <v>955</v>
      </c>
      <c r="F19" s="381" t="s">
        <v>956</v>
      </c>
      <c r="G19" s="381"/>
      <c r="H19" s="381"/>
      <c r="I19" s="381"/>
      <c r="J19" s="381"/>
      <c r="K19" s="251"/>
    </row>
    <row r="20" spans="2:11" s="1" customFormat="1" ht="15" customHeight="1">
      <c r="B20" s="254"/>
      <c r="C20" s="255"/>
      <c r="D20" s="255"/>
      <c r="E20" s="257" t="s">
        <v>957</v>
      </c>
      <c r="F20" s="381" t="s">
        <v>958</v>
      </c>
      <c r="G20" s="381"/>
      <c r="H20" s="381"/>
      <c r="I20" s="381"/>
      <c r="J20" s="381"/>
      <c r="K20" s="251"/>
    </row>
    <row r="21" spans="2:11" s="1" customFormat="1" ht="15" customHeight="1">
      <c r="B21" s="254"/>
      <c r="C21" s="255"/>
      <c r="D21" s="255"/>
      <c r="E21" s="257" t="s">
        <v>959</v>
      </c>
      <c r="F21" s="381" t="s">
        <v>960</v>
      </c>
      <c r="G21" s="381"/>
      <c r="H21" s="381"/>
      <c r="I21" s="381"/>
      <c r="J21" s="381"/>
      <c r="K21" s="251"/>
    </row>
    <row r="22" spans="2:11" s="1" customFormat="1" ht="15" customHeight="1">
      <c r="B22" s="254"/>
      <c r="C22" s="255"/>
      <c r="D22" s="255"/>
      <c r="E22" s="257" t="s">
        <v>961</v>
      </c>
      <c r="F22" s="381" t="s">
        <v>962</v>
      </c>
      <c r="G22" s="381"/>
      <c r="H22" s="381"/>
      <c r="I22" s="381"/>
      <c r="J22" s="381"/>
      <c r="K22" s="251"/>
    </row>
    <row r="23" spans="2:11" s="1" customFormat="1" ht="15" customHeight="1">
      <c r="B23" s="254"/>
      <c r="C23" s="255"/>
      <c r="D23" s="255"/>
      <c r="E23" s="257" t="s">
        <v>963</v>
      </c>
      <c r="F23" s="381" t="s">
        <v>964</v>
      </c>
      <c r="G23" s="381"/>
      <c r="H23" s="381"/>
      <c r="I23" s="381"/>
      <c r="J23" s="381"/>
      <c r="K23" s="251"/>
    </row>
    <row r="24" spans="2:11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pans="2:11" s="1" customFormat="1" ht="15" customHeight="1">
      <c r="B25" s="254"/>
      <c r="C25" s="381" t="s">
        <v>965</v>
      </c>
      <c r="D25" s="381"/>
      <c r="E25" s="381"/>
      <c r="F25" s="381"/>
      <c r="G25" s="381"/>
      <c r="H25" s="381"/>
      <c r="I25" s="381"/>
      <c r="J25" s="381"/>
      <c r="K25" s="251"/>
    </row>
    <row r="26" spans="2:11" s="1" customFormat="1" ht="15" customHeight="1">
      <c r="B26" s="254"/>
      <c r="C26" s="381" t="s">
        <v>966</v>
      </c>
      <c r="D26" s="381"/>
      <c r="E26" s="381"/>
      <c r="F26" s="381"/>
      <c r="G26" s="381"/>
      <c r="H26" s="381"/>
      <c r="I26" s="381"/>
      <c r="J26" s="381"/>
      <c r="K26" s="251"/>
    </row>
    <row r="27" spans="2:11" s="1" customFormat="1" ht="15" customHeight="1">
      <c r="B27" s="254"/>
      <c r="C27" s="253"/>
      <c r="D27" s="381" t="s">
        <v>967</v>
      </c>
      <c r="E27" s="381"/>
      <c r="F27" s="381"/>
      <c r="G27" s="381"/>
      <c r="H27" s="381"/>
      <c r="I27" s="381"/>
      <c r="J27" s="381"/>
      <c r="K27" s="251"/>
    </row>
    <row r="28" spans="2:11" s="1" customFormat="1" ht="15" customHeight="1">
      <c r="B28" s="254"/>
      <c r="C28" s="255"/>
      <c r="D28" s="381" t="s">
        <v>968</v>
      </c>
      <c r="E28" s="381"/>
      <c r="F28" s="381"/>
      <c r="G28" s="381"/>
      <c r="H28" s="381"/>
      <c r="I28" s="381"/>
      <c r="J28" s="381"/>
      <c r="K28" s="251"/>
    </row>
    <row r="29" spans="2:11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pans="2:11" s="1" customFormat="1" ht="15" customHeight="1">
      <c r="B30" s="254"/>
      <c r="C30" s="255"/>
      <c r="D30" s="381" t="s">
        <v>969</v>
      </c>
      <c r="E30" s="381"/>
      <c r="F30" s="381"/>
      <c r="G30" s="381"/>
      <c r="H30" s="381"/>
      <c r="I30" s="381"/>
      <c r="J30" s="381"/>
      <c r="K30" s="251"/>
    </row>
    <row r="31" spans="2:11" s="1" customFormat="1" ht="15" customHeight="1">
      <c r="B31" s="254"/>
      <c r="C31" s="255"/>
      <c r="D31" s="381" t="s">
        <v>970</v>
      </c>
      <c r="E31" s="381"/>
      <c r="F31" s="381"/>
      <c r="G31" s="381"/>
      <c r="H31" s="381"/>
      <c r="I31" s="381"/>
      <c r="J31" s="381"/>
      <c r="K31" s="251"/>
    </row>
    <row r="32" spans="2:11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pans="2:11" s="1" customFormat="1" ht="15" customHeight="1">
      <c r="B33" s="254"/>
      <c r="C33" s="255"/>
      <c r="D33" s="381" t="s">
        <v>971</v>
      </c>
      <c r="E33" s="381"/>
      <c r="F33" s="381"/>
      <c r="G33" s="381"/>
      <c r="H33" s="381"/>
      <c r="I33" s="381"/>
      <c r="J33" s="381"/>
      <c r="K33" s="251"/>
    </row>
    <row r="34" spans="2:11" s="1" customFormat="1" ht="15" customHeight="1">
      <c r="B34" s="254"/>
      <c r="C34" s="255"/>
      <c r="D34" s="381" t="s">
        <v>972</v>
      </c>
      <c r="E34" s="381"/>
      <c r="F34" s="381"/>
      <c r="G34" s="381"/>
      <c r="H34" s="381"/>
      <c r="I34" s="381"/>
      <c r="J34" s="381"/>
      <c r="K34" s="251"/>
    </row>
    <row r="35" spans="2:11" s="1" customFormat="1" ht="15" customHeight="1">
      <c r="B35" s="254"/>
      <c r="C35" s="255"/>
      <c r="D35" s="381" t="s">
        <v>973</v>
      </c>
      <c r="E35" s="381"/>
      <c r="F35" s="381"/>
      <c r="G35" s="381"/>
      <c r="H35" s="381"/>
      <c r="I35" s="381"/>
      <c r="J35" s="381"/>
      <c r="K35" s="251"/>
    </row>
    <row r="36" spans="2:11" s="1" customFormat="1" ht="15" customHeight="1">
      <c r="B36" s="254"/>
      <c r="C36" s="255"/>
      <c r="D36" s="253"/>
      <c r="E36" s="256" t="s">
        <v>115</v>
      </c>
      <c r="F36" s="253"/>
      <c r="G36" s="381" t="s">
        <v>974</v>
      </c>
      <c r="H36" s="381"/>
      <c r="I36" s="381"/>
      <c r="J36" s="381"/>
      <c r="K36" s="251"/>
    </row>
    <row r="37" spans="2:11" s="1" customFormat="1" ht="30.75" customHeight="1">
      <c r="B37" s="254"/>
      <c r="C37" s="255"/>
      <c r="D37" s="253"/>
      <c r="E37" s="256" t="s">
        <v>975</v>
      </c>
      <c r="F37" s="253"/>
      <c r="G37" s="381" t="s">
        <v>976</v>
      </c>
      <c r="H37" s="381"/>
      <c r="I37" s="381"/>
      <c r="J37" s="381"/>
      <c r="K37" s="251"/>
    </row>
    <row r="38" spans="2:11" s="1" customFormat="1" ht="15" customHeight="1">
      <c r="B38" s="254"/>
      <c r="C38" s="255"/>
      <c r="D38" s="253"/>
      <c r="E38" s="256" t="s">
        <v>55</v>
      </c>
      <c r="F38" s="253"/>
      <c r="G38" s="381" t="s">
        <v>977</v>
      </c>
      <c r="H38" s="381"/>
      <c r="I38" s="381"/>
      <c r="J38" s="381"/>
      <c r="K38" s="251"/>
    </row>
    <row r="39" spans="2:11" s="1" customFormat="1" ht="15" customHeight="1">
      <c r="B39" s="254"/>
      <c r="C39" s="255"/>
      <c r="D39" s="253"/>
      <c r="E39" s="256" t="s">
        <v>56</v>
      </c>
      <c r="F39" s="253"/>
      <c r="G39" s="381" t="s">
        <v>978</v>
      </c>
      <c r="H39" s="381"/>
      <c r="I39" s="381"/>
      <c r="J39" s="381"/>
      <c r="K39" s="251"/>
    </row>
    <row r="40" spans="2:11" s="1" customFormat="1" ht="15" customHeight="1">
      <c r="B40" s="254"/>
      <c r="C40" s="255"/>
      <c r="D40" s="253"/>
      <c r="E40" s="256" t="s">
        <v>116</v>
      </c>
      <c r="F40" s="253"/>
      <c r="G40" s="381" t="s">
        <v>979</v>
      </c>
      <c r="H40" s="381"/>
      <c r="I40" s="381"/>
      <c r="J40" s="381"/>
      <c r="K40" s="251"/>
    </row>
    <row r="41" spans="2:11" s="1" customFormat="1" ht="15" customHeight="1">
      <c r="B41" s="254"/>
      <c r="C41" s="255"/>
      <c r="D41" s="253"/>
      <c r="E41" s="256" t="s">
        <v>117</v>
      </c>
      <c r="F41" s="253"/>
      <c r="G41" s="381" t="s">
        <v>980</v>
      </c>
      <c r="H41" s="381"/>
      <c r="I41" s="381"/>
      <c r="J41" s="381"/>
      <c r="K41" s="251"/>
    </row>
    <row r="42" spans="2:11" s="1" customFormat="1" ht="15" customHeight="1">
      <c r="B42" s="254"/>
      <c r="C42" s="255"/>
      <c r="D42" s="253"/>
      <c r="E42" s="256" t="s">
        <v>981</v>
      </c>
      <c r="F42" s="253"/>
      <c r="G42" s="381" t="s">
        <v>982</v>
      </c>
      <c r="H42" s="381"/>
      <c r="I42" s="381"/>
      <c r="J42" s="381"/>
      <c r="K42" s="251"/>
    </row>
    <row r="43" spans="2:11" s="1" customFormat="1" ht="15" customHeight="1">
      <c r="B43" s="254"/>
      <c r="C43" s="255"/>
      <c r="D43" s="253"/>
      <c r="E43" s="256"/>
      <c r="F43" s="253"/>
      <c r="G43" s="381" t="s">
        <v>983</v>
      </c>
      <c r="H43" s="381"/>
      <c r="I43" s="381"/>
      <c r="J43" s="381"/>
      <c r="K43" s="251"/>
    </row>
    <row r="44" spans="2:11" s="1" customFormat="1" ht="15" customHeight="1">
      <c r="B44" s="254"/>
      <c r="C44" s="255"/>
      <c r="D44" s="253"/>
      <c r="E44" s="256" t="s">
        <v>984</v>
      </c>
      <c r="F44" s="253"/>
      <c r="G44" s="381" t="s">
        <v>985</v>
      </c>
      <c r="H44" s="381"/>
      <c r="I44" s="381"/>
      <c r="J44" s="381"/>
      <c r="K44" s="251"/>
    </row>
    <row r="45" spans="2:11" s="1" customFormat="1" ht="15" customHeight="1">
      <c r="B45" s="254"/>
      <c r="C45" s="255"/>
      <c r="D45" s="253"/>
      <c r="E45" s="256" t="s">
        <v>119</v>
      </c>
      <c r="F45" s="253"/>
      <c r="G45" s="381" t="s">
        <v>986</v>
      </c>
      <c r="H45" s="381"/>
      <c r="I45" s="381"/>
      <c r="J45" s="381"/>
      <c r="K45" s="251"/>
    </row>
    <row r="46" spans="2:11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pans="2:11" s="1" customFormat="1" ht="15" customHeight="1">
      <c r="B47" s="254"/>
      <c r="C47" s="255"/>
      <c r="D47" s="381" t="s">
        <v>987</v>
      </c>
      <c r="E47" s="381"/>
      <c r="F47" s="381"/>
      <c r="G47" s="381"/>
      <c r="H47" s="381"/>
      <c r="I47" s="381"/>
      <c r="J47" s="381"/>
      <c r="K47" s="251"/>
    </row>
    <row r="48" spans="2:11" s="1" customFormat="1" ht="15" customHeight="1">
      <c r="B48" s="254"/>
      <c r="C48" s="255"/>
      <c r="D48" s="255"/>
      <c r="E48" s="381" t="s">
        <v>988</v>
      </c>
      <c r="F48" s="381"/>
      <c r="G48" s="381"/>
      <c r="H48" s="381"/>
      <c r="I48" s="381"/>
      <c r="J48" s="381"/>
      <c r="K48" s="251"/>
    </row>
    <row r="49" spans="2:11" s="1" customFormat="1" ht="15" customHeight="1">
      <c r="B49" s="254"/>
      <c r="C49" s="255"/>
      <c r="D49" s="255"/>
      <c r="E49" s="381" t="s">
        <v>989</v>
      </c>
      <c r="F49" s="381"/>
      <c r="G49" s="381"/>
      <c r="H49" s="381"/>
      <c r="I49" s="381"/>
      <c r="J49" s="381"/>
      <c r="K49" s="251"/>
    </row>
    <row r="50" spans="2:11" s="1" customFormat="1" ht="15" customHeight="1">
      <c r="B50" s="254"/>
      <c r="C50" s="255"/>
      <c r="D50" s="255"/>
      <c r="E50" s="381" t="s">
        <v>990</v>
      </c>
      <c r="F50" s="381"/>
      <c r="G50" s="381"/>
      <c r="H50" s="381"/>
      <c r="I50" s="381"/>
      <c r="J50" s="381"/>
      <c r="K50" s="251"/>
    </row>
    <row r="51" spans="2:11" s="1" customFormat="1" ht="15" customHeight="1">
      <c r="B51" s="254"/>
      <c r="C51" s="255"/>
      <c r="D51" s="381" t="s">
        <v>991</v>
      </c>
      <c r="E51" s="381"/>
      <c r="F51" s="381"/>
      <c r="G51" s="381"/>
      <c r="H51" s="381"/>
      <c r="I51" s="381"/>
      <c r="J51" s="381"/>
      <c r="K51" s="251"/>
    </row>
    <row r="52" spans="2:11" s="1" customFormat="1" ht="25.5" customHeight="1">
      <c r="B52" s="250"/>
      <c r="C52" s="382" t="s">
        <v>992</v>
      </c>
      <c r="D52" s="382"/>
      <c r="E52" s="382"/>
      <c r="F52" s="382"/>
      <c r="G52" s="382"/>
      <c r="H52" s="382"/>
      <c r="I52" s="382"/>
      <c r="J52" s="382"/>
      <c r="K52" s="251"/>
    </row>
    <row r="53" spans="2:11" s="1" customFormat="1" ht="5.25" customHeight="1">
      <c r="B53" s="250"/>
      <c r="C53" s="252"/>
      <c r="D53" s="252"/>
      <c r="E53" s="252"/>
      <c r="F53" s="252"/>
      <c r="G53" s="252"/>
      <c r="H53" s="252"/>
      <c r="I53" s="252"/>
      <c r="J53" s="252"/>
      <c r="K53" s="251"/>
    </row>
    <row r="54" spans="2:11" s="1" customFormat="1" ht="15" customHeight="1">
      <c r="B54" s="250"/>
      <c r="C54" s="381" t="s">
        <v>993</v>
      </c>
      <c r="D54" s="381"/>
      <c r="E54" s="381"/>
      <c r="F54" s="381"/>
      <c r="G54" s="381"/>
      <c r="H54" s="381"/>
      <c r="I54" s="381"/>
      <c r="J54" s="381"/>
      <c r="K54" s="251"/>
    </row>
    <row r="55" spans="2:11" s="1" customFormat="1" ht="15" customHeight="1">
      <c r="B55" s="250"/>
      <c r="C55" s="381" t="s">
        <v>994</v>
      </c>
      <c r="D55" s="381"/>
      <c r="E55" s="381"/>
      <c r="F55" s="381"/>
      <c r="G55" s="381"/>
      <c r="H55" s="381"/>
      <c r="I55" s="381"/>
      <c r="J55" s="381"/>
      <c r="K55" s="251"/>
    </row>
    <row r="56" spans="2:11" s="1" customFormat="1" ht="12.75" customHeight="1">
      <c r="B56" s="250"/>
      <c r="C56" s="253"/>
      <c r="D56" s="253"/>
      <c r="E56" s="253"/>
      <c r="F56" s="253"/>
      <c r="G56" s="253"/>
      <c r="H56" s="253"/>
      <c r="I56" s="253"/>
      <c r="J56" s="253"/>
      <c r="K56" s="251"/>
    </row>
    <row r="57" spans="2:11" s="1" customFormat="1" ht="15" customHeight="1">
      <c r="B57" s="250"/>
      <c r="C57" s="381" t="s">
        <v>995</v>
      </c>
      <c r="D57" s="381"/>
      <c r="E57" s="381"/>
      <c r="F57" s="381"/>
      <c r="G57" s="381"/>
      <c r="H57" s="381"/>
      <c r="I57" s="381"/>
      <c r="J57" s="381"/>
      <c r="K57" s="251"/>
    </row>
    <row r="58" spans="2:11" s="1" customFormat="1" ht="15" customHeight="1">
      <c r="B58" s="250"/>
      <c r="C58" s="255"/>
      <c r="D58" s="381" t="s">
        <v>996</v>
      </c>
      <c r="E58" s="381"/>
      <c r="F58" s="381"/>
      <c r="G58" s="381"/>
      <c r="H58" s="381"/>
      <c r="I58" s="381"/>
      <c r="J58" s="381"/>
      <c r="K58" s="251"/>
    </row>
    <row r="59" spans="2:11" s="1" customFormat="1" ht="15" customHeight="1">
      <c r="B59" s="250"/>
      <c r="C59" s="255"/>
      <c r="D59" s="381" t="s">
        <v>997</v>
      </c>
      <c r="E59" s="381"/>
      <c r="F59" s="381"/>
      <c r="G59" s="381"/>
      <c r="H59" s="381"/>
      <c r="I59" s="381"/>
      <c r="J59" s="381"/>
      <c r="K59" s="251"/>
    </row>
    <row r="60" spans="2:11" s="1" customFormat="1" ht="15" customHeight="1">
      <c r="B60" s="250"/>
      <c r="C60" s="255"/>
      <c r="D60" s="381" t="s">
        <v>998</v>
      </c>
      <c r="E60" s="381"/>
      <c r="F60" s="381"/>
      <c r="G60" s="381"/>
      <c r="H60" s="381"/>
      <c r="I60" s="381"/>
      <c r="J60" s="381"/>
      <c r="K60" s="251"/>
    </row>
    <row r="61" spans="2:11" s="1" customFormat="1" ht="15" customHeight="1">
      <c r="B61" s="250"/>
      <c r="C61" s="255"/>
      <c r="D61" s="381" t="s">
        <v>999</v>
      </c>
      <c r="E61" s="381"/>
      <c r="F61" s="381"/>
      <c r="G61" s="381"/>
      <c r="H61" s="381"/>
      <c r="I61" s="381"/>
      <c r="J61" s="381"/>
      <c r="K61" s="251"/>
    </row>
    <row r="62" spans="2:11" s="1" customFormat="1" ht="15" customHeight="1">
      <c r="B62" s="250"/>
      <c r="C62" s="255"/>
      <c r="D62" s="384" t="s">
        <v>1000</v>
      </c>
      <c r="E62" s="384"/>
      <c r="F62" s="384"/>
      <c r="G62" s="384"/>
      <c r="H62" s="384"/>
      <c r="I62" s="384"/>
      <c r="J62" s="384"/>
      <c r="K62" s="251"/>
    </row>
    <row r="63" spans="2:11" s="1" customFormat="1" ht="15" customHeight="1">
      <c r="B63" s="250"/>
      <c r="C63" s="255"/>
      <c r="D63" s="381" t="s">
        <v>1001</v>
      </c>
      <c r="E63" s="381"/>
      <c r="F63" s="381"/>
      <c r="G63" s="381"/>
      <c r="H63" s="381"/>
      <c r="I63" s="381"/>
      <c r="J63" s="381"/>
      <c r="K63" s="251"/>
    </row>
    <row r="64" spans="2:11" s="1" customFormat="1" ht="12.75" customHeight="1">
      <c r="B64" s="250"/>
      <c r="C64" s="255"/>
      <c r="D64" s="255"/>
      <c r="E64" s="258"/>
      <c r="F64" s="255"/>
      <c r="G64" s="255"/>
      <c r="H64" s="255"/>
      <c r="I64" s="255"/>
      <c r="J64" s="255"/>
      <c r="K64" s="251"/>
    </row>
    <row r="65" spans="2:11" s="1" customFormat="1" ht="15" customHeight="1">
      <c r="B65" s="250"/>
      <c r="C65" s="255"/>
      <c r="D65" s="381" t="s">
        <v>1002</v>
      </c>
      <c r="E65" s="381"/>
      <c r="F65" s="381"/>
      <c r="G65" s="381"/>
      <c r="H65" s="381"/>
      <c r="I65" s="381"/>
      <c r="J65" s="381"/>
      <c r="K65" s="251"/>
    </row>
    <row r="66" spans="2:11" s="1" customFormat="1" ht="15" customHeight="1">
      <c r="B66" s="250"/>
      <c r="C66" s="255"/>
      <c r="D66" s="384" t="s">
        <v>1003</v>
      </c>
      <c r="E66" s="384"/>
      <c r="F66" s="384"/>
      <c r="G66" s="384"/>
      <c r="H66" s="384"/>
      <c r="I66" s="384"/>
      <c r="J66" s="384"/>
      <c r="K66" s="251"/>
    </row>
    <row r="67" spans="2:11" s="1" customFormat="1" ht="15" customHeight="1">
      <c r="B67" s="250"/>
      <c r="C67" s="255"/>
      <c r="D67" s="381" t="s">
        <v>1004</v>
      </c>
      <c r="E67" s="381"/>
      <c r="F67" s="381"/>
      <c r="G67" s="381"/>
      <c r="H67" s="381"/>
      <c r="I67" s="381"/>
      <c r="J67" s="381"/>
      <c r="K67" s="251"/>
    </row>
    <row r="68" spans="2:11" s="1" customFormat="1" ht="15" customHeight="1">
      <c r="B68" s="250"/>
      <c r="C68" s="255"/>
      <c r="D68" s="381" t="s">
        <v>1005</v>
      </c>
      <c r="E68" s="381"/>
      <c r="F68" s="381"/>
      <c r="G68" s="381"/>
      <c r="H68" s="381"/>
      <c r="I68" s="381"/>
      <c r="J68" s="381"/>
      <c r="K68" s="251"/>
    </row>
    <row r="69" spans="2:11" s="1" customFormat="1" ht="15" customHeight="1">
      <c r="B69" s="250"/>
      <c r="C69" s="255"/>
      <c r="D69" s="381" t="s">
        <v>1006</v>
      </c>
      <c r="E69" s="381"/>
      <c r="F69" s="381"/>
      <c r="G69" s="381"/>
      <c r="H69" s="381"/>
      <c r="I69" s="381"/>
      <c r="J69" s="381"/>
      <c r="K69" s="251"/>
    </row>
    <row r="70" spans="2:11" s="1" customFormat="1" ht="15" customHeight="1">
      <c r="B70" s="250"/>
      <c r="C70" s="255"/>
      <c r="D70" s="381" t="s">
        <v>1007</v>
      </c>
      <c r="E70" s="381"/>
      <c r="F70" s="381"/>
      <c r="G70" s="381"/>
      <c r="H70" s="381"/>
      <c r="I70" s="381"/>
      <c r="J70" s="381"/>
      <c r="K70" s="251"/>
    </row>
    <row r="71" spans="2:1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pans="2:11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pans="2:11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pans="2:11" s="1" customFormat="1" ht="45" customHeight="1">
      <c r="B75" s="267"/>
      <c r="C75" s="385" t="s">
        <v>1008</v>
      </c>
      <c r="D75" s="385"/>
      <c r="E75" s="385"/>
      <c r="F75" s="385"/>
      <c r="G75" s="385"/>
      <c r="H75" s="385"/>
      <c r="I75" s="385"/>
      <c r="J75" s="385"/>
      <c r="K75" s="268"/>
    </row>
    <row r="76" spans="2:11" s="1" customFormat="1" ht="17.25" customHeight="1">
      <c r="B76" s="267"/>
      <c r="C76" s="269" t="s">
        <v>1009</v>
      </c>
      <c r="D76" s="269"/>
      <c r="E76" s="269"/>
      <c r="F76" s="269" t="s">
        <v>1010</v>
      </c>
      <c r="G76" s="270"/>
      <c r="H76" s="269" t="s">
        <v>56</v>
      </c>
      <c r="I76" s="269" t="s">
        <v>59</v>
      </c>
      <c r="J76" s="269" t="s">
        <v>1011</v>
      </c>
      <c r="K76" s="268"/>
    </row>
    <row r="77" spans="2:11" s="1" customFormat="1" ht="17.25" customHeight="1">
      <c r="B77" s="267"/>
      <c r="C77" s="271" t="s">
        <v>1012</v>
      </c>
      <c r="D77" s="271"/>
      <c r="E77" s="271"/>
      <c r="F77" s="272" t="s">
        <v>1013</v>
      </c>
      <c r="G77" s="273"/>
      <c r="H77" s="271"/>
      <c r="I77" s="271"/>
      <c r="J77" s="271" t="s">
        <v>1014</v>
      </c>
      <c r="K77" s="268"/>
    </row>
    <row r="78" spans="2:11" s="1" customFormat="1" ht="5.25" customHeight="1">
      <c r="B78" s="267"/>
      <c r="C78" s="274"/>
      <c r="D78" s="274"/>
      <c r="E78" s="274"/>
      <c r="F78" s="274"/>
      <c r="G78" s="275"/>
      <c r="H78" s="274"/>
      <c r="I78" s="274"/>
      <c r="J78" s="274"/>
      <c r="K78" s="268"/>
    </row>
    <row r="79" spans="2:11" s="1" customFormat="1" ht="15" customHeight="1">
      <c r="B79" s="267"/>
      <c r="C79" s="256" t="s">
        <v>55</v>
      </c>
      <c r="D79" s="276"/>
      <c r="E79" s="276"/>
      <c r="F79" s="277" t="s">
        <v>1015</v>
      </c>
      <c r="G79" s="278"/>
      <c r="H79" s="256" t="s">
        <v>1016</v>
      </c>
      <c r="I79" s="256" t="s">
        <v>1017</v>
      </c>
      <c r="J79" s="256">
        <v>20</v>
      </c>
      <c r="K79" s="268"/>
    </row>
    <row r="80" spans="2:11" s="1" customFormat="1" ht="15" customHeight="1">
      <c r="B80" s="267"/>
      <c r="C80" s="256" t="s">
        <v>1018</v>
      </c>
      <c r="D80" s="256"/>
      <c r="E80" s="256"/>
      <c r="F80" s="277" t="s">
        <v>1015</v>
      </c>
      <c r="G80" s="278"/>
      <c r="H80" s="256" t="s">
        <v>1019</v>
      </c>
      <c r="I80" s="256" t="s">
        <v>1017</v>
      </c>
      <c r="J80" s="256">
        <v>120</v>
      </c>
      <c r="K80" s="268"/>
    </row>
    <row r="81" spans="2:11" s="1" customFormat="1" ht="15" customHeight="1">
      <c r="B81" s="279"/>
      <c r="C81" s="256" t="s">
        <v>1020</v>
      </c>
      <c r="D81" s="256"/>
      <c r="E81" s="256"/>
      <c r="F81" s="277" t="s">
        <v>1021</v>
      </c>
      <c r="G81" s="278"/>
      <c r="H81" s="256" t="s">
        <v>1022</v>
      </c>
      <c r="I81" s="256" t="s">
        <v>1017</v>
      </c>
      <c r="J81" s="256">
        <v>50</v>
      </c>
      <c r="K81" s="268"/>
    </row>
    <row r="82" spans="2:11" s="1" customFormat="1" ht="15" customHeight="1">
      <c r="B82" s="279"/>
      <c r="C82" s="256" t="s">
        <v>1023</v>
      </c>
      <c r="D82" s="256"/>
      <c r="E82" s="256"/>
      <c r="F82" s="277" t="s">
        <v>1015</v>
      </c>
      <c r="G82" s="278"/>
      <c r="H82" s="256" t="s">
        <v>1024</v>
      </c>
      <c r="I82" s="256" t="s">
        <v>1025</v>
      </c>
      <c r="J82" s="256"/>
      <c r="K82" s="268"/>
    </row>
    <row r="83" spans="2:11" s="1" customFormat="1" ht="15" customHeight="1">
      <c r="B83" s="279"/>
      <c r="C83" s="280" t="s">
        <v>1026</v>
      </c>
      <c r="D83" s="280"/>
      <c r="E83" s="280"/>
      <c r="F83" s="281" t="s">
        <v>1021</v>
      </c>
      <c r="G83" s="280"/>
      <c r="H83" s="280" t="s">
        <v>1027</v>
      </c>
      <c r="I83" s="280" t="s">
        <v>1017</v>
      </c>
      <c r="J83" s="280">
        <v>15</v>
      </c>
      <c r="K83" s="268"/>
    </row>
    <row r="84" spans="2:11" s="1" customFormat="1" ht="15" customHeight="1">
      <c r="B84" s="279"/>
      <c r="C84" s="280" t="s">
        <v>1028</v>
      </c>
      <c r="D84" s="280"/>
      <c r="E84" s="280"/>
      <c r="F84" s="281" t="s">
        <v>1021</v>
      </c>
      <c r="G84" s="280"/>
      <c r="H84" s="280" t="s">
        <v>1029</v>
      </c>
      <c r="I84" s="280" t="s">
        <v>1017</v>
      </c>
      <c r="J84" s="280">
        <v>15</v>
      </c>
      <c r="K84" s="268"/>
    </row>
    <row r="85" spans="2:11" s="1" customFormat="1" ht="15" customHeight="1">
      <c r="B85" s="279"/>
      <c r="C85" s="280" t="s">
        <v>1030</v>
      </c>
      <c r="D85" s="280"/>
      <c r="E85" s="280"/>
      <c r="F85" s="281" t="s">
        <v>1021</v>
      </c>
      <c r="G85" s="280"/>
      <c r="H85" s="280" t="s">
        <v>1031</v>
      </c>
      <c r="I85" s="280" t="s">
        <v>1017</v>
      </c>
      <c r="J85" s="280">
        <v>20</v>
      </c>
      <c r="K85" s="268"/>
    </row>
    <row r="86" spans="2:11" s="1" customFormat="1" ht="15" customHeight="1">
      <c r="B86" s="279"/>
      <c r="C86" s="280" t="s">
        <v>1032</v>
      </c>
      <c r="D86" s="280"/>
      <c r="E86" s="280"/>
      <c r="F86" s="281" t="s">
        <v>1021</v>
      </c>
      <c r="G86" s="280"/>
      <c r="H86" s="280" t="s">
        <v>1033</v>
      </c>
      <c r="I86" s="280" t="s">
        <v>1017</v>
      </c>
      <c r="J86" s="280">
        <v>20</v>
      </c>
      <c r="K86" s="268"/>
    </row>
    <row r="87" spans="2:11" s="1" customFormat="1" ht="15" customHeight="1">
      <c r="B87" s="279"/>
      <c r="C87" s="256" t="s">
        <v>1034</v>
      </c>
      <c r="D87" s="256"/>
      <c r="E87" s="256"/>
      <c r="F87" s="277" t="s">
        <v>1021</v>
      </c>
      <c r="G87" s="278"/>
      <c r="H87" s="256" t="s">
        <v>1035</v>
      </c>
      <c r="I87" s="256" t="s">
        <v>1017</v>
      </c>
      <c r="J87" s="256">
        <v>50</v>
      </c>
      <c r="K87" s="268"/>
    </row>
    <row r="88" spans="2:11" s="1" customFormat="1" ht="15" customHeight="1">
      <c r="B88" s="279"/>
      <c r="C88" s="256" t="s">
        <v>1036</v>
      </c>
      <c r="D88" s="256"/>
      <c r="E88" s="256"/>
      <c r="F88" s="277" t="s">
        <v>1021</v>
      </c>
      <c r="G88" s="278"/>
      <c r="H88" s="256" t="s">
        <v>1037</v>
      </c>
      <c r="I88" s="256" t="s">
        <v>1017</v>
      </c>
      <c r="J88" s="256">
        <v>20</v>
      </c>
      <c r="K88" s="268"/>
    </row>
    <row r="89" spans="2:11" s="1" customFormat="1" ht="15" customHeight="1">
      <c r="B89" s="279"/>
      <c r="C89" s="256" t="s">
        <v>1038</v>
      </c>
      <c r="D89" s="256"/>
      <c r="E89" s="256"/>
      <c r="F89" s="277" t="s">
        <v>1021</v>
      </c>
      <c r="G89" s="278"/>
      <c r="H89" s="256" t="s">
        <v>1039</v>
      </c>
      <c r="I89" s="256" t="s">
        <v>1017</v>
      </c>
      <c r="J89" s="256">
        <v>20</v>
      </c>
      <c r="K89" s="268"/>
    </row>
    <row r="90" spans="2:11" s="1" customFormat="1" ht="15" customHeight="1">
      <c r="B90" s="279"/>
      <c r="C90" s="256" t="s">
        <v>1040</v>
      </c>
      <c r="D90" s="256"/>
      <c r="E90" s="256"/>
      <c r="F90" s="277" t="s">
        <v>1021</v>
      </c>
      <c r="G90" s="278"/>
      <c r="H90" s="256" t="s">
        <v>1041</v>
      </c>
      <c r="I90" s="256" t="s">
        <v>1017</v>
      </c>
      <c r="J90" s="256">
        <v>50</v>
      </c>
      <c r="K90" s="268"/>
    </row>
    <row r="91" spans="2:11" s="1" customFormat="1" ht="15" customHeight="1">
      <c r="B91" s="279"/>
      <c r="C91" s="256" t="s">
        <v>1042</v>
      </c>
      <c r="D91" s="256"/>
      <c r="E91" s="256"/>
      <c r="F91" s="277" t="s">
        <v>1021</v>
      </c>
      <c r="G91" s="278"/>
      <c r="H91" s="256" t="s">
        <v>1042</v>
      </c>
      <c r="I91" s="256" t="s">
        <v>1017</v>
      </c>
      <c r="J91" s="256">
        <v>50</v>
      </c>
      <c r="K91" s="268"/>
    </row>
    <row r="92" spans="2:11" s="1" customFormat="1" ht="15" customHeight="1">
      <c r="B92" s="279"/>
      <c r="C92" s="256" t="s">
        <v>1043</v>
      </c>
      <c r="D92" s="256"/>
      <c r="E92" s="256"/>
      <c r="F92" s="277" t="s">
        <v>1021</v>
      </c>
      <c r="G92" s="278"/>
      <c r="H92" s="256" t="s">
        <v>1044</v>
      </c>
      <c r="I92" s="256" t="s">
        <v>1017</v>
      </c>
      <c r="J92" s="256">
        <v>255</v>
      </c>
      <c r="K92" s="268"/>
    </row>
    <row r="93" spans="2:11" s="1" customFormat="1" ht="15" customHeight="1">
      <c r="B93" s="279"/>
      <c r="C93" s="256" t="s">
        <v>1045</v>
      </c>
      <c r="D93" s="256"/>
      <c r="E93" s="256"/>
      <c r="F93" s="277" t="s">
        <v>1015</v>
      </c>
      <c r="G93" s="278"/>
      <c r="H93" s="256" t="s">
        <v>1046</v>
      </c>
      <c r="I93" s="256" t="s">
        <v>1047</v>
      </c>
      <c r="J93" s="256"/>
      <c r="K93" s="268"/>
    </row>
    <row r="94" spans="2:11" s="1" customFormat="1" ht="15" customHeight="1">
      <c r="B94" s="279"/>
      <c r="C94" s="256" t="s">
        <v>1048</v>
      </c>
      <c r="D94" s="256"/>
      <c r="E94" s="256"/>
      <c r="F94" s="277" t="s">
        <v>1015</v>
      </c>
      <c r="G94" s="278"/>
      <c r="H94" s="256" t="s">
        <v>1049</v>
      </c>
      <c r="I94" s="256" t="s">
        <v>1050</v>
      </c>
      <c r="J94" s="256"/>
      <c r="K94" s="268"/>
    </row>
    <row r="95" spans="2:11" s="1" customFormat="1" ht="15" customHeight="1">
      <c r="B95" s="279"/>
      <c r="C95" s="256" t="s">
        <v>1051</v>
      </c>
      <c r="D95" s="256"/>
      <c r="E95" s="256"/>
      <c r="F95" s="277" t="s">
        <v>1015</v>
      </c>
      <c r="G95" s="278"/>
      <c r="H95" s="256" t="s">
        <v>1051</v>
      </c>
      <c r="I95" s="256" t="s">
        <v>1050</v>
      </c>
      <c r="J95" s="256"/>
      <c r="K95" s="268"/>
    </row>
    <row r="96" spans="2:11" s="1" customFormat="1" ht="15" customHeight="1">
      <c r="B96" s="279"/>
      <c r="C96" s="256" t="s">
        <v>40</v>
      </c>
      <c r="D96" s="256"/>
      <c r="E96" s="256"/>
      <c r="F96" s="277" t="s">
        <v>1015</v>
      </c>
      <c r="G96" s="278"/>
      <c r="H96" s="256" t="s">
        <v>1052</v>
      </c>
      <c r="I96" s="256" t="s">
        <v>1050</v>
      </c>
      <c r="J96" s="256"/>
      <c r="K96" s="268"/>
    </row>
    <row r="97" spans="2:11" s="1" customFormat="1" ht="15" customHeight="1">
      <c r="B97" s="279"/>
      <c r="C97" s="256" t="s">
        <v>50</v>
      </c>
      <c r="D97" s="256"/>
      <c r="E97" s="256"/>
      <c r="F97" s="277" t="s">
        <v>1015</v>
      </c>
      <c r="G97" s="278"/>
      <c r="H97" s="256" t="s">
        <v>1053</v>
      </c>
      <c r="I97" s="256" t="s">
        <v>1050</v>
      </c>
      <c r="J97" s="256"/>
      <c r="K97" s="268"/>
    </row>
    <row r="98" spans="2:11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pans="2:11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pans="2:11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pans="2:1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pans="2:11" s="1" customFormat="1" ht="45" customHeight="1">
      <c r="B102" s="267"/>
      <c r="C102" s="385" t="s">
        <v>1054</v>
      </c>
      <c r="D102" s="385"/>
      <c r="E102" s="385"/>
      <c r="F102" s="385"/>
      <c r="G102" s="385"/>
      <c r="H102" s="385"/>
      <c r="I102" s="385"/>
      <c r="J102" s="385"/>
      <c r="K102" s="268"/>
    </row>
    <row r="103" spans="2:11" s="1" customFormat="1" ht="17.25" customHeight="1">
      <c r="B103" s="267"/>
      <c r="C103" s="269" t="s">
        <v>1009</v>
      </c>
      <c r="D103" s="269"/>
      <c r="E103" s="269"/>
      <c r="F103" s="269" t="s">
        <v>1010</v>
      </c>
      <c r="G103" s="270"/>
      <c r="H103" s="269" t="s">
        <v>56</v>
      </c>
      <c r="I103" s="269" t="s">
        <v>59</v>
      </c>
      <c r="J103" s="269" t="s">
        <v>1011</v>
      </c>
      <c r="K103" s="268"/>
    </row>
    <row r="104" spans="2:11" s="1" customFormat="1" ht="17.25" customHeight="1">
      <c r="B104" s="267"/>
      <c r="C104" s="271" t="s">
        <v>1012</v>
      </c>
      <c r="D104" s="271"/>
      <c r="E104" s="271"/>
      <c r="F104" s="272" t="s">
        <v>1013</v>
      </c>
      <c r="G104" s="273"/>
      <c r="H104" s="271"/>
      <c r="I104" s="271"/>
      <c r="J104" s="271" t="s">
        <v>1014</v>
      </c>
      <c r="K104" s="268"/>
    </row>
    <row r="105" spans="2:11" s="1" customFormat="1" ht="5.25" customHeight="1">
      <c r="B105" s="267"/>
      <c r="C105" s="269"/>
      <c r="D105" s="269"/>
      <c r="E105" s="269"/>
      <c r="F105" s="269"/>
      <c r="G105" s="287"/>
      <c r="H105" s="269"/>
      <c r="I105" s="269"/>
      <c r="J105" s="269"/>
      <c r="K105" s="268"/>
    </row>
    <row r="106" spans="2:11" s="1" customFormat="1" ht="15" customHeight="1">
      <c r="B106" s="267"/>
      <c r="C106" s="256" t="s">
        <v>55</v>
      </c>
      <c r="D106" s="276"/>
      <c r="E106" s="276"/>
      <c r="F106" s="277" t="s">
        <v>1015</v>
      </c>
      <c r="G106" s="256"/>
      <c r="H106" s="256" t="s">
        <v>1055</v>
      </c>
      <c r="I106" s="256" t="s">
        <v>1017</v>
      </c>
      <c r="J106" s="256">
        <v>20</v>
      </c>
      <c r="K106" s="268"/>
    </row>
    <row r="107" spans="2:11" s="1" customFormat="1" ht="15" customHeight="1">
      <c r="B107" s="267"/>
      <c r="C107" s="256" t="s">
        <v>1018</v>
      </c>
      <c r="D107" s="256"/>
      <c r="E107" s="256"/>
      <c r="F107" s="277" t="s">
        <v>1015</v>
      </c>
      <c r="G107" s="256"/>
      <c r="H107" s="256" t="s">
        <v>1055</v>
      </c>
      <c r="I107" s="256" t="s">
        <v>1017</v>
      </c>
      <c r="J107" s="256">
        <v>120</v>
      </c>
      <c r="K107" s="268"/>
    </row>
    <row r="108" spans="2:11" s="1" customFormat="1" ht="15" customHeight="1">
      <c r="B108" s="279"/>
      <c r="C108" s="256" t="s">
        <v>1020</v>
      </c>
      <c r="D108" s="256"/>
      <c r="E108" s="256"/>
      <c r="F108" s="277" t="s">
        <v>1021</v>
      </c>
      <c r="G108" s="256"/>
      <c r="H108" s="256" t="s">
        <v>1055</v>
      </c>
      <c r="I108" s="256" t="s">
        <v>1017</v>
      </c>
      <c r="J108" s="256">
        <v>50</v>
      </c>
      <c r="K108" s="268"/>
    </row>
    <row r="109" spans="2:11" s="1" customFormat="1" ht="15" customHeight="1">
      <c r="B109" s="279"/>
      <c r="C109" s="256" t="s">
        <v>1023</v>
      </c>
      <c r="D109" s="256"/>
      <c r="E109" s="256"/>
      <c r="F109" s="277" t="s">
        <v>1015</v>
      </c>
      <c r="G109" s="256"/>
      <c r="H109" s="256" t="s">
        <v>1055</v>
      </c>
      <c r="I109" s="256" t="s">
        <v>1025</v>
      </c>
      <c r="J109" s="256"/>
      <c r="K109" s="268"/>
    </row>
    <row r="110" spans="2:11" s="1" customFormat="1" ht="15" customHeight="1">
      <c r="B110" s="279"/>
      <c r="C110" s="256" t="s">
        <v>1034</v>
      </c>
      <c r="D110" s="256"/>
      <c r="E110" s="256"/>
      <c r="F110" s="277" t="s">
        <v>1021</v>
      </c>
      <c r="G110" s="256"/>
      <c r="H110" s="256" t="s">
        <v>1055</v>
      </c>
      <c r="I110" s="256" t="s">
        <v>1017</v>
      </c>
      <c r="J110" s="256">
        <v>50</v>
      </c>
      <c r="K110" s="268"/>
    </row>
    <row r="111" spans="2:11" s="1" customFormat="1" ht="15" customHeight="1">
      <c r="B111" s="279"/>
      <c r="C111" s="256" t="s">
        <v>1042</v>
      </c>
      <c r="D111" s="256"/>
      <c r="E111" s="256"/>
      <c r="F111" s="277" t="s">
        <v>1021</v>
      </c>
      <c r="G111" s="256"/>
      <c r="H111" s="256" t="s">
        <v>1055</v>
      </c>
      <c r="I111" s="256" t="s">
        <v>1017</v>
      </c>
      <c r="J111" s="256">
        <v>50</v>
      </c>
      <c r="K111" s="268"/>
    </row>
    <row r="112" spans="2:11" s="1" customFormat="1" ht="15" customHeight="1">
      <c r="B112" s="279"/>
      <c r="C112" s="256" t="s">
        <v>1040</v>
      </c>
      <c r="D112" s="256"/>
      <c r="E112" s="256"/>
      <c r="F112" s="277" t="s">
        <v>1021</v>
      </c>
      <c r="G112" s="256"/>
      <c r="H112" s="256" t="s">
        <v>1055</v>
      </c>
      <c r="I112" s="256" t="s">
        <v>1017</v>
      </c>
      <c r="J112" s="256">
        <v>50</v>
      </c>
      <c r="K112" s="268"/>
    </row>
    <row r="113" spans="2:11" s="1" customFormat="1" ht="15" customHeight="1">
      <c r="B113" s="279"/>
      <c r="C113" s="256" t="s">
        <v>55</v>
      </c>
      <c r="D113" s="256"/>
      <c r="E113" s="256"/>
      <c r="F113" s="277" t="s">
        <v>1015</v>
      </c>
      <c r="G113" s="256"/>
      <c r="H113" s="256" t="s">
        <v>1056</v>
      </c>
      <c r="I113" s="256" t="s">
        <v>1017</v>
      </c>
      <c r="J113" s="256">
        <v>20</v>
      </c>
      <c r="K113" s="268"/>
    </row>
    <row r="114" spans="2:11" s="1" customFormat="1" ht="15" customHeight="1">
      <c r="B114" s="279"/>
      <c r="C114" s="256" t="s">
        <v>1057</v>
      </c>
      <c r="D114" s="256"/>
      <c r="E114" s="256"/>
      <c r="F114" s="277" t="s">
        <v>1015</v>
      </c>
      <c r="G114" s="256"/>
      <c r="H114" s="256" t="s">
        <v>1058</v>
      </c>
      <c r="I114" s="256" t="s">
        <v>1017</v>
      </c>
      <c r="J114" s="256">
        <v>120</v>
      </c>
      <c r="K114" s="268"/>
    </row>
    <row r="115" spans="2:11" s="1" customFormat="1" ht="15" customHeight="1">
      <c r="B115" s="279"/>
      <c r="C115" s="256" t="s">
        <v>40</v>
      </c>
      <c r="D115" s="256"/>
      <c r="E115" s="256"/>
      <c r="F115" s="277" t="s">
        <v>1015</v>
      </c>
      <c r="G115" s="256"/>
      <c r="H115" s="256" t="s">
        <v>1059</v>
      </c>
      <c r="I115" s="256" t="s">
        <v>1050</v>
      </c>
      <c r="J115" s="256"/>
      <c r="K115" s="268"/>
    </row>
    <row r="116" spans="2:11" s="1" customFormat="1" ht="15" customHeight="1">
      <c r="B116" s="279"/>
      <c r="C116" s="256" t="s">
        <v>50</v>
      </c>
      <c r="D116" s="256"/>
      <c r="E116" s="256"/>
      <c r="F116" s="277" t="s">
        <v>1015</v>
      </c>
      <c r="G116" s="256"/>
      <c r="H116" s="256" t="s">
        <v>1060</v>
      </c>
      <c r="I116" s="256" t="s">
        <v>1050</v>
      </c>
      <c r="J116" s="256"/>
      <c r="K116" s="268"/>
    </row>
    <row r="117" spans="2:11" s="1" customFormat="1" ht="15" customHeight="1">
      <c r="B117" s="279"/>
      <c r="C117" s="256" t="s">
        <v>59</v>
      </c>
      <c r="D117" s="256"/>
      <c r="E117" s="256"/>
      <c r="F117" s="277" t="s">
        <v>1015</v>
      </c>
      <c r="G117" s="256"/>
      <c r="H117" s="256" t="s">
        <v>1061</v>
      </c>
      <c r="I117" s="256" t="s">
        <v>1062</v>
      </c>
      <c r="J117" s="256"/>
      <c r="K117" s="268"/>
    </row>
    <row r="118" spans="2:11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pans="2:11" s="1" customFormat="1" ht="18.75" customHeight="1">
      <c r="B119" s="289"/>
      <c r="C119" s="290"/>
      <c r="D119" s="290"/>
      <c r="E119" s="290"/>
      <c r="F119" s="291"/>
      <c r="G119" s="290"/>
      <c r="H119" s="290"/>
      <c r="I119" s="290"/>
      <c r="J119" s="290"/>
      <c r="K119" s="289"/>
    </row>
    <row r="120" spans="2:11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pans="2:1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pans="2:11" s="1" customFormat="1" ht="45" customHeight="1">
      <c r="B122" s="295"/>
      <c r="C122" s="383" t="s">
        <v>1063</v>
      </c>
      <c r="D122" s="383"/>
      <c r="E122" s="383"/>
      <c r="F122" s="383"/>
      <c r="G122" s="383"/>
      <c r="H122" s="383"/>
      <c r="I122" s="383"/>
      <c r="J122" s="383"/>
      <c r="K122" s="296"/>
    </row>
    <row r="123" spans="2:11" s="1" customFormat="1" ht="17.25" customHeight="1">
      <c r="B123" s="297"/>
      <c r="C123" s="269" t="s">
        <v>1009</v>
      </c>
      <c r="D123" s="269"/>
      <c r="E123" s="269"/>
      <c r="F123" s="269" t="s">
        <v>1010</v>
      </c>
      <c r="G123" s="270"/>
      <c r="H123" s="269" t="s">
        <v>56</v>
      </c>
      <c r="I123" s="269" t="s">
        <v>59</v>
      </c>
      <c r="J123" s="269" t="s">
        <v>1011</v>
      </c>
      <c r="K123" s="298"/>
    </row>
    <row r="124" spans="2:11" s="1" customFormat="1" ht="17.25" customHeight="1">
      <c r="B124" s="297"/>
      <c r="C124" s="271" t="s">
        <v>1012</v>
      </c>
      <c r="D124" s="271"/>
      <c r="E124" s="271"/>
      <c r="F124" s="272" t="s">
        <v>1013</v>
      </c>
      <c r="G124" s="273"/>
      <c r="H124" s="271"/>
      <c r="I124" s="271"/>
      <c r="J124" s="271" t="s">
        <v>1014</v>
      </c>
      <c r="K124" s="298"/>
    </row>
    <row r="125" spans="2:11" s="1" customFormat="1" ht="5.25" customHeight="1">
      <c r="B125" s="299"/>
      <c r="C125" s="274"/>
      <c r="D125" s="274"/>
      <c r="E125" s="274"/>
      <c r="F125" s="274"/>
      <c r="G125" s="300"/>
      <c r="H125" s="274"/>
      <c r="I125" s="274"/>
      <c r="J125" s="274"/>
      <c r="K125" s="301"/>
    </row>
    <row r="126" spans="2:11" s="1" customFormat="1" ht="15" customHeight="1">
      <c r="B126" s="299"/>
      <c r="C126" s="256" t="s">
        <v>1018</v>
      </c>
      <c r="D126" s="276"/>
      <c r="E126" s="276"/>
      <c r="F126" s="277" t="s">
        <v>1015</v>
      </c>
      <c r="G126" s="256"/>
      <c r="H126" s="256" t="s">
        <v>1055</v>
      </c>
      <c r="I126" s="256" t="s">
        <v>1017</v>
      </c>
      <c r="J126" s="256">
        <v>120</v>
      </c>
      <c r="K126" s="302"/>
    </row>
    <row r="127" spans="2:11" s="1" customFormat="1" ht="15" customHeight="1">
      <c r="B127" s="299"/>
      <c r="C127" s="256" t="s">
        <v>1064</v>
      </c>
      <c r="D127" s="256"/>
      <c r="E127" s="256"/>
      <c r="F127" s="277" t="s">
        <v>1015</v>
      </c>
      <c r="G127" s="256"/>
      <c r="H127" s="256" t="s">
        <v>1065</v>
      </c>
      <c r="I127" s="256" t="s">
        <v>1017</v>
      </c>
      <c r="J127" s="256" t="s">
        <v>1066</v>
      </c>
      <c r="K127" s="302"/>
    </row>
    <row r="128" spans="2:11" s="1" customFormat="1" ht="15" customHeight="1">
      <c r="B128" s="299"/>
      <c r="C128" s="256" t="s">
        <v>963</v>
      </c>
      <c r="D128" s="256"/>
      <c r="E128" s="256"/>
      <c r="F128" s="277" t="s">
        <v>1015</v>
      </c>
      <c r="G128" s="256"/>
      <c r="H128" s="256" t="s">
        <v>1067</v>
      </c>
      <c r="I128" s="256" t="s">
        <v>1017</v>
      </c>
      <c r="J128" s="256" t="s">
        <v>1066</v>
      </c>
      <c r="K128" s="302"/>
    </row>
    <row r="129" spans="2:11" s="1" customFormat="1" ht="15" customHeight="1">
      <c r="B129" s="299"/>
      <c r="C129" s="256" t="s">
        <v>1026</v>
      </c>
      <c r="D129" s="256"/>
      <c r="E129" s="256"/>
      <c r="F129" s="277" t="s">
        <v>1021</v>
      </c>
      <c r="G129" s="256"/>
      <c r="H129" s="256" t="s">
        <v>1027</v>
      </c>
      <c r="I129" s="256" t="s">
        <v>1017</v>
      </c>
      <c r="J129" s="256">
        <v>15</v>
      </c>
      <c r="K129" s="302"/>
    </row>
    <row r="130" spans="2:11" s="1" customFormat="1" ht="15" customHeight="1">
      <c r="B130" s="299"/>
      <c r="C130" s="280" t="s">
        <v>1028</v>
      </c>
      <c r="D130" s="280"/>
      <c r="E130" s="280"/>
      <c r="F130" s="281" t="s">
        <v>1021</v>
      </c>
      <c r="G130" s="280"/>
      <c r="H130" s="280" t="s">
        <v>1029</v>
      </c>
      <c r="I130" s="280" t="s">
        <v>1017</v>
      </c>
      <c r="J130" s="280">
        <v>15</v>
      </c>
      <c r="K130" s="302"/>
    </row>
    <row r="131" spans="2:11" s="1" customFormat="1" ht="15" customHeight="1">
      <c r="B131" s="299"/>
      <c r="C131" s="280" t="s">
        <v>1030</v>
      </c>
      <c r="D131" s="280"/>
      <c r="E131" s="280"/>
      <c r="F131" s="281" t="s">
        <v>1021</v>
      </c>
      <c r="G131" s="280"/>
      <c r="H131" s="280" t="s">
        <v>1031</v>
      </c>
      <c r="I131" s="280" t="s">
        <v>1017</v>
      </c>
      <c r="J131" s="280">
        <v>20</v>
      </c>
      <c r="K131" s="302"/>
    </row>
    <row r="132" spans="2:11" s="1" customFormat="1" ht="15" customHeight="1">
      <c r="B132" s="299"/>
      <c r="C132" s="280" t="s">
        <v>1032</v>
      </c>
      <c r="D132" s="280"/>
      <c r="E132" s="280"/>
      <c r="F132" s="281" t="s">
        <v>1021</v>
      </c>
      <c r="G132" s="280"/>
      <c r="H132" s="280" t="s">
        <v>1033</v>
      </c>
      <c r="I132" s="280" t="s">
        <v>1017</v>
      </c>
      <c r="J132" s="280">
        <v>20</v>
      </c>
      <c r="K132" s="302"/>
    </row>
    <row r="133" spans="2:11" s="1" customFormat="1" ht="15" customHeight="1">
      <c r="B133" s="299"/>
      <c r="C133" s="256" t="s">
        <v>1020</v>
      </c>
      <c r="D133" s="256"/>
      <c r="E133" s="256"/>
      <c r="F133" s="277" t="s">
        <v>1021</v>
      </c>
      <c r="G133" s="256"/>
      <c r="H133" s="256" t="s">
        <v>1055</v>
      </c>
      <c r="I133" s="256" t="s">
        <v>1017</v>
      </c>
      <c r="J133" s="256">
        <v>50</v>
      </c>
      <c r="K133" s="302"/>
    </row>
    <row r="134" spans="2:11" s="1" customFormat="1" ht="15" customHeight="1">
      <c r="B134" s="299"/>
      <c r="C134" s="256" t="s">
        <v>1034</v>
      </c>
      <c r="D134" s="256"/>
      <c r="E134" s="256"/>
      <c r="F134" s="277" t="s">
        <v>1021</v>
      </c>
      <c r="G134" s="256"/>
      <c r="H134" s="256" t="s">
        <v>1055</v>
      </c>
      <c r="I134" s="256" t="s">
        <v>1017</v>
      </c>
      <c r="J134" s="256">
        <v>50</v>
      </c>
      <c r="K134" s="302"/>
    </row>
    <row r="135" spans="2:11" s="1" customFormat="1" ht="15" customHeight="1">
      <c r="B135" s="299"/>
      <c r="C135" s="256" t="s">
        <v>1040</v>
      </c>
      <c r="D135" s="256"/>
      <c r="E135" s="256"/>
      <c r="F135" s="277" t="s">
        <v>1021</v>
      </c>
      <c r="G135" s="256"/>
      <c r="H135" s="256" t="s">
        <v>1055</v>
      </c>
      <c r="I135" s="256" t="s">
        <v>1017</v>
      </c>
      <c r="J135" s="256">
        <v>50</v>
      </c>
      <c r="K135" s="302"/>
    </row>
    <row r="136" spans="2:11" s="1" customFormat="1" ht="15" customHeight="1">
      <c r="B136" s="299"/>
      <c r="C136" s="256" t="s">
        <v>1042</v>
      </c>
      <c r="D136" s="256"/>
      <c r="E136" s="256"/>
      <c r="F136" s="277" t="s">
        <v>1021</v>
      </c>
      <c r="G136" s="256"/>
      <c r="H136" s="256" t="s">
        <v>1055</v>
      </c>
      <c r="I136" s="256" t="s">
        <v>1017</v>
      </c>
      <c r="J136" s="256">
        <v>50</v>
      </c>
      <c r="K136" s="302"/>
    </row>
    <row r="137" spans="2:11" s="1" customFormat="1" ht="15" customHeight="1">
      <c r="B137" s="299"/>
      <c r="C137" s="256" t="s">
        <v>1043</v>
      </c>
      <c r="D137" s="256"/>
      <c r="E137" s="256"/>
      <c r="F137" s="277" t="s">
        <v>1021</v>
      </c>
      <c r="G137" s="256"/>
      <c r="H137" s="256" t="s">
        <v>1068</v>
      </c>
      <c r="I137" s="256" t="s">
        <v>1017</v>
      </c>
      <c r="J137" s="256">
        <v>255</v>
      </c>
      <c r="K137" s="302"/>
    </row>
    <row r="138" spans="2:11" s="1" customFormat="1" ht="15" customHeight="1">
      <c r="B138" s="299"/>
      <c r="C138" s="256" t="s">
        <v>1045</v>
      </c>
      <c r="D138" s="256"/>
      <c r="E138" s="256"/>
      <c r="F138" s="277" t="s">
        <v>1015</v>
      </c>
      <c r="G138" s="256"/>
      <c r="H138" s="256" t="s">
        <v>1069</v>
      </c>
      <c r="I138" s="256" t="s">
        <v>1047</v>
      </c>
      <c r="J138" s="256"/>
      <c r="K138" s="302"/>
    </row>
    <row r="139" spans="2:11" s="1" customFormat="1" ht="15" customHeight="1">
      <c r="B139" s="299"/>
      <c r="C139" s="256" t="s">
        <v>1048</v>
      </c>
      <c r="D139" s="256"/>
      <c r="E139" s="256"/>
      <c r="F139" s="277" t="s">
        <v>1015</v>
      </c>
      <c r="G139" s="256"/>
      <c r="H139" s="256" t="s">
        <v>1070</v>
      </c>
      <c r="I139" s="256" t="s">
        <v>1050</v>
      </c>
      <c r="J139" s="256"/>
      <c r="K139" s="302"/>
    </row>
    <row r="140" spans="2:11" s="1" customFormat="1" ht="15" customHeight="1">
      <c r="B140" s="299"/>
      <c r="C140" s="256" t="s">
        <v>1051</v>
      </c>
      <c r="D140" s="256"/>
      <c r="E140" s="256"/>
      <c r="F140" s="277" t="s">
        <v>1015</v>
      </c>
      <c r="G140" s="256"/>
      <c r="H140" s="256" t="s">
        <v>1051</v>
      </c>
      <c r="I140" s="256" t="s">
        <v>1050</v>
      </c>
      <c r="J140" s="256"/>
      <c r="K140" s="302"/>
    </row>
    <row r="141" spans="2:11" s="1" customFormat="1" ht="15" customHeight="1">
      <c r="B141" s="299"/>
      <c r="C141" s="256" t="s">
        <v>40</v>
      </c>
      <c r="D141" s="256"/>
      <c r="E141" s="256"/>
      <c r="F141" s="277" t="s">
        <v>1015</v>
      </c>
      <c r="G141" s="256"/>
      <c r="H141" s="256" t="s">
        <v>1071</v>
      </c>
      <c r="I141" s="256" t="s">
        <v>1050</v>
      </c>
      <c r="J141" s="256"/>
      <c r="K141" s="302"/>
    </row>
    <row r="142" spans="2:11" s="1" customFormat="1" ht="15" customHeight="1">
      <c r="B142" s="299"/>
      <c r="C142" s="256" t="s">
        <v>1072</v>
      </c>
      <c r="D142" s="256"/>
      <c r="E142" s="256"/>
      <c r="F142" s="277" t="s">
        <v>1015</v>
      </c>
      <c r="G142" s="256"/>
      <c r="H142" s="256" t="s">
        <v>1073</v>
      </c>
      <c r="I142" s="256" t="s">
        <v>1050</v>
      </c>
      <c r="J142" s="256"/>
      <c r="K142" s="302"/>
    </row>
    <row r="143" spans="2:11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pans="2:11" s="1" customFormat="1" ht="18.75" customHeight="1">
      <c r="B144" s="290"/>
      <c r="C144" s="290"/>
      <c r="D144" s="290"/>
      <c r="E144" s="290"/>
      <c r="F144" s="291"/>
      <c r="G144" s="290"/>
      <c r="H144" s="290"/>
      <c r="I144" s="290"/>
      <c r="J144" s="290"/>
      <c r="K144" s="290"/>
    </row>
    <row r="145" spans="2:11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pans="2:11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pans="2:11" s="1" customFormat="1" ht="45" customHeight="1">
      <c r="B147" s="267"/>
      <c r="C147" s="385" t="s">
        <v>1074</v>
      </c>
      <c r="D147" s="385"/>
      <c r="E147" s="385"/>
      <c r="F147" s="385"/>
      <c r="G147" s="385"/>
      <c r="H147" s="385"/>
      <c r="I147" s="385"/>
      <c r="J147" s="385"/>
      <c r="K147" s="268"/>
    </row>
    <row r="148" spans="2:11" s="1" customFormat="1" ht="17.25" customHeight="1">
      <c r="B148" s="267"/>
      <c r="C148" s="269" t="s">
        <v>1009</v>
      </c>
      <c r="D148" s="269"/>
      <c r="E148" s="269"/>
      <c r="F148" s="269" t="s">
        <v>1010</v>
      </c>
      <c r="G148" s="270"/>
      <c r="H148" s="269" t="s">
        <v>56</v>
      </c>
      <c r="I148" s="269" t="s">
        <v>59</v>
      </c>
      <c r="J148" s="269" t="s">
        <v>1011</v>
      </c>
      <c r="K148" s="268"/>
    </row>
    <row r="149" spans="2:11" s="1" customFormat="1" ht="17.25" customHeight="1">
      <c r="B149" s="267"/>
      <c r="C149" s="271" t="s">
        <v>1012</v>
      </c>
      <c r="D149" s="271"/>
      <c r="E149" s="271"/>
      <c r="F149" s="272" t="s">
        <v>1013</v>
      </c>
      <c r="G149" s="273"/>
      <c r="H149" s="271"/>
      <c r="I149" s="271"/>
      <c r="J149" s="271" t="s">
        <v>1014</v>
      </c>
      <c r="K149" s="268"/>
    </row>
    <row r="150" spans="2:11" s="1" customFormat="1" ht="5.25" customHeight="1">
      <c r="B150" s="279"/>
      <c r="C150" s="274"/>
      <c r="D150" s="274"/>
      <c r="E150" s="274"/>
      <c r="F150" s="274"/>
      <c r="G150" s="275"/>
      <c r="H150" s="274"/>
      <c r="I150" s="274"/>
      <c r="J150" s="274"/>
      <c r="K150" s="302"/>
    </row>
    <row r="151" spans="2:11" s="1" customFormat="1" ht="15" customHeight="1">
      <c r="B151" s="279"/>
      <c r="C151" s="306" t="s">
        <v>1018</v>
      </c>
      <c r="D151" s="256"/>
      <c r="E151" s="256"/>
      <c r="F151" s="307" t="s">
        <v>1015</v>
      </c>
      <c r="G151" s="256"/>
      <c r="H151" s="306" t="s">
        <v>1055</v>
      </c>
      <c r="I151" s="306" t="s">
        <v>1017</v>
      </c>
      <c r="J151" s="306">
        <v>120</v>
      </c>
      <c r="K151" s="302"/>
    </row>
    <row r="152" spans="2:11" s="1" customFormat="1" ht="15" customHeight="1">
      <c r="B152" s="279"/>
      <c r="C152" s="306" t="s">
        <v>1064</v>
      </c>
      <c r="D152" s="256"/>
      <c r="E152" s="256"/>
      <c r="F152" s="307" t="s">
        <v>1015</v>
      </c>
      <c r="G152" s="256"/>
      <c r="H152" s="306" t="s">
        <v>1075</v>
      </c>
      <c r="I152" s="306" t="s">
        <v>1017</v>
      </c>
      <c r="J152" s="306" t="s">
        <v>1066</v>
      </c>
      <c r="K152" s="302"/>
    </row>
    <row r="153" spans="2:11" s="1" customFormat="1" ht="15" customHeight="1">
      <c r="B153" s="279"/>
      <c r="C153" s="306" t="s">
        <v>963</v>
      </c>
      <c r="D153" s="256"/>
      <c r="E153" s="256"/>
      <c r="F153" s="307" t="s">
        <v>1015</v>
      </c>
      <c r="G153" s="256"/>
      <c r="H153" s="306" t="s">
        <v>1076</v>
      </c>
      <c r="I153" s="306" t="s">
        <v>1017</v>
      </c>
      <c r="J153" s="306" t="s">
        <v>1066</v>
      </c>
      <c r="K153" s="302"/>
    </row>
    <row r="154" spans="2:11" s="1" customFormat="1" ht="15" customHeight="1">
      <c r="B154" s="279"/>
      <c r="C154" s="306" t="s">
        <v>1020</v>
      </c>
      <c r="D154" s="256"/>
      <c r="E154" s="256"/>
      <c r="F154" s="307" t="s">
        <v>1021</v>
      </c>
      <c r="G154" s="256"/>
      <c r="H154" s="306" t="s">
        <v>1055</v>
      </c>
      <c r="I154" s="306" t="s">
        <v>1017</v>
      </c>
      <c r="J154" s="306">
        <v>50</v>
      </c>
      <c r="K154" s="302"/>
    </row>
    <row r="155" spans="2:11" s="1" customFormat="1" ht="15" customHeight="1">
      <c r="B155" s="279"/>
      <c r="C155" s="306" t="s">
        <v>1023</v>
      </c>
      <c r="D155" s="256"/>
      <c r="E155" s="256"/>
      <c r="F155" s="307" t="s">
        <v>1015</v>
      </c>
      <c r="G155" s="256"/>
      <c r="H155" s="306" t="s">
        <v>1055</v>
      </c>
      <c r="I155" s="306" t="s">
        <v>1025</v>
      </c>
      <c r="J155" s="306"/>
      <c r="K155" s="302"/>
    </row>
    <row r="156" spans="2:11" s="1" customFormat="1" ht="15" customHeight="1">
      <c r="B156" s="279"/>
      <c r="C156" s="306" t="s">
        <v>1034</v>
      </c>
      <c r="D156" s="256"/>
      <c r="E156" s="256"/>
      <c r="F156" s="307" t="s">
        <v>1021</v>
      </c>
      <c r="G156" s="256"/>
      <c r="H156" s="306" t="s">
        <v>1055</v>
      </c>
      <c r="I156" s="306" t="s">
        <v>1017</v>
      </c>
      <c r="J156" s="306">
        <v>50</v>
      </c>
      <c r="K156" s="302"/>
    </row>
    <row r="157" spans="2:11" s="1" customFormat="1" ht="15" customHeight="1">
      <c r="B157" s="279"/>
      <c r="C157" s="306" t="s">
        <v>1042</v>
      </c>
      <c r="D157" s="256"/>
      <c r="E157" s="256"/>
      <c r="F157" s="307" t="s">
        <v>1021</v>
      </c>
      <c r="G157" s="256"/>
      <c r="H157" s="306" t="s">
        <v>1055</v>
      </c>
      <c r="I157" s="306" t="s">
        <v>1017</v>
      </c>
      <c r="J157" s="306">
        <v>50</v>
      </c>
      <c r="K157" s="302"/>
    </row>
    <row r="158" spans="2:11" s="1" customFormat="1" ht="15" customHeight="1">
      <c r="B158" s="279"/>
      <c r="C158" s="306" t="s">
        <v>1040</v>
      </c>
      <c r="D158" s="256"/>
      <c r="E158" s="256"/>
      <c r="F158" s="307" t="s">
        <v>1021</v>
      </c>
      <c r="G158" s="256"/>
      <c r="H158" s="306" t="s">
        <v>1055</v>
      </c>
      <c r="I158" s="306" t="s">
        <v>1017</v>
      </c>
      <c r="J158" s="306">
        <v>50</v>
      </c>
      <c r="K158" s="302"/>
    </row>
    <row r="159" spans="2:11" s="1" customFormat="1" ht="15" customHeight="1">
      <c r="B159" s="279"/>
      <c r="C159" s="306" t="s">
        <v>101</v>
      </c>
      <c r="D159" s="256"/>
      <c r="E159" s="256"/>
      <c r="F159" s="307" t="s">
        <v>1015</v>
      </c>
      <c r="G159" s="256"/>
      <c r="H159" s="306" t="s">
        <v>1077</v>
      </c>
      <c r="I159" s="306" t="s">
        <v>1017</v>
      </c>
      <c r="J159" s="306" t="s">
        <v>1078</v>
      </c>
      <c r="K159" s="302"/>
    </row>
    <row r="160" spans="2:11" s="1" customFormat="1" ht="15" customHeight="1">
      <c r="B160" s="279"/>
      <c r="C160" s="306" t="s">
        <v>1079</v>
      </c>
      <c r="D160" s="256"/>
      <c r="E160" s="256"/>
      <c r="F160" s="307" t="s">
        <v>1015</v>
      </c>
      <c r="G160" s="256"/>
      <c r="H160" s="306" t="s">
        <v>1080</v>
      </c>
      <c r="I160" s="306" t="s">
        <v>1050</v>
      </c>
      <c r="J160" s="306"/>
      <c r="K160" s="302"/>
    </row>
    <row r="161" spans="2:11" s="1" customFormat="1" ht="15" customHeight="1">
      <c r="B161" s="308"/>
      <c r="C161" s="288"/>
      <c r="D161" s="288"/>
      <c r="E161" s="288"/>
      <c r="F161" s="288"/>
      <c r="G161" s="288"/>
      <c r="H161" s="288"/>
      <c r="I161" s="288"/>
      <c r="J161" s="288"/>
      <c r="K161" s="309"/>
    </row>
    <row r="162" spans="2:11" s="1" customFormat="1" ht="18.75" customHeight="1">
      <c r="B162" s="290"/>
      <c r="C162" s="300"/>
      <c r="D162" s="300"/>
      <c r="E162" s="300"/>
      <c r="F162" s="310"/>
      <c r="G162" s="300"/>
      <c r="H162" s="300"/>
      <c r="I162" s="300"/>
      <c r="J162" s="300"/>
      <c r="K162" s="290"/>
    </row>
    <row r="163" spans="2:11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pans="2:11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pans="2:11" s="1" customFormat="1" ht="45" customHeight="1">
      <c r="B165" s="248"/>
      <c r="C165" s="383" t="s">
        <v>1081</v>
      </c>
      <c r="D165" s="383"/>
      <c r="E165" s="383"/>
      <c r="F165" s="383"/>
      <c r="G165" s="383"/>
      <c r="H165" s="383"/>
      <c r="I165" s="383"/>
      <c r="J165" s="383"/>
      <c r="K165" s="249"/>
    </row>
    <row r="166" spans="2:11" s="1" customFormat="1" ht="17.25" customHeight="1">
      <c r="B166" s="248"/>
      <c r="C166" s="269" t="s">
        <v>1009</v>
      </c>
      <c r="D166" s="269"/>
      <c r="E166" s="269"/>
      <c r="F166" s="269" t="s">
        <v>1010</v>
      </c>
      <c r="G166" s="311"/>
      <c r="H166" s="312" t="s">
        <v>56</v>
      </c>
      <c r="I166" s="312" t="s">
        <v>59</v>
      </c>
      <c r="J166" s="269" t="s">
        <v>1011</v>
      </c>
      <c r="K166" s="249"/>
    </row>
    <row r="167" spans="2:11" s="1" customFormat="1" ht="17.25" customHeight="1">
      <c r="B167" s="250"/>
      <c r="C167" s="271" t="s">
        <v>1012</v>
      </c>
      <c r="D167" s="271"/>
      <c r="E167" s="271"/>
      <c r="F167" s="272" t="s">
        <v>1013</v>
      </c>
      <c r="G167" s="313"/>
      <c r="H167" s="314"/>
      <c r="I167" s="314"/>
      <c r="J167" s="271" t="s">
        <v>1014</v>
      </c>
      <c r="K167" s="251"/>
    </row>
    <row r="168" spans="2:11" s="1" customFormat="1" ht="5.25" customHeight="1">
      <c r="B168" s="279"/>
      <c r="C168" s="274"/>
      <c r="D168" s="274"/>
      <c r="E168" s="274"/>
      <c r="F168" s="274"/>
      <c r="G168" s="275"/>
      <c r="H168" s="274"/>
      <c r="I168" s="274"/>
      <c r="J168" s="274"/>
      <c r="K168" s="302"/>
    </row>
    <row r="169" spans="2:11" s="1" customFormat="1" ht="15" customHeight="1">
      <c r="B169" s="279"/>
      <c r="C169" s="256" t="s">
        <v>1018</v>
      </c>
      <c r="D169" s="256"/>
      <c r="E169" s="256"/>
      <c r="F169" s="277" t="s">
        <v>1015</v>
      </c>
      <c r="G169" s="256"/>
      <c r="H169" s="256" t="s">
        <v>1055</v>
      </c>
      <c r="I169" s="256" t="s">
        <v>1017</v>
      </c>
      <c r="J169" s="256">
        <v>120</v>
      </c>
      <c r="K169" s="302"/>
    </row>
    <row r="170" spans="2:11" s="1" customFormat="1" ht="15" customHeight="1">
      <c r="B170" s="279"/>
      <c r="C170" s="256" t="s">
        <v>1064</v>
      </c>
      <c r="D170" s="256"/>
      <c r="E170" s="256"/>
      <c r="F170" s="277" t="s">
        <v>1015</v>
      </c>
      <c r="G170" s="256"/>
      <c r="H170" s="256" t="s">
        <v>1065</v>
      </c>
      <c r="I170" s="256" t="s">
        <v>1017</v>
      </c>
      <c r="J170" s="256" t="s">
        <v>1066</v>
      </c>
      <c r="K170" s="302"/>
    </row>
    <row r="171" spans="2:11" s="1" customFormat="1" ht="15" customHeight="1">
      <c r="B171" s="279"/>
      <c r="C171" s="256" t="s">
        <v>963</v>
      </c>
      <c r="D171" s="256"/>
      <c r="E171" s="256"/>
      <c r="F171" s="277" t="s">
        <v>1015</v>
      </c>
      <c r="G171" s="256"/>
      <c r="H171" s="256" t="s">
        <v>1082</v>
      </c>
      <c r="I171" s="256" t="s">
        <v>1017</v>
      </c>
      <c r="J171" s="256" t="s">
        <v>1066</v>
      </c>
      <c r="K171" s="302"/>
    </row>
    <row r="172" spans="2:11" s="1" customFormat="1" ht="15" customHeight="1">
      <c r="B172" s="279"/>
      <c r="C172" s="256" t="s">
        <v>1020</v>
      </c>
      <c r="D172" s="256"/>
      <c r="E172" s="256"/>
      <c r="F172" s="277" t="s">
        <v>1021</v>
      </c>
      <c r="G172" s="256"/>
      <c r="H172" s="256" t="s">
        <v>1082</v>
      </c>
      <c r="I172" s="256" t="s">
        <v>1017</v>
      </c>
      <c r="J172" s="256">
        <v>50</v>
      </c>
      <c r="K172" s="302"/>
    </row>
    <row r="173" spans="2:11" s="1" customFormat="1" ht="15" customHeight="1">
      <c r="B173" s="279"/>
      <c r="C173" s="256" t="s">
        <v>1023</v>
      </c>
      <c r="D173" s="256"/>
      <c r="E173" s="256"/>
      <c r="F173" s="277" t="s">
        <v>1015</v>
      </c>
      <c r="G173" s="256"/>
      <c r="H173" s="256" t="s">
        <v>1082</v>
      </c>
      <c r="I173" s="256" t="s">
        <v>1025</v>
      </c>
      <c r="J173" s="256"/>
      <c r="K173" s="302"/>
    </row>
    <row r="174" spans="2:11" s="1" customFormat="1" ht="15" customHeight="1">
      <c r="B174" s="279"/>
      <c r="C174" s="256" t="s">
        <v>1034</v>
      </c>
      <c r="D174" s="256"/>
      <c r="E174" s="256"/>
      <c r="F174" s="277" t="s">
        <v>1021</v>
      </c>
      <c r="G174" s="256"/>
      <c r="H174" s="256" t="s">
        <v>1082</v>
      </c>
      <c r="I174" s="256" t="s">
        <v>1017</v>
      </c>
      <c r="J174" s="256">
        <v>50</v>
      </c>
      <c r="K174" s="302"/>
    </row>
    <row r="175" spans="2:11" s="1" customFormat="1" ht="15" customHeight="1">
      <c r="B175" s="279"/>
      <c r="C175" s="256" t="s">
        <v>1042</v>
      </c>
      <c r="D175" s="256"/>
      <c r="E175" s="256"/>
      <c r="F175" s="277" t="s">
        <v>1021</v>
      </c>
      <c r="G175" s="256"/>
      <c r="H175" s="256" t="s">
        <v>1082</v>
      </c>
      <c r="I175" s="256" t="s">
        <v>1017</v>
      </c>
      <c r="J175" s="256">
        <v>50</v>
      </c>
      <c r="K175" s="302"/>
    </row>
    <row r="176" spans="2:11" s="1" customFormat="1" ht="15" customHeight="1">
      <c r="B176" s="279"/>
      <c r="C176" s="256" t="s">
        <v>1040</v>
      </c>
      <c r="D176" s="256"/>
      <c r="E176" s="256"/>
      <c r="F176" s="277" t="s">
        <v>1021</v>
      </c>
      <c r="G176" s="256"/>
      <c r="H176" s="256" t="s">
        <v>1082</v>
      </c>
      <c r="I176" s="256" t="s">
        <v>1017</v>
      </c>
      <c r="J176" s="256">
        <v>50</v>
      </c>
      <c r="K176" s="302"/>
    </row>
    <row r="177" spans="2:11" s="1" customFormat="1" ht="15" customHeight="1">
      <c r="B177" s="279"/>
      <c r="C177" s="256" t="s">
        <v>115</v>
      </c>
      <c r="D177" s="256"/>
      <c r="E177" s="256"/>
      <c r="F177" s="277" t="s">
        <v>1015</v>
      </c>
      <c r="G177" s="256"/>
      <c r="H177" s="256" t="s">
        <v>1083</v>
      </c>
      <c r="I177" s="256" t="s">
        <v>1084</v>
      </c>
      <c r="J177" s="256"/>
      <c r="K177" s="302"/>
    </row>
    <row r="178" spans="2:11" s="1" customFormat="1" ht="15" customHeight="1">
      <c r="B178" s="279"/>
      <c r="C178" s="256" t="s">
        <v>59</v>
      </c>
      <c r="D178" s="256"/>
      <c r="E178" s="256"/>
      <c r="F178" s="277" t="s">
        <v>1015</v>
      </c>
      <c r="G178" s="256"/>
      <c r="H178" s="256" t="s">
        <v>1085</v>
      </c>
      <c r="I178" s="256" t="s">
        <v>1086</v>
      </c>
      <c r="J178" s="256">
        <v>1</v>
      </c>
      <c r="K178" s="302"/>
    </row>
    <row r="179" spans="2:11" s="1" customFormat="1" ht="15" customHeight="1">
      <c r="B179" s="279"/>
      <c r="C179" s="256" t="s">
        <v>55</v>
      </c>
      <c r="D179" s="256"/>
      <c r="E179" s="256"/>
      <c r="F179" s="277" t="s">
        <v>1015</v>
      </c>
      <c r="G179" s="256"/>
      <c r="H179" s="256" t="s">
        <v>1087</v>
      </c>
      <c r="I179" s="256" t="s">
        <v>1017</v>
      </c>
      <c r="J179" s="256">
        <v>20</v>
      </c>
      <c r="K179" s="302"/>
    </row>
    <row r="180" spans="2:11" s="1" customFormat="1" ht="15" customHeight="1">
      <c r="B180" s="279"/>
      <c r="C180" s="256" t="s">
        <v>56</v>
      </c>
      <c r="D180" s="256"/>
      <c r="E180" s="256"/>
      <c r="F180" s="277" t="s">
        <v>1015</v>
      </c>
      <c r="G180" s="256"/>
      <c r="H180" s="256" t="s">
        <v>1088</v>
      </c>
      <c r="I180" s="256" t="s">
        <v>1017</v>
      </c>
      <c r="J180" s="256">
        <v>255</v>
      </c>
      <c r="K180" s="302"/>
    </row>
    <row r="181" spans="2:11" s="1" customFormat="1" ht="15" customHeight="1">
      <c r="B181" s="279"/>
      <c r="C181" s="256" t="s">
        <v>116</v>
      </c>
      <c r="D181" s="256"/>
      <c r="E181" s="256"/>
      <c r="F181" s="277" t="s">
        <v>1015</v>
      </c>
      <c r="G181" s="256"/>
      <c r="H181" s="256" t="s">
        <v>979</v>
      </c>
      <c r="I181" s="256" t="s">
        <v>1017</v>
      </c>
      <c r="J181" s="256">
        <v>10</v>
      </c>
      <c r="K181" s="302"/>
    </row>
    <row r="182" spans="2:11" s="1" customFormat="1" ht="15" customHeight="1">
      <c r="B182" s="279"/>
      <c r="C182" s="256" t="s">
        <v>117</v>
      </c>
      <c r="D182" s="256"/>
      <c r="E182" s="256"/>
      <c r="F182" s="277" t="s">
        <v>1015</v>
      </c>
      <c r="G182" s="256"/>
      <c r="H182" s="256" t="s">
        <v>1089</v>
      </c>
      <c r="I182" s="256" t="s">
        <v>1050</v>
      </c>
      <c r="J182" s="256"/>
      <c r="K182" s="302"/>
    </row>
    <row r="183" spans="2:11" s="1" customFormat="1" ht="15" customHeight="1">
      <c r="B183" s="279"/>
      <c r="C183" s="256" t="s">
        <v>1090</v>
      </c>
      <c r="D183" s="256"/>
      <c r="E183" s="256"/>
      <c r="F183" s="277" t="s">
        <v>1015</v>
      </c>
      <c r="G183" s="256"/>
      <c r="H183" s="256" t="s">
        <v>1091</v>
      </c>
      <c r="I183" s="256" t="s">
        <v>1050</v>
      </c>
      <c r="J183" s="256"/>
      <c r="K183" s="302"/>
    </row>
    <row r="184" spans="2:11" s="1" customFormat="1" ht="15" customHeight="1">
      <c r="B184" s="279"/>
      <c r="C184" s="256" t="s">
        <v>1079</v>
      </c>
      <c r="D184" s="256"/>
      <c r="E184" s="256"/>
      <c r="F184" s="277" t="s">
        <v>1015</v>
      </c>
      <c r="G184" s="256"/>
      <c r="H184" s="256" t="s">
        <v>1092</v>
      </c>
      <c r="I184" s="256" t="s">
        <v>1050</v>
      </c>
      <c r="J184" s="256"/>
      <c r="K184" s="302"/>
    </row>
    <row r="185" spans="2:11" s="1" customFormat="1" ht="15" customHeight="1">
      <c r="B185" s="279"/>
      <c r="C185" s="256" t="s">
        <v>119</v>
      </c>
      <c r="D185" s="256"/>
      <c r="E185" s="256"/>
      <c r="F185" s="277" t="s">
        <v>1021</v>
      </c>
      <c r="G185" s="256"/>
      <c r="H185" s="256" t="s">
        <v>1093</v>
      </c>
      <c r="I185" s="256" t="s">
        <v>1017</v>
      </c>
      <c r="J185" s="256">
        <v>50</v>
      </c>
      <c r="K185" s="302"/>
    </row>
    <row r="186" spans="2:11" s="1" customFormat="1" ht="15" customHeight="1">
      <c r="B186" s="279"/>
      <c r="C186" s="256" t="s">
        <v>1094</v>
      </c>
      <c r="D186" s="256"/>
      <c r="E186" s="256"/>
      <c r="F186" s="277" t="s">
        <v>1021</v>
      </c>
      <c r="G186" s="256"/>
      <c r="H186" s="256" t="s">
        <v>1095</v>
      </c>
      <c r="I186" s="256" t="s">
        <v>1096</v>
      </c>
      <c r="J186" s="256"/>
      <c r="K186" s="302"/>
    </row>
    <row r="187" spans="2:11" s="1" customFormat="1" ht="15" customHeight="1">
      <c r="B187" s="279"/>
      <c r="C187" s="256" t="s">
        <v>1097</v>
      </c>
      <c r="D187" s="256"/>
      <c r="E187" s="256"/>
      <c r="F187" s="277" t="s">
        <v>1021</v>
      </c>
      <c r="G187" s="256"/>
      <c r="H187" s="256" t="s">
        <v>1098</v>
      </c>
      <c r="I187" s="256" t="s">
        <v>1096</v>
      </c>
      <c r="J187" s="256"/>
      <c r="K187" s="302"/>
    </row>
    <row r="188" spans="2:11" s="1" customFormat="1" ht="15" customHeight="1">
      <c r="B188" s="279"/>
      <c r="C188" s="256" t="s">
        <v>1099</v>
      </c>
      <c r="D188" s="256"/>
      <c r="E188" s="256"/>
      <c r="F188" s="277" t="s">
        <v>1021</v>
      </c>
      <c r="G188" s="256"/>
      <c r="H188" s="256" t="s">
        <v>1100</v>
      </c>
      <c r="I188" s="256" t="s">
        <v>1096</v>
      </c>
      <c r="J188" s="256"/>
      <c r="K188" s="302"/>
    </row>
    <row r="189" spans="2:11" s="1" customFormat="1" ht="15" customHeight="1">
      <c r="B189" s="279"/>
      <c r="C189" s="315" t="s">
        <v>1101</v>
      </c>
      <c r="D189" s="256"/>
      <c r="E189" s="256"/>
      <c r="F189" s="277" t="s">
        <v>1021</v>
      </c>
      <c r="G189" s="256"/>
      <c r="H189" s="256" t="s">
        <v>1102</v>
      </c>
      <c r="I189" s="256" t="s">
        <v>1103</v>
      </c>
      <c r="J189" s="316" t="s">
        <v>1104</v>
      </c>
      <c r="K189" s="302"/>
    </row>
    <row r="190" spans="2:11" s="17" customFormat="1" ht="15" customHeight="1">
      <c r="B190" s="317"/>
      <c r="C190" s="318" t="s">
        <v>1105</v>
      </c>
      <c r="D190" s="319"/>
      <c r="E190" s="319"/>
      <c r="F190" s="320" t="s">
        <v>1021</v>
      </c>
      <c r="G190" s="319"/>
      <c r="H190" s="319" t="s">
        <v>1106</v>
      </c>
      <c r="I190" s="319" t="s">
        <v>1103</v>
      </c>
      <c r="J190" s="321" t="s">
        <v>1104</v>
      </c>
      <c r="K190" s="322"/>
    </row>
    <row r="191" spans="2:11" s="1" customFormat="1" ht="15" customHeight="1">
      <c r="B191" s="279"/>
      <c r="C191" s="315" t="s">
        <v>44</v>
      </c>
      <c r="D191" s="256"/>
      <c r="E191" s="256"/>
      <c r="F191" s="277" t="s">
        <v>1015</v>
      </c>
      <c r="G191" s="256"/>
      <c r="H191" s="253" t="s">
        <v>1107</v>
      </c>
      <c r="I191" s="256" t="s">
        <v>1108</v>
      </c>
      <c r="J191" s="256"/>
      <c r="K191" s="302"/>
    </row>
    <row r="192" spans="2:11" s="1" customFormat="1" ht="15" customHeight="1">
      <c r="B192" s="279"/>
      <c r="C192" s="315" t="s">
        <v>1109</v>
      </c>
      <c r="D192" s="256"/>
      <c r="E192" s="256"/>
      <c r="F192" s="277" t="s">
        <v>1015</v>
      </c>
      <c r="G192" s="256"/>
      <c r="H192" s="256" t="s">
        <v>1110</v>
      </c>
      <c r="I192" s="256" t="s">
        <v>1050</v>
      </c>
      <c r="J192" s="256"/>
      <c r="K192" s="302"/>
    </row>
    <row r="193" spans="2:11" s="1" customFormat="1" ht="15" customHeight="1">
      <c r="B193" s="279"/>
      <c r="C193" s="315" t="s">
        <v>1111</v>
      </c>
      <c r="D193" s="256"/>
      <c r="E193" s="256"/>
      <c r="F193" s="277" t="s">
        <v>1015</v>
      </c>
      <c r="G193" s="256"/>
      <c r="H193" s="256" t="s">
        <v>1112</v>
      </c>
      <c r="I193" s="256" t="s">
        <v>1050</v>
      </c>
      <c r="J193" s="256"/>
      <c r="K193" s="302"/>
    </row>
    <row r="194" spans="2:11" s="1" customFormat="1" ht="15" customHeight="1">
      <c r="B194" s="279"/>
      <c r="C194" s="315" t="s">
        <v>1113</v>
      </c>
      <c r="D194" s="256"/>
      <c r="E194" s="256"/>
      <c r="F194" s="277" t="s">
        <v>1021</v>
      </c>
      <c r="G194" s="256"/>
      <c r="H194" s="256" t="s">
        <v>1114</v>
      </c>
      <c r="I194" s="256" t="s">
        <v>1050</v>
      </c>
      <c r="J194" s="256"/>
      <c r="K194" s="302"/>
    </row>
    <row r="195" spans="2:11" s="1" customFormat="1" ht="15" customHeight="1">
      <c r="B195" s="308"/>
      <c r="C195" s="323"/>
      <c r="D195" s="288"/>
      <c r="E195" s="288"/>
      <c r="F195" s="288"/>
      <c r="G195" s="288"/>
      <c r="H195" s="288"/>
      <c r="I195" s="288"/>
      <c r="J195" s="288"/>
      <c r="K195" s="309"/>
    </row>
    <row r="196" spans="2:11" s="1" customFormat="1" ht="18.75" customHeight="1">
      <c r="B196" s="290"/>
      <c r="C196" s="300"/>
      <c r="D196" s="300"/>
      <c r="E196" s="300"/>
      <c r="F196" s="310"/>
      <c r="G196" s="300"/>
      <c r="H196" s="300"/>
      <c r="I196" s="300"/>
      <c r="J196" s="300"/>
      <c r="K196" s="290"/>
    </row>
    <row r="197" spans="2:11" s="1" customFormat="1" ht="18.75" customHeight="1">
      <c r="B197" s="290"/>
      <c r="C197" s="300"/>
      <c r="D197" s="300"/>
      <c r="E197" s="300"/>
      <c r="F197" s="310"/>
      <c r="G197" s="300"/>
      <c r="H197" s="300"/>
      <c r="I197" s="300"/>
      <c r="J197" s="300"/>
      <c r="K197" s="290"/>
    </row>
    <row r="198" spans="2:11" s="1" customFormat="1" ht="18.75" customHeight="1">
      <c r="B198" s="263"/>
      <c r="C198" s="263"/>
      <c r="D198" s="263"/>
      <c r="E198" s="263"/>
      <c r="F198" s="263"/>
      <c r="G198" s="263"/>
      <c r="H198" s="263"/>
      <c r="I198" s="263"/>
      <c r="J198" s="263"/>
      <c r="K198" s="263"/>
    </row>
    <row r="199" spans="2:11" s="1" customFormat="1" ht="13.5">
      <c r="B199" s="245"/>
      <c r="C199" s="246"/>
      <c r="D199" s="246"/>
      <c r="E199" s="246"/>
      <c r="F199" s="246"/>
      <c r="G199" s="246"/>
      <c r="H199" s="246"/>
      <c r="I199" s="246"/>
      <c r="J199" s="246"/>
      <c r="K199" s="247"/>
    </row>
    <row r="200" spans="2:11" s="1" customFormat="1" ht="21">
      <c r="B200" s="248"/>
      <c r="C200" s="383" t="s">
        <v>1115</v>
      </c>
      <c r="D200" s="383"/>
      <c r="E200" s="383"/>
      <c r="F200" s="383"/>
      <c r="G200" s="383"/>
      <c r="H200" s="383"/>
      <c r="I200" s="383"/>
      <c r="J200" s="383"/>
      <c r="K200" s="249"/>
    </row>
    <row r="201" spans="2:11" s="1" customFormat="1" ht="25.5" customHeight="1">
      <c r="B201" s="248"/>
      <c r="C201" s="324" t="s">
        <v>1116</v>
      </c>
      <c r="D201" s="324"/>
      <c r="E201" s="324"/>
      <c r="F201" s="324" t="s">
        <v>1117</v>
      </c>
      <c r="G201" s="325"/>
      <c r="H201" s="386" t="s">
        <v>1118</v>
      </c>
      <c r="I201" s="386"/>
      <c r="J201" s="386"/>
      <c r="K201" s="249"/>
    </row>
    <row r="202" spans="2:11" s="1" customFormat="1" ht="5.25" customHeight="1">
      <c r="B202" s="279"/>
      <c r="C202" s="274"/>
      <c r="D202" s="274"/>
      <c r="E202" s="274"/>
      <c r="F202" s="274"/>
      <c r="G202" s="300"/>
      <c r="H202" s="274"/>
      <c r="I202" s="274"/>
      <c r="J202" s="274"/>
      <c r="K202" s="302"/>
    </row>
    <row r="203" spans="2:11" s="1" customFormat="1" ht="15" customHeight="1">
      <c r="B203" s="279"/>
      <c r="C203" s="256" t="s">
        <v>1108</v>
      </c>
      <c r="D203" s="256"/>
      <c r="E203" s="256"/>
      <c r="F203" s="277" t="s">
        <v>45</v>
      </c>
      <c r="G203" s="256"/>
      <c r="H203" s="387" t="s">
        <v>1119</v>
      </c>
      <c r="I203" s="387"/>
      <c r="J203" s="387"/>
      <c r="K203" s="302"/>
    </row>
    <row r="204" spans="2:11" s="1" customFormat="1" ht="15" customHeight="1">
      <c r="B204" s="279"/>
      <c r="C204" s="256"/>
      <c r="D204" s="256"/>
      <c r="E204" s="256"/>
      <c r="F204" s="277" t="s">
        <v>46</v>
      </c>
      <c r="G204" s="256"/>
      <c r="H204" s="387" t="s">
        <v>1120</v>
      </c>
      <c r="I204" s="387"/>
      <c r="J204" s="387"/>
      <c r="K204" s="302"/>
    </row>
    <row r="205" spans="2:11" s="1" customFormat="1" ht="15" customHeight="1">
      <c r="B205" s="279"/>
      <c r="C205" s="256"/>
      <c r="D205" s="256"/>
      <c r="E205" s="256"/>
      <c r="F205" s="277" t="s">
        <v>49</v>
      </c>
      <c r="G205" s="256"/>
      <c r="H205" s="387" t="s">
        <v>1121</v>
      </c>
      <c r="I205" s="387"/>
      <c r="J205" s="387"/>
      <c r="K205" s="302"/>
    </row>
    <row r="206" spans="2:11" s="1" customFormat="1" ht="15" customHeight="1">
      <c r="B206" s="279"/>
      <c r="C206" s="256"/>
      <c r="D206" s="256"/>
      <c r="E206" s="256"/>
      <c r="F206" s="277" t="s">
        <v>47</v>
      </c>
      <c r="G206" s="256"/>
      <c r="H206" s="387" t="s">
        <v>1122</v>
      </c>
      <c r="I206" s="387"/>
      <c r="J206" s="387"/>
      <c r="K206" s="302"/>
    </row>
    <row r="207" spans="2:11" s="1" customFormat="1" ht="15" customHeight="1">
      <c r="B207" s="279"/>
      <c r="C207" s="256"/>
      <c r="D207" s="256"/>
      <c r="E207" s="256"/>
      <c r="F207" s="277" t="s">
        <v>48</v>
      </c>
      <c r="G207" s="256"/>
      <c r="H207" s="387" t="s">
        <v>1123</v>
      </c>
      <c r="I207" s="387"/>
      <c r="J207" s="387"/>
      <c r="K207" s="302"/>
    </row>
    <row r="208" spans="2:11" s="1" customFormat="1" ht="15" customHeight="1">
      <c r="B208" s="279"/>
      <c r="C208" s="256"/>
      <c r="D208" s="256"/>
      <c r="E208" s="256"/>
      <c r="F208" s="277"/>
      <c r="G208" s="256"/>
      <c r="H208" s="256"/>
      <c r="I208" s="256"/>
      <c r="J208" s="256"/>
      <c r="K208" s="302"/>
    </row>
    <row r="209" spans="2:11" s="1" customFormat="1" ht="15" customHeight="1">
      <c r="B209" s="279"/>
      <c r="C209" s="256" t="s">
        <v>1062</v>
      </c>
      <c r="D209" s="256"/>
      <c r="E209" s="256"/>
      <c r="F209" s="277" t="s">
        <v>81</v>
      </c>
      <c r="G209" s="256"/>
      <c r="H209" s="387" t="s">
        <v>1124</v>
      </c>
      <c r="I209" s="387"/>
      <c r="J209" s="387"/>
      <c r="K209" s="302"/>
    </row>
    <row r="210" spans="2:11" s="1" customFormat="1" ht="15" customHeight="1">
      <c r="B210" s="279"/>
      <c r="C210" s="256"/>
      <c r="D210" s="256"/>
      <c r="E210" s="256"/>
      <c r="F210" s="277" t="s">
        <v>957</v>
      </c>
      <c r="G210" s="256"/>
      <c r="H210" s="387" t="s">
        <v>958</v>
      </c>
      <c r="I210" s="387"/>
      <c r="J210" s="387"/>
      <c r="K210" s="302"/>
    </row>
    <row r="211" spans="2:11" s="1" customFormat="1" ht="15" customHeight="1">
      <c r="B211" s="279"/>
      <c r="C211" s="256"/>
      <c r="D211" s="256"/>
      <c r="E211" s="256"/>
      <c r="F211" s="277" t="s">
        <v>955</v>
      </c>
      <c r="G211" s="256"/>
      <c r="H211" s="387" t="s">
        <v>1125</v>
      </c>
      <c r="I211" s="387"/>
      <c r="J211" s="387"/>
      <c r="K211" s="302"/>
    </row>
    <row r="212" spans="2:11" s="1" customFormat="1" ht="15" customHeight="1">
      <c r="B212" s="326"/>
      <c r="C212" s="256"/>
      <c r="D212" s="256"/>
      <c r="E212" s="256"/>
      <c r="F212" s="277" t="s">
        <v>959</v>
      </c>
      <c r="G212" s="315"/>
      <c r="H212" s="388" t="s">
        <v>960</v>
      </c>
      <c r="I212" s="388"/>
      <c r="J212" s="388"/>
      <c r="K212" s="327"/>
    </row>
    <row r="213" spans="2:11" s="1" customFormat="1" ht="15" customHeight="1">
      <c r="B213" s="326"/>
      <c r="C213" s="256"/>
      <c r="D213" s="256"/>
      <c r="E213" s="256"/>
      <c r="F213" s="277" t="s">
        <v>961</v>
      </c>
      <c r="G213" s="315"/>
      <c r="H213" s="388" t="s">
        <v>1126</v>
      </c>
      <c r="I213" s="388"/>
      <c r="J213" s="388"/>
      <c r="K213" s="327"/>
    </row>
    <row r="214" spans="2:11" s="1" customFormat="1" ht="15" customHeight="1">
      <c r="B214" s="326"/>
      <c r="C214" s="256"/>
      <c r="D214" s="256"/>
      <c r="E214" s="256"/>
      <c r="F214" s="277"/>
      <c r="G214" s="315"/>
      <c r="H214" s="306"/>
      <c r="I214" s="306"/>
      <c r="J214" s="306"/>
      <c r="K214" s="327"/>
    </row>
    <row r="215" spans="2:11" s="1" customFormat="1" ht="15" customHeight="1">
      <c r="B215" s="326"/>
      <c r="C215" s="256" t="s">
        <v>1086</v>
      </c>
      <c r="D215" s="256"/>
      <c r="E215" s="256"/>
      <c r="F215" s="277">
        <v>1</v>
      </c>
      <c r="G215" s="315"/>
      <c r="H215" s="388" t="s">
        <v>1127</v>
      </c>
      <c r="I215" s="388"/>
      <c r="J215" s="388"/>
      <c r="K215" s="327"/>
    </row>
    <row r="216" spans="2:11" s="1" customFormat="1" ht="15" customHeight="1">
      <c r="B216" s="326"/>
      <c r="C216" s="256"/>
      <c r="D216" s="256"/>
      <c r="E216" s="256"/>
      <c r="F216" s="277">
        <v>2</v>
      </c>
      <c r="G216" s="315"/>
      <c r="H216" s="388" t="s">
        <v>1128</v>
      </c>
      <c r="I216" s="388"/>
      <c r="J216" s="388"/>
      <c r="K216" s="327"/>
    </row>
    <row r="217" spans="2:11" s="1" customFormat="1" ht="15" customHeight="1">
      <c r="B217" s="326"/>
      <c r="C217" s="256"/>
      <c r="D217" s="256"/>
      <c r="E217" s="256"/>
      <c r="F217" s="277">
        <v>3</v>
      </c>
      <c r="G217" s="315"/>
      <c r="H217" s="388" t="s">
        <v>1129</v>
      </c>
      <c r="I217" s="388"/>
      <c r="J217" s="388"/>
      <c r="K217" s="327"/>
    </row>
    <row r="218" spans="2:11" s="1" customFormat="1" ht="15" customHeight="1">
      <c r="B218" s="326"/>
      <c r="C218" s="256"/>
      <c r="D218" s="256"/>
      <c r="E218" s="256"/>
      <c r="F218" s="277">
        <v>4</v>
      </c>
      <c r="G218" s="315"/>
      <c r="H218" s="388" t="s">
        <v>1130</v>
      </c>
      <c r="I218" s="388"/>
      <c r="J218" s="388"/>
      <c r="K218" s="327"/>
    </row>
    <row r="219" spans="2:11" s="1" customFormat="1" ht="12.75" customHeight="1">
      <c r="B219" s="328"/>
      <c r="C219" s="329"/>
      <c r="D219" s="329"/>
      <c r="E219" s="329"/>
      <c r="F219" s="329"/>
      <c r="G219" s="329"/>
      <c r="H219" s="329"/>
      <c r="I219" s="329"/>
      <c r="J219" s="329"/>
      <c r="K219" s="33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Hřiště H01</vt:lpstr>
      <vt:lpstr>02 - Hřiště H02</vt:lpstr>
      <vt:lpstr>03 - Hřiště H03</vt:lpstr>
      <vt:lpstr>04 - Oplocení, zpevněné p...</vt:lpstr>
      <vt:lpstr>VRN - Vedlejší rozpočtové...</vt:lpstr>
      <vt:lpstr>Pokyny pro vyplnění</vt:lpstr>
      <vt:lpstr>'01 - Hřiště H01'!Názvy_tisku</vt:lpstr>
      <vt:lpstr>'02 - Hřiště H02'!Názvy_tisku</vt:lpstr>
      <vt:lpstr>'03 - Hřiště H03'!Názvy_tisku</vt:lpstr>
      <vt:lpstr>'04 - Oplocení, zpevněné p...'!Názvy_tisku</vt:lpstr>
      <vt:lpstr>'Rekapitulace stavby'!Názvy_tisku</vt:lpstr>
      <vt:lpstr>'VRN - Vedlejší rozpočtové...'!Názvy_tisku</vt:lpstr>
      <vt:lpstr>'01 - Hřiště H01'!Oblast_tisku</vt:lpstr>
      <vt:lpstr>'02 - Hřiště H02'!Oblast_tisku</vt:lpstr>
      <vt:lpstr>'03 - Hřiště H03'!Oblast_tisku</vt:lpstr>
      <vt:lpstr>'04 - Oplocení, zpevněné p...'!Oblast_tisku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Štěpán</dc:creator>
  <cp:lastModifiedBy>Veselská Štěpánka</cp:lastModifiedBy>
  <dcterms:created xsi:type="dcterms:W3CDTF">2024-11-20T17:06:37Z</dcterms:created>
  <dcterms:modified xsi:type="dcterms:W3CDTF">2025-01-22T12:48:48Z</dcterms:modified>
</cp:coreProperties>
</file>