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C34BF2CF-D06A-4B10-BBCD-DA17821B5F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M_12_2024_SO01 - SO01_Sta..." sheetId="2" r:id="rId2"/>
    <sheet name="Seznam figur" sheetId="3" r:id="rId3"/>
  </sheets>
  <definedNames>
    <definedName name="_xlnm._FilterDatabase" localSheetId="1" hidden="1">'M_12_2024_SO01 - SO01_Sta...'!$C$132:$K$473</definedName>
    <definedName name="_xlnm.Print_Titles" localSheetId="1">'M_12_2024_SO01 - SO01_Sta...'!$132:$132</definedName>
    <definedName name="_xlnm.Print_Titles" localSheetId="0">'Rekapitulace stavby'!$92:$92</definedName>
    <definedName name="_xlnm.Print_Titles" localSheetId="2">'Seznam figur'!$9:$9</definedName>
    <definedName name="_xlnm.Print_Area" localSheetId="1">'M_12_2024_SO01 - SO01_Sta...'!$C$4:$J$76,'M_12_2024_SO01 - SO01_Sta...'!$C$82:$J$114,'M_12_2024_SO01 - SO01_Sta...'!$C$120:$K$473</definedName>
    <definedName name="_xlnm.Print_Area" localSheetId="0">'Rekapitulace stavby'!$D$4:$AO$76,'Rekapitulace stavby'!$C$82:$AQ$96</definedName>
    <definedName name="_xlnm.Print_Area" localSheetId="2">'Seznam figur'!$C$4:$G$64</definedName>
  </definedNames>
  <calcPr calcId="191029"/>
</workbook>
</file>

<file path=xl/calcChain.xml><?xml version="1.0" encoding="utf-8"?>
<calcChain xmlns="http://schemas.openxmlformats.org/spreadsheetml/2006/main">
  <c r="D7" i="3" l="1"/>
  <c r="J37" i="2"/>
  <c r="J36" i="2"/>
  <c r="AY95" i="1" s="1"/>
  <c r="J35" i="2"/>
  <c r="AX95" i="1"/>
  <c r="BI471" i="2"/>
  <c r="BH471" i="2"/>
  <c r="BG471" i="2"/>
  <c r="BF471" i="2"/>
  <c r="T471" i="2"/>
  <c r="T470" i="2"/>
  <c r="R471" i="2"/>
  <c r="R470" i="2" s="1"/>
  <c r="P471" i="2"/>
  <c r="P470" i="2"/>
  <c r="BI468" i="2"/>
  <c r="BH468" i="2"/>
  <c r="BG468" i="2"/>
  <c r="BF468" i="2"/>
  <c r="T468" i="2"/>
  <c r="T467" i="2"/>
  <c r="T466" i="2" s="1"/>
  <c r="R468" i="2"/>
  <c r="R467" i="2" s="1"/>
  <c r="P468" i="2"/>
  <c r="P467" i="2"/>
  <c r="P466" i="2" s="1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T278" i="2"/>
  <c r="R279" i="2"/>
  <c r="R278" i="2" s="1"/>
  <c r="P279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/>
  <c r="J17" i="2"/>
  <c r="J12" i="2"/>
  <c r="J89" i="2"/>
  <c r="E7" i="2"/>
  <c r="E123" i="2" s="1"/>
  <c r="L90" i="1"/>
  <c r="AM90" i="1"/>
  <c r="AM89" i="1"/>
  <c r="L89" i="1"/>
  <c r="AM87" i="1"/>
  <c r="L87" i="1"/>
  <c r="L85" i="1"/>
  <c r="L84" i="1"/>
  <c r="BK370" i="2"/>
  <c r="J399" i="2"/>
  <c r="J205" i="2"/>
  <c r="BK302" i="2"/>
  <c r="J403" i="2"/>
  <c r="BK183" i="2"/>
  <c r="BK237" i="2"/>
  <c r="J460" i="2"/>
  <c r="BK427" i="2"/>
  <c r="J379" i="2"/>
  <c r="J290" i="2"/>
  <c r="J161" i="2"/>
  <c r="J435" i="2"/>
  <c r="BK277" i="2"/>
  <c r="BK197" i="2"/>
  <c r="J168" i="2"/>
  <c r="BK379" i="2"/>
  <c r="BK185" i="2"/>
  <c r="J431" i="2"/>
  <c r="BK243" i="2"/>
  <c r="J360" i="2"/>
  <c r="J298" i="2"/>
  <c r="J249" i="2"/>
  <c r="J344" i="2"/>
  <c r="BK213" i="2"/>
  <c r="J142" i="2"/>
  <c r="BK257" i="2"/>
  <c r="J237" i="2"/>
  <c r="BK168" i="2"/>
  <c r="J233" i="2"/>
  <c r="BK440" i="2"/>
  <c r="J373" i="2"/>
  <c r="J292" i="2"/>
  <c r="J185" i="2"/>
  <c r="BK468" i="2"/>
  <c r="BK395" i="2"/>
  <c r="AS94" i="1"/>
  <c r="J257" i="2"/>
  <c r="BK410" i="2"/>
  <c r="BK290" i="2"/>
  <c r="BK221" i="2"/>
  <c r="BK142" i="2"/>
  <c r="J302" i="2"/>
  <c r="J385" i="2"/>
  <c r="BK303" i="2"/>
  <c r="BK279" i="2"/>
  <c r="J193" i="2"/>
  <c r="J370" i="2"/>
  <c r="J406" i="2"/>
  <c r="BK136" i="2"/>
  <c r="J442" i="2"/>
  <c r="BK344" i="2"/>
  <c r="BK193" i="2"/>
  <c r="J436" i="2"/>
  <c r="BK271" i="2"/>
  <c r="BK262" i="2"/>
  <c r="J334" i="2"/>
  <c r="BK205" i="2"/>
  <c r="J352" i="2"/>
  <c r="J346" i="2"/>
  <c r="J253" i="2"/>
  <c r="BK294" i="2"/>
  <c r="BK241" i="2"/>
  <c r="J136" i="2"/>
  <c r="J410" i="2"/>
  <c r="J225" i="2"/>
  <c r="BK346" i="2"/>
  <c r="J217" i="2"/>
  <c r="BK435" i="2"/>
  <c r="BK334" i="2"/>
  <c r="J277" i="2"/>
  <c r="J213" i="2"/>
  <c r="BK460" i="2"/>
  <c r="BK391" i="2"/>
  <c r="BK431" i="2"/>
  <c r="BK272" i="2"/>
  <c r="BK385" i="2"/>
  <c r="J316" i="2"/>
  <c r="J243" i="2"/>
  <c r="J454" i="2"/>
  <c r="BK406" i="2"/>
  <c r="BK373" i="2"/>
  <c r="BK282" i="2"/>
  <c r="J175" i="2"/>
  <c r="BK352" i="2"/>
  <c r="J221" i="2"/>
  <c r="BK454" i="2"/>
  <c r="J391" i="2"/>
  <c r="BK225" i="2"/>
  <c r="BK448" i="2"/>
  <c r="J282" i="2"/>
  <c r="J309" i="2"/>
  <c r="BK366" i="2"/>
  <c r="BK249" i="2"/>
  <c r="BK403" i="2"/>
  <c r="J325" i="2"/>
  <c r="BK233" i="2"/>
  <c r="BK292" i="2"/>
  <c r="BK161" i="2"/>
  <c r="BK325" i="2"/>
  <c r="BK399" i="2"/>
  <c r="BK442" i="2"/>
  <c r="BK360" i="2"/>
  <c r="BK217" i="2"/>
  <c r="J241" i="2"/>
  <c r="J238" i="2"/>
  <c r="J423" i="2"/>
  <c r="J279" i="2"/>
  <c r="J427" i="2"/>
  <c r="BK436" i="2"/>
  <c r="BK423" i="2"/>
  <c r="J271" i="2"/>
  <c r="J471" i="2"/>
  <c r="J366" i="2"/>
  <c r="BK275" i="2"/>
  <c r="J365" i="2"/>
  <c r="BK238" i="2"/>
  <c r="J197" i="2"/>
  <c r="BK316" i="2"/>
  <c r="BK404" i="2"/>
  <c r="BK175" i="2"/>
  <c r="BK229" i="2"/>
  <c r="J440" i="2"/>
  <c r="J404" i="2"/>
  <c r="BK298" i="2"/>
  <c r="J229" i="2"/>
  <c r="J154" i="2"/>
  <c r="J414" i="2"/>
  <c r="J303" i="2"/>
  <c r="J468" i="2"/>
  <c r="J294" i="2"/>
  <c r="BK358" i="2"/>
  <c r="J275" i="2"/>
  <c r="J146" i="2"/>
  <c r="J448" i="2"/>
  <c r="J395" i="2"/>
  <c r="BK309" i="2"/>
  <c r="J272" i="2"/>
  <c r="BK305" i="2"/>
  <c r="BK418" i="2"/>
  <c r="BK253" i="2"/>
  <c r="BK274" i="2"/>
  <c r="J321" i="2"/>
  <c r="BK154" i="2"/>
  <c r="J418" i="2"/>
  <c r="J358" i="2"/>
  <c r="J183" i="2"/>
  <c r="J262" i="2"/>
  <c r="BK321" i="2"/>
  <c r="J305" i="2"/>
  <c r="BK471" i="2"/>
  <c r="BK414" i="2"/>
  <c r="J274" i="2"/>
  <c r="BK146" i="2"/>
  <c r="BK365" i="2"/>
  <c r="R466" i="2" l="1"/>
  <c r="P135" i="2"/>
  <c r="BK281" i="2"/>
  <c r="P242" i="2"/>
  <c r="T293" i="2"/>
  <c r="R135" i="2"/>
  <c r="T281" i="2"/>
  <c r="BK359" i="2"/>
  <c r="J359" i="2" s="1"/>
  <c r="J108" i="2" s="1"/>
  <c r="T441" i="2"/>
  <c r="R242" i="2"/>
  <c r="BK293" i="2"/>
  <c r="J293" i="2" s="1"/>
  <c r="J105" i="2" s="1"/>
  <c r="T359" i="2"/>
  <c r="T160" i="2"/>
  <c r="BK304" i="2"/>
  <c r="J304" i="2" s="1"/>
  <c r="J106" i="2" s="1"/>
  <c r="BK405" i="2"/>
  <c r="J405" i="2"/>
  <c r="J109" i="2"/>
  <c r="R160" i="2"/>
  <c r="R293" i="2"/>
  <c r="P405" i="2"/>
  <c r="T135" i="2"/>
  <c r="BK270" i="2"/>
  <c r="J270" i="2"/>
  <c r="J101" i="2"/>
  <c r="R281" i="2"/>
  <c r="BK345" i="2"/>
  <c r="J345" i="2"/>
  <c r="J107" i="2"/>
  <c r="R405" i="2"/>
  <c r="P160" i="2"/>
  <c r="P270" i="2"/>
  <c r="P304" i="2"/>
  <c r="P359" i="2"/>
  <c r="P441" i="2"/>
  <c r="T242" i="2"/>
  <c r="P281" i="2"/>
  <c r="P293" i="2"/>
  <c r="P345" i="2"/>
  <c r="T405" i="2"/>
  <c r="BK135" i="2"/>
  <c r="J135" i="2"/>
  <c r="J98" i="2"/>
  <c r="BK242" i="2"/>
  <c r="J242" i="2"/>
  <c r="J100" i="2"/>
  <c r="R270" i="2"/>
  <c r="T304" i="2"/>
  <c r="R345" i="2"/>
  <c r="T345" i="2"/>
  <c r="BK441" i="2"/>
  <c r="J441" i="2"/>
  <c r="J110" i="2"/>
  <c r="BK160" i="2"/>
  <c r="J160" i="2"/>
  <c r="J99" i="2" s="1"/>
  <c r="T270" i="2"/>
  <c r="R304" i="2"/>
  <c r="R359" i="2"/>
  <c r="R441" i="2"/>
  <c r="BK278" i="2"/>
  <c r="J278" i="2" s="1"/>
  <c r="J102" i="2" s="1"/>
  <c r="BK470" i="2"/>
  <c r="J470" i="2"/>
  <c r="J113" i="2"/>
  <c r="BK467" i="2"/>
  <c r="J467" i="2" s="1"/>
  <c r="J112" i="2" s="1"/>
  <c r="BE154" i="2"/>
  <c r="BE183" i="2"/>
  <c r="BE221" i="2"/>
  <c r="BE253" i="2"/>
  <c r="BE257" i="2"/>
  <c r="BE360" i="2"/>
  <c r="BE365" i="2"/>
  <c r="BE370" i="2"/>
  <c r="BE404" i="2"/>
  <c r="BE410" i="2"/>
  <c r="BE403" i="2"/>
  <c r="BE454" i="2"/>
  <c r="F92" i="2"/>
  <c r="J127" i="2"/>
  <c r="BE136" i="2"/>
  <c r="BE272" i="2"/>
  <c r="BE274" i="2"/>
  <c r="BE294" i="2"/>
  <c r="BE346" i="2"/>
  <c r="BE352" i="2"/>
  <c r="BE399" i="2"/>
  <c r="BE414" i="2"/>
  <c r="BE146" i="2"/>
  <c r="BE175" i="2"/>
  <c r="BE197" i="2"/>
  <c r="BE275" i="2"/>
  <c r="BE279" i="2"/>
  <c r="E85" i="2"/>
  <c r="BE205" i="2"/>
  <c r="BE225" i="2"/>
  <c r="BE277" i="2"/>
  <c r="BE292" i="2"/>
  <c r="BE302" i="2"/>
  <c r="BE418" i="2"/>
  <c r="BE435" i="2"/>
  <c r="BE161" i="2"/>
  <c r="BE213" i="2"/>
  <c r="BE229" i="2"/>
  <c r="BE237" i="2"/>
  <c r="BE290" i="2"/>
  <c r="BE305" i="2"/>
  <c r="BE344" i="2"/>
  <c r="BE366" i="2"/>
  <c r="BE423" i="2"/>
  <c r="BE431" i="2"/>
  <c r="BE142" i="2"/>
  <c r="BE262" i="2"/>
  <c r="BE303" i="2"/>
  <c r="BE325" i="2"/>
  <c r="BE385" i="2"/>
  <c r="BE395" i="2"/>
  <c r="BE406" i="2"/>
  <c r="BE427" i="2"/>
  <c r="BE436" i="2"/>
  <c r="BE440" i="2"/>
  <c r="BE442" i="2"/>
  <c r="BE448" i="2"/>
  <c r="BE460" i="2"/>
  <c r="BE468" i="2"/>
  <c r="BE471" i="2"/>
  <c r="BE241" i="2"/>
  <c r="BE271" i="2"/>
  <c r="BE358" i="2"/>
  <c r="BE238" i="2"/>
  <c r="BE298" i="2"/>
  <c r="BE309" i="2"/>
  <c r="BE316" i="2"/>
  <c r="BE334" i="2"/>
  <c r="BE373" i="2"/>
  <c r="BE379" i="2"/>
  <c r="BE391" i="2"/>
  <c r="BE168" i="2"/>
  <c r="BE185" i="2"/>
  <c r="BE243" i="2"/>
  <c r="BE249" i="2"/>
  <c r="BE282" i="2"/>
  <c r="BE217" i="2"/>
  <c r="BE233" i="2"/>
  <c r="BE193" i="2"/>
  <c r="BE321" i="2"/>
  <c r="F34" i="2"/>
  <c r="BA95" i="1" s="1"/>
  <c r="BA94" i="1" s="1"/>
  <c r="AW94" i="1" s="1"/>
  <c r="AK30" i="1" s="1"/>
  <c r="F35" i="2"/>
  <c r="BB95" i="1" s="1"/>
  <c r="BB94" i="1" s="1"/>
  <c r="AX94" i="1" s="1"/>
  <c r="J34" i="2"/>
  <c r="AW95" i="1" s="1"/>
  <c r="F37" i="2"/>
  <c r="BD95" i="1" s="1"/>
  <c r="BD94" i="1" s="1"/>
  <c r="W33" i="1" s="1"/>
  <c r="F36" i="2"/>
  <c r="BC95" i="1" s="1"/>
  <c r="BC94" i="1" s="1"/>
  <c r="W32" i="1" s="1"/>
  <c r="P280" i="2" l="1"/>
  <c r="P133" i="2" s="1"/>
  <c r="AU95" i="1" s="1"/>
  <c r="AU94" i="1" s="1"/>
  <c r="T134" i="2"/>
  <c r="R280" i="2"/>
  <c r="R133" i="2" s="1"/>
  <c r="T280" i="2"/>
  <c r="R134" i="2"/>
  <c r="BK280" i="2"/>
  <c r="J280" i="2" s="1"/>
  <c r="J103" i="2" s="1"/>
  <c r="P134" i="2"/>
  <c r="BK134" i="2"/>
  <c r="J134" i="2"/>
  <c r="J97" i="2"/>
  <c r="BK466" i="2"/>
  <c r="J466" i="2"/>
  <c r="J111" i="2"/>
  <c r="J281" i="2"/>
  <c r="J104" i="2"/>
  <c r="W31" i="1"/>
  <c r="F33" i="2"/>
  <c r="AZ95" i="1" s="1"/>
  <c r="AZ94" i="1" s="1"/>
  <c r="AV94" i="1" s="1"/>
  <c r="AK29" i="1" s="1"/>
  <c r="AY94" i="1"/>
  <c r="W30" i="1"/>
  <c r="J33" i="2"/>
  <c r="AV95" i="1" s="1"/>
  <c r="AT95" i="1" s="1"/>
  <c r="T133" i="2" l="1"/>
  <c r="BK133" i="2"/>
  <c r="J133" i="2"/>
  <c r="J96" i="2"/>
  <c r="AT94" i="1"/>
  <c r="W29" i="1"/>
  <c r="J30" i="2" l="1"/>
  <c r="AG95" i="1" s="1"/>
  <c r="AG94" i="1" s="1"/>
  <c r="AK26" i="1" s="1"/>
  <c r="J39" i="2" l="1"/>
  <c r="AK35" i="1"/>
  <c r="AN95" i="1"/>
  <c r="AN94" i="1"/>
</calcChain>
</file>

<file path=xl/sharedStrings.xml><?xml version="1.0" encoding="utf-8"?>
<sst xmlns="http://schemas.openxmlformats.org/spreadsheetml/2006/main" count="4056" uniqueCount="590">
  <si>
    <t>Export Komplet</t>
  </si>
  <si>
    <t/>
  </si>
  <si>
    <t>2.0</t>
  </si>
  <si>
    <t>ZAMOK</t>
  </si>
  <si>
    <t>False</t>
  </si>
  <si>
    <t>{672e35fb-d9a8-40dc-b269-1e77b5ad60d3}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</si>
  <si>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</si>
  <si>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</si>
  <si>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</si>
  <si>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</si>
  <si>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</si>
  <si>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</si>
  <si>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</si>
  <si>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</si>
  <si>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M_12_2024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</si>
  <si>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</si>
  <si>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</si>
  <si>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změna využití stávajících prostor FC Slovan Liberec - tribuna východ</t>
  </si>
  <si>
    <t>KSO:</t>
  </si>
  <si>
    <t>CC-CZ:</t>
  </si>
  <si>
    <t>Místo:</t>
  </si>
  <si>
    <t>Na Hradbách 1300</t>
  </si>
  <si>
    <t>Datum:</t>
  </si>
  <si>
    <t>11. 6. 2024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</si>
  <si>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</si>
  <si>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</si>
  <si>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</si>
  <si>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</si>
  <si>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</si>
  <si>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</si>
  <si>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</si>
  <si>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</si>
  <si>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</si>
  <si>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01833014</t>
  </si>
  <si>
    <t>UNIARCH CZ, spol s r.o.</t>
  </si>
  <si>
    <t>CZ01833014</t>
  </si>
  <si>
    <t>True</t>
  </si>
  <si>
    <t>Zpracovatel:</t>
  </si>
  <si>
    <t>Ing. Miroslav Cejnar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</si>
  <si>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</si>
  <si>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</si>
  <si>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</si>
  <si>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</si>
  <si>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</si>
  <si>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</si>
  <si>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</si>
  <si>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</si>
  <si>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</si>
  <si>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</si>
  <si>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</si>
  <si>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</si>
  <si>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</si>
  <si>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</si>
  <si>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</si>
  <si>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</si>
  <si>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</si>
  <si>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</si>
  <si>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</si>
  <si>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</si>
  <si>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</si>
  <si>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</si>
  <si>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</si>
  <si>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</si>
  <si>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</si>
  <si>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</si>
  <si>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</si>
  <si>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</si>
  <si>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</si>
  <si>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</si>
  <si>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</si>
  <si>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</si>
  <si>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</si>
  <si>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</si>
  <si>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</si>
  <si>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</si>
  <si>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</si>
  <si>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</si>
  <si>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</si>
  <si>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</si>
  <si>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</si>
  <si>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</si>
  <si>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</si>
  <si>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</si>
  <si>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</si>
  <si>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</si>
  <si>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M_12_2024_SO01</t>
  </si>
  <si>
    <t>SO01_Stavební část</t>
  </si>
  <si>
    <t>STA</t>
  </si>
  <si>
    <t>1</t>
  </si>
  <si>
    <t>{f873eb4f-424f-49f9-980d-204a33717b1b}</t>
  </si>
  <si>
    <t>2</t>
  </si>
  <si>
    <t>VV0001</t>
  </si>
  <si>
    <t>Nový výkaz (1)</t>
  </si>
  <si>
    <t>65,287</t>
  </si>
  <si>
    <t>3</t>
  </si>
  <si>
    <t>VV0002</t>
  </si>
  <si>
    <t>Nový výkaz (2)</t>
  </si>
  <si>
    <t>273,22</t>
  </si>
  <si>
    <t>KRYCÍ LIST SOUPISU PRACÍ</t>
  </si>
  <si>
    <t>VV0003</t>
  </si>
  <si>
    <t>Nový výkaz (3)</t>
  </si>
  <si>
    <t>87,065</t>
  </si>
  <si>
    <t>VV0004</t>
  </si>
  <si>
    <t>Nový výkaz (4)</t>
  </si>
  <si>
    <t>4,87</t>
  </si>
  <si>
    <t>VV0005</t>
  </si>
  <si>
    <t>Nový výkaz (6)</t>
  </si>
  <si>
    <t>15,531</t>
  </si>
  <si>
    <t>VV0007</t>
  </si>
  <si>
    <t>Nový výkaz (7)</t>
  </si>
  <si>
    <t>287,631</t>
  </si>
  <si>
    <t>Objekt:</t>
  </si>
  <si>
    <t>VV0008</t>
  </si>
  <si>
    <t>Nový výkaz (9)</t>
  </si>
  <si>
    <t>19,42</t>
  </si>
  <si>
    <t>M_12_2024_SO01 - SO01_Stavební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</si>
  <si>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</si>
  <si>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</si>
  <si>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</si>
  <si>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</si>
  <si>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</si>
  <si>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</si>
  <si>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</si>
  <si>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</si>
  <si>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</si>
  <si>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</si>
  <si>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</si>
  <si>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</si>
  <si>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</si>
  <si>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</si>
  <si>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</si>
  <si>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</si>
  <si>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</si>
  <si>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</si>
  <si>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</si>
  <si>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</si>
  <si>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</si>
  <si>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</si>
  <si>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</si>
  <si>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</si>
  <si>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</si>
  <si>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</si>
  <si>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</si>
  <si>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</si>
  <si>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</si>
  <si>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</si>
  <si>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</si>
  <si>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</si>
  <si>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</si>
  <si>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</si>
  <si>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</si>
  <si>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</si>
  <si>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</si>
  <si>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</si>
  <si>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</si>
  <si>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</si>
  <si>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</si>
  <si>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</si>
  <si>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</si>
  <si>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CS ÚRS 2024 01</t>
  </si>
  <si>
    <t>4</t>
  </si>
  <si>
    <t>-384439247</t>
  </si>
  <si>
    <t>VV</t>
  </si>
  <si>
    <t>"m.č.124"</t>
  </si>
  <si>
    <t>"m.č.225"</t>
  </si>
  <si>
    <t>Součet</t>
  </si>
  <si>
    <t>317142426</t>
  </si>
  <si>
    <t>Překlad nenosný pórobetonový š 100 mm v do 250 mm na tenkovrstvou maltu dl přes 1500 do 2000 mm</t>
  </si>
  <si>
    <t>-783748948</t>
  </si>
  <si>
    <t>342272225</t>
  </si>
  <si>
    <t>Příčka z pórobetonových hladkých tvárnic na tenkovrstvou maltu tl 100 mm</t>
  </si>
  <si>
    <t>m2</t>
  </si>
  <si>
    <t>-1341166815</t>
  </si>
  <si>
    <t>"Množství určené pomocí aplikace Výměry.</t>
  </si>
  <si>
    <t>"m.č. 124"</t>
  </si>
  <si>
    <t>"(5,398+3,158)*2,6-(1,5*1)</t>
  </si>
  <si>
    <t>"m.č. 225"</t>
  </si>
  <si>
    <t>"20,890*2,6</t>
  </si>
  <si>
    <t>"-((0,9*1,97)+(4*2))</t>
  </si>
  <si>
    <t>342291131</t>
  </si>
  <si>
    <t>Ukotvení příček k betonovým konstrukcím plochými kotvami</t>
  </si>
  <si>
    <t>m</t>
  </si>
  <si>
    <t>406948322</t>
  </si>
  <si>
    <t>4*2,6</t>
  </si>
  <si>
    <t>2*2,6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</si>
  <si>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</si>
  <si>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</si>
  <si>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</si>
  <si>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</si>
  <si>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</si>
  <si>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-823084030</t>
  </si>
  <si>
    <t>(( 5,398 + 3,158 )*2,6-(1,5*1))*2</t>
  </si>
  <si>
    <t>20,890 *2,6*2</t>
  </si>
  <si>
    <t>-((0,9*1,97)+(4*2))*2</t>
  </si>
  <si>
    <t>612142001</t>
  </si>
  <si>
    <t>Pletivo sklovláknité vnitřních stěn vtlačené do tmelu</t>
  </si>
  <si>
    <t>-215763281</t>
  </si>
  <si>
    <t>7</t>
  </si>
  <si>
    <t>612232001</t>
  </si>
  <si>
    <t>Montáž zateplení vnitřního ostění, nadpraží hl do 200 mm polyuretanovými deskami tl do 40 mm</t>
  </si>
  <si>
    <t>-253495985</t>
  </si>
  <si>
    <t>(1,5+1)*2</t>
  </si>
  <si>
    <t>(1,97+0,9+1,97)</t>
  </si>
  <si>
    <t>"m.č. 125"</t>
  </si>
  <si>
    <t>(2+4)*2</t>
  </si>
  <si>
    <t>8</t>
  </si>
  <si>
    <t>M</t>
  </si>
  <si>
    <t>59052110</t>
  </si>
  <si>
    <t>deska tepelně izolační z tvrzené PU pěny pro zmenšené prostory ,okenní ostění, tenká, vnitřní λ=0,028 tl 15mm</t>
  </si>
  <si>
    <t>1425668282</t>
  </si>
  <si>
    <t>26,68*1,1 'Přepočtené koeficientem množství</t>
  </si>
  <si>
    <t>9</t>
  </si>
  <si>
    <t>612321131</t>
  </si>
  <si>
    <t>Vápenocementový štuk vnitřních stěn tloušťky do 3 mm</t>
  </si>
  <si>
    <t>-1551185764</t>
  </si>
  <si>
    <t>10</t>
  </si>
  <si>
    <t>619991001</t>
  </si>
  <si>
    <t>Zakrytí podlahy fólií</t>
  </si>
  <si>
    <t>1660053616</t>
  </si>
  <si>
    <t>"(23,200+92,760+7,200+10,490+16,250+48,030+6,480+7,000+4,930+2,270+16,580+7,960+7,830+7,860+7,310+7,070)</t>
  </si>
  <si>
    <t>11</t>
  </si>
  <si>
    <t>622151031</t>
  </si>
  <si>
    <t>Penetrační silikonový nátěr vnějších pastovitých tenkovrstvých omítek stěn</t>
  </si>
  <si>
    <t>482719862</t>
  </si>
  <si>
    <t>622531012</t>
  </si>
  <si>
    <t>Tenkovrstvá silikonová zatíraná omítka zrnitost 1,5 mm vnějších stěn</t>
  </si>
  <si>
    <t>-817238249</t>
  </si>
  <si>
    <t>13</t>
  </si>
  <si>
    <t>642942111</t>
  </si>
  <si>
    <t>Osazování zárubní nebo rámů dveřních kovových do 2,5 m2 na MC</t>
  </si>
  <si>
    <t>-818925513</t>
  </si>
  <si>
    <t>"D01-04"</t>
  </si>
  <si>
    <t>14</t>
  </si>
  <si>
    <t>55331557</t>
  </si>
  <si>
    <t>zárubeň jednokřídlá ocelová pro zdění s protipožární úpravou tl stěny 75-100mm rozměru 800/1970, 2100mm</t>
  </si>
  <si>
    <t>-1295000787</t>
  </si>
  <si>
    <t>"D02"</t>
  </si>
  <si>
    <t>15</t>
  </si>
  <si>
    <t>55331558</t>
  </si>
  <si>
    <t>zárubeň jednokřídlá ocelová pro zdění s protipožární úpravou tl stěny 75-100mm rozměru 900/1970, 2100mm</t>
  </si>
  <si>
    <t>68345618</t>
  </si>
  <si>
    <t>"D01"</t>
  </si>
  <si>
    <t>16</t>
  </si>
  <si>
    <t>55331590</t>
  </si>
  <si>
    <t>zárubeň jednokřídlá ocelová pro sádrokartonové příčky tl stěny 75-100mm rozměru 800/1970, 2100mm</t>
  </si>
  <si>
    <t>-1131930548</t>
  </si>
  <si>
    <t>"D03"</t>
  </si>
  <si>
    <t>17</t>
  </si>
  <si>
    <t>55331591</t>
  </si>
  <si>
    <t>zárubeň jednokřídlá ocelová pro sádrokartonové příčky tl stěny 75-100mm rozměru 900/1970, 2100mm</t>
  </si>
  <si>
    <t>678842824</t>
  </si>
  <si>
    <t>"D04"</t>
  </si>
  <si>
    <t>18</t>
  </si>
  <si>
    <t>642942221</t>
  </si>
  <si>
    <t>Osazování zárubní nebo rámů dveřních kovových přes 2,5 do 4,5 m2 na MC</t>
  </si>
  <si>
    <t>-1976842200</t>
  </si>
  <si>
    <t>"D05"</t>
  </si>
  <si>
    <t>19</t>
  </si>
  <si>
    <t>55331759</t>
  </si>
  <si>
    <t>zárubeň dvoukřídlá ocelová pro zdění s protipožární úpravou tl stěny 75-100mm rozměru 1450/1970, 2100mm</t>
  </si>
  <si>
    <t>-1581217599</t>
  </si>
  <si>
    <t>20</t>
  </si>
  <si>
    <t>644941112</t>
  </si>
  <si>
    <t>Osazování ventilačních mřížek velikosti přes 150 x 200 do 300 x 300 mm</t>
  </si>
  <si>
    <t>-1906681582</t>
  </si>
  <si>
    <t>VMP1</t>
  </si>
  <si>
    <t>mřížka větrací ocelová protipožární 300x300mm</t>
  </si>
  <si>
    <t>667222537</t>
  </si>
  <si>
    <t>Ostatní konstrukce a práce, bourání</t>
  </si>
  <si>
    <t>22</t>
  </si>
  <si>
    <t>949101111</t>
  </si>
  <si>
    <t>Lešení pomocné pro objekty pozemních staveb s lešeňovou podlahou v do 1,9 m zatížení do 150 kg/m2</t>
  </si>
  <si>
    <t>-2078404659</t>
  </si>
  <si>
    <t>"ytong 100"</t>
  </si>
  <si>
    <t>"SDK příčky"</t>
  </si>
  <si>
    <t>4,87+87,065</t>
  </si>
  <si>
    <t>23</t>
  </si>
  <si>
    <t>952901111</t>
  </si>
  <si>
    <t>Vyčištění budov bytové a občanské výstavby při výšce podlaží do 4 m</t>
  </si>
  <si>
    <t>-1394427996</t>
  </si>
  <si>
    <t>24</t>
  </si>
  <si>
    <t>968062456</t>
  </si>
  <si>
    <t>Vybourání dřevěných dveřních zárubní pl přes 2 m2</t>
  </si>
  <si>
    <t>-70296467</t>
  </si>
  <si>
    <t>"3.NP"</t>
  </si>
  <si>
    <t>1,4*2</t>
  </si>
  <si>
    <t>25</t>
  </si>
  <si>
    <t>968072455</t>
  </si>
  <si>
    <t>Vybourání kovových dveřních zárubní pl do 2 m2</t>
  </si>
  <si>
    <t>7400206</t>
  </si>
  <si>
    <t>"2.NP"</t>
  </si>
  <si>
    <t>0,9*1,97*5</t>
  </si>
  <si>
    <t>1*1,97*2</t>
  </si>
  <si>
    <t>26</t>
  </si>
  <si>
    <t>968072641</t>
  </si>
  <si>
    <t>Vybourání PVC prosklených stěn kromě výkladních</t>
  </si>
  <si>
    <t>1446659734</t>
  </si>
  <si>
    <t>"vybourání prosklených stěn - dětský koutek 1.NP"</t>
  </si>
  <si>
    <t>(3,155+5,39)*2,6</t>
  </si>
  <si>
    <t>"vybourání prosklených stěn - dětský koutek 2.NP"</t>
  </si>
  <si>
    <t>(0,955+10,645+1,175+8,485)*2,6</t>
  </si>
  <si>
    <t>"vybourání prosklených stěn - u schodiště"</t>
  </si>
  <si>
    <t>(0,41+1+0,68+1+0,46)*2,6</t>
  </si>
  <si>
    <t>997</t>
  </si>
  <si>
    <t>Přesun sutě</t>
  </si>
  <si>
    <t>27</t>
  </si>
  <si>
    <t>997013213</t>
  </si>
  <si>
    <t>Vnitrostaveništní doprava suti a vybouraných hmot pro budovy v přes 9 do 12 m ručně</t>
  </si>
  <si>
    <t>t</t>
  </si>
  <si>
    <t>-1063115256</t>
  </si>
  <si>
    <t>28</t>
  </si>
  <si>
    <t>997013219</t>
  </si>
  <si>
    <t>Příplatek k vnitrostaveništní dopravě suti a vybouraných hmot za zvětšenou dopravu suti ZKD 10 m</t>
  </si>
  <si>
    <t>1818252641</t>
  </si>
  <si>
    <t>3,933*7 'Přepočtené koeficientem množství</t>
  </si>
  <si>
    <t>29</t>
  </si>
  <si>
    <t>997013501</t>
  </si>
  <si>
    <t>Odvoz suti a vybouraných hmot na skládku nebo meziskládku do 1 km se složením</t>
  </si>
  <si>
    <t>123322045</t>
  </si>
  <si>
    <t>30</t>
  </si>
  <si>
    <t>997013509</t>
  </si>
  <si>
    <t>Příplatek k odvozu suti a vybouraných hmot na skládku ZKD 1 km přes 1 km</t>
  </si>
  <si>
    <t>-1477158949</t>
  </si>
  <si>
    <t>3,933*14 'Přepočtené koeficientem množství</t>
  </si>
  <si>
    <t>31</t>
  </si>
  <si>
    <t>997013631</t>
  </si>
  <si>
    <t>Poplatek za uložení na skládce (skládkovné) stavebního odpadu směsného kód odpadu 17 09 04</t>
  </si>
  <si>
    <t>-469644810</t>
  </si>
  <si>
    <t>998</t>
  </si>
  <si>
    <t>Přesun hmot</t>
  </si>
  <si>
    <t>32</t>
  </si>
  <si>
    <t>998018002</t>
  </si>
  <si>
    <t>Přesun hmot pro budovy ruční pro budovy v přes 6 do 12 m</t>
  </si>
  <si>
    <t>-592005664</t>
  </si>
  <si>
    <t>PSV</t>
  </si>
  <si>
    <t>Práce a dodávky PSV</t>
  </si>
  <si>
    <t>713</t>
  </si>
  <si>
    <t>Izolace tepelné</t>
  </si>
  <si>
    <t>33</t>
  </si>
  <si>
    <t>713131141</t>
  </si>
  <si>
    <t>Montáž izolace tepelné stěn lepením celoplošně rohoží, pásů, dílců, desek</t>
  </si>
  <si>
    <t>-1608028032</t>
  </si>
  <si>
    <t>34</t>
  </si>
  <si>
    <t>63152263</t>
  </si>
  <si>
    <t>deska tepelně izolační minerální kontaktních fasád podélné vlákno λ=0,034 tl 100mm</t>
  </si>
  <si>
    <t>515466670</t>
  </si>
  <si>
    <t>65,287*1,05 'Přepočtené koeficientem množství</t>
  </si>
  <si>
    <t>35</t>
  </si>
  <si>
    <t>998713122</t>
  </si>
  <si>
    <t>Přesun hmot tonážní pro izolace tepelné ruční v objektech v přes 6 do 12 m</t>
  </si>
  <si>
    <t>1699512166</t>
  </si>
  <si>
    <t>725</t>
  </si>
  <si>
    <t>Zdravotechnika - zařizovací předměty</t>
  </si>
  <si>
    <t>36</t>
  </si>
  <si>
    <t>725210821</t>
  </si>
  <si>
    <t>Demontáž umyvadel bez výtokových armatur</t>
  </si>
  <si>
    <t>soubor</t>
  </si>
  <si>
    <t>-2052918132</t>
  </si>
  <si>
    <t>"Demontáž umyvadla v m.č. 224 pro zpětnou montáž"</t>
  </si>
  <si>
    <t>37</t>
  </si>
  <si>
    <t>725219102</t>
  </si>
  <si>
    <t>Montáž umyvadla připevněného na šrouby do zdiva</t>
  </si>
  <si>
    <t>1268690396</t>
  </si>
  <si>
    <t>"zpětná mnontáž umyvadla v m.č. 224"</t>
  </si>
  <si>
    <t>38</t>
  </si>
  <si>
    <t>998725122</t>
  </si>
  <si>
    <t>Přesun hmot tonážní pro zařizovací předměty ruční v objektech v přes 6 do 12 m</t>
  </si>
  <si>
    <t>-309477283</t>
  </si>
  <si>
    <t>39</t>
  </si>
  <si>
    <t>ZP1</t>
  </si>
  <si>
    <t>Úprava rozvodů pro zpětné připojení umyvadla po přidání SDK desky</t>
  </si>
  <si>
    <t>kpl</t>
  </si>
  <si>
    <t>-1162436840</t>
  </si>
  <si>
    <t>763</t>
  </si>
  <si>
    <t>Konstrukce suché výstavby</t>
  </si>
  <si>
    <t>40</t>
  </si>
  <si>
    <t>763111411</t>
  </si>
  <si>
    <t>SDK příčka tl 100 mm profil CW+UW 50 desky 2xA 12,5 s izolací EI 60 Rw do 51 dB</t>
  </si>
  <si>
    <t>-1498501903</t>
  </si>
  <si>
    <t>"1,873*2,6</t>
  </si>
  <si>
    <t>41</t>
  </si>
  <si>
    <t>763111421</t>
  </si>
  <si>
    <t>SDK příčka tl 100 mm profil CW+UW 50 desky 2xDF 12,5 s izolací EI 90 Rw do 56 dB</t>
  </si>
  <si>
    <t>1578140314</t>
  </si>
  <si>
    <t>"(32,814+1,222+1,208+1,200+4,131)*2,26</t>
  </si>
  <si>
    <t>"0,945*2,6</t>
  </si>
  <si>
    <t>"odpočet otvorů"</t>
  </si>
  <si>
    <t>"-(4*0,9*1,97)</t>
  </si>
  <si>
    <t>42</t>
  </si>
  <si>
    <t>763111717</t>
  </si>
  <si>
    <t>SDK příčka základní penetrační nátěr (oboustranně)</t>
  </si>
  <si>
    <t>736176077</t>
  </si>
  <si>
    <t>4,87*2</t>
  </si>
  <si>
    <t>87,065*2</t>
  </si>
  <si>
    <t>43</t>
  </si>
  <si>
    <t>763111751</t>
  </si>
  <si>
    <t>Příplatek k SDK příčce za plochu do 6 m2 jednotlivě</t>
  </si>
  <si>
    <t>1171944832</t>
  </si>
  <si>
    <t>"Nový výkaz (5)</t>
  </si>
  <si>
    <t>44</t>
  </si>
  <si>
    <t>763121631</t>
  </si>
  <si>
    <t>Montáž desek celoplošně lepených SDK stěna předsazená</t>
  </si>
  <si>
    <t>187974921</t>
  </si>
  <si>
    <t>"(22,928+0,572+7,153+1,000+4,801)*2</t>
  </si>
  <si>
    <t>"(2,433+2,271+2,271+2,271+2,534)*2,26</t>
  </si>
  <si>
    <t>"(3,776+2,593+7,707+1,127+3,072+2,990+1,742+3,780+5,131+7,576+13,273+5,891+12,823)*2,6</t>
  </si>
  <si>
    <t>"(4,137+4,002)*2,6</t>
  </si>
  <si>
    <t>"-(12*0,8*1,97)</t>
  </si>
  <si>
    <t>45</t>
  </si>
  <si>
    <t>59030027</t>
  </si>
  <si>
    <t>deska SDK protipožární DF tl 12,5mm</t>
  </si>
  <si>
    <t>1470425731</t>
  </si>
  <si>
    <t>287,631*1,05 'Přepočtené koeficientem množství</t>
  </si>
  <si>
    <t>46</t>
  </si>
  <si>
    <t>998763333</t>
  </si>
  <si>
    <t>Přesun hmot tonážní pro konstrukce montované z desek ruční v objektech v přes 12 do 24 m</t>
  </si>
  <si>
    <t>-104088044</t>
  </si>
  <si>
    <t>766</t>
  </si>
  <si>
    <t>Konstrukce truhlářské</t>
  </si>
  <si>
    <t>47</t>
  </si>
  <si>
    <t>766622115</t>
  </si>
  <si>
    <t>Montáž plastových oken plochy přes 1 m2 pevných v do 1,5 m s rámem do zdiva</t>
  </si>
  <si>
    <t>-1546642616</t>
  </si>
  <si>
    <t>"m.č. 124" - využití stávajícího prvku po demontáži</t>
  </si>
  <si>
    <t>1*1,5</t>
  </si>
  <si>
    <t>"m.č. 225" - využití stávajícího prvku po demontáži</t>
  </si>
  <si>
    <t>2*4</t>
  </si>
  <si>
    <t>48</t>
  </si>
  <si>
    <t>766691914</t>
  </si>
  <si>
    <t>Vyvěšení nebo zavěšení dřevěných křídel dveří pl do 2 m2</t>
  </si>
  <si>
    <t>-1685126913</t>
  </si>
  <si>
    <t>49</t>
  </si>
  <si>
    <t>998766122</t>
  </si>
  <si>
    <t>Přesun hmot tonážní pro kce truhlářské ruční v objektech v přes 6 do 12 m</t>
  </si>
  <si>
    <t>992379681</t>
  </si>
  <si>
    <t>767</t>
  </si>
  <si>
    <t>Konstrukce zámečnické</t>
  </si>
  <si>
    <t>50</t>
  </si>
  <si>
    <t>767114115</t>
  </si>
  <si>
    <t>Montáž stěn a příček rámových zasklených vnitřních do celostěnových panelů nebo ocelové konstrukce bez požární odolnosti plochy přes 15 m2</t>
  </si>
  <si>
    <t>-1747537057</t>
  </si>
  <si>
    <t>"prosklená stěna m.č. 222 a 218"</t>
  </si>
  <si>
    <t>"19,42</t>
  </si>
  <si>
    <t>51</t>
  </si>
  <si>
    <t>55341364</t>
  </si>
  <si>
    <t>stěna rámová prosklená fixní Al komaxit dle RAL bez požární odolnosti čiré dvojsklo interiér</t>
  </si>
  <si>
    <t>314541201</t>
  </si>
  <si>
    <t>52</t>
  </si>
  <si>
    <t>767161813</t>
  </si>
  <si>
    <t>Demontáž zábradlí rovného nerozebíratelného hmotnosti 1 m zábradlí do 20 kg do suti</t>
  </si>
  <si>
    <t>1942128516</t>
  </si>
  <si>
    <t>"u schodiště ve 2.NP"</t>
  </si>
  <si>
    <t>0,3+2,08+3,75+2,68+1,375</t>
  </si>
  <si>
    <t>53</t>
  </si>
  <si>
    <t>767640311</t>
  </si>
  <si>
    <t>Montáž dveří ocelových nebo hliníkových vnitřních jednokřídlových</t>
  </si>
  <si>
    <t>5675587</t>
  </si>
  <si>
    <t>9+5</t>
  </si>
  <si>
    <t>54</t>
  </si>
  <si>
    <t>55341168</t>
  </si>
  <si>
    <t>dveře jednokřídlé ocelové interierové protipožární EW 15, 30, 45 D1 rohová zárubeň 800x1970mm</t>
  </si>
  <si>
    <t>1107387535</t>
  </si>
  <si>
    <t>55</t>
  </si>
  <si>
    <t>55341169</t>
  </si>
  <si>
    <t>dveře jednokřídlé ocelové interierové protipožární EW 15, 30, 45 D1 rohová zárubeň 900x1970mm</t>
  </si>
  <si>
    <t>84967719</t>
  </si>
  <si>
    <t>56</t>
  </si>
  <si>
    <t>767640322</t>
  </si>
  <si>
    <t>Montáž dveří ocelových nebo hliníkových vnitřních dvoukřídlových</t>
  </si>
  <si>
    <t>-837631163</t>
  </si>
  <si>
    <t>"D06"</t>
  </si>
  <si>
    <t>57</t>
  </si>
  <si>
    <t>55341326</t>
  </si>
  <si>
    <t>dveře dvoukřídlé ocelové interierové plné 1450x1970mm</t>
  </si>
  <si>
    <t>-1310690195</t>
  </si>
  <si>
    <t>58</t>
  </si>
  <si>
    <t>55341345</t>
  </si>
  <si>
    <t xml:space="preserve">dveře dvoukřídlé Al prosklené max rozměru otvoru do 4,84m2, bezpočnostní sklo (conex), paniková hrazda na obou křídlech </t>
  </si>
  <si>
    <t>1826367763</t>
  </si>
  <si>
    <t>59</t>
  </si>
  <si>
    <t>767649198</t>
  </si>
  <si>
    <t>Montáž panikového kování dveří dvoukřídlých</t>
  </si>
  <si>
    <t>-1842125589</t>
  </si>
  <si>
    <t>60</t>
  </si>
  <si>
    <t>54914136</t>
  </si>
  <si>
    <t>kování panikové madlo/klika</t>
  </si>
  <si>
    <t>-931818242</t>
  </si>
  <si>
    <t>61</t>
  </si>
  <si>
    <t>998767122</t>
  </si>
  <si>
    <t>Přesun hmot tonážní pro zámečnické konstrukce ruční v objektech v přes 6 do 12 m</t>
  </si>
  <si>
    <t>-1244035771</t>
  </si>
  <si>
    <t>781</t>
  </si>
  <si>
    <t>Dokončovací práce - obklady</t>
  </si>
  <si>
    <t>62</t>
  </si>
  <si>
    <t>781111011</t>
  </si>
  <si>
    <t>Ometení (oprášení) stěny při přípravě podkladu</t>
  </si>
  <si>
    <t>-1523860498</t>
  </si>
  <si>
    <t>"m.č. 224 - za umyvdelm"</t>
  </si>
  <si>
    <t>63</t>
  </si>
  <si>
    <t>781121011</t>
  </si>
  <si>
    <t>Nátěr penetrační na stěnu</t>
  </si>
  <si>
    <t>-1855133671</t>
  </si>
  <si>
    <t>64</t>
  </si>
  <si>
    <t>781472216</t>
  </si>
  <si>
    <t>Montáž obkladů keramických hladkých lepených cementovým flexibilním lepidlem přes 9 do 12 ks/m2</t>
  </si>
  <si>
    <t>621755075</t>
  </si>
  <si>
    <t>65</t>
  </si>
  <si>
    <t>59761729</t>
  </si>
  <si>
    <t>obklad keramický nemrazuvzdorný povrch reliéfní/matný tl do 10mm přes 6 do 9ks/m2</t>
  </si>
  <si>
    <t>-1190177437</t>
  </si>
  <si>
    <t>4*1,05 'Přepočtené koeficientem množství</t>
  </si>
  <si>
    <t>66</t>
  </si>
  <si>
    <t>781472291</t>
  </si>
  <si>
    <t>Příplatek k montáži obkladů keramických lepených cementovým flexibilním lepidlem za plochu do 10 m2</t>
  </si>
  <si>
    <t>-1435316044</t>
  </si>
  <si>
    <t>67</t>
  </si>
  <si>
    <t>781473810</t>
  </si>
  <si>
    <t>Demontáž obkladů z obkladaček keramických lepených</t>
  </si>
  <si>
    <t>-980148291</t>
  </si>
  <si>
    <t>68</t>
  </si>
  <si>
    <t>781495115</t>
  </si>
  <si>
    <t>Spárování vnitřních obkladů silikonem</t>
  </si>
  <si>
    <t>-903910912</t>
  </si>
  <si>
    <t>69</t>
  </si>
  <si>
    <t>781495141</t>
  </si>
  <si>
    <t>Průnik obkladem kruhový do DN 30</t>
  </si>
  <si>
    <t>1773550708</t>
  </si>
  <si>
    <t>70</t>
  </si>
  <si>
    <t>781495211</t>
  </si>
  <si>
    <t>Čištění vnitřních ploch stěn po provedení obkladu chemickými prostředky</t>
  </si>
  <si>
    <t>-744084349</t>
  </si>
  <si>
    <t>71</t>
  </si>
  <si>
    <t>998781122</t>
  </si>
  <si>
    <t>Přesun hmot tonážní pro obklady keramické ruční v objektech v přes 6 do 12 m</t>
  </si>
  <si>
    <t>1364396561</t>
  </si>
  <si>
    <t>784</t>
  </si>
  <si>
    <t>Dokončovací práce - malby a tapety</t>
  </si>
  <si>
    <t>72</t>
  </si>
  <si>
    <t>784111001</t>
  </si>
  <si>
    <t>Oprášení (ometení ) podkladu v místnostech v do 3,80 m</t>
  </si>
  <si>
    <t>-2103346152</t>
  </si>
  <si>
    <t>"NA ŠTUK"</t>
  </si>
  <si>
    <t>"SKD stěny a obložení"</t>
  </si>
  <si>
    <t>471,501</t>
  </si>
  <si>
    <t>73</t>
  </si>
  <si>
    <t>784111011</t>
  </si>
  <si>
    <t>Obroušení podkladu omítnutého v místnostech v do 3,80 m</t>
  </si>
  <si>
    <t>-340050269</t>
  </si>
  <si>
    <t>74</t>
  </si>
  <si>
    <t>784181101</t>
  </si>
  <si>
    <t>Základní akrylátová jednonásobná bezbarvá penetrace podkladu v místnostech v do 3,80 m</t>
  </si>
  <si>
    <t>-1034342581</t>
  </si>
  <si>
    <t>75</t>
  </si>
  <si>
    <t>784211121</t>
  </si>
  <si>
    <t>Dvojnásobné bílé malby ze směsí za mokra středně oděruvzdorných v místnostech v do 3,80 m</t>
  </si>
  <si>
    <t>-295453803</t>
  </si>
  <si>
    <t>VRN</t>
  </si>
  <si>
    <t>Vedlejší rozpočtové náklady</t>
  </si>
  <si>
    <t>VRN3</t>
  </si>
  <si>
    <t>Zařízení staveniště</t>
  </si>
  <si>
    <t>76</t>
  </si>
  <si>
    <t>030001000</t>
  </si>
  <si>
    <t>1024</t>
  </si>
  <si>
    <t>591720159</t>
  </si>
  <si>
    <t>VRN6</t>
  </si>
  <si>
    <t>Územní vlivy</t>
  </si>
  <si>
    <t>77</t>
  </si>
  <si>
    <t>065002000</t>
  </si>
  <si>
    <t>Mimostaveništní doprava materiálů</t>
  </si>
  <si>
    <t>-1574039347</t>
  </si>
  <si>
    <t>SEZNAM FIGUR</t>
  </si>
  <si>
    <t>Výměra</t>
  </si>
  <si>
    <t>(5,398+3,158)*2,6-(1,5*1)</t>
  </si>
  <si>
    <t>20,890*2,6</t>
  </si>
  <si>
    <t>-((0,9*1,97)+(4*2))</t>
  </si>
  <si>
    <t>Použití figury:</t>
  </si>
  <si>
    <t>(23,200+92,760+7,200+10,490+16,250+48,030+6,480+7,000+4,930+2,270+16,580+7,960+7,830+7,860+7,310+7,070)</t>
  </si>
  <si>
    <t>(32,814+1,222+1,208+1,200+4,131)*2,26</t>
  </si>
  <si>
    <t>0,945*2,6</t>
  </si>
  <si>
    <t>-(4*0,9*1,97)</t>
  </si>
  <si>
    <t>1,873*2,6</t>
  </si>
  <si>
    <t>Nový výkaz (5)</t>
  </si>
  <si>
    <t>VV0006</t>
  </si>
  <si>
    <t>Nový výkaz (8)</t>
  </si>
  <si>
    <t>(22,928+0,572+7,153+1,000+4,801)*2</t>
  </si>
  <si>
    <t>(2,433+2,271+2,271+2,271+2,534)*2,26</t>
  </si>
  <si>
    <t>(3,776+2,593+7,707+1,127+3,072+2,990+1,742+3,780+5,131+7,576+13,273+5,891+12,823)*2,6</t>
  </si>
  <si>
    <t>(4,137+4,002)*2,6</t>
  </si>
  <si>
    <t>-(12*0,8*1,97)</t>
  </si>
  <si>
    <t>(1,222+1,208+1,200)*2,26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</si>
</sst>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1" applyFont="1" applyAlignment="1" applyProtection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1" applyFont="1" applyBorder="1" applyAlignment="1">
      <alignment vertical="center" wrapText="1"/>
    </xf>
    <xf numFmtId="0" fontId="40" fillId="0" borderId="22" xfId="0" applyFont="1" applyBorder="1" applyAlignment="1">
      <alignment horizontal="left" vertical="center" wrapText="1"/>
    </xf>
    <xf numFmtId="167" fontId="40" fillId="0" borderId="18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42" fillId="0" borderId="22" xfId="0" applyFont="1" applyBorder="1" applyAlignment="1">
      <alignment horizontal="center" vertical="center"/>
    </xf>
    <xf numFmtId="49" fontId="42" fillId="0" borderId="22" xfId="0" applyNumberFormat="1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center" vertical="center" wrapText="1"/>
    </xf>
    <xf numFmtId="167" fontId="42" fillId="0" borderId="22" xfId="0" applyNumberFormat="1" applyFont="1" applyBorder="1" applyAlignment="1">
      <alignment vertical="center"/>
    </xf>
    <xf numFmtId="4" fontId="42" fillId="2" borderId="2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Border="1" applyAlignment="1">
      <alignment vertical="center"/>
    </xf>
    <xf numFmtId="0" fontId="43" fillId="0" borderId="22" xfId="0" applyFont="1" applyBorder="1" applyAlignment="1">
      <alignment horizontal="center" vertical="center"/>
    </xf>
    <xf numFmtId="49" fontId="43" fillId="0" borderId="22" xfId="0" applyNumberFormat="1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center" vertical="center" wrapText="1"/>
    </xf>
    <xf numFmtId="167" fontId="43" fillId="0" borderId="22" xfId="0" applyNumberFormat="1" applyFont="1" applyBorder="1" applyAlignment="1">
      <alignment vertical="center"/>
    </xf>
    <xf numFmtId="4" fontId="43" fillId="2" borderId="22" xfId="0" applyNumberFormat="1" applyFont="1" applyFill="1" applyBorder="1" applyAlignment="1" applyProtection="1">
      <alignment vertical="center"/>
      <protection locked="0"/>
    </xf>
    <xf numFmtId="4" fontId="43" fillId="0" borderId="22" xfId="0" applyNumberFormat="1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107829_U5Ng0NeribrmUdK7Hbvnb15vUYiT-aMu4Kqznm8AdXfDlfurigYPmwlpTCib2mkP8kK01XkRO39Wu8UuuCd_DA" TargetMode="External"/><Relationship Id="rId13" Type="http://schemas.openxmlformats.org/officeDocument/2006/relationships/hyperlink" Target="https://vymery.bimplatforma.cz/version/107829_7ZL26ubofIZXLzsPaEcYVkvHcYakNEcTKv_KT8ZrNLFNb55rKPBiszJzaT_CCQLbXO3y9WGVy0ztuhXYpDctMw" TargetMode="External"/><Relationship Id="rId3" Type="http://schemas.openxmlformats.org/officeDocument/2006/relationships/hyperlink" Target="https://vymery.bimplatforma.cz/version/107829_WWVwVHJSuWcpUqq1alk7buZk0mq8rNeTzB9tC2Ycr-mKSlYPU8p-IDAd1P9Yqunpp4bt1VYhjHL9m_oYZWfstQ" TargetMode="External"/><Relationship Id="rId7" Type="http://schemas.openxmlformats.org/officeDocument/2006/relationships/hyperlink" Target="https://vymery.bimplatforma.cz/version/107829_aGAo7wgQvzfcEfRf_SKBvgdVfUyGITW7uWNEXTagwaVlEqqamiWly1xheChELe0IfreKv8D_RYcrxIenzNRrUQ" TargetMode="External"/><Relationship Id="rId12" Type="http://schemas.openxmlformats.org/officeDocument/2006/relationships/hyperlink" Target="https://vymery.bimplatforma.cz/version/107829_mgTAKFsJdoInduc9wkD3UtCYiEjhFbu5UYrJxD25hTcOn2Yv4qLTWH28kALyJntAHrPullqTGTPl_R3qEO0uKg" TargetMode="External"/><Relationship Id="rId2" Type="http://schemas.openxmlformats.org/officeDocument/2006/relationships/hyperlink" Target="https://vymery.bimplatforma.cz/version/107829_aGAo7wgQvzfcEfRf_SKBvgdVfUyGITW7uWNEXTagwaVlEqqamiWly1xheChELe0IfreKv8D_RYcrxIenzNRrUQ" TargetMode="External"/><Relationship Id="rId1" Type="http://schemas.openxmlformats.org/officeDocument/2006/relationships/hyperlink" Target="https://vymery.bimplatforma.cz/version/107829_aGAo7wgQvzfcEfRf_SKBvgdVfUyGITW7uWNEXTagwaVlEqqamiWly1xheChELe0IfreKv8D_RYcrxIenzNRrUQ" TargetMode="External"/><Relationship Id="rId6" Type="http://schemas.openxmlformats.org/officeDocument/2006/relationships/hyperlink" Target="https://vymery.bimplatforma.cz/version/107829_WWVwVHJSuWcpUqq1alk7buZk0mq8rNeTzB9tC2Ycr-mKSlYPU8p-IDAd1P9Yqunpp4bt1VYhjHL9m_oYZWfstQ" TargetMode="External"/><Relationship Id="rId11" Type="http://schemas.openxmlformats.org/officeDocument/2006/relationships/hyperlink" Target="https://vymery.bimplatforma.cz/version/107829_mgTAKFsJdoInduc9wkD3UtCYiEjhFbu5UYrJxD25hTcOn2Yv4qLTWH28kALyJntAHrPullqTGTPl_R3qEO0uKg" TargetMode="External"/><Relationship Id="rId5" Type="http://schemas.openxmlformats.org/officeDocument/2006/relationships/hyperlink" Target="https://vymery.bimplatforma.cz/version/107829_aGAo7wgQvzfcEfRf_SKBvgdVfUyGITW7uWNEXTagwaVlEqqamiWly1xheChELe0IfreKv8D_RYcrxIenzNRrUQ" TargetMode="External"/><Relationship Id="rId10" Type="http://schemas.openxmlformats.org/officeDocument/2006/relationships/hyperlink" Target="https://vymery.bimplatforma.cz/version/107829_8b9sNIAysf8e9zqaFAPep0PsFdNO1m79DYjkuWdKMTUeK0rNmaQoiA0JPBlzp-6fMiBC4i1AIAzjQnKlSX3PFQ" TargetMode="External"/><Relationship Id="rId4" Type="http://schemas.openxmlformats.org/officeDocument/2006/relationships/hyperlink" Target="https://vymery.bimplatforma.cz/version/107829_aGAo7wgQvzfcEfRf_SKBvgdVfUyGITW7uWNEXTagwaVlEqqamiWly1xheChELe0IfreKv8D_RYcrxIenzNRrUQ" TargetMode="External"/><Relationship Id="rId9" Type="http://schemas.openxmlformats.org/officeDocument/2006/relationships/hyperlink" Target="https://vymery.bimplatforma.cz/version/107829_RFeiqfHpZVZ-bUZBEvncgNpSdcHUKJU5tISH24hIhY3DfhH9Ol2Lfd_lXWtFoM1SxV4ynK4EyPD27imUUIzHmw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vymery.bimplatforma.cz/version/107829_RFeiqfHpZVZ-bUZBEvncgNpSdcHUKJU5tISH24hIhY3DfhH9Ol2Lfd_lXWtFoM1SxV4ynK4EyPD27imUUIzHmw" TargetMode="External"/><Relationship Id="rId7" Type="http://schemas.openxmlformats.org/officeDocument/2006/relationships/hyperlink" Target="https://vymery.bimplatforma.cz/version/107829_7ZL26ubofIZXLzsPaEcYVkvHcYakNEcTKv_KT8ZrNLFNb55rKPBiszJzaT_CCQLbXO3y9WGVy0ztuhXYpDctMw" TargetMode="External"/><Relationship Id="rId2" Type="http://schemas.openxmlformats.org/officeDocument/2006/relationships/hyperlink" Target="https://vymery.bimplatforma.cz/version/107829_WWVwVHJSuWcpUqq1alk7buZk0mq8rNeTzB9tC2Ycr-mKSlYPU8p-IDAd1P9Yqunpp4bt1VYhjHL9m_oYZWfstQ" TargetMode="External"/><Relationship Id="rId1" Type="http://schemas.openxmlformats.org/officeDocument/2006/relationships/hyperlink" Target="https://vymery.bimplatforma.cz/version/107829_aGAo7wgQvzfcEfRf_SKBvgdVfUyGITW7uWNEXTagwaVlEqqamiWly1xheChELe0IfreKv8D_RYcrxIenzNRrUQ" TargetMode="External"/><Relationship Id="rId6" Type="http://schemas.openxmlformats.org/officeDocument/2006/relationships/hyperlink" Target="https://vymery.bimplatforma.cz/version/107829_mgTAKFsJdoInduc9wkD3UtCYiEjhFbu5UYrJxD25hTcOn2Yv4qLTWH28kALyJntAHrPullqTGTPl_R3qEO0uKg" TargetMode="External"/><Relationship Id="rId5" Type="http://schemas.openxmlformats.org/officeDocument/2006/relationships/hyperlink" Target="https://vymery.bimplatforma.cz/version/107829_8b9sNIAysf8e9zqaFAPep0PsFdNO1m79DYjkuWdKMTUeK0rNmaQoiA0JPBlzp-6fMiBC4i1AIAzjQnKlSX3PFQ" TargetMode="External"/><Relationship Id="rId4" Type="http://schemas.openxmlformats.org/officeDocument/2006/relationships/hyperlink" Target="https://vymery.bimplatforma.cz/version/107829_U5Ng0NeribrmUdK7Hbvnb15vUYiT-aMu4Kqznm8AdXfDlfurigYPmwlpTCib2mkP8kK01XkRO39Wu8UuuCd_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0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2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2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8"/>
      <c r="BS8" s="16" t="s">
        <v>6</v>
      </c>
    </row>
    <row r="9" spans="1:74" ht="14.45" customHeight="1">
      <c r="B9" s="19"/>
      <c r="AR9" s="19"/>
      <c r="BE9" s="22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28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28"/>
      <c r="BS11" s="16" t="s">
        <v>6</v>
      </c>
    </row>
    <row r="12" spans="1:74" ht="6.95" customHeight="1">
      <c r="B12" s="19"/>
      <c r="AR12" s="19"/>
      <c r="BE12" s="228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28"/>
      <c r="BS13" s="16" t="s">
        <v>6</v>
      </c>
    </row>
    <row r="14" spans="1:74" ht="12.75">
      <c r="B14" s="19"/>
      <c r="E14" s="232" t="s">
        <v>31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28</v>
      </c>
      <c r="AN14" s="28" t="s">
        <v>31</v>
      </c>
      <c r="AR14" s="19"/>
      <c r="BE14" s="228"/>
      <c r="BS14" s="16" t="s">
        <v>6</v>
      </c>
    </row>
    <row r="15" spans="1:74" ht="6.95" customHeight="1">
      <c r="B15" s="19"/>
      <c r="AR15" s="19"/>
      <c r="BE15" s="228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28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28"/>
      <c r="BS17" s="16" t="s">
        <v>36</v>
      </c>
    </row>
    <row r="18" spans="2:71" ht="6.95" customHeight="1">
      <c r="B18" s="19"/>
      <c r="AR18" s="19"/>
      <c r="BE18" s="228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228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228"/>
      <c r="BS20" s="16" t="s">
        <v>36</v>
      </c>
    </row>
    <row r="21" spans="2:71" ht="6.95" customHeight="1">
      <c r="B21" s="19"/>
      <c r="AR21" s="19"/>
      <c r="BE21" s="228"/>
    </row>
    <row r="22" spans="2:71" ht="12" customHeight="1">
      <c r="B22" s="19"/>
      <c r="D22" s="26" t="s">
        <v>39</v>
      </c>
      <c r="AR22" s="19"/>
      <c r="BE22" s="228"/>
    </row>
    <row r="23" spans="2:71" ht="16.5" customHeight="1">
      <c r="B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19"/>
      <c r="BE23" s="228"/>
    </row>
    <row r="24" spans="2:71" ht="6.95" customHeight="1">
      <c r="B24" s="19"/>
      <c r="AR24" s="19"/>
      <c r="BE24" s="22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8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5">
        <f>ROUND(AG94,2)</f>
        <v>0</v>
      </c>
      <c r="AL26" s="236"/>
      <c r="AM26" s="236"/>
      <c r="AN26" s="236"/>
      <c r="AO26" s="236"/>
      <c r="AR26" s="31"/>
      <c r="BE26" s="228"/>
    </row>
    <row r="27" spans="2:71" s="1" customFormat="1" ht="6.95" customHeight="1">
      <c r="B27" s="31"/>
      <c r="AR27" s="31"/>
      <c r="BE27" s="228"/>
    </row>
    <row r="28" spans="2:71" s="1" customFormat="1" ht="12.75">
      <c r="B28" s="31"/>
      <c r="L28" s="237" t="s">
        <v>41</v>
      </c>
      <c r="M28" s="237"/>
      <c r="N28" s="237"/>
      <c r="O28" s="237"/>
      <c r="P28" s="237"/>
      <c r="W28" s="237" t="s">
        <v>42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43</v>
      </c>
      <c r="AL28" s="237"/>
      <c r="AM28" s="237"/>
      <c r="AN28" s="237"/>
      <c r="AO28" s="237"/>
      <c r="AR28" s="31"/>
      <c r="BE28" s="228"/>
    </row>
    <row r="29" spans="2:71" s="2" customFormat="1" ht="14.45" customHeight="1">
      <c r="B29" s="35"/>
      <c r="D29" s="26" t="s">
        <v>44</v>
      </c>
      <c r="F29" s="26" t="s">
        <v>45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5"/>
      <c r="BE29" s="229"/>
    </row>
    <row r="30" spans="2:71" s="2" customFormat="1" ht="14.45" customHeight="1">
      <c r="B30" s="35"/>
      <c r="F30" s="26" t="s">
        <v>46</v>
      </c>
      <c r="L30" s="222">
        <v>0.12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5"/>
      <c r="BE30" s="229"/>
    </row>
    <row r="31" spans="2:71" s="2" customFormat="1" ht="14.45" hidden="1" customHeight="1">
      <c r="B31" s="35"/>
      <c r="F31" s="26" t="s">
        <v>47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5"/>
      <c r="BE31" s="229"/>
    </row>
    <row r="32" spans="2:71" s="2" customFormat="1" ht="14.45" hidden="1" customHeight="1">
      <c r="B32" s="35"/>
      <c r="F32" s="26" t="s">
        <v>48</v>
      </c>
      <c r="L32" s="222">
        <v>0.12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5"/>
      <c r="BE32" s="229"/>
    </row>
    <row r="33" spans="2:57" s="2" customFormat="1" ht="14.45" hidden="1" customHeight="1">
      <c r="B33" s="35"/>
      <c r="F33" s="26" t="s">
        <v>49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5"/>
      <c r="BE33" s="229"/>
    </row>
    <row r="34" spans="2:57" s="1" customFormat="1" ht="6.95" customHeight="1">
      <c r="B34" s="31"/>
      <c r="AR34" s="31"/>
      <c r="BE34" s="228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23" t="s">
        <v>52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M_12_2024</v>
      </c>
      <c r="AR84" s="47"/>
    </row>
    <row r="85" spans="1:91" s="4" customFormat="1" ht="36.950000000000003" customHeight="1">
      <c r="B85" s="48"/>
      <c r="C85" s="49" t="s">
        <v>16</v>
      </c>
      <c r="L85" s="211" t="str">
        <f>K6</f>
        <v>Stavební úpravy a změna využití stávajících prostor FC Slovan Liberec - tribuna východ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Na Hradbách 1300</v>
      </c>
      <c r="AI87" s="26" t="s">
        <v>22</v>
      </c>
      <c r="AM87" s="213" t="str">
        <f>IF(AN8= "","",AN8)</f>
        <v>11. 6. 2024</v>
      </c>
      <c r="AN87" s="21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Statutární město Liberec</v>
      </c>
      <c r="AI89" s="26" t="s">
        <v>32</v>
      </c>
      <c r="AM89" s="214" t="str">
        <f>IF(E17="","",E17)</f>
        <v>UNIARCH CZ, spol s r.o.</v>
      </c>
      <c r="AN89" s="215"/>
      <c r="AO89" s="215"/>
      <c r="AP89" s="215"/>
      <c r="AR89" s="31"/>
      <c r="AS89" s="216" t="s">
        <v>60</v>
      </c>
      <c r="AT89" s="21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14" t="str">
        <f>IF(E20="","",E20)</f>
        <v>Ing. Miroslav Cejnar</v>
      </c>
      <c r="AN90" s="215"/>
      <c r="AO90" s="215"/>
      <c r="AP90" s="215"/>
      <c r="AR90" s="31"/>
      <c r="AS90" s="218"/>
      <c r="AT90" s="219"/>
      <c r="BD90" s="55"/>
    </row>
    <row r="91" spans="1:91" s="1" customFormat="1" ht="10.9" customHeight="1">
      <c r="B91" s="31"/>
      <c r="AR91" s="31"/>
      <c r="AS91" s="218"/>
      <c r="AT91" s="219"/>
      <c r="BD91" s="55"/>
    </row>
    <row r="92" spans="1:91" s="1" customFormat="1" ht="29.25" customHeight="1">
      <c r="B92" s="31"/>
      <c r="C92" s="201" t="s">
        <v>61</v>
      </c>
      <c r="D92" s="202"/>
      <c r="E92" s="202"/>
      <c r="F92" s="202"/>
      <c r="G92" s="202"/>
      <c r="H92" s="56"/>
      <c r="I92" s="203" t="s">
        <v>62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63</v>
      </c>
      <c r="AH92" s="202"/>
      <c r="AI92" s="202"/>
      <c r="AJ92" s="202"/>
      <c r="AK92" s="202"/>
      <c r="AL92" s="202"/>
      <c r="AM92" s="202"/>
      <c r="AN92" s="203" t="s">
        <v>64</v>
      </c>
      <c r="AO92" s="202"/>
      <c r="AP92" s="205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37.5" customHeight="1">
      <c r="A95" s="73" t="s">
        <v>84</v>
      </c>
      <c r="B95" s="74"/>
      <c r="C95" s="75"/>
      <c r="D95" s="208" t="s">
        <v>85</v>
      </c>
      <c r="E95" s="208"/>
      <c r="F95" s="208"/>
      <c r="G95" s="208"/>
      <c r="H95" s="208"/>
      <c r="I95" s="76"/>
      <c r="J95" s="208" t="s">
        <v>86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'M_12_2024_SO01 - SO01_Sta...'!J30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7" t="s">
        <v>87</v>
      </c>
      <c r="AR95" s="74"/>
      <c r="AS95" s="78">
        <v>0</v>
      </c>
      <c r="AT95" s="79">
        <f>ROUND(SUM(AV95:AW95),2)</f>
        <v>0</v>
      </c>
      <c r="AU95" s="80">
        <f>'M_12_2024_SO01 - SO01_Sta...'!P133</f>
        <v>0</v>
      </c>
      <c r="AV95" s="79">
        <f>'M_12_2024_SO01 - SO01_Sta...'!J33</f>
        <v>0</v>
      </c>
      <c r="AW95" s="79">
        <f>'M_12_2024_SO01 - SO01_Sta...'!J34</f>
        <v>0</v>
      </c>
      <c r="AX95" s="79">
        <f>'M_12_2024_SO01 - SO01_Sta...'!J35</f>
        <v>0</v>
      </c>
      <c r="AY95" s="79">
        <f>'M_12_2024_SO01 - SO01_Sta...'!J36</f>
        <v>0</v>
      </c>
      <c r="AZ95" s="79">
        <f>'M_12_2024_SO01 - SO01_Sta...'!F33</f>
        <v>0</v>
      </c>
      <c r="BA95" s="79">
        <f>'M_12_2024_SO01 - SO01_Sta...'!F34</f>
        <v>0</v>
      </c>
      <c r="BB95" s="79">
        <f>'M_12_2024_SO01 - SO01_Sta...'!F35</f>
        <v>0</v>
      </c>
      <c r="BC95" s="79">
        <f>'M_12_2024_SO01 - SO01_Sta...'!F36</f>
        <v>0</v>
      </c>
      <c r="BD95" s="81">
        <f>'M_12_2024_SO01 - SO01_Sta...'!F37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wlAzcQHc/G/+5ZkxMivRhIFagyAVaxz5P0sZz6bIawhU3+yPGZ9f5lAMJK23t+NCAVmPjwwBOlAN5BAZQfveCg==" saltValue="9eRLvGGb2w5CaRAtN8p60ySLDXv32YGXwVOiVewgv8zsl3UietiCRkiA6yNLHSMKHk+LeAqtgmNy+L3xeLl4H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M_12_2024_SO01 - SO01_St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4"/>
  <sheetViews>
    <sheetView showGridLines="0" tabSelected="1" topLeftCell="A374" workbookViewId="0">
      <selection activeCell="G395" sqref="G3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89</v>
      </c>
      <c r="AZ2" s="83" t="s">
        <v>91</v>
      </c>
      <c r="BA2" s="83" t="s">
        <v>92</v>
      </c>
      <c r="BB2" s="83" t="s">
        <v>1</v>
      </c>
      <c r="BC2" s="83" t="s">
        <v>93</v>
      </c>
      <c r="BD2" s="83" t="s">
        <v>94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  <c r="AZ3" s="83" t="s">
        <v>95</v>
      </c>
      <c r="BA3" s="83" t="s">
        <v>96</v>
      </c>
      <c r="BB3" s="83" t="s">
        <v>1</v>
      </c>
      <c r="BC3" s="83" t="s">
        <v>97</v>
      </c>
      <c r="BD3" s="83" t="s">
        <v>94</v>
      </c>
    </row>
    <row r="4" spans="2:56" ht="24.95" customHeight="1">
      <c r="B4" s="19"/>
      <c r="D4" s="20" t="s">
        <v>98</v>
      </c>
      <c r="L4" s="19"/>
      <c r="M4" s="84" t="s">
        <v>10</v>
      </c>
      <c r="AT4" s="16" t="s">
        <v>4</v>
      </c>
      <c r="AZ4" s="83" t="s">
        <v>99</v>
      </c>
      <c r="BA4" s="83" t="s">
        <v>100</v>
      </c>
      <c r="BB4" s="83" t="s">
        <v>1</v>
      </c>
      <c r="BC4" s="83" t="s">
        <v>101</v>
      </c>
      <c r="BD4" s="83" t="s">
        <v>94</v>
      </c>
    </row>
    <row r="5" spans="2:56" ht="6.95" customHeight="1">
      <c r="B5" s="19"/>
      <c r="L5" s="19"/>
      <c r="AZ5" s="83" t="s">
        <v>102</v>
      </c>
      <c r="BA5" s="83" t="s">
        <v>103</v>
      </c>
      <c r="BB5" s="83" t="s">
        <v>1</v>
      </c>
      <c r="BC5" s="83" t="s">
        <v>104</v>
      </c>
      <c r="BD5" s="83" t="s">
        <v>94</v>
      </c>
    </row>
    <row r="6" spans="2:56" ht="12" customHeight="1">
      <c r="B6" s="19"/>
      <c r="D6" s="26" t="s">
        <v>16</v>
      </c>
      <c r="L6" s="19"/>
      <c r="AZ6" s="83" t="s">
        <v>105</v>
      </c>
      <c r="BA6" s="83" t="s">
        <v>106</v>
      </c>
      <c r="BB6" s="83" t="s">
        <v>1</v>
      </c>
      <c r="BC6" s="83" t="s">
        <v>107</v>
      </c>
      <c r="BD6" s="83" t="s">
        <v>94</v>
      </c>
    </row>
    <row r="7" spans="2:56" ht="26.25" customHeight="1">
      <c r="B7" s="19"/>
      <c r="E7" s="239" t="str">
        <f>'Rekapitulace stavby'!K6</f>
        <v>Stavební úpravy a změna využití stávajících prostor FC Slovan Liberec - tribuna východ</v>
      </c>
      <c r="F7" s="240"/>
      <c r="G7" s="240"/>
      <c r="H7" s="240"/>
      <c r="L7" s="19"/>
      <c r="AZ7" s="83" t="s">
        <v>108</v>
      </c>
      <c r="BA7" s="83" t="s">
        <v>109</v>
      </c>
      <c r="BB7" s="83" t="s">
        <v>1</v>
      </c>
      <c r="BC7" s="83" t="s">
        <v>110</v>
      </c>
      <c r="BD7" s="83" t="s">
        <v>94</v>
      </c>
    </row>
    <row r="8" spans="2:56" s="1" customFormat="1" ht="12" customHeight="1">
      <c r="B8" s="31"/>
      <c r="D8" s="26" t="s">
        <v>111</v>
      </c>
      <c r="L8" s="31"/>
      <c r="AZ8" s="83" t="s">
        <v>112</v>
      </c>
      <c r="BA8" s="83" t="s">
        <v>113</v>
      </c>
      <c r="BB8" s="83" t="s">
        <v>1</v>
      </c>
      <c r="BC8" s="83" t="s">
        <v>114</v>
      </c>
      <c r="BD8" s="83" t="s">
        <v>94</v>
      </c>
    </row>
    <row r="9" spans="2:56" s="1" customFormat="1" ht="16.5" customHeight="1">
      <c r="B9" s="31"/>
      <c r="E9" s="211" t="s">
        <v>115</v>
      </c>
      <c r="F9" s="238"/>
      <c r="G9" s="238"/>
      <c r="H9" s="238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11. 6. 2024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30"/>
      <c r="G18" s="230"/>
      <c r="H18" s="23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5"/>
      <c r="E27" s="234" t="s">
        <v>1</v>
      </c>
      <c r="F27" s="234"/>
      <c r="G27" s="234"/>
      <c r="H27" s="234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6" t="s">
        <v>40</v>
      </c>
      <c r="J30" s="65">
        <f>ROUND(J133,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87">
        <f>ROUND((SUM(BE133:BE473)),  2)</f>
        <v>0</v>
      </c>
      <c r="I33" s="88">
        <v>0.21</v>
      </c>
      <c r="J33" s="87">
        <f>ROUND(((SUM(BE133:BE473))*I33),  2)</f>
        <v>0</v>
      </c>
      <c r="L33" s="31"/>
    </row>
    <row r="34" spans="2:12" s="1" customFormat="1" ht="14.45" customHeight="1">
      <c r="B34" s="31"/>
      <c r="E34" s="26" t="s">
        <v>46</v>
      </c>
      <c r="F34" s="87">
        <f>ROUND((SUM(BF133:BF473)),  2)</f>
        <v>0</v>
      </c>
      <c r="I34" s="88">
        <v>0.12</v>
      </c>
      <c r="J34" s="87">
        <f>ROUND(((SUM(BF133:BF473))*I34),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7">
        <f>ROUND((SUM(BG133:BG473)),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7">
        <f>ROUND((SUM(BH133:BH473)),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7">
        <f>ROUND((SUM(BI133:BI473)),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6"/>
      <c r="F39" s="56"/>
      <c r="G39" s="91" t="s">
        <v>51</v>
      </c>
      <c r="H39" s="92" t="s">
        <v>52</v>
      </c>
      <c r="I39" s="56"/>
      <c r="J39" s="93">
        <f>SUM(J30:J37)</f>
        <v>0</v>
      </c>
      <c r="K39" s="94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5" t="s">
        <v>56</v>
      </c>
      <c r="G61" s="42" t="s">
        <v>55</v>
      </c>
      <c r="H61" s="33"/>
      <c r="I61" s="33"/>
      <c r="J61" s="96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5" t="s">
        <v>56</v>
      </c>
      <c r="G76" s="42" t="s">
        <v>55</v>
      </c>
      <c r="H76" s="33"/>
      <c r="I76" s="33"/>
      <c r="J76" s="96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9" t="str">
        <f>E7</f>
        <v>Stavební úpravy a změna využití stávajících prostor FC Slovan Liberec - tribuna východ</v>
      </c>
      <c r="F85" s="240"/>
      <c r="G85" s="240"/>
      <c r="H85" s="240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211" t="str">
        <f>E9</f>
        <v>M_12_2024_SO01 - SO01_Stavební část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Na Hradbách 1300</v>
      </c>
      <c r="I89" s="26" t="s">
        <v>22</v>
      </c>
      <c r="J89" s="51" t="str">
        <f>IF(J12="","",J12)</f>
        <v>11. 6. 2024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Statutární město Liberec</v>
      </c>
      <c r="I91" s="26" t="s">
        <v>32</v>
      </c>
      <c r="J91" s="29" t="str">
        <f>E21</f>
        <v>UNIARCH CZ, spol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Miroslav Cejnar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9" t="s">
        <v>119</v>
      </c>
      <c r="J96" s="65">
        <f>J133</f>
        <v>0</v>
      </c>
      <c r="L96" s="31"/>
      <c r="AU96" s="16" t="s">
        <v>120</v>
      </c>
    </row>
    <row r="97" spans="2:12" s="8" customFormat="1" ht="24.95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J134</f>
        <v>0</v>
      </c>
      <c r="L97" s="100"/>
    </row>
    <row r="98" spans="2:12" s="9" customFormat="1" ht="19.899999999999999" customHeight="1">
      <c r="B98" s="104"/>
      <c r="D98" s="105" t="s">
        <v>122</v>
      </c>
      <c r="E98" s="106"/>
      <c r="F98" s="106"/>
      <c r="G98" s="106"/>
      <c r="H98" s="106"/>
      <c r="I98" s="106"/>
      <c r="J98" s="107">
        <f>J135</f>
        <v>0</v>
      </c>
      <c r="L98" s="104"/>
    </row>
    <row r="99" spans="2:12" s="9" customFormat="1" ht="19.899999999999999" customHeight="1">
      <c r="B99" s="104"/>
      <c r="D99" s="105" t="s">
        <v>123</v>
      </c>
      <c r="E99" s="106"/>
      <c r="F99" s="106"/>
      <c r="G99" s="106"/>
      <c r="H99" s="106"/>
      <c r="I99" s="106"/>
      <c r="J99" s="107">
        <f>J160</f>
        <v>0</v>
      </c>
      <c r="L99" s="104"/>
    </row>
    <row r="100" spans="2:12" s="9" customFormat="1" ht="19.899999999999999" customHeight="1">
      <c r="B100" s="104"/>
      <c r="D100" s="105" t="s">
        <v>124</v>
      </c>
      <c r="E100" s="106"/>
      <c r="F100" s="106"/>
      <c r="G100" s="106"/>
      <c r="H100" s="106"/>
      <c r="I100" s="106"/>
      <c r="J100" s="107">
        <f>J242</f>
        <v>0</v>
      </c>
      <c r="L100" s="104"/>
    </row>
    <row r="101" spans="2:12" s="9" customFormat="1" ht="19.899999999999999" customHeight="1">
      <c r="B101" s="104"/>
      <c r="D101" s="105" t="s">
        <v>125</v>
      </c>
      <c r="E101" s="106"/>
      <c r="F101" s="106"/>
      <c r="G101" s="106"/>
      <c r="H101" s="106"/>
      <c r="I101" s="106"/>
      <c r="J101" s="107">
        <f>J270</f>
        <v>0</v>
      </c>
      <c r="L101" s="104"/>
    </row>
    <row r="102" spans="2:12" s="9" customFormat="1" ht="19.899999999999999" customHeight="1">
      <c r="B102" s="104"/>
      <c r="D102" s="105" t="s">
        <v>126</v>
      </c>
      <c r="E102" s="106"/>
      <c r="F102" s="106"/>
      <c r="G102" s="106"/>
      <c r="H102" s="106"/>
      <c r="I102" s="106"/>
      <c r="J102" s="107">
        <f>J278</f>
        <v>0</v>
      </c>
      <c r="L102" s="104"/>
    </row>
    <row r="103" spans="2:12" s="8" customFormat="1" ht="24.95" customHeight="1">
      <c r="B103" s="100"/>
      <c r="D103" s="101" t="s">
        <v>127</v>
      </c>
      <c r="E103" s="102"/>
      <c r="F103" s="102"/>
      <c r="G103" s="102"/>
      <c r="H103" s="102"/>
      <c r="I103" s="102"/>
      <c r="J103" s="103">
        <f>J280</f>
        <v>0</v>
      </c>
      <c r="L103" s="100"/>
    </row>
    <row r="104" spans="2:12" s="9" customFormat="1" ht="19.899999999999999" customHeight="1">
      <c r="B104" s="104"/>
      <c r="D104" s="105" t="s">
        <v>128</v>
      </c>
      <c r="E104" s="106"/>
      <c r="F104" s="106"/>
      <c r="G104" s="106"/>
      <c r="H104" s="106"/>
      <c r="I104" s="106"/>
      <c r="J104" s="107">
        <f>J281</f>
        <v>0</v>
      </c>
      <c r="L104" s="104"/>
    </row>
    <row r="105" spans="2:12" s="9" customFormat="1" ht="19.899999999999999" customHeight="1">
      <c r="B105" s="104"/>
      <c r="D105" s="105" t="s">
        <v>129</v>
      </c>
      <c r="E105" s="106"/>
      <c r="F105" s="106"/>
      <c r="G105" s="106"/>
      <c r="H105" s="106"/>
      <c r="I105" s="106"/>
      <c r="J105" s="107">
        <f>J293</f>
        <v>0</v>
      </c>
      <c r="L105" s="104"/>
    </row>
    <row r="106" spans="2:12" s="9" customFormat="1" ht="19.899999999999999" customHeight="1">
      <c r="B106" s="104"/>
      <c r="D106" s="105" t="s">
        <v>130</v>
      </c>
      <c r="E106" s="106"/>
      <c r="F106" s="106"/>
      <c r="G106" s="106"/>
      <c r="H106" s="106"/>
      <c r="I106" s="106"/>
      <c r="J106" s="107">
        <f>J304</f>
        <v>0</v>
      </c>
      <c r="L106" s="104"/>
    </row>
    <row r="107" spans="2:12" s="9" customFormat="1" ht="19.899999999999999" customHeight="1">
      <c r="B107" s="104"/>
      <c r="D107" s="105" t="s">
        <v>131</v>
      </c>
      <c r="E107" s="106"/>
      <c r="F107" s="106"/>
      <c r="G107" s="106"/>
      <c r="H107" s="106"/>
      <c r="I107" s="106"/>
      <c r="J107" s="107">
        <f>J345</f>
        <v>0</v>
      </c>
      <c r="L107" s="104"/>
    </row>
    <row r="108" spans="2:12" s="9" customFormat="1" ht="19.899999999999999" customHeight="1">
      <c r="B108" s="104"/>
      <c r="D108" s="105" t="s">
        <v>132</v>
      </c>
      <c r="E108" s="106"/>
      <c r="F108" s="106"/>
      <c r="G108" s="106"/>
      <c r="H108" s="106"/>
      <c r="I108" s="106"/>
      <c r="J108" s="107">
        <f>J359</f>
        <v>0</v>
      </c>
      <c r="L108" s="104"/>
    </row>
    <row r="109" spans="2:12" s="9" customFormat="1" ht="19.899999999999999" customHeight="1">
      <c r="B109" s="104"/>
      <c r="D109" s="105" t="s">
        <v>133</v>
      </c>
      <c r="E109" s="106"/>
      <c r="F109" s="106"/>
      <c r="G109" s="106"/>
      <c r="H109" s="106"/>
      <c r="I109" s="106"/>
      <c r="J109" s="107">
        <f>J405</f>
        <v>0</v>
      </c>
      <c r="L109" s="104"/>
    </row>
    <row r="110" spans="2:12" s="9" customFormat="1" ht="19.899999999999999" customHeight="1">
      <c r="B110" s="104"/>
      <c r="D110" s="105" t="s">
        <v>134</v>
      </c>
      <c r="E110" s="106"/>
      <c r="F110" s="106"/>
      <c r="G110" s="106"/>
      <c r="H110" s="106"/>
      <c r="I110" s="106"/>
      <c r="J110" s="107">
        <f>J441</f>
        <v>0</v>
      </c>
      <c r="L110" s="104"/>
    </row>
    <row r="111" spans="2:12" s="8" customFormat="1" ht="24.95" customHeight="1">
      <c r="B111" s="100"/>
      <c r="D111" s="101" t="s">
        <v>135</v>
      </c>
      <c r="E111" s="102"/>
      <c r="F111" s="102"/>
      <c r="G111" s="102"/>
      <c r="H111" s="102"/>
      <c r="I111" s="102"/>
      <c r="J111" s="103">
        <f>J466</f>
        <v>0</v>
      </c>
      <c r="L111" s="100"/>
    </row>
    <row r="112" spans="2:12" s="9" customFormat="1" ht="19.899999999999999" customHeight="1">
      <c r="B112" s="104"/>
      <c r="D112" s="105" t="s">
        <v>136</v>
      </c>
      <c r="E112" s="106"/>
      <c r="F112" s="106"/>
      <c r="G112" s="106"/>
      <c r="H112" s="106"/>
      <c r="I112" s="106"/>
      <c r="J112" s="107">
        <f>J467</f>
        <v>0</v>
      </c>
      <c r="L112" s="104"/>
    </row>
    <row r="113" spans="2:12" s="9" customFormat="1" ht="19.899999999999999" customHeight="1">
      <c r="B113" s="104"/>
      <c r="D113" s="105" t="s">
        <v>137</v>
      </c>
      <c r="E113" s="106"/>
      <c r="F113" s="106"/>
      <c r="G113" s="106"/>
      <c r="H113" s="106"/>
      <c r="I113" s="106"/>
      <c r="J113" s="107">
        <f>J470</f>
        <v>0</v>
      </c>
      <c r="L113" s="104"/>
    </row>
    <row r="114" spans="2:12" s="1" customFormat="1" ht="21.75" customHeight="1">
      <c r="B114" s="31"/>
      <c r="L114" s="31"/>
    </row>
    <row r="115" spans="2:12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1"/>
    </row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31"/>
    </row>
    <row r="120" spans="2:12" s="1" customFormat="1" ht="24.95" customHeight="1">
      <c r="B120" s="31"/>
      <c r="C120" s="20" t="s">
        <v>138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16</v>
      </c>
      <c r="L122" s="31"/>
    </row>
    <row r="123" spans="2:12" s="1" customFormat="1" ht="26.25" customHeight="1">
      <c r="B123" s="31"/>
      <c r="E123" s="239" t="str">
        <f>E7</f>
        <v>Stavební úpravy a změna využití stávajících prostor FC Slovan Liberec - tribuna východ</v>
      </c>
      <c r="F123" s="240"/>
      <c r="G123" s="240"/>
      <c r="H123" s="240"/>
      <c r="L123" s="31"/>
    </row>
    <row r="124" spans="2:12" s="1" customFormat="1" ht="12" customHeight="1">
      <c r="B124" s="31"/>
      <c r="C124" s="26" t="s">
        <v>111</v>
      </c>
      <c r="L124" s="31"/>
    </row>
    <row r="125" spans="2:12" s="1" customFormat="1" ht="16.5" customHeight="1">
      <c r="B125" s="31"/>
      <c r="E125" s="211" t="str">
        <f>E9</f>
        <v>M_12_2024_SO01 - SO01_Stavební část</v>
      </c>
      <c r="F125" s="238"/>
      <c r="G125" s="238"/>
      <c r="H125" s="238"/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F12</f>
        <v>Na Hradbách 1300</v>
      </c>
      <c r="I127" s="26" t="s">
        <v>22</v>
      </c>
      <c r="J127" s="51" t="str">
        <f>IF(J12="","",J12)</f>
        <v>11. 6. 2024</v>
      </c>
      <c r="L127" s="31"/>
    </row>
    <row r="128" spans="2:12" s="1" customFormat="1" ht="6.95" customHeight="1">
      <c r="B128" s="31"/>
      <c r="L128" s="31"/>
    </row>
    <row r="129" spans="2:65" s="1" customFormat="1" ht="25.7" customHeight="1">
      <c r="B129" s="31"/>
      <c r="C129" s="26" t="s">
        <v>24</v>
      </c>
      <c r="F129" s="24" t="str">
        <f>E15</f>
        <v>Statutární město Liberec</v>
      </c>
      <c r="I129" s="26" t="s">
        <v>32</v>
      </c>
      <c r="J129" s="29" t="str">
        <f>E21</f>
        <v>UNIARCH CZ, spol s r.o.</v>
      </c>
      <c r="L129" s="31"/>
    </row>
    <row r="130" spans="2:65" s="1" customFormat="1" ht="15.2" customHeight="1">
      <c r="B130" s="31"/>
      <c r="C130" s="26" t="s">
        <v>30</v>
      </c>
      <c r="F130" s="24" t="str">
        <f>IF(E18="","",E18)</f>
        <v>Vyplň údaj</v>
      </c>
      <c r="I130" s="26" t="s">
        <v>37</v>
      </c>
      <c r="J130" s="29" t="str">
        <f>E24</f>
        <v>Ing. Miroslav Cejnar</v>
      </c>
      <c r="L130" s="31"/>
    </row>
    <row r="131" spans="2:65" s="1" customFormat="1" ht="10.35" customHeight="1">
      <c r="B131" s="31"/>
      <c r="L131" s="31"/>
    </row>
    <row r="132" spans="2:65" s="10" customFormat="1" ht="29.25" customHeight="1">
      <c r="B132" s="108"/>
      <c r="C132" s="109" t="s">
        <v>139</v>
      </c>
      <c r="D132" s="110" t="s">
        <v>65</v>
      </c>
      <c r="E132" s="110" t="s">
        <v>61</v>
      </c>
      <c r="F132" s="110" t="s">
        <v>62</v>
      </c>
      <c r="G132" s="110" t="s">
        <v>140</v>
      </c>
      <c r="H132" s="110" t="s">
        <v>141</v>
      </c>
      <c r="I132" s="110" t="s">
        <v>142</v>
      </c>
      <c r="J132" s="110" t="s">
        <v>118</v>
      </c>
      <c r="K132" s="111" t="s">
        <v>143</v>
      </c>
      <c r="L132" s="108"/>
      <c r="M132" s="58" t="s">
        <v>1</v>
      </c>
      <c r="N132" s="59" t="s">
        <v>44</v>
      </c>
      <c r="O132" s="59" t="s">
        <v>144</v>
      </c>
      <c r="P132" s="59" t="s">
        <v>145</v>
      </c>
      <c r="Q132" s="59" t="s">
        <v>146</v>
      </c>
      <c r="R132" s="59" t="s">
        <v>147</v>
      </c>
      <c r="S132" s="59" t="s">
        <v>148</v>
      </c>
      <c r="T132" s="60" t="s">
        <v>149</v>
      </c>
    </row>
    <row r="133" spans="2:65" s="1" customFormat="1" ht="22.9" customHeight="1">
      <c r="B133" s="31"/>
      <c r="C133" s="63" t="s">
        <v>150</v>
      </c>
      <c r="J133" s="112">
        <f>BK133</f>
        <v>0</v>
      </c>
      <c r="L133" s="31"/>
      <c r="M133" s="61"/>
      <c r="N133" s="52"/>
      <c r="O133" s="52"/>
      <c r="P133" s="113">
        <f>P134+P280+P466</f>
        <v>0</v>
      </c>
      <c r="Q133" s="52"/>
      <c r="R133" s="113">
        <f>R134+R280+R466</f>
        <v>17.828703820000001</v>
      </c>
      <c r="S133" s="52"/>
      <c r="T133" s="114">
        <f>T134+T280+T466</f>
        <v>3.9329863999999999</v>
      </c>
      <c r="AT133" s="16" t="s">
        <v>79</v>
      </c>
      <c r="AU133" s="16" t="s">
        <v>120</v>
      </c>
      <c r="BK133" s="115">
        <f>BK134+BK280+BK466</f>
        <v>0</v>
      </c>
    </row>
    <row r="134" spans="2:65" s="11" customFormat="1" ht="25.9" customHeight="1">
      <c r="B134" s="116"/>
      <c r="D134" s="117" t="s">
        <v>79</v>
      </c>
      <c r="E134" s="118" t="s">
        <v>151</v>
      </c>
      <c r="F134" s="118" t="s">
        <v>152</v>
      </c>
      <c r="I134" s="119"/>
      <c r="J134" s="120">
        <f>BK134</f>
        <v>0</v>
      </c>
      <c r="L134" s="116"/>
      <c r="M134" s="121"/>
      <c r="P134" s="122">
        <f>P135+P160+P242+P270+P278</f>
        <v>0</v>
      </c>
      <c r="R134" s="122">
        <f>R135+R160+R242+R270+R278</f>
        <v>5.7145883499999997</v>
      </c>
      <c r="T134" s="123">
        <f>T135+T160+T242+T270+T278</f>
        <v>3.3452481999999999</v>
      </c>
      <c r="AR134" s="117" t="s">
        <v>88</v>
      </c>
      <c r="AT134" s="124" t="s">
        <v>79</v>
      </c>
      <c r="AU134" s="124" t="s">
        <v>80</v>
      </c>
      <c r="AY134" s="117" t="s">
        <v>153</v>
      </c>
      <c r="BK134" s="125">
        <f>BK135+BK160+BK242+BK270+BK278</f>
        <v>0</v>
      </c>
    </row>
    <row r="135" spans="2:65" s="11" customFormat="1" ht="22.9" customHeight="1">
      <c r="B135" s="116"/>
      <c r="D135" s="117" t="s">
        <v>79</v>
      </c>
      <c r="E135" s="126" t="s">
        <v>94</v>
      </c>
      <c r="F135" s="126" t="s">
        <v>154</v>
      </c>
      <c r="I135" s="119"/>
      <c r="J135" s="127">
        <f>BK135</f>
        <v>0</v>
      </c>
      <c r="L135" s="116"/>
      <c r="M135" s="121"/>
      <c r="P135" s="122">
        <f>SUM(P136:P159)</f>
        <v>0</v>
      </c>
      <c r="R135" s="122">
        <f>SUM(R136:R159)</f>
        <v>4.1194736399999998</v>
      </c>
      <c r="T135" s="123">
        <f>SUM(T136:T159)</f>
        <v>0</v>
      </c>
      <c r="AR135" s="117" t="s">
        <v>88</v>
      </c>
      <c r="AT135" s="124" t="s">
        <v>79</v>
      </c>
      <c r="AU135" s="124" t="s">
        <v>88</v>
      </c>
      <c r="AY135" s="117" t="s">
        <v>153</v>
      </c>
      <c r="BK135" s="125">
        <f>SUM(BK136:BK159)</f>
        <v>0</v>
      </c>
    </row>
    <row r="136" spans="2:65" s="1" customFormat="1" ht="33" customHeight="1">
      <c r="B136" s="31"/>
      <c r="C136" s="128" t="s">
        <v>88</v>
      </c>
      <c r="D136" s="128" t="s">
        <v>155</v>
      </c>
      <c r="E136" s="129" t="s">
        <v>156</v>
      </c>
      <c r="F136" s="130" t="s">
        <v>157</v>
      </c>
      <c r="G136" s="131" t="s">
        <v>158</v>
      </c>
      <c r="H136" s="132">
        <v>2</v>
      </c>
      <c r="I136" s="133"/>
      <c r="J136" s="134">
        <f>ROUND(I136*H136,2)</f>
        <v>0</v>
      </c>
      <c r="K136" s="130" t="s">
        <v>159</v>
      </c>
      <c r="L136" s="31"/>
      <c r="M136" s="135" t="s">
        <v>1</v>
      </c>
      <c r="N136" s="136" t="s">
        <v>45</v>
      </c>
      <c r="P136" s="137">
        <f>O136*H136</f>
        <v>0</v>
      </c>
      <c r="Q136" s="137">
        <v>2.6280000000000001E-2</v>
      </c>
      <c r="R136" s="137">
        <f>Q136*H136</f>
        <v>5.2560000000000003E-2</v>
      </c>
      <c r="S136" s="137">
        <v>0</v>
      </c>
      <c r="T136" s="138">
        <f>S136*H136</f>
        <v>0</v>
      </c>
      <c r="AR136" s="139" t="s">
        <v>160</v>
      </c>
      <c r="AT136" s="139" t="s">
        <v>155</v>
      </c>
      <c r="AU136" s="139" t="s">
        <v>90</v>
      </c>
      <c r="AY136" s="16" t="s">
        <v>153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88</v>
      </c>
      <c r="BK136" s="140">
        <f>ROUND(I136*H136,2)</f>
        <v>0</v>
      </c>
      <c r="BL136" s="16" t="s">
        <v>160</v>
      </c>
      <c r="BM136" s="139" t="s">
        <v>161</v>
      </c>
    </row>
    <row r="137" spans="2:65" s="12" customFormat="1">
      <c r="B137" s="141"/>
      <c r="D137" s="142" t="s">
        <v>162</v>
      </c>
      <c r="E137" s="143" t="s">
        <v>1</v>
      </c>
      <c r="F137" s="144" t="s">
        <v>163</v>
      </c>
      <c r="H137" s="143" t="s">
        <v>1</v>
      </c>
      <c r="I137" s="145"/>
      <c r="L137" s="141"/>
      <c r="M137" s="146"/>
      <c r="T137" s="147"/>
      <c r="AT137" s="143" t="s">
        <v>162</v>
      </c>
      <c r="AU137" s="143" t="s">
        <v>90</v>
      </c>
      <c r="AV137" s="12" t="s">
        <v>88</v>
      </c>
      <c r="AW137" s="12" t="s">
        <v>36</v>
      </c>
      <c r="AX137" s="12" t="s">
        <v>80</v>
      </c>
      <c r="AY137" s="143" t="s">
        <v>153</v>
      </c>
    </row>
    <row r="138" spans="2:65" s="13" customFormat="1">
      <c r="B138" s="148"/>
      <c r="D138" s="142" t="s">
        <v>162</v>
      </c>
      <c r="E138" s="149" t="s">
        <v>1</v>
      </c>
      <c r="F138" s="150" t="s">
        <v>88</v>
      </c>
      <c r="H138" s="151">
        <v>1</v>
      </c>
      <c r="I138" s="152"/>
      <c r="L138" s="148"/>
      <c r="M138" s="153"/>
      <c r="T138" s="154"/>
      <c r="AT138" s="149" t="s">
        <v>162</v>
      </c>
      <c r="AU138" s="149" t="s">
        <v>90</v>
      </c>
      <c r="AV138" s="13" t="s">
        <v>90</v>
      </c>
      <c r="AW138" s="13" t="s">
        <v>36</v>
      </c>
      <c r="AX138" s="13" t="s">
        <v>80</v>
      </c>
      <c r="AY138" s="149" t="s">
        <v>153</v>
      </c>
    </row>
    <row r="139" spans="2:65" s="12" customFormat="1">
      <c r="B139" s="141"/>
      <c r="D139" s="142" t="s">
        <v>162</v>
      </c>
      <c r="E139" s="143" t="s">
        <v>1</v>
      </c>
      <c r="F139" s="144" t="s">
        <v>164</v>
      </c>
      <c r="H139" s="143" t="s">
        <v>1</v>
      </c>
      <c r="I139" s="145"/>
      <c r="L139" s="141"/>
      <c r="M139" s="146"/>
      <c r="T139" s="147"/>
      <c r="AT139" s="143" t="s">
        <v>162</v>
      </c>
      <c r="AU139" s="143" t="s">
        <v>90</v>
      </c>
      <c r="AV139" s="12" t="s">
        <v>88</v>
      </c>
      <c r="AW139" s="12" t="s">
        <v>36</v>
      </c>
      <c r="AX139" s="12" t="s">
        <v>80</v>
      </c>
      <c r="AY139" s="143" t="s">
        <v>153</v>
      </c>
    </row>
    <row r="140" spans="2:65" s="13" customFormat="1">
      <c r="B140" s="148"/>
      <c r="D140" s="142" t="s">
        <v>162</v>
      </c>
      <c r="E140" s="149" t="s">
        <v>1</v>
      </c>
      <c r="F140" s="150" t="s">
        <v>88</v>
      </c>
      <c r="H140" s="151">
        <v>1</v>
      </c>
      <c r="I140" s="152"/>
      <c r="L140" s="148"/>
      <c r="M140" s="153"/>
      <c r="T140" s="154"/>
      <c r="AT140" s="149" t="s">
        <v>162</v>
      </c>
      <c r="AU140" s="149" t="s">
        <v>90</v>
      </c>
      <c r="AV140" s="13" t="s">
        <v>90</v>
      </c>
      <c r="AW140" s="13" t="s">
        <v>36</v>
      </c>
      <c r="AX140" s="13" t="s">
        <v>80</v>
      </c>
      <c r="AY140" s="149" t="s">
        <v>153</v>
      </c>
    </row>
    <row r="141" spans="2:65" s="14" customFormat="1">
      <c r="B141" s="155"/>
      <c r="D141" s="142" t="s">
        <v>162</v>
      </c>
      <c r="E141" s="156" t="s">
        <v>1</v>
      </c>
      <c r="F141" s="157" t="s">
        <v>165</v>
      </c>
      <c r="H141" s="158">
        <v>2</v>
      </c>
      <c r="I141" s="159"/>
      <c r="L141" s="155"/>
      <c r="M141" s="160"/>
      <c r="T141" s="161"/>
      <c r="AT141" s="156" t="s">
        <v>162</v>
      </c>
      <c r="AU141" s="156" t="s">
        <v>90</v>
      </c>
      <c r="AV141" s="14" t="s">
        <v>160</v>
      </c>
      <c r="AW141" s="14" t="s">
        <v>36</v>
      </c>
      <c r="AX141" s="14" t="s">
        <v>88</v>
      </c>
      <c r="AY141" s="156" t="s">
        <v>153</v>
      </c>
    </row>
    <row r="142" spans="2:65" s="1" customFormat="1" ht="33" customHeight="1">
      <c r="B142" s="31"/>
      <c r="C142" s="128" t="s">
        <v>90</v>
      </c>
      <c r="D142" s="128" t="s">
        <v>155</v>
      </c>
      <c r="E142" s="129" t="s">
        <v>166</v>
      </c>
      <c r="F142" s="130" t="s">
        <v>167</v>
      </c>
      <c r="G142" s="131" t="s">
        <v>158</v>
      </c>
      <c r="H142" s="132">
        <v>1</v>
      </c>
      <c r="I142" s="133"/>
      <c r="J142" s="134">
        <f>ROUND(I142*H142,2)</f>
        <v>0</v>
      </c>
      <c r="K142" s="130" t="s">
        <v>159</v>
      </c>
      <c r="L142" s="31"/>
      <c r="M142" s="135" t="s">
        <v>1</v>
      </c>
      <c r="N142" s="136" t="s">
        <v>45</v>
      </c>
      <c r="P142" s="137">
        <f>O142*H142</f>
        <v>0</v>
      </c>
      <c r="Q142" s="137">
        <v>3.4279999999999998E-2</v>
      </c>
      <c r="R142" s="137">
        <f>Q142*H142</f>
        <v>3.4279999999999998E-2</v>
      </c>
      <c r="S142" s="137">
        <v>0</v>
      </c>
      <c r="T142" s="138">
        <f>S142*H142</f>
        <v>0</v>
      </c>
      <c r="AR142" s="139" t="s">
        <v>160</v>
      </c>
      <c r="AT142" s="139" t="s">
        <v>155</v>
      </c>
      <c r="AU142" s="139" t="s">
        <v>90</v>
      </c>
      <c r="AY142" s="16" t="s">
        <v>153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88</v>
      </c>
      <c r="BK142" s="140">
        <f>ROUND(I142*H142,2)</f>
        <v>0</v>
      </c>
      <c r="BL142" s="16" t="s">
        <v>160</v>
      </c>
      <c r="BM142" s="139" t="s">
        <v>168</v>
      </c>
    </row>
    <row r="143" spans="2:65" s="12" customFormat="1">
      <c r="B143" s="141"/>
      <c r="D143" s="142" t="s">
        <v>162</v>
      </c>
      <c r="E143" s="143" t="s">
        <v>1</v>
      </c>
      <c r="F143" s="144" t="s">
        <v>163</v>
      </c>
      <c r="H143" s="143" t="s">
        <v>1</v>
      </c>
      <c r="I143" s="145"/>
      <c r="L143" s="141"/>
      <c r="M143" s="146"/>
      <c r="T143" s="147"/>
      <c r="AT143" s="143" t="s">
        <v>162</v>
      </c>
      <c r="AU143" s="143" t="s">
        <v>90</v>
      </c>
      <c r="AV143" s="12" t="s">
        <v>88</v>
      </c>
      <c r="AW143" s="12" t="s">
        <v>36</v>
      </c>
      <c r="AX143" s="12" t="s">
        <v>80</v>
      </c>
      <c r="AY143" s="143" t="s">
        <v>153</v>
      </c>
    </row>
    <row r="144" spans="2:65" s="13" customFormat="1">
      <c r="B144" s="148"/>
      <c r="D144" s="142" t="s">
        <v>162</v>
      </c>
      <c r="E144" s="149" t="s">
        <v>1</v>
      </c>
      <c r="F144" s="150" t="s">
        <v>88</v>
      </c>
      <c r="H144" s="151">
        <v>1</v>
      </c>
      <c r="I144" s="152"/>
      <c r="L144" s="148"/>
      <c r="M144" s="153"/>
      <c r="T144" s="154"/>
      <c r="AT144" s="149" t="s">
        <v>162</v>
      </c>
      <c r="AU144" s="149" t="s">
        <v>90</v>
      </c>
      <c r="AV144" s="13" t="s">
        <v>90</v>
      </c>
      <c r="AW144" s="13" t="s">
        <v>36</v>
      </c>
      <c r="AX144" s="13" t="s">
        <v>80</v>
      </c>
      <c r="AY144" s="149" t="s">
        <v>153</v>
      </c>
    </row>
    <row r="145" spans="2:65" s="14" customFormat="1">
      <c r="B145" s="155"/>
      <c r="D145" s="142" t="s">
        <v>162</v>
      </c>
      <c r="E145" s="156" t="s">
        <v>1</v>
      </c>
      <c r="F145" s="157" t="s">
        <v>165</v>
      </c>
      <c r="H145" s="158">
        <v>1</v>
      </c>
      <c r="I145" s="159"/>
      <c r="L145" s="155"/>
      <c r="M145" s="160"/>
      <c r="T145" s="161"/>
      <c r="AT145" s="156" t="s">
        <v>162</v>
      </c>
      <c r="AU145" s="156" t="s">
        <v>90</v>
      </c>
      <c r="AV145" s="14" t="s">
        <v>160</v>
      </c>
      <c r="AW145" s="14" t="s">
        <v>36</v>
      </c>
      <c r="AX145" s="14" t="s">
        <v>88</v>
      </c>
      <c r="AY145" s="156" t="s">
        <v>153</v>
      </c>
    </row>
    <row r="146" spans="2:65" s="1" customFormat="1" ht="24.2" customHeight="1">
      <c r="B146" s="31"/>
      <c r="C146" s="128" t="s">
        <v>94</v>
      </c>
      <c r="D146" s="128" t="s">
        <v>155</v>
      </c>
      <c r="E146" s="129" t="s">
        <v>169</v>
      </c>
      <c r="F146" s="130" t="s">
        <v>170</v>
      </c>
      <c r="G146" s="131" t="s">
        <v>171</v>
      </c>
      <c r="H146" s="132">
        <v>65.287000000000006</v>
      </c>
      <c r="I146" s="133"/>
      <c r="J146" s="134">
        <f>ROUND(I146*H146,2)</f>
        <v>0</v>
      </c>
      <c r="K146" s="130" t="s">
        <v>159</v>
      </c>
      <c r="L146" s="31"/>
      <c r="M146" s="135" t="s">
        <v>1</v>
      </c>
      <c r="N146" s="136" t="s">
        <v>45</v>
      </c>
      <c r="P146" s="137">
        <f>O146*H146</f>
        <v>0</v>
      </c>
      <c r="Q146" s="137">
        <v>6.1719999999999997E-2</v>
      </c>
      <c r="R146" s="137">
        <f>Q146*H146</f>
        <v>4.0295136400000002</v>
      </c>
      <c r="S146" s="137">
        <v>0</v>
      </c>
      <c r="T146" s="138">
        <f>S146*H146</f>
        <v>0</v>
      </c>
      <c r="AR146" s="139" t="s">
        <v>160</v>
      </c>
      <c r="AT146" s="139" t="s">
        <v>155</v>
      </c>
      <c r="AU146" s="139" t="s">
        <v>90</v>
      </c>
      <c r="AY146" s="16" t="s">
        <v>153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88</v>
      </c>
      <c r="BK146" s="140">
        <f>ROUND(I146*H146,2)</f>
        <v>0</v>
      </c>
      <c r="BL146" s="16" t="s">
        <v>160</v>
      </c>
      <c r="BM146" s="139" t="s">
        <v>172</v>
      </c>
    </row>
    <row r="147" spans="2:65" s="12" customFormat="1">
      <c r="B147" s="141"/>
      <c r="D147" s="142" t="s">
        <v>162</v>
      </c>
      <c r="E147" s="143" t="s">
        <v>1</v>
      </c>
      <c r="F147" s="144" t="s">
        <v>173</v>
      </c>
      <c r="H147" s="143" t="s">
        <v>1</v>
      </c>
      <c r="I147" s="145"/>
      <c r="L147" s="141"/>
      <c r="M147" s="146"/>
      <c r="T147" s="147"/>
      <c r="AT147" s="143" t="s">
        <v>162</v>
      </c>
      <c r="AU147" s="143" t="s">
        <v>90</v>
      </c>
      <c r="AV147" s="12" t="s">
        <v>88</v>
      </c>
      <c r="AW147" s="12" t="s">
        <v>36</v>
      </c>
      <c r="AX147" s="12" t="s">
        <v>80</v>
      </c>
      <c r="AY147" s="143" t="s">
        <v>153</v>
      </c>
    </row>
    <row r="148" spans="2:65" s="12" customFormat="1">
      <c r="B148" s="141"/>
      <c r="D148" s="142" t="s">
        <v>162</v>
      </c>
      <c r="E148" s="143" t="s">
        <v>1</v>
      </c>
      <c r="F148" s="144" t="s">
        <v>174</v>
      </c>
      <c r="H148" s="143" t="s">
        <v>1</v>
      </c>
      <c r="I148" s="145"/>
      <c r="L148" s="141"/>
      <c r="M148" s="146"/>
      <c r="T148" s="147"/>
      <c r="AT148" s="143" t="s">
        <v>162</v>
      </c>
      <c r="AU148" s="143" t="s">
        <v>90</v>
      </c>
      <c r="AV148" s="12" t="s">
        <v>88</v>
      </c>
      <c r="AW148" s="12" t="s">
        <v>36</v>
      </c>
      <c r="AX148" s="12" t="s">
        <v>80</v>
      </c>
      <c r="AY148" s="143" t="s">
        <v>153</v>
      </c>
    </row>
    <row r="149" spans="2:65" s="12" customFormat="1">
      <c r="B149" s="141"/>
      <c r="D149" s="142" t="s">
        <v>162</v>
      </c>
      <c r="E149" s="143" t="s">
        <v>1</v>
      </c>
      <c r="F149" s="144" t="s">
        <v>175</v>
      </c>
      <c r="H149" s="143" t="s">
        <v>1</v>
      </c>
      <c r="I149" s="145"/>
      <c r="L149" s="141"/>
      <c r="M149" s="146"/>
      <c r="T149" s="147"/>
      <c r="AT149" s="143" t="s">
        <v>162</v>
      </c>
      <c r="AU149" s="143" t="s">
        <v>90</v>
      </c>
      <c r="AV149" s="12" t="s">
        <v>88</v>
      </c>
      <c r="AW149" s="12" t="s">
        <v>36</v>
      </c>
      <c r="AX149" s="12" t="s">
        <v>80</v>
      </c>
      <c r="AY149" s="143" t="s">
        <v>153</v>
      </c>
    </row>
    <row r="150" spans="2:65" s="12" customFormat="1">
      <c r="B150" s="141"/>
      <c r="D150" s="142" t="s">
        <v>162</v>
      </c>
      <c r="E150" s="143" t="s">
        <v>1</v>
      </c>
      <c r="F150" s="144" t="s">
        <v>176</v>
      </c>
      <c r="H150" s="143" t="s">
        <v>1</v>
      </c>
      <c r="I150" s="145"/>
      <c r="L150" s="141"/>
      <c r="M150" s="146"/>
      <c r="T150" s="147"/>
      <c r="AT150" s="143" t="s">
        <v>162</v>
      </c>
      <c r="AU150" s="143" t="s">
        <v>90</v>
      </c>
      <c r="AV150" s="12" t="s">
        <v>88</v>
      </c>
      <c r="AW150" s="12" t="s">
        <v>36</v>
      </c>
      <c r="AX150" s="12" t="s">
        <v>80</v>
      </c>
      <c r="AY150" s="143" t="s">
        <v>153</v>
      </c>
    </row>
    <row r="151" spans="2:65" s="12" customFormat="1">
      <c r="B151" s="141"/>
      <c r="D151" s="142" t="s">
        <v>162</v>
      </c>
      <c r="E151" s="143" t="s">
        <v>1</v>
      </c>
      <c r="F151" s="144" t="s">
        <v>177</v>
      </c>
      <c r="H151" s="143" t="s">
        <v>1</v>
      </c>
      <c r="I151" s="145"/>
      <c r="L151" s="141"/>
      <c r="M151" s="146"/>
      <c r="T151" s="147"/>
      <c r="AT151" s="143" t="s">
        <v>162</v>
      </c>
      <c r="AU151" s="143" t="s">
        <v>90</v>
      </c>
      <c r="AV151" s="12" t="s">
        <v>88</v>
      </c>
      <c r="AW151" s="12" t="s">
        <v>36</v>
      </c>
      <c r="AX151" s="12" t="s">
        <v>80</v>
      </c>
      <c r="AY151" s="143" t="s">
        <v>153</v>
      </c>
    </row>
    <row r="152" spans="2:65" s="12" customFormat="1">
      <c r="B152" s="141"/>
      <c r="D152" s="142" t="s">
        <v>162</v>
      </c>
      <c r="E152" s="143" t="s">
        <v>1</v>
      </c>
      <c r="F152" s="144" t="s">
        <v>178</v>
      </c>
      <c r="H152" s="143" t="s">
        <v>1</v>
      </c>
      <c r="I152" s="145"/>
      <c r="L152" s="141"/>
      <c r="M152" s="146"/>
      <c r="T152" s="147"/>
      <c r="AT152" s="143" t="s">
        <v>162</v>
      </c>
      <c r="AU152" s="143" t="s">
        <v>90</v>
      </c>
      <c r="AV152" s="12" t="s">
        <v>88</v>
      </c>
      <c r="AW152" s="12" t="s">
        <v>36</v>
      </c>
      <c r="AX152" s="12" t="s">
        <v>80</v>
      </c>
      <c r="AY152" s="143" t="s">
        <v>153</v>
      </c>
    </row>
    <row r="153" spans="2:65" s="13" customFormat="1">
      <c r="B153" s="148"/>
      <c r="D153" s="142" t="s">
        <v>162</v>
      </c>
      <c r="E153" s="150" t="s">
        <v>1</v>
      </c>
      <c r="F153" s="162" t="s">
        <v>91</v>
      </c>
      <c r="H153" s="151">
        <v>65.287000000000006</v>
      </c>
      <c r="I153" s="152"/>
      <c r="L153" s="148"/>
      <c r="M153" s="153"/>
      <c r="T153" s="154"/>
      <c r="AT153" s="149" t="s">
        <v>162</v>
      </c>
      <c r="AU153" s="149" t="s">
        <v>90</v>
      </c>
      <c r="AV153" s="13" t="s">
        <v>90</v>
      </c>
      <c r="AW153" s="13" t="s">
        <v>36</v>
      </c>
      <c r="AX153" s="13" t="s">
        <v>88</v>
      </c>
      <c r="AY153" s="149" t="s">
        <v>153</v>
      </c>
    </row>
    <row r="154" spans="2:65" s="1" customFormat="1" ht="24.2" customHeight="1">
      <c r="B154" s="31"/>
      <c r="C154" s="128" t="s">
        <v>160</v>
      </c>
      <c r="D154" s="128" t="s">
        <v>155</v>
      </c>
      <c r="E154" s="129" t="s">
        <v>179</v>
      </c>
      <c r="F154" s="130" t="s">
        <v>180</v>
      </c>
      <c r="G154" s="131" t="s">
        <v>181</v>
      </c>
      <c r="H154" s="132">
        <v>15.6</v>
      </c>
      <c r="I154" s="133"/>
      <c r="J154" s="134">
        <f>ROUND(I154*H154,2)</f>
        <v>0</v>
      </c>
      <c r="K154" s="130" t="s">
        <v>159</v>
      </c>
      <c r="L154" s="31"/>
      <c r="M154" s="135" t="s">
        <v>1</v>
      </c>
      <c r="N154" s="136" t="s">
        <v>45</v>
      </c>
      <c r="P154" s="137">
        <f>O154*H154</f>
        <v>0</v>
      </c>
      <c r="Q154" s="137">
        <v>2.0000000000000001E-4</v>
      </c>
      <c r="R154" s="137">
        <f>Q154*H154</f>
        <v>3.1199999999999999E-3</v>
      </c>
      <c r="S154" s="137">
        <v>0</v>
      </c>
      <c r="T154" s="138">
        <f>S154*H154</f>
        <v>0</v>
      </c>
      <c r="AR154" s="139" t="s">
        <v>160</v>
      </c>
      <c r="AT154" s="139" t="s">
        <v>155</v>
      </c>
      <c r="AU154" s="139" t="s">
        <v>90</v>
      </c>
      <c r="AY154" s="16" t="s">
        <v>153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88</v>
      </c>
      <c r="BK154" s="140">
        <f>ROUND(I154*H154,2)</f>
        <v>0</v>
      </c>
      <c r="BL154" s="16" t="s">
        <v>160</v>
      </c>
      <c r="BM154" s="139" t="s">
        <v>182</v>
      </c>
    </row>
    <row r="155" spans="2:65" s="12" customFormat="1">
      <c r="B155" s="141"/>
      <c r="D155" s="142" t="s">
        <v>162</v>
      </c>
      <c r="E155" s="143" t="s">
        <v>1</v>
      </c>
      <c r="F155" s="144" t="s">
        <v>174</v>
      </c>
      <c r="H155" s="143" t="s">
        <v>1</v>
      </c>
      <c r="I155" s="145"/>
      <c r="L155" s="141"/>
      <c r="M155" s="146"/>
      <c r="T155" s="147"/>
      <c r="AT155" s="143" t="s">
        <v>162</v>
      </c>
      <c r="AU155" s="143" t="s">
        <v>90</v>
      </c>
      <c r="AV155" s="12" t="s">
        <v>88</v>
      </c>
      <c r="AW155" s="12" t="s">
        <v>36</v>
      </c>
      <c r="AX155" s="12" t="s">
        <v>80</v>
      </c>
      <c r="AY155" s="143" t="s">
        <v>153</v>
      </c>
    </row>
    <row r="156" spans="2:65" s="13" customFormat="1">
      <c r="B156" s="148"/>
      <c r="D156" s="142" t="s">
        <v>162</v>
      </c>
      <c r="E156" s="149" t="s">
        <v>1</v>
      </c>
      <c r="F156" s="150" t="s">
        <v>183</v>
      </c>
      <c r="H156" s="151">
        <v>10.4</v>
      </c>
      <c r="I156" s="152"/>
      <c r="L156" s="148"/>
      <c r="M156" s="153"/>
      <c r="T156" s="154"/>
      <c r="AT156" s="149" t="s">
        <v>162</v>
      </c>
      <c r="AU156" s="149" t="s">
        <v>90</v>
      </c>
      <c r="AV156" s="13" t="s">
        <v>90</v>
      </c>
      <c r="AW156" s="13" t="s">
        <v>36</v>
      </c>
      <c r="AX156" s="13" t="s">
        <v>80</v>
      </c>
      <c r="AY156" s="149" t="s">
        <v>153</v>
      </c>
    </row>
    <row r="157" spans="2:65" s="12" customFormat="1">
      <c r="B157" s="141"/>
      <c r="D157" s="142" t="s">
        <v>162</v>
      </c>
      <c r="E157" s="143" t="s">
        <v>1</v>
      </c>
      <c r="F157" s="144" t="s">
        <v>176</v>
      </c>
      <c r="H157" s="143" t="s">
        <v>1</v>
      </c>
      <c r="I157" s="145"/>
      <c r="L157" s="141"/>
      <c r="M157" s="146"/>
      <c r="T157" s="147"/>
      <c r="AT157" s="143" t="s">
        <v>162</v>
      </c>
      <c r="AU157" s="143" t="s">
        <v>90</v>
      </c>
      <c r="AV157" s="12" t="s">
        <v>88</v>
      </c>
      <c r="AW157" s="12" t="s">
        <v>36</v>
      </c>
      <c r="AX157" s="12" t="s">
        <v>80</v>
      </c>
      <c r="AY157" s="143" t="s">
        <v>153</v>
      </c>
    </row>
    <row r="158" spans="2:65" s="13" customFormat="1">
      <c r="B158" s="148"/>
      <c r="D158" s="142" t="s">
        <v>162</v>
      </c>
      <c r="E158" s="149" t="s">
        <v>1</v>
      </c>
      <c r="F158" s="150" t="s">
        <v>184</v>
      </c>
      <c r="H158" s="151">
        <v>5.2</v>
      </c>
      <c r="I158" s="152"/>
      <c r="L158" s="148"/>
      <c r="M158" s="153"/>
      <c r="T158" s="154"/>
      <c r="AT158" s="149" t="s">
        <v>162</v>
      </c>
      <c r="AU158" s="149" t="s">
        <v>90</v>
      </c>
      <c r="AV158" s="13" t="s">
        <v>90</v>
      </c>
      <c r="AW158" s="13" t="s">
        <v>36</v>
      </c>
      <c r="AX158" s="13" t="s">
        <v>80</v>
      </c>
      <c r="AY158" s="149" t="s">
        <v>153</v>
      </c>
    </row>
    <row r="159" spans="2:65" s="14" customFormat="1">
      <c r="B159" s="155"/>
      <c r="D159" s="142" t="s">
        <v>162</v>
      </c>
      <c r="E159" s="156" t="s">
        <v>1</v>
      </c>
      <c r="F159" s="157" t="s">
        <v>165</v>
      </c>
      <c r="H159" s="158">
        <v>15.6</v>
      </c>
      <c r="I159" s="159"/>
      <c r="L159" s="155"/>
      <c r="M159" s="160"/>
      <c r="T159" s="161"/>
      <c r="AT159" s="156" t="s">
        <v>162</v>
      </c>
      <c r="AU159" s="156" t="s">
        <v>90</v>
      </c>
      <c r="AV159" s="14" t="s">
        <v>160</v>
      </c>
      <c r="AW159" s="14" t="s">
        <v>36</v>
      </c>
      <c r="AX159" s="14" t="s">
        <v>88</v>
      </c>
      <c r="AY159" s="156" t="s">
        <v>153</v>
      </c>
    </row>
    <row r="160" spans="2:65" s="11" customFormat="1" ht="22.9" customHeight="1">
      <c r="B160" s="116"/>
      <c r="D160" s="117" t="s">
        <v>79</v>
      </c>
      <c r="E160" s="126" t="s">
        <v>185</v>
      </c>
      <c r="F160" s="126" t="s">
        <v>186</v>
      </c>
      <c r="I160" s="119"/>
      <c r="J160" s="127">
        <f>BK160</f>
        <v>0</v>
      </c>
      <c r="L160" s="116"/>
      <c r="M160" s="121"/>
      <c r="P160" s="122">
        <f>SUM(P161:P241)</f>
        <v>0</v>
      </c>
      <c r="R160" s="122">
        <f>SUM(R161:R241)</f>
        <v>1.5637470500000001</v>
      </c>
      <c r="T160" s="123">
        <f>SUM(T161:T241)</f>
        <v>1.6393200000000004E-2</v>
      </c>
      <c r="AR160" s="117" t="s">
        <v>88</v>
      </c>
      <c r="AT160" s="124" t="s">
        <v>79</v>
      </c>
      <c r="AU160" s="124" t="s">
        <v>88</v>
      </c>
      <c r="AY160" s="117" t="s">
        <v>153</v>
      </c>
      <c r="BK160" s="125">
        <f>SUM(BK161:BK241)</f>
        <v>0</v>
      </c>
    </row>
    <row r="161" spans="2:65" s="1" customFormat="1" ht="24.2" customHeight="1">
      <c r="B161" s="31"/>
      <c r="C161" s="128" t="s">
        <v>187</v>
      </c>
      <c r="D161" s="128" t="s">
        <v>155</v>
      </c>
      <c r="E161" s="129" t="s">
        <v>188</v>
      </c>
      <c r="F161" s="130" t="s">
        <v>189</v>
      </c>
      <c r="G161" s="131" t="s">
        <v>171</v>
      </c>
      <c r="H161" s="132">
        <v>130.57300000000001</v>
      </c>
      <c r="I161" s="133"/>
      <c r="J161" s="134">
        <f>ROUND(I161*H161,2)</f>
        <v>0</v>
      </c>
      <c r="K161" s="130" t="s">
        <v>159</v>
      </c>
      <c r="L161" s="31"/>
      <c r="M161" s="135" t="s">
        <v>1</v>
      </c>
      <c r="N161" s="136" t="s">
        <v>45</v>
      </c>
      <c r="P161" s="137">
        <f>O161*H161</f>
        <v>0</v>
      </c>
      <c r="Q161" s="137">
        <v>2.5999999999999998E-4</v>
      </c>
      <c r="R161" s="137">
        <f>Q161*H161</f>
        <v>3.3948979999999997E-2</v>
      </c>
      <c r="S161" s="137">
        <v>0</v>
      </c>
      <c r="T161" s="138">
        <f>S161*H161</f>
        <v>0</v>
      </c>
      <c r="AR161" s="139" t="s">
        <v>160</v>
      </c>
      <c r="AT161" s="139" t="s">
        <v>155</v>
      </c>
      <c r="AU161" s="139" t="s">
        <v>90</v>
      </c>
      <c r="AY161" s="16" t="s">
        <v>153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88</v>
      </c>
      <c r="BK161" s="140">
        <f>ROUND(I161*H161,2)</f>
        <v>0</v>
      </c>
      <c r="BL161" s="16" t="s">
        <v>160</v>
      </c>
      <c r="BM161" s="139" t="s">
        <v>190</v>
      </c>
    </row>
    <row r="162" spans="2:65" s="12" customFormat="1">
      <c r="B162" s="141"/>
      <c r="D162" s="142" t="s">
        <v>162</v>
      </c>
      <c r="E162" s="143" t="s">
        <v>1</v>
      </c>
      <c r="F162" s="144" t="s">
        <v>174</v>
      </c>
      <c r="H162" s="143" t="s">
        <v>1</v>
      </c>
      <c r="I162" s="145"/>
      <c r="L162" s="141"/>
      <c r="M162" s="146"/>
      <c r="T162" s="147"/>
      <c r="AT162" s="143" t="s">
        <v>162</v>
      </c>
      <c r="AU162" s="143" t="s">
        <v>90</v>
      </c>
      <c r="AV162" s="12" t="s">
        <v>88</v>
      </c>
      <c r="AW162" s="12" t="s">
        <v>36</v>
      </c>
      <c r="AX162" s="12" t="s">
        <v>80</v>
      </c>
      <c r="AY162" s="143" t="s">
        <v>153</v>
      </c>
    </row>
    <row r="163" spans="2:65" s="13" customFormat="1">
      <c r="B163" s="148"/>
      <c r="D163" s="142" t="s">
        <v>162</v>
      </c>
      <c r="E163" s="149" t="s">
        <v>1</v>
      </c>
      <c r="F163" s="150" t="s">
        <v>191</v>
      </c>
      <c r="H163" s="151">
        <v>41.491</v>
      </c>
      <c r="I163" s="152"/>
      <c r="L163" s="148"/>
      <c r="M163" s="153"/>
      <c r="T163" s="154"/>
      <c r="AT163" s="149" t="s">
        <v>162</v>
      </c>
      <c r="AU163" s="149" t="s">
        <v>90</v>
      </c>
      <c r="AV163" s="13" t="s">
        <v>90</v>
      </c>
      <c r="AW163" s="13" t="s">
        <v>36</v>
      </c>
      <c r="AX163" s="13" t="s">
        <v>80</v>
      </c>
      <c r="AY163" s="149" t="s">
        <v>153</v>
      </c>
    </row>
    <row r="164" spans="2:65" s="12" customFormat="1">
      <c r="B164" s="141"/>
      <c r="D164" s="142" t="s">
        <v>162</v>
      </c>
      <c r="E164" s="143" t="s">
        <v>1</v>
      </c>
      <c r="F164" s="144" t="s">
        <v>176</v>
      </c>
      <c r="H164" s="143" t="s">
        <v>1</v>
      </c>
      <c r="I164" s="145"/>
      <c r="L164" s="141"/>
      <c r="M164" s="146"/>
      <c r="T164" s="147"/>
      <c r="AT164" s="143" t="s">
        <v>162</v>
      </c>
      <c r="AU164" s="143" t="s">
        <v>90</v>
      </c>
      <c r="AV164" s="12" t="s">
        <v>88</v>
      </c>
      <c r="AW164" s="12" t="s">
        <v>36</v>
      </c>
      <c r="AX164" s="12" t="s">
        <v>80</v>
      </c>
      <c r="AY164" s="143" t="s">
        <v>153</v>
      </c>
    </row>
    <row r="165" spans="2:65" s="13" customFormat="1">
      <c r="B165" s="148"/>
      <c r="D165" s="142" t="s">
        <v>162</v>
      </c>
      <c r="E165" s="149" t="s">
        <v>1</v>
      </c>
      <c r="F165" s="150" t="s">
        <v>192</v>
      </c>
      <c r="H165" s="151">
        <v>108.628</v>
      </c>
      <c r="I165" s="152"/>
      <c r="L165" s="148"/>
      <c r="M165" s="153"/>
      <c r="T165" s="154"/>
      <c r="AT165" s="149" t="s">
        <v>162</v>
      </c>
      <c r="AU165" s="149" t="s">
        <v>90</v>
      </c>
      <c r="AV165" s="13" t="s">
        <v>90</v>
      </c>
      <c r="AW165" s="13" t="s">
        <v>36</v>
      </c>
      <c r="AX165" s="13" t="s">
        <v>80</v>
      </c>
      <c r="AY165" s="149" t="s">
        <v>153</v>
      </c>
    </row>
    <row r="166" spans="2:65" s="13" customFormat="1">
      <c r="B166" s="148"/>
      <c r="D166" s="142" t="s">
        <v>162</v>
      </c>
      <c r="E166" s="149" t="s">
        <v>1</v>
      </c>
      <c r="F166" s="150" t="s">
        <v>193</v>
      </c>
      <c r="H166" s="151">
        <v>-19.545999999999999</v>
      </c>
      <c r="I166" s="152"/>
      <c r="L166" s="148"/>
      <c r="M166" s="153"/>
      <c r="T166" s="154"/>
      <c r="AT166" s="149" t="s">
        <v>162</v>
      </c>
      <c r="AU166" s="149" t="s">
        <v>90</v>
      </c>
      <c r="AV166" s="13" t="s">
        <v>90</v>
      </c>
      <c r="AW166" s="13" t="s">
        <v>36</v>
      </c>
      <c r="AX166" s="13" t="s">
        <v>80</v>
      </c>
      <c r="AY166" s="149" t="s">
        <v>153</v>
      </c>
    </row>
    <row r="167" spans="2:65" s="14" customFormat="1">
      <c r="B167" s="155"/>
      <c r="D167" s="142" t="s">
        <v>162</v>
      </c>
      <c r="E167" s="156" t="s">
        <v>1</v>
      </c>
      <c r="F167" s="157" t="s">
        <v>165</v>
      </c>
      <c r="H167" s="158">
        <v>130.57300000000001</v>
      </c>
      <c r="I167" s="159"/>
      <c r="L167" s="155"/>
      <c r="M167" s="160"/>
      <c r="T167" s="161"/>
      <c r="AT167" s="156" t="s">
        <v>162</v>
      </c>
      <c r="AU167" s="156" t="s">
        <v>90</v>
      </c>
      <c r="AV167" s="14" t="s">
        <v>160</v>
      </c>
      <c r="AW167" s="14" t="s">
        <v>36</v>
      </c>
      <c r="AX167" s="14" t="s">
        <v>88</v>
      </c>
      <c r="AY167" s="156" t="s">
        <v>153</v>
      </c>
    </row>
    <row r="168" spans="2:65" s="1" customFormat="1" ht="21.75" customHeight="1">
      <c r="B168" s="31"/>
      <c r="C168" s="128" t="s">
        <v>185</v>
      </c>
      <c r="D168" s="128" t="s">
        <v>155</v>
      </c>
      <c r="E168" s="129" t="s">
        <v>194</v>
      </c>
      <c r="F168" s="130" t="s">
        <v>195</v>
      </c>
      <c r="G168" s="131" t="s">
        <v>171</v>
      </c>
      <c r="H168" s="132">
        <v>130.57300000000001</v>
      </c>
      <c r="I168" s="133"/>
      <c r="J168" s="134">
        <f>ROUND(I168*H168,2)</f>
        <v>0</v>
      </c>
      <c r="K168" s="130" t="s">
        <v>159</v>
      </c>
      <c r="L168" s="31"/>
      <c r="M168" s="135" t="s">
        <v>1</v>
      </c>
      <c r="N168" s="136" t="s">
        <v>45</v>
      </c>
      <c r="P168" s="137">
        <f>O168*H168</f>
        <v>0</v>
      </c>
      <c r="Q168" s="137">
        <v>4.3800000000000002E-3</v>
      </c>
      <c r="R168" s="137">
        <f>Q168*H168</f>
        <v>0.57190974000000006</v>
      </c>
      <c r="S168" s="137">
        <v>0</v>
      </c>
      <c r="T168" s="138">
        <f>S168*H168</f>
        <v>0</v>
      </c>
      <c r="AR168" s="139" t="s">
        <v>160</v>
      </c>
      <c r="AT168" s="139" t="s">
        <v>155</v>
      </c>
      <c r="AU168" s="139" t="s">
        <v>90</v>
      </c>
      <c r="AY168" s="16" t="s">
        <v>153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88</v>
      </c>
      <c r="BK168" s="140">
        <f>ROUND(I168*H168,2)</f>
        <v>0</v>
      </c>
      <c r="BL168" s="16" t="s">
        <v>160</v>
      </c>
      <c r="BM168" s="139" t="s">
        <v>196</v>
      </c>
    </row>
    <row r="169" spans="2:65" s="12" customFormat="1">
      <c r="B169" s="141"/>
      <c r="D169" s="142" t="s">
        <v>162</v>
      </c>
      <c r="E169" s="143" t="s">
        <v>1</v>
      </c>
      <c r="F169" s="144" t="s">
        <v>174</v>
      </c>
      <c r="H169" s="143" t="s">
        <v>1</v>
      </c>
      <c r="I169" s="145"/>
      <c r="L169" s="141"/>
      <c r="M169" s="146"/>
      <c r="T169" s="147"/>
      <c r="AT169" s="143" t="s">
        <v>162</v>
      </c>
      <c r="AU169" s="143" t="s">
        <v>90</v>
      </c>
      <c r="AV169" s="12" t="s">
        <v>88</v>
      </c>
      <c r="AW169" s="12" t="s">
        <v>36</v>
      </c>
      <c r="AX169" s="12" t="s">
        <v>80</v>
      </c>
      <c r="AY169" s="143" t="s">
        <v>153</v>
      </c>
    </row>
    <row r="170" spans="2:65" s="13" customFormat="1">
      <c r="B170" s="148"/>
      <c r="D170" s="142" t="s">
        <v>162</v>
      </c>
      <c r="E170" s="149" t="s">
        <v>1</v>
      </c>
      <c r="F170" s="150" t="s">
        <v>191</v>
      </c>
      <c r="H170" s="151">
        <v>41.491</v>
      </c>
      <c r="I170" s="152"/>
      <c r="L170" s="148"/>
      <c r="M170" s="153"/>
      <c r="T170" s="154"/>
      <c r="AT170" s="149" t="s">
        <v>162</v>
      </c>
      <c r="AU170" s="149" t="s">
        <v>90</v>
      </c>
      <c r="AV170" s="13" t="s">
        <v>90</v>
      </c>
      <c r="AW170" s="13" t="s">
        <v>36</v>
      </c>
      <c r="AX170" s="13" t="s">
        <v>80</v>
      </c>
      <c r="AY170" s="149" t="s">
        <v>153</v>
      </c>
    </row>
    <row r="171" spans="2:65" s="12" customFormat="1">
      <c r="B171" s="141"/>
      <c r="D171" s="142" t="s">
        <v>162</v>
      </c>
      <c r="E171" s="143" t="s">
        <v>1</v>
      </c>
      <c r="F171" s="144" t="s">
        <v>176</v>
      </c>
      <c r="H171" s="143" t="s">
        <v>1</v>
      </c>
      <c r="I171" s="145"/>
      <c r="L171" s="141"/>
      <c r="M171" s="146"/>
      <c r="T171" s="147"/>
      <c r="AT171" s="143" t="s">
        <v>162</v>
      </c>
      <c r="AU171" s="143" t="s">
        <v>90</v>
      </c>
      <c r="AV171" s="12" t="s">
        <v>88</v>
      </c>
      <c r="AW171" s="12" t="s">
        <v>36</v>
      </c>
      <c r="AX171" s="12" t="s">
        <v>80</v>
      </c>
      <c r="AY171" s="143" t="s">
        <v>153</v>
      </c>
    </row>
    <row r="172" spans="2:65" s="13" customFormat="1">
      <c r="B172" s="148"/>
      <c r="D172" s="142" t="s">
        <v>162</v>
      </c>
      <c r="E172" s="149" t="s">
        <v>1</v>
      </c>
      <c r="F172" s="150" t="s">
        <v>192</v>
      </c>
      <c r="H172" s="151">
        <v>108.628</v>
      </c>
      <c r="I172" s="152"/>
      <c r="L172" s="148"/>
      <c r="M172" s="153"/>
      <c r="T172" s="154"/>
      <c r="AT172" s="149" t="s">
        <v>162</v>
      </c>
      <c r="AU172" s="149" t="s">
        <v>90</v>
      </c>
      <c r="AV172" s="13" t="s">
        <v>90</v>
      </c>
      <c r="AW172" s="13" t="s">
        <v>36</v>
      </c>
      <c r="AX172" s="13" t="s">
        <v>80</v>
      </c>
      <c r="AY172" s="149" t="s">
        <v>153</v>
      </c>
    </row>
    <row r="173" spans="2:65" s="13" customFormat="1">
      <c r="B173" s="148"/>
      <c r="D173" s="142" t="s">
        <v>162</v>
      </c>
      <c r="E173" s="149" t="s">
        <v>1</v>
      </c>
      <c r="F173" s="150" t="s">
        <v>193</v>
      </c>
      <c r="H173" s="151">
        <v>-19.545999999999999</v>
      </c>
      <c r="I173" s="152"/>
      <c r="L173" s="148"/>
      <c r="M173" s="153"/>
      <c r="T173" s="154"/>
      <c r="AT173" s="149" t="s">
        <v>162</v>
      </c>
      <c r="AU173" s="149" t="s">
        <v>90</v>
      </c>
      <c r="AV173" s="13" t="s">
        <v>90</v>
      </c>
      <c r="AW173" s="13" t="s">
        <v>36</v>
      </c>
      <c r="AX173" s="13" t="s">
        <v>80</v>
      </c>
      <c r="AY173" s="149" t="s">
        <v>153</v>
      </c>
    </row>
    <row r="174" spans="2:65" s="14" customFormat="1">
      <c r="B174" s="155"/>
      <c r="D174" s="142" t="s">
        <v>162</v>
      </c>
      <c r="E174" s="156" t="s">
        <v>1</v>
      </c>
      <c r="F174" s="157" t="s">
        <v>165</v>
      </c>
      <c r="H174" s="158">
        <v>130.57300000000001</v>
      </c>
      <c r="I174" s="159"/>
      <c r="L174" s="155"/>
      <c r="M174" s="160"/>
      <c r="T174" s="161"/>
      <c r="AT174" s="156" t="s">
        <v>162</v>
      </c>
      <c r="AU174" s="156" t="s">
        <v>90</v>
      </c>
      <c r="AV174" s="14" t="s">
        <v>160</v>
      </c>
      <c r="AW174" s="14" t="s">
        <v>36</v>
      </c>
      <c r="AX174" s="14" t="s">
        <v>88</v>
      </c>
      <c r="AY174" s="156" t="s">
        <v>153</v>
      </c>
    </row>
    <row r="175" spans="2:65" s="1" customFormat="1" ht="33" customHeight="1">
      <c r="B175" s="31"/>
      <c r="C175" s="128" t="s">
        <v>197</v>
      </c>
      <c r="D175" s="128" t="s">
        <v>155</v>
      </c>
      <c r="E175" s="129" t="s">
        <v>198</v>
      </c>
      <c r="F175" s="130" t="s">
        <v>199</v>
      </c>
      <c r="G175" s="131" t="s">
        <v>181</v>
      </c>
      <c r="H175" s="132">
        <v>26.68</v>
      </c>
      <c r="I175" s="133"/>
      <c r="J175" s="134">
        <f>ROUND(I175*H175,2)</f>
        <v>0</v>
      </c>
      <c r="K175" s="130" t="s">
        <v>159</v>
      </c>
      <c r="L175" s="31"/>
      <c r="M175" s="135" t="s">
        <v>1</v>
      </c>
      <c r="N175" s="136" t="s">
        <v>45</v>
      </c>
      <c r="P175" s="137">
        <f>O175*H175</f>
        <v>0</v>
      </c>
      <c r="Q175" s="137">
        <v>1.6000000000000001E-3</v>
      </c>
      <c r="R175" s="137">
        <f>Q175*H175</f>
        <v>4.2688000000000004E-2</v>
      </c>
      <c r="S175" s="137">
        <v>0</v>
      </c>
      <c r="T175" s="138">
        <f>S175*H175</f>
        <v>0</v>
      </c>
      <c r="AR175" s="139" t="s">
        <v>160</v>
      </c>
      <c r="AT175" s="139" t="s">
        <v>155</v>
      </c>
      <c r="AU175" s="139" t="s">
        <v>90</v>
      </c>
      <c r="AY175" s="16" t="s">
        <v>153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88</v>
      </c>
      <c r="BK175" s="140">
        <f>ROUND(I175*H175,2)</f>
        <v>0</v>
      </c>
      <c r="BL175" s="16" t="s">
        <v>160</v>
      </c>
      <c r="BM175" s="139" t="s">
        <v>200</v>
      </c>
    </row>
    <row r="176" spans="2:65" s="12" customFormat="1">
      <c r="B176" s="141"/>
      <c r="D176" s="142" t="s">
        <v>162</v>
      </c>
      <c r="E176" s="143" t="s">
        <v>1</v>
      </c>
      <c r="F176" s="144" t="s">
        <v>174</v>
      </c>
      <c r="H176" s="143" t="s">
        <v>1</v>
      </c>
      <c r="I176" s="145"/>
      <c r="L176" s="141"/>
      <c r="M176" s="146"/>
      <c r="T176" s="147"/>
      <c r="AT176" s="143" t="s">
        <v>162</v>
      </c>
      <c r="AU176" s="143" t="s">
        <v>90</v>
      </c>
      <c r="AV176" s="12" t="s">
        <v>88</v>
      </c>
      <c r="AW176" s="12" t="s">
        <v>36</v>
      </c>
      <c r="AX176" s="12" t="s">
        <v>80</v>
      </c>
      <c r="AY176" s="143" t="s">
        <v>153</v>
      </c>
    </row>
    <row r="177" spans="2:65" s="13" customFormat="1">
      <c r="B177" s="148"/>
      <c r="D177" s="142" t="s">
        <v>162</v>
      </c>
      <c r="E177" s="149" t="s">
        <v>1</v>
      </c>
      <c r="F177" s="150" t="s">
        <v>201</v>
      </c>
      <c r="H177" s="151">
        <v>5</v>
      </c>
      <c r="I177" s="152"/>
      <c r="L177" s="148"/>
      <c r="M177" s="153"/>
      <c r="T177" s="154"/>
      <c r="AT177" s="149" t="s">
        <v>162</v>
      </c>
      <c r="AU177" s="149" t="s">
        <v>90</v>
      </c>
      <c r="AV177" s="13" t="s">
        <v>90</v>
      </c>
      <c r="AW177" s="13" t="s">
        <v>36</v>
      </c>
      <c r="AX177" s="13" t="s">
        <v>80</v>
      </c>
      <c r="AY177" s="149" t="s">
        <v>153</v>
      </c>
    </row>
    <row r="178" spans="2:65" s="13" customFormat="1">
      <c r="B178" s="148"/>
      <c r="D178" s="142" t="s">
        <v>162</v>
      </c>
      <c r="E178" s="149" t="s">
        <v>1</v>
      </c>
      <c r="F178" s="150" t="s">
        <v>202</v>
      </c>
      <c r="H178" s="151">
        <v>4.84</v>
      </c>
      <c r="I178" s="152"/>
      <c r="L178" s="148"/>
      <c r="M178" s="153"/>
      <c r="T178" s="154"/>
      <c r="AT178" s="149" t="s">
        <v>162</v>
      </c>
      <c r="AU178" s="149" t="s">
        <v>90</v>
      </c>
      <c r="AV178" s="13" t="s">
        <v>90</v>
      </c>
      <c r="AW178" s="13" t="s">
        <v>36</v>
      </c>
      <c r="AX178" s="13" t="s">
        <v>80</v>
      </c>
      <c r="AY178" s="149" t="s">
        <v>153</v>
      </c>
    </row>
    <row r="179" spans="2:65" s="12" customFormat="1">
      <c r="B179" s="141"/>
      <c r="D179" s="142" t="s">
        <v>162</v>
      </c>
      <c r="E179" s="143" t="s">
        <v>1</v>
      </c>
      <c r="F179" s="144" t="s">
        <v>203</v>
      </c>
      <c r="H179" s="143" t="s">
        <v>1</v>
      </c>
      <c r="I179" s="145"/>
      <c r="L179" s="141"/>
      <c r="M179" s="146"/>
      <c r="T179" s="147"/>
      <c r="AT179" s="143" t="s">
        <v>162</v>
      </c>
      <c r="AU179" s="143" t="s">
        <v>90</v>
      </c>
      <c r="AV179" s="12" t="s">
        <v>88</v>
      </c>
      <c r="AW179" s="12" t="s">
        <v>36</v>
      </c>
      <c r="AX179" s="12" t="s">
        <v>80</v>
      </c>
      <c r="AY179" s="143" t="s">
        <v>153</v>
      </c>
    </row>
    <row r="180" spans="2:65" s="13" customFormat="1">
      <c r="B180" s="148"/>
      <c r="D180" s="142" t="s">
        <v>162</v>
      </c>
      <c r="E180" s="149" t="s">
        <v>1</v>
      </c>
      <c r="F180" s="150" t="s">
        <v>204</v>
      </c>
      <c r="H180" s="151">
        <v>12</v>
      </c>
      <c r="I180" s="152"/>
      <c r="L180" s="148"/>
      <c r="M180" s="153"/>
      <c r="T180" s="154"/>
      <c r="AT180" s="149" t="s">
        <v>162</v>
      </c>
      <c r="AU180" s="149" t="s">
        <v>90</v>
      </c>
      <c r="AV180" s="13" t="s">
        <v>90</v>
      </c>
      <c r="AW180" s="13" t="s">
        <v>36</v>
      </c>
      <c r="AX180" s="13" t="s">
        <v>80</v>
      </c>
      <c r="AY180" s="149" t="s">
        <v>153</v>
      </c>
    </row>
    <row r="181" spans="2:65" s="13" customFormat="1">
      <c r="B181" s="148"/>
      <c r="D181" s="142" t="s">
        <v>162</v>
      </c>
      <c r="E181" s="149" t="s">
        <v>1</v>
      </c>
      <c r="F181" s="150" t="s">
        <v>202</v>
      </c>
      <c r="H181" s="151">
        <v>4.84</v>
      </c>
      <c r="I181" s="152"/>
      <c r="L181" s="148"/>
      <c r="M181" s="153"/>
      <c r="T181" s="154"/>
      <c r="AT181" s="149" t="s">
        <v>162</v>
      </c>
      <c r="AU181" s="149" t="s">
        <v>90</v>
      </c>
      <c r="AV181" s="13" t="s">
        <v>90</v>
      </c>
      <c r="AW181" s="13" t="s">
        <v>36</v>
      </c>
      <c r="AX181" s="13" t="s">
        <v>80</v>
      </c>
      <c r="AY181" s="149" t="s">
        <v>153</v>
      </c>
    </row>
    <row r="182" spans="2:65" s="14" customFormat="1">
      <c r="B182" s="155"/>
      <c r="D182" s="142" t="s">
        <v>162</v>
      </c>
      <c r="E182" s="156" t="s">
        <v>1</v>
      </c>
      <c r="F182" s="157" t="s">
        <v>165</v>
      </c>
      <c r="H182" s="158">
        <v>26.68</v>
      </c>
      <c r="I182" s="159"/>
      <c r="L182" s="155"/>
      <c r="M182" s="160"/>
      <c r="T182" s="161"/>
      <c r="AT182" s="156" t="s">
        <v>162</v>
      </c>
      <c r="AU182" s="156" t="s">
        <v>90</v>
      </c>
      <c r="AV182" s="14" t="s">
        <v>160</v>
      </c>
      <c r="AW182" s="14" t="s">
        <v>36</v>
      </c>
      <c r="AX182" s="14" t="s">
        <v>88</v>
      </c>
      <c r="AY182" s="156" t="s">
        <v>153</v>
      </c>
    </row>
    <row r="183" spans="2:65" s="1" customFormat="1" ht="37.9" customHeight="1">
      <c r="B183" s="31"/>
      <c r="C183" s="163" t="s">
        <v>205</v>
      </c>
      <c r="D183" s="163" t="s">
        <v>206</v>
      </c>
      <c r="E183" s="164" t="s">
        <v>207</v>
      </c>
      <c r="F183" s="165" t="s">
        <v>208</v>
      </c>
      <c r="G183" s="166" t="s">
        <v>171</v>
      </c>
      <c r="H183" s="167">
        <v>29.347999999999999</v>
      </c>
      <c r="I183" s="168"/>
      <c r="J183" s="169">
        <f>ROUND(I183*H183,2)</f>
        <v>0</v>
      </c>
      <c r="K183" s="165" t="s">
        <v>159</v>
      </c>
      <c r="L183" s="170"/>
      <c r="M183" s="171" t="s">
        <v>1</v>
      </c>
      <c r="N183" s="172" t="s">
        <v>45</v>
      </c>
      <c r="P183" s="137">
        <f>O183*H183</f>
        <v>0</v>
      </c>
      <c r="Q183" s="137">
        <v>1E-3</v>
      </c>
      <c r="R183" s="137">
        <f>Q183*H183</f>
        <v>2.9347999999999999E-2</v>
      </c>
      <c r="S183" s="137">
        <v>0</v>
      </c>
      <c r="T183" s="138">
        <f>S183*H183</f>
        <v>0</v>
      </c>
      <c r="AR183" s="139" t="s">
        <v>205</v>
      </c>
      <c r="AT183" s="139" t="s">
        <v>206</v>
      </c>
      <c r="AU183" s="139" t="s">
        <v>90</v>
      </c>
      <c r="AY183" s="16" t="s">
        <v>153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88</v>
      </c>
      <c r="BK183" s="140">
        <f>ROUND(I183*H183,2)</f>
        <v>0</v>
      </c>
      <c r="BL183" s="16" t="s">
        <v>160</v>
      </c>
      <c r="BM183" s="139" t="s">
        <v>209</v>
      </c>
    </row>
    <row r="184" spans="2:65" s="13" customFormat="1">
      <c r="B184" s="148"/>
      <c r="D184" s="142" t="s">
        <v>162</v>
      </c>
      <c r="F184" s="150" t="s">
        <v>210</v>
      </c>
      <c r="H184" s="151">
        <v>29.347999999999999</v>
      </c>
      <c r="I184" s="152"/>
      <c r="L184" s="148"/>
      <c r="M184" s="153"/>
      <c r="T184" s="154"/>
      <c r="AT184" s="149" t="s">
        <v>162</v>
      </c>
      <c r="AU184" s="149" t="s">
        <v>90</v>
      </c>
      <c r="AV184" s="13" t="s">
        <v>90</v>
      </c>
      <c r="AW184" s="13" t="s">
        <v>4</v>
      </c>
      <c r="AX184" s="13" t="s">
        <v>88</v>
      </c>
      <c r="AY184" s="149" t="s">
        <v>153</v>
      </c>
    </row>
    <row r="185" spans="2:65" s="1" customFormat="1" ht="21.75" customHeight="1">
      <c r="B185" s="31"/>
      <c r="C185" s="128" t="s">
        <v>211</v>
      </c>
      <c r="D185" s="128" t="s">
        <v>155</v>
      </c>
      <c r="E185" s="129" t="s">
        <v>212</v>
      </c>
      <c r="F185" s="130" t="s">
        <v>213</v>
      </c>
      <c r="G185" s="131" t="s">
        <v>171</v>
      </c>
      <c r="H185" s="132">
        <v>65.287000000000006</v>
      </c>
      <c r="I185" s="133"/>
      <c r="J185" s="134">
        <f>ROUND(I185*H185,2)</f>
        <v>0</v>
      </c>
      <c r="K185" s="130" t="s">
        <v>159</v>
      </c>
      <c r="L185" s="31"/>
      <c r="M185" s="135" t="s">
        <v>1</v>
      </c>
      <c r="N185" s="136" t="s">
        <v>45</v>
      </c>
      <c r="P185" s="137">
        <f>O185*H185</f>
        <v>0</v>
      </c>
      <c r="Q185" s="137">
        <v>3.0000000000000001E-3</v>
      </c>
      <c r="R185" s="137">
        <f>Q185*H185</f>
        <v>0.19586100000000004</v>
      </c>
      <c r="S185" s="137">
        <v>0</v>
      </c>
      <c r="T185" s="138">
        <f>S185*H185</f>
        <v>0</v>
      </c>
      <c r="AR185" s="139" t="s">
        <v>160</v>
      </c>
      <c r="AT185" s="139" t="s">
        <v>155</v>
      </c>
      <c r="AU185" s="139" t="s">
        <v>90</v>
      </c>
      <c r="AY185" s="16" t="s">
        <v>153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88</v>
      </c>
      <c r="BK185" s="140">
        <f>ROUND(I185*H185,2)</f>
        <v>0</v>
      </c>
      <c r="BL185" s="16" t="s">
        <v>160</v>
      </c>
      <c r="BM185" s="139" t="s">
        <v>214</v>
      </c>
    </row>
    <row r="186" spans="2:65" s="12" customFormat="1">
      <c r="B186" s="141"/>
      <c r="D186" s="142" t="s">
        <v>162</v>
      </c>
      <c r="E186" s="143" t="s">
        <v>1</v>
      </c>
      <c r="F186" s="144" t="s">
        <v>173</v>
      </c>
      <c r="H186" s="143" t="s">
        <v>1</v>
      </c>
      <c r="I186" s="145"/>
      <c r="L186" s="141"/>
      <c r="M186" s="146"/>
      <c r="T186" s="147"/>
      <c r="AT186" s="143" t="s">
        <v>162</v>
      </c>
      <c r="AU186" s="143" t="s">
        <v>90</v>
      </c>
      <c r="AV186" s="12" t="s">
        <v>88</v>
      </c>
      <c r="AW186" s="12" t="s">
        <v>36</v>
      </c>
      <c r="AX186" s="12" t="s">
        <v>80</v>
      </c>
      <c r="AY186" s="143" t="s">
        <v>153</v>
      </c>
    </row>
    <row r="187" spans="2:65" s="12" customFormat="1">
      <c r="B187" s="141"/>
      <c r="D187" s="142" t="s">
        <v>162</v>
      </c>
      <c r="E187" s="143" t="s">
        <v>1</v>
      </c>
      <c r="F187" s="144" t="s">
        <v>174</v>
      </c>
      <c r="H187" s="143" t="s">
        <v>1</v>
      </c>
      <c r="I187" s="145"/>
      <c r="L187" s="141"/>
      <c r="M187" s="146"/>
      <c r="T187" s="147"/>
      <c r="AT187" s="143" t="s">
        <v>162</v>
      </c>
      <c r="AU187" s="143" t="s">
        <v>90</v>
      </c>
      <c r="AV187" s="12" t="s">
        <v>88</v>
      </c>
      <c r="AW187" s="12" t="s">
        <v>36</v>
      </c>
      <c r="AX187" s="12" t="s">
        <v>80</v>
      </c>
      <c r="AY187" s="143" t="s">
        <v>153</v>
      </c>
    </row>
    <row r="188" spans="2:65" s="12" customFormat="1">
      <c r="B188" s="141"/>
      <c r="D188" s="142" t="s">
        <v>162</v>
      </c>
      <c r="E188" s="143" t="s">
        <v>1</v>
      </c>
      <c r="F188" s="144" t="s">
        <v>175</v>
      </c>
      <c r="H188" s="143" t="s">
        <v>1</v>
      </c>
      <c r="I188" s="145"/>
      <c r="L188" s="141"/>
      <c r="M188" s="146"/>
      <c r="T188" s="147"/>
      <c r="AT188" s="143" t="s">
        <v>162</v>
      </c>
      <c r="AU188" s="143" t="s">
        <v>90</v>
      </c>
      <c r="AV188" s="12" t="s">
        <v>88</v>
      </c>
      <c r="AW188" s="12" t="s">
        <v>36</v>
      </c>
      <c r="AX188" s="12" t="s">
        <v>80</v>
      </c>
      <c r="AY188" s="143" t="s">
        <v>153</v>
      </c>
    </row>
    <row r="189" spans="2:65" s="12" customFormat="1">
      <c r="B189" s="141"/>
      <c r="D189" s="142" t="s">
        <v>162</v>
      </c>
      <c r="E189" s="143" t="s">
        <v>1</v>
      </c>
      <c r="F189" s="144" t="s">
        <v>176</v>
      </c>
      <c r="H189" s="143" t="s">
        <v>1</v>
      </c>
      <c r="I189" s="145"/>
      <c r="L189" s="141"/>
      <c r="M189" s="146"/>
      <c r="T189" s="147"/>
      <c r="AT189" s="143" t="s">
        <v>162</v>
      </c>
      <c r="AU189" s="143" t="s">
        <v>90</v>
      </c>
      <c r="AV189" s="12" t="s">
        <v>88</v>
      </c>
      <c r="AW189" s="12" t="s">
        <v>36</v>
      </c>
      <c r="AX189" s="12" t="s">
        <v>80</v>
      </c>
      <c r="AY189" s="143" t="s">
        <v>153</v>
      </c>
    </row>
    <row r="190" spans="2:65" s="12" customFormat="1">
      <c r="B190" s="141"/>
      <c r="D190" s="142" t="s">
        <v>162</v>
      </c>
      <c r="E190" s="143" t="s">
        <v>1</v>
      </c>
      <c r="F190" s="144" t="s">
        <v>177</v>
      </c>
      <c r="H190" s="143" t="s">
        <v>1</v>
      </c>
      <c r="I190" s="145"/>
      <c r="L190" s="141"/>
      <c r="M190" s="146"/>
      <c r="T190" s="147"/>
      <c r="AT190" s="143" t="s">
        <v>162</v>
      </c>
      <c r="AU190" s="143" t="s">
        <v>90</v>
      </c>
      <c r="AV190" s="12" t="s">
        <v>88</v>
      </c>
      <c r="AW190" s="12" t="s">
        <v>36</v>
      </c>
      <c r="AX190" s="12" t="s">
        <v>80</v>
      </c>
      <c r="AY190" s="143" t="s">
        <v>153</v>
      </c>
    </row>
    <row r="191" spans="2:65" s="12" customFormat="1">
      <c r="B191" s="141"/>
      <c r="D191" s="142" t="s">
        <v>162</v>
      </c>
      <c r="E191" s="143" t="s">
        <v>1</v>
      </c>
      <c r="F191" s="144" t="s">
        <v>178</v>
      </c>
      <c r="H191" s="143" t="s">
        <v>1</v>
      </c>
      <c r="I191" s="145"/>
      <c r="L191" s="141"/>
      <c r="M191" s="146"/>
      <c r="T191" s="147"/>
      <c r="AT191" s="143" t="s">
        <v>162</v>
      </c>
      <c r="AU191" s="143" t="s">
        <v>90</v>
      </c>
      <c r="AV191" s="12" t="s">
        <v>88</v>
      </c>
      <c r="AW191" s="12" t="s">
        <v>36</v>
      </c>
      <c r="AX191" s="12" t="s">
        <v>80</v>
      </c>
      <c r="AY191" s="143" t="s">
        <v>153</v>
      </c>
    </row>
    <row r="192" spans="2:65" s="13" customFormat="1">
      <c r="B192" s="148"/>
      <c r="D192" s="142" t="s">
        <v>162</v>
      </c>
      <c r="E192" s="150" t="s">
        <v>1</v>
      </c>
      <c r="F192" s="162" t="s">
        <v>91</v>
      </c>
      <c r="H192" s="151">
        <v>65.287000000000006</v>
      </c>
      <c r="I192" s="152"/>
      <c r="L192" s="148"/>
      <c r="M192" s="153"/>
      <c r="T192" s="154"/>
      <c r="AT192" s="149" t="s">
        <v>162</v>
      </c>
      <c r="AU192" s="149" t="s">
        <v>90</v>
      </c>
      <c r="AV192" s="13" t="s">
        <v>90</v>
      </c>
      <c r="AW192" s="13" t="s">
        <v>36</v>
      </c>
      <c r="AX192" s="13" t="s">
        <v>88</v>
      </c>
      <c r="AY192" s="149" t="s">
        <v>153</v>
      </c>
    </row>
    <row r="193" spans="2:65" s="1" customFormat="1" ht="16.5" customHeight="1">
      <c r="B193" s="31"/>
      <c r="C193" s="128" t="s">
        <v>215</v>
      </c>
      <c r="D193" s="128" t="s">
        <v>155</v>
      </c>
      <c r="E193" s="129" t="s">
        <v>216</v>
      </c>
      <c r="F193" s="130" t="s">
        <v>217</v>
      </c>
      <c r="G193" s="131" t="s">
        <v>171</v>
      </c>
      <c r="H193" s="132">
        <v>273.22000000000003</v>
      </c>
      <c r="I193" s="133"/>
      <c r="J193" s="134">
        <f>ROUND(I193*H193,2)</f>
        <v>0</v>
      </c>
      <c r="K193" s="130" t="s">
        <v>159</v>
      </c>
      <c r="L193" s="31"/>
      <c r="M193" s="135" t="s">
        <v>1</v>
      </c>
      <c r="N193" s="136" t="s">
        <v>45</v>
      </c>
      <c r="P193" s="137">
        <f>O193*H193</f>
        <v>0</v>
      </c>
      <c r="Q193" s="137">
        <v>6.0000000000000002E-5</v>
      </c>
      <c r="R193" s="137">
        <f>Q193*H193</f>
        <v>1.6393200000000004E-2</v>
      </c>
      <c r="S193" s="137">
        <v>6.0000000000000002E-5</v>
      </c>
      <c r="T193" s="138">
        <f>S193*H193</f>
        <v>1.6393200000000004E-2</v>
      </c>
      <c r="AR193" s="139" t="s">
        <v>160</v>
      </c>
      <c r="AT193" s="139" t="s">
        <v>155</v>
      </c>
      <c r="AU193" s="139" t="s">
        <v>90</v>
      </c>
      <c r="AY193" s="16" t="s">
        <v>153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6" t="s">
        <v>88</v>
      </c>
      <c r="BK193" s="140">
        <f>ROUND(I193*H193,2)</f>
        <v>0</v>
      </c>
      <c r="BL193" s="16" t="s">
        <v>160</v>
      </c>
      <c r="BM193" s="139" t="s">
        <v>218</v>
      </c>
    </row>
    <row r="194" spans="2:65" s="12" customFormat="1">
      <c r="B194" s="141"/>
      <c r="D194" s="142" t="s">
        <v>162</v>
      </c>
      <c r="E194" s="143" t="s">
        <v>1</v>
      </c>
      <c r="F194" s="144" t="s">
        <v>173</v>
      </c>
      <c r="H194" s="143" t="s">
        <v>1</v>
      </c>
      <c r="I194" s="145"/>
      <c r="L194" s="141"/>
      <c r="M194" s="146"/>
      <c r="T194" s="147"/>
      <c r="AT194" s="143" t="s">
        <v>162</v>
      </c>
      <c r="AU194" s="143" t="s">
        <v>90</v>
      </c>
      <c r="AV194" s="12" t="s">
        <v>88</v>
      </c>
      <c r="AW194" s="12" t="s">
        <v>36</v>
      </c>
      <c r="AX194" s="12" t="s">
        <v>80</v>
      </c>
      <c r="AY194" s="143" t="s">
        <v>153</v>
      </c>
    </row>
    <row r="195" spans="2:65" s="12" customFormat="1" ht="22.5">
      <c r="B195" s="141"/>
      <c r="D195" s="142" t="s">
        <v>162</v>
      </c>
      <c r="E195" s="143" t="s">
        <v>1</v>
      </c>
      <c r="F195" s="144" t="s">
        <v>219</v>
      </c>
      <c r="H195" s="143" t="s">
        <v>1</v>
      </c>
      <c r="I195" s="145"/>
      <c r="L195" s="141"/>
      <c r="M195" s="146"/>
      <c r="T195" s="147"/>
      <c r="AT195" s="143" t="s">
        <v>162</v>
      </c>
      <c r="AU195" s="143" t="s">
        <v>90</v>
      </c>
      <c r="AV195" s="12" t="s">
        <v>88</v>
      </c>
      <c r="AW195" s="12" t="s">
        <v>36</v>
      </c>
      <c r="AX195" s="12" t="s">
        <v>80</v>
      </c>
      <c r="AY195" s="143" t="s">
        <v>153</v>
      </c>
    </row>
    <row r="196" spans="2:65" s="13" customFormat="1">
      <c r="B196" s="148"/>
      <c r="D196" s="142" t="s">
        <v>162</v>
      </c>
      <c r="E196" s="150" t="s">
        <v>1</v>
      </c>
      <c r="F196" s="162" t="s">
        <v>95</v>
      </c>
      <c r="H196" s="151">
        <v>273.22000000000003</v>
      </c>
      <c r="I196" s="152"/>
      <c r="L196" s="148"/>
      <c r="M196" s="153"/>
      <c r="T196" s="154"/>
      <c r="AT196" s="149" t="s">
        <v>162</v>
      </c>
      <c r="AU196" s="149" t="s">
        <v>90</v>
      </c>
      <c r="AV196" s="13" t="s">
        <v>90</v>
      </c>
      <c r="AW196" s="13" t="s">
        <v>36</v>
      </c>
      <c r="AX196" s="13" t="s">
        <v>88</v>
      </c>
      <c r="AY196" s="149" t="s">
        <v>153</v>
      </c>
    </row>
    <row r="197" spans="2:65" s="1" customFormat="1" ht="24.2" customHeight="1">
      <c r="B197" s="31"/>
      <c r="C197" s="128" t="s">
        <v>220</v>
      </c>
      <c r="D197" s="128" t="s">
        <v>155</v>
      </c>
      <c r="E197" s="129" t="s">
        <v>221</v>
      </c>
      <c r="F197" s="130" t="s">
        <v>222</v>
      </c>
      <c r="G197" s="131" t="s">
        <v>171</v>
      </c>
      <c r="H197" s="132">
        <v>65.287000000000006</v>
      </c>
      <c r="I197" s="133"/>
      <c r="J197" s="134">
        <f>ROUND(I197*H197,2)</f>
        <v>0</v>
      </c>
      <c r="K197" s="130" t="s">
        <v>159</v>
      </c>
      <c r="L197" s="31"/>
      <c r="M197" s="135" t="s">
        <v>1</v>
      </c>
      <c r="N197" s="136" t="s">
        <v>45</v>
      </c>
      <c r="P197" s="137">
        <f>O197*H197</f>
        <v>0</v>
      </c>
      <c r="Q197" s="137">
        <v>1.3999999999999999E-4</v>
      </c>
      <c r="R197" s="137">
        <f>Q197*H197</f>
        <v>9.1401799999999995E-3</v>
      </c>
      <c r="S197" s="137">
        <v>0</v>
      </c>
      <c r="T197" s="138">
        <f>S197*H197</f>
        <v>0</v>
      </c>
      <c r="AR197" s="139" t="s">
        <v>160</v>
      </c>
      <c r="AT197" s="139" t="s">
        <v>155</v>
      </c>
      <c r="AU197" s="139" t="s">
        <v>90</v>
      </c>
      <c r="AY197" s="16" t="s">
        <v>153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88</v>
      </c>
      <c r="BK197" s="140">
        <f>ROUND(I197*H197,2)</f>
        <v>0</v>
      </c>
      <c r="BL197" s="16" t="s">
        <v>160</v>
      </c>
      <c r="BM197" s="139" t="s">
        <v>223</v>
      </c>
    </row>
    <row r="198" spans="2:65" s="12" customFormat="1">
      <c r="B198" s="141"/>
      <c r="D198" s="142" t="s">
        <v>162</v>
      </c>
      <c r="E198" s="143" t="s">
        <v>1</v>
      </c>
      <c r="F198" s="144" t="s">
        <v>173</v>
      </c>
      <c r="H198" s="143" t="s">
        <v>1</v>
      </c>
      <c r="I198" s="145"/>
      <c r="L198" s="141"/>
      <c r="M198" s="146"/>
      <c r="T198" s="147"/>
      <c r="AT198" s="143" t="s">
        <v>162</v>
      </c>
      <c r="AU198" s="143" t="s">
        <v>90</v>
      </c>
      <c r="AV198" s="12" t="s">
        <v>88</v>
      </c>
      <c r="AW198" s="12" t="s">
        <v>36</v>
      </c>
      <c r="AX198" s="12" t="s">
        <v>80</v>
      </c>
      <c r="AY198" s="143" t="s">
        <v>153</v>
      </c>
    </row>
    <row r="199" spans="2:65" s="12" customFormat="1">
      <c r="B199" s="141"/>
      <c r="D199" s="142" t="s">
        <v>162</v>
      </c>
      <c r="E199" s="143" t="s">
        <v>1</v>
      </c>
      <c r="F199" s="144" t="s">
        <v>174</v>
      </c>
      <c r="H199" s="143" t="s">
        <v>1</v>
      </c>
      <c r="I199" s="145"/>
      <c r="L199" s="141"/>
      <c r="M199" s="146"/>
      <c r="T199" s="147"/>
      <c r="AT199" s="143" t="s">
        <v>162</v>
      </c>
      <c r="AU199" s="143" t="s">
        <v>90</v>
      </c>
      <c r="AV199" s="12" t="s">
        <v>88</v>
      </c>
      <c r="AW199" s="12" t="s">
        <v>36</v>
      </c>
      <c r="AX199" s="12" t="s">
        <v>80</v>
      </c>
      <c r="AY199" s="143" t="s">
        <v>153</v>
      </c>
    </row>
    <row r="200" spans="2:65" s="12" customFormat="1">
      <c r="B200" s="141"/>
      <c r="D200" s="142" t="s">
        <v>162</v>
      </c>
      <c r="E200" s="143" t="s">
        <v>1</v>
      </c>
      <c r="F200" s="144" t="s">
        <v>175</v>
      </c>
      <c r="H200" s="143" t="s">
        <v>1</v>
      </c>
      <c r="I200" s="145"/>
      <c r="L200" s="141"/>
      <c r="M200" s="146"/>
      <c r="T200" s="147"/>
      <c r="AT200" s="143" t="s">
        <v>162</v>
      </c>
      <c r="AU200" s="143" t="s">
        <v>90</v>
      </c>
      <c r="AV200" s="12" t="s">
        <v>88</v>
      </c>
      <c r="AW200" s="12" t="s">
        <v>36</v>
      </c>
      <c r="AX200" s="12" t="s">
        <v>80</v>
      </c>
      <c r="AY200" s="143" t="s">
        <v>153</v>
      </c>
    </row>
    <row r="201" spans="2:65" s="12" customFormat="1">
      <c r="B201" s="141"/>
      <c r="D201" s="142" t="s">
        <v>162</v>
      </c>
      <c r="E201" s="143" t="s">
        <v>1</v>
      </c>
      <c r="F201" s="144" t="s">
        <v>176</v>
      </c>
      <c r="H201" s="143" t="s">
        <v>1</v>
      </c>
      <c r="I201" s="145"/>
      <c r="L201" s="141"/>
      <c r="M201" s="146"/>
      <c r="T201" s="147"/>
      <c r="AT201" s="143" t="s">
        <v>162</v>
      </c>
      <c r="AU201" s="143" t="s">
        <v>90</v>
      </c>
      <c r="AV201" s="12" t="s">
        <v>88</v>
      </c>
      <c r="AW201" s="12" t="s">
        <v>36</v>
      </c>
      <c r="AX201" s="12" t="s">
        <v>80</v>
      </c>
      <c r="AY201" s="143" t="s">
        <v>153</v>
      </c>
    </row>
    <row r="202" spans="2:65" s="12" customFormat="1">
      <c r="B202" s="141"/>
      <c r="D202" s="142" t="s">
        <v>162</v>
      </c>
      <c r="E202" s="143" t="s">
        <v>1</v>
      </c>
      <c r="F202" s="144" t="s">
        <v>177</v>
      </c>
      <c r="H202" s="143" t="s">
        <v>1</v>
      </c>
      <c r="I202" s="145"/>
      <c r="L202" s="141"/>
      <c r="M202" s="146"/>
      <c r="T202" s="147"/>
      <c r="AT202" s="143" t="s">
        <v>162</v>
      </c>
      <c r="AU202" s="143" t="s">
        <v>90</v>
      </c>
      <c r="AV202" s="12" t="s">
        <v>88</v>
      </c>
      <c r="AW202" s="12" t="s">
        <v>36</v>
      </c>
      <c r="AX202" s="12" t="s">
        <v>80</v>
      </c>
      <c r="AY202" s="143" t="s">
        <v>153</v>
      </c>
    </row>
    <row r="203" spans="2:65" s="12" customFormat="1">
      <c r="B203" s="141"/>
      <c r="D203" s="142" t="s">
        <v>162</v>
      </c>
      <c r="E203" s="143" t="s">
        <v>1</v>
      </c>
      <c r="F203" s="144" t="s">
        <v>178</v>
      </c>
      <c r="H203" s="143" t="s">
        <v>1</v>
      </c>
      <c r="I203" s="145"/>
      <c r="L203" s="141"/>
      <c r="M203" s="146"/>
      <c r="T203" s="147"/>
      <c r="AT203" s="143" t="s">
        <v>162</v>
      </c>
      <c r="AU203" s="143" t="s">
        <v>90</v>
      </c>
      <c r="AV203" s="12" t="s">
        <v>88</v>
      </c>
      <c r="AW203" s="12" t="s">
        <v>36</v>
      </c>
      <c r="AX203" s="12" t="s">
        <v>80</v>
      </c>
      <c r="AY203" s="143" t="s">
        <v>153</v>
      </c>
    </row>
    <row r="204" spans="2:65" s="13" customFormat="1">
      <c r="B204" s="148"/>
      <c r="D204" s="142" t="s">
        <v>162</v>
      </c>
      <c r="E204" s="150" t="s">
        <v>1</v>
      </c>
      <c r="F204" s="162" t="s">
        <v>91</v>
      </c>
      <c r="H204" s="151">
        <v>65.287000000000006</v>
      </c>
      <c r="I204" s="152"/>
      <c r="L204" s="148"/>
      <c r="M204" s="153"/>
      <c r="T204" s="154"/>
      <c r="AT204" s="149" t="s">
        <v>162</v>
      </c>
      <c r="AU204" s="149" t="s">
        <v>90</v>
      </c>
      <c r="AV204" s="13" t="s">
        <v>90</v>
      </c>
      <c r="AW204" s="13" t="s">
        <v>36</v>
      </c>
      <c r="AX204" s="13" t="s">
        <v>88</v>
      </c>
      <c r="AY204" s="149" t="s">
        <v>153</v>
      </c>
    </row>
    <row r="205" spans="2:65" s="1" customFormat="1" ht="24.2" customHeight="1">
      <c r="B205" s="31"/>
      <c r="C205" s="128" t="s">
        <v>8</v>
      </c>
      <c r="D205" s="128" t="s">
        <v>155</v>
      </c>
      <c r="E205" s="129" t="s">
        <v>224</v>
      </c>
      <c r="F205" s="130" t="s">
        <v>225</v>
      </c>
      <c r="G205" s="131" t="s">
        <v>171</v>
      </c>
      <c r="H205" s="132">
        <v>65.287000000000006</v>
      </c>
      <c r="I205" s="133"/>
      <c r="J205" s="134">
        <f>ROUND(I205*H205,2)</f>
        <v>0</v>
      </c>
      <c r="K205" s="130" t="s">
        <v>159</v>
      </c>
      <c r="L205" s="31"/>
      <c r="M205" s="135" t="s">
        <v>1</v>
      </c>
      <c r="N205" s="136" t="s">
        <v>45</v>
      </c>
      <c r="P205" s="137">
        <f>O205*H205</f>
        <v>0</v>
      </c>
      <c r="Q205" s="137">
        <v>2.8500000000000001E-3</v>
      </c>
      <c r="R205" s="137">
        <f>Q205*H205</f>
        <v>0.18606795000000004</v>
      </c>
      <c r="S205" s="137">
        <v>0</v>
      </c>
      <c r="T205" s="138">
        <f>S205*H205</f>
        <v>0</v>
      </c>
      <c r="AR205" s="139" t="s">
        <v>160</v>
      </c>
      <c r="AT205" s="139" t="s">
        <v>155</v>
      </c>
      <c r="AU205" s="139" t="s">
        <v>90</v>
      </c>
      <c r="AY205" s="16" t="s">
        <v>153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6" t="s">
        <v>88</v>
      </c>
      <c r="BK205" s="140">
        <f>ROUND(I205*H205,2)</f>
        <v>0</v>
      </c>
      <c r="BL205" s="16" t="s">
        <v>160</v>
      </c>
      <c r="BM205" s="139" t="s">
        <v>226</v>
      </c>
    </row>
    <row r="206" spans="2:65" s="12" customFormat="1">
      <c r="B206" s="141"/>
      <c r="D206" s="142" t="s">
        <v>162</v>
      </c>
      <c r="E206" s="143" t="s">
        <v>1</v>
      </c>
      <c r="F206" s="144" t="s">
        <v>173</v>
      </c>
      <c r="H206" s="143" t="s">
        <v>1</v>
      </c>
      <c r="I206" s="145"/>
      <c r="L206" s="141"/>
      <c r="M206" s="146"/>
      <c r="T206" s="147"/>
      <c r="AT206" s="143" t="s">
        <v>162</v>
      </c>
      <c r="AU206" s="143" t="s">
        <v>90</v>
      </c>
      <c r="AV206" s="12" t="s">
        <v>88</v>
      </c>
      <c r="AW206" s="12" t="s">
        <v>36</v>
      </c>
      <c r="AX206" s="12" t="s">
        <v>80</v>
      </c>
      <c r="AY206" s="143" t="s">
        <v>153</v>
      </c>
    </row>
    <row r="207" spans="2:65" s="12" customFormat="1">
      <c r="B207" s="141"/>
      <c r="D207" s="142" t="s">
        <v>162</v>
      </c>
      <c r="E207" s="143" t="s">
        <v>1</v>
      </c>
      <c r="F207" s="144" t="s">
        <v>174</v>
      </c>
      <c r="H207" s="143" t="s">
        <v>1</v>
      </c>
      <c r="I207" s="145"/>
      <c r="L207" s="141"/>
      <c r="M207" s="146"/>
      <c r="T207" s="147"/>
      <c r="AT207" s="143" t="s">
        <v>162</v>
      </c>
      <c r="AU207" s="143" t="s">
        <v>90</v>
      </c>
      <c r="AV207" s="12" t="s">
        <v>88</v>
      </c>
      <c r="AW207" s="12" t="s">
        <v>36</v>
      </c>
      <c r="AX207" s="12" t="s">
        <v>80</v>
      </c>
      <c r="AY207" s="143" t="s">
        <v>153</v>
      </c>
    </row>
    <row r="208" spans="2:65" s="12" customFormat="1">
      <c r="B208" s="141"/>
      <c r="D208" s="142" t="s">
        <v>162</v>
      </c>
      <c r="E208" s="143" t="s">
        <v>1</v>
      </c>
      <c r="F208" s="144" t="s">
        <v>175</v>
      </c>
      <c r="H208" s="143" t="s">
        <v>1</v>
      </c>
      <c r="I208" s="145"/>
      <c r="L208" s="141"/>
      <c r="M208" s="146"/>
      <c r="T208" s="147"/>
      <c r="AT208" s="143" t="s">
        <v>162</v>
      </c>
      <c r="AU208" s="143" t="s">
        <v>90</v>
      </c>
      <c r="AV208" s="12" t="s">
        <v>88</v>
      </c>
      <c r="AW208" s="12" t="s">
        <v>36</v>
      </c>
      <c r="AX208" s="12" t="s">
        <v>80</v>
      </c>
      <c r="AY208" s="143" t="s">
        <v>153</v>
      </c>
    </row>
    <row r="209" spans="2:65" s="12" customFormat="1">
      <c r="B209" s="141"/>
      <c r="D209" s="142" t="s">
        <v>162</v>
      </c>
      <c r="E209" s="143" t="s">
        <v>1</v>
      </c>
      <c r="F209" s="144" t="s">
        <v>176</v>
      </c>
      <c r="H209" s="143" t="s">
        <v>1</v>
      </c>
      <c r="I209" s="145"/>
      <c r="L209" s="141"/>
      <c r="M209" s="146"/>
      <c r="T209" s="147"/>
      <c r="AT209" s="143" t="s">
        <v>162</v>
      </c>
      <c r="AU209" s="143" t="s">
        <v>90</v>
      </c>
      <c r="AV209" s="12" t="s">
        <v>88</v>
      </c>
      <c r="AW209" s="12" t="s">
        <v>36</v>
      </c>
      <c r="AX209" s="12" t="s">
        <v>80</v>
      </c>
      <c r="AY209" s="143" t="s">
        <v>153</v>
      </c>
    </row>
    <row r="210" spans="2:65" s="12" customFormat="1">
      <c r="B210" s="141"/>
      <c r="D210" s="142" t="s">
        <v>162</v>
      </c>
      <c r="E210" s="143" t="s">
        <v>1</v>
      </c>
      <c r="F210" s="144" t="s">
        <v>177</v>
      </c>
      <c r="H210" s="143" t="s">
        <v>1</v>
      </c>
      <c r="I210" s="145"/>
      <c r="L210" s="141"/>
      <c r="M210" s="146"/>
      <c r="T210" s="147"/>
      <c r="AT210" s="143" t="s">
        <v>162</v>
      </c>
      <c r="AU210" s="143" t="s">
        <v>90</v>
      </c>
      <c r="AV210" s="12" t="s">
        <v>88</v>
      </c>
      <c r="AW210" s="12" t="s">
        <v>36</v>
      </c>
      <c r="AX210" s="12" t="s">
        <v>80</v>
      </c>
      <c r="AY210" s="143" t="s">
        <v>153</v>
      </c>
    </row>
    <row r="211" spans="2:65" s="12" customFormat="1">
      <c r="B211" s="141"/>
      <c r="D211" s="142" t="s">
        <v>162</v>
      </c>
      <c r="E211" s="143" t="s">
        <v>1</v>
      </c>
      <c r="F211" s="144" t="s">
        <v>178</v>
      </c>
      <c r="H211" s="143" t="s">
        <v>1</v>
      </c>
      <c r="I211" s="145"/>
      <c r="L211" s="141"/>
      <c r="M211" s="146"/>
      <c r="T211" s="147"/>
      <c r="AT211" s="143" t="s">
        <v>162</v>
      </c>
      <c r="AU211" s="143" t="s">
        <v>90</v>
      </c>
      <c r="AV211" s="12" t="s">
        <v>88</v>
      </c>
      <c r="AW211" s="12" t="s">
        <v>36</v>
      </c>
      <c r="AX211" s="12" t="s">
        <v>80</v>
      </c>
      <c r="AY211" s="143" t="s">
        <v>153</v>
      </c>
    </row>
    <row r="212" spans="2:65" s="13" customFormat="1">
      <c r="B212" s="148"/>
      <c r="D212" s="142" t="s">
        <v>162</v>
      </c>
      <c r="E212" s="150" t="s">
        <v>1</v>
      </c>
      <c r="F212" s="162" t="s">
        <v>91</v>
      </c>
      <c r="H212" s="151">
        <v>65.287000000000006</v>
      </c>
      <c r="I212" s="152"/>
      <c r="L212" s="148"/>
      <c r="M212" s="153"/>
      <c r="T212" s="154"/>
      <c r="AT212" s="149" t="s">
        <v>162</v>
      </c>
      <c r="AU212" s="149" t="s">
        <v>90</v>
      </c>
      <c r="AV212" s="13" t="s">
        <v>90</v>
      </c>
      <c r="AW212" s="13" t="s">
        <v>36</v>
      </c>
      <c r="AX212" s="13" t="s">
        <v>88</v>
      </c>
      <c r="AY212" s="149" t="s">
        <v>153</v>
      </c>
    </row>
    <row r="213" spans="2:65" s="1" customFormat="1" ht="24.2" customHeight="1">
      <c r="B213" s="31"/>
      <c r="C213" s="128" t="s">
        <v>227</v>
      </c>
      <c r="D213" s="128" t="s">
        <v>155</v>
      </c>
      <c r="E213" s="129" t="s">
        <v>228</v>
      </c>
      <c r="F213" s="130" t="s">
        <v>229</v>
      </c>
      <c r="G213" s="131" t="s">
        <v>158</v>
      </c>
      <c r="H213" s="132">
        <v>14</v>
      </c>
      <c r="I213" s="133"/>
      <c r="J213" s="134">
        <f>ROUND(I213*H213,2)</f>
        <v>0</v>
      </c>
      <c r="K213" s="130" t="s">
        <v>159</v>
      </c>
      <c r="L213" s="31"/>
      <c r="M213" s="135" t="s">
        <v>1</v>
      </c>
      <c r="N213" s="136" t="s">
        <v>45</v>
      </c>
      <c r="P213" s="137">
        <f>O213*H213</f>
        <v>0</v>
      </c>
      <c r="Q213" s="137">
        <v>1.7770000000000001E-2</v>
      </c>
      <c r="R213" s="137">
        <f>Q213*H213</f>
        <v>0.24878</v>
      </c>
      <c r="S213" s="137">
        <v>0</v>
      </c>
      <c r="T213" s="138">
        <f>S213*H213</f>
        <v>0</v>
      </c>
      <c r="AR213" s="139" t="s">
        <v>160</v>
      </c>
      <c r="AT213" s="139" t="s">
        <v>155</v>
      </c>
      <c r="AU213" s="139" t="s">
        <v>90</v>
      </c>
      <c r="AY213" s="16" t="s">
        <v>153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88</v>
      </c>
      <c r="BK213" s="140">
        <f>ROUND(I213*H213,2)</f>
        <v>0</v>
      </c>
      <c r="BL213" s="16" t="s">
        <v>160</v>
      </c>
      <c r="BM213" s="139" t="s">
        <v>230</v>
      </c>
    </row>
    <row r="214" spans="2:65" s="12" customFormat="1">
      <c r="B214" s="141"/>
      <c r="D214" s="142" t="s">
        <v>162</v>
      </c>
      <c r="E214" s="143" t="s">
        <v>1</v>
      </c>
      <c r="F214" s="144" t="s">
        <v>231</v>
      </c>
      <c r="H214" s="143" t="s">
        <v>1</v>
      </c>
      <c r="I214" s="145"/>
      <c r="L214" s="141"/>
      <c r="M214" s="146"/>
      <c r="T214" s="147"/>
      <c r="AT214" s="143" t="s">
        <v>162</v>
      </c>
      <c r="AU214" s="143" t="s">
        <v>90</v>
      </c>
      <c r="AV214" s="12" t="s">
        <v>88</v>
      </c>
      <c r="AW214" s="12" t="s">
        <v>36</v>
      </c>
      <c r="AX214" s="12" t="s">
        <v>80</v>
      </c>
      <c r="AY214" s="143" t="s">
        <v>153</v>
      </c>
    </row>
    <row r="215" spans="2:65" s="13" customFormat="1">
      <c r="B215" s="148"/>
      <c r="D215" s="142" t="s">
        <v>162</v>
      </c>
      <c r="E215" s="149" t="s">
        <v>1</v>
      </c>
      <c r="F215" s="150" t="s">
        <v>232</v>
      </c>
      <c r="H215" s="151">
        <v>14</v>
      </c>
      <c r="I215" s="152"/>
      <c r="L215" s="148"/>
      <c r="M215" s="153"/>
      <c r="T215" s="154"/>
      <c r="AT215" s="149" t="s">
        <v>162</v>
      </c>
      <c r="AU215" s="149" t="s">
        <v>90</v>
      </c>
      <c r="AV215" s="13" t="s">
        <v>90</v>
      </c>
      <c r="AW215" s="13" t="s">
        <v>36</v>
      </c>
      <c r="AX215" s="13" t="s">
        <v>80</v>
      </c>
      <c r="AY215" s="149" t="s">
        <v>153</v>
      </c>
    </row>
    <row r="216" spans="2:65" s="14" customFormat="1">
      <c r="B216" s="155"/>
      <c r="D216" s="142" t="s">
        <v>162</v>
      </c>
      <c r="E216" s="156" t="s">
        <v>1</v>
      </c>
      <c r="F216" s="157" t="s">
        <v>165</v>
      </c>
      <c r="H216" s="158">
        <v>14</v>
      </c>
      <c r="I216" s="159"/>
      <c r="L216" s="155"/>
      <c r="M216" s="160"/>
      <c r="T216" s="161"/>
      <c r="AT216" s="156" t="s">
        <v>162</v>
      </c>
      <c r="AU216" s="156" t="s">
        <v>90</v>
      </c>
      <c r="AV216" s="14" t="s">
        <v>160</v>
      </c>
      <c r="AW216" s="14" t="s">
        <v>36</v>
      </c>
      <c r="AX216" s="14" t="s">
        <v>88</v>
      </c>
      <c r="AY216" s="156" t="s">
        <v>153</v>
      </c>
    </row>
    <row r="217" spans="2:65" s="1" customFormat="1" ht="37.9" customHeight="1">
      <c r="B217" s="31"/>
      <c r="C217" s="163" t="s">
        <v>232</v>
      </c>
      <c r="D217" s="163" t="s">
        <v>206</v>
      </c>
      <c r="E217" s="164" t="s">
        <v>233</v>
      </c>
      <c r="F217" s="165" t="s">
        <v>234</v>
      </c>
      <c r="G217" s="166" t="s">
        <v>158</v>
      </c>
      <c r="H217" s="167">
        <v>1</v>
      </c>
      <c r="I217" s="168"/>
      <c r="J217" s="169">
        <f>ROUND(I217*H217,2)</f>
        <v>0</v>
      </c>
      <c r="K217" s="165" t="s">
        <v>159</v>
      </c>
      <c r="L217" s="170"/>
      <c r="M217" s="171" t="s">
        <v>1</v>
      </c>
      <c r="N217" s="172" t="s">
        <v>45</v>
      </c>
      <c r="P217" s="137">
        <f>O217*H217</f>
        <v>0</v>
      </c>
      <c r="Q217" s="137">
        <v>1.2489999999999999E-2</v>
      </c>
      <c r="R217" s="137">
        <f>Q217*H217</f>
        <v>1.2489999999999999E-2</v>
      </c>
      <c r="S217" s="137">
        <v>0</v>
      </c>
      <c r="T217" s="138">
        <f>S217*H217</f>
        <v>0</v>
      </c>
      <c r="AR217" s="139" t="s">
        <v>205</v>
      </c>
      <c r="AT217" s="139" t="s">
        <v>206</v>
      </c>
      <c r="AU217" s="139" t="s">
        <v>90</v>
      </c>
      <c r="AY217" s="16" t="s">
        <v>153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6" t="s">
        <v>88</v>
      </c>
      <c r="BK217" s="140">
        <f>ROUND(I217*H217,2)</f>
        <v>0</v>
      </c>
      <c r="BL217" s="16" t="s">
        <v>160</v>
      </c>
      <c r="BM217" s="139" t="s">
        <v>235</v>
      </c>
    </row>
    <row r="218" spans="2:65" s="12" customFormat="1">
      <c r="B218" s="141"/>
      <c r="D218" s="142" t="s">
        <v>162</v>
      </c>
      <c r="E218" s="143" t="s">
        <v>1</v>
      </c>
      <c r="F218" s="144" t="s">
        <v>236</v>
      </c>
      <c r="H218" s="143" t="s">
        <v>1</v>
      </c>
      <c r="I218" s="145"/>
      <c r="L218" s="141"/>
      <c r="M218" s="146"/>
      <c r="T218" s="147"/>
      <c r="AT218" s="143" t="s">
        <v>162</v>
      </c>
      <c r="AU218" s="143" t="s">
        <v>90</v>
      </c>
      <c r="AV218" s="12" t="s">
        <v>88</v>
      </c>
      <c r="AW218" s="12" t="s">
        <v>36</v>
      </c>
      <c r="AX218" s="12" t="s">
        <v>80</v>
      </c>
      <c r="AY218" s="143" t="s">
        <v>153</v>
      </c>
    </row>
    <row r="219" spans="2:65" s="13" customFormat="1">
      <c r="B219" s="148"/>
      <c r="D219" s="142" t="s">
        <v>162</v>
      </c>
      <c r="E219" s="149" t="s">
        <v>1</v>
      </c>
      <c r="F219" s="150" t="s">
        <v>88</v>
      </c>
      <c r="H219" s="151">
        <v>1</v>
      </c>
      <c r="I219" s="152"/>
      <c r="L219" s="148"/>
      <c r="M219" s="153"/>
      <c r="T219" s="154"/>
      <c r="AT219" s="149" t="s">
        <v>162</v>
      </c>
      <c r="AU219" s="149" t="s">
        <v>90</v>
      </c>
      <c r="AV219" s="13" t="s">
        <v>90</v>
      </c>
      <c r="AW219" s="13" t="s">
        <v>36</v>
      </c>
      <c r="AX219" s="13" t="s">
        <v>80</v>
      </c>
      <c r="AY219" s="149" t="s">
        <v>153</v>
      </c>
    </row>
    <row r="220" spans="2:65" s="14" customFormat="1">
      <c r="B220" s="155"/>
      <c r="D220" s="142" t="s">
        <v>162</v>
      </c>
      <c r="E220" s="156" t="s">
        <v>1</v>
      </c>
      <c r="F220" s="157" t="s">
        <v>165</v>
      </c>
      <c r="H220" s="158">
        <v>1</v>
      </c>
      <c r="I220" s="159"/>
      <c r="L220" s="155"/>
      <c r="M220" s="160"/>
      <c r="T220" s="161"/>
      <c r="AT220" s="156" t="s">
        <v>162</v>
      </c>
      <c r="AU220" s="156" t="s">
        <v>90</v>
      </c>
      <c r="AV220" s="14" t="s">
        <v>160</v>
      </c>
      <c r="AW220" s="14" t="s">
        <v>36</v>
      </c>
      <c r="AX220" s="14" t="s">
        <v>88</v>
      </c>
      <c r="AY220" s="156" t="s">
        <v>153</v>
      </c>
    </row>
    <row r="221" spans="2:65" s="1" customFormat="1" ht="37.9" customHeight="1">
      <c r="B221" s="31"/>
      <c r="C221" s="163" t="s">
        <v>237</v>
      </c>
      <c r="D221" s="163" t="s">
        <v>206</v>
      </c>
      <c r="E221" s="164" t="s">
        <v>238</v>
      </c>
      <c r="F221" s="165" t="s">
        <v>239</v>
      </c>
      <c r="G221" s="166" t="s">
        <v>158</v>
      </c>
      <c r="H221" s="167">
        <v>1</v>
      </c>
      <c r="I221" s="168"/>
      <c r="J221" s="169">
        <f>ROUND(I221*H221,2)</f>
        <v>0</v>
      </c>
      <c r="K221" s="165" t="s">
        <v>159</v>
      </c>
      <c r="L221" s="170"/>
      <c r="M221" s="171" t="s">
        <v>1</v>
      </c>
      <c r="N221" s="172" t="s">
        <v>45</v>
      </c>
      <c r="P221" s="137">
        <f>O221*H221</f>
        <v>0</v>
      </c>
      <c r="Q221" s="137">
        <v>1.272E-2</v>
      </c>
      <c r="R221" s="137">
        <f>Q221*H221</f>
        <v>1.272E-2</v>
      </c>
      <c r="S221" s="137">
        <v>0</v>
      </c>
      <c r="T221" s="138">
        <f>S221*H221</f>
        <v>0</v>
      </c>
      <c r="AR221" s="139" t="s">
        <v>205</v>
      </c>
      <c r="AT221" s="139" t="s">
        <v>206</v>
      </c>
      <c r="AU221" s="139" t="s">
        <v>90</v>
      </c>
      <c r="AY221" s="16" t="s">
        <v>153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6" t="s">
        <v>88</v>
      </c>
      <c r="BK221" s="140">
        <f>ROUND(I221*H221,2)</f>
        <v>0</v>
      </c>
      <c r="BL221" s="16" t="s">
        <v>160</v>
      </c>
      <c r="BM221" s="139" t="s">
        <v>240</v>
      </c>
    </row>
    <row r="222" spans="2:65" s="12" customFormat="1">
      <c r="B222" s="141"/>
      <c r="D222" s="142" t="s">
        <v>162</v>
      </c>
      <c r="E222" s="143" t="s">
        <v>1</v>
      </c>
      <c r="F222" s="144" t="s">
        <v>241</v>
      </c>
      <c r="H222" s="143" t="s">
        <v>1</v>
      </c>
      <c r="I222" s="145"/>
      <c r="L222" s="141"/>
      <c r="M222" s="146"/>
      <c r="T222" s="147"/>
      <c r="AT222" s="143" t="s">
        <v>162</v>
      </c>
      <c r="AU222" s="143" t="s">
        <v>90</v>
      </c>
      <c r="AV222" s="12" t="s">
        <v>88</v>
      </c>
      <c r="AW222" s="12" t="s">
        <v>36</v>
      </c>
      <c r="AX222" s="12" t="s">
        <v>80</v>
      </c>
      <c r="AY222" s="143" t="s">
        <v>153</v>
      </c>
    </row>
    <row r="223" spans="2:65" s="13" customFormat="1">
      <c r="B223" s="148"/>
      <c r="D223" s="142" t="s">
        <v>162</v>
      </c>
      <c r="E223" s="149" t="s">
        <v>1</v>
      </c>
      <c r="F223" s="150" t="s">
        <v>88</v>
      </c>
      <c r="H223" s="151">
        <v>1</v>
      </c>
      <c r="I223" s="152"/>
      <c r="L223" s="148"/>
      <c r="M223" s="153"/>
      <c r="T223" s="154"/>
      <c r="AT223" s="149" t="s">
        <v>162</v>
      </c>
      <c r="AU223" s="149" t="s">
        <v>90</v>
      </c>
      <c r="AV223" s="13" t="s">
        <v>90</v>
      </c>
      <c r="AW223" s="13" t="s">
        <v>36</v>
      </c>
      <c r="AX223" s="13" t="s">
        <v>80</v>
      </c>
      <c r="AY223" s="149" t="s">
        <v>153</v>
      </c>
    </row>
    <row r="224" spans="2:65" s="14" customFormat="1">
      <c r="B224" s="155"/>
      <c r="D224" s="142" t="s">
        <v>162</v>
      </c>
      <c r="E224" s="156" t="s">
        <v>1</v>
      </c>
      <c r="F224" s="157" t="s">
        <v>165</v>
      </c>
      <c r="H224" s="158">
        <v>1</v>
      </c>
      <c r="I224" s="159"/>
      <c r="L224" s="155"/>
      <c r="M224" s="160"/>
      <c r="T224" s="161"/>
      <c r="AT224" s="156" t="s">
        <v>162</v>
      </c>
      <c r="AU224" s="156" t="s">
        <v>90</v>
      </c>
      <c r="AV224" s="14" t="s">
        <v>160</v>
      </c>
      <c r="AW224" s="14" t="s">
        <v>36</v>
      </c>
      <c r="AX224" s="14" t="s">
        <v>88</v>
      </c>
      <c r="AY224" s="156" t="s">
        <v>153</v>
      </c>
    </row>
    <row r="225" spans="2:65" s="1" customFormat="1" ht="33" customHeight="1">
      <c r="B225" s="31"/>
      <c r="C225" s="163" t="s">
        <v>242</v>
      </c>
      <c r="D225" s="163" t="s">
        <v>206</v>
      </c>
      <c r="E225" s="164" t="s">
        <v>243</v>
      </c>
      <c r="F225" s="165" t="s">
        <v>244</v>
      </c>
      <c r="G225" s="166" t="s">
        <v>158</v>
      </c>
      <c r="H225" s="167">
        <v>8</v>
      </c>
      <c r="I225" s="168"/>
      <c r="J225" s="169">
        <f>ROUND(I225*H225,2)</f>
        <v>0</v>
      </c>
      <c r="K225" s="165" t="s">
        <v>159</v>
      </c>
      <c r="L225" s="170"/>
      <c r="M225" s="171" t="s">
        <v>1</v>
      </c>
      <c r="N225" s="172" t="s">
        <v>45</v>
      </c>
      <c r="P225" s="137">
        <f>O225*H225</f>
        <v>0</v>
      </c>
      <c r="Q225" s="137">
        <v>1.2489999999999999E-2</v>
      </c>
      <c r="R225" s="137">
        <f>Q225*H225</f>
        <v>9.9919999999999995E-2</v>
      </c>
      <c r="S225" s="137">
        <v>0</v>
      </c>
      <c r="T225" s="138">
        <f>S225*H225</f>
        <v>0</v>
      </c>
      <c r="AR225" s="139" t="s">
        <v>205</v>
      </c>
      <c r="AT225" s="139" t="s">
        <v>206</v>
      </c>
      <c r="AU225" s="139" t="s">
        <v>90</v>
      </c>
      <c r="AY225" s="16" t="s">
        <v>153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6" t="s">
        <v>88</v>
      </c>
      <c r="BK225" s="140">
        <f>ROUND(I225*H225,2)</f>
        <v>0</v>
      </c>
      <c r="BL225" s="16" t="s">
        <v>160</v>
      </c>
      <c r="BM225" s="139" t="s">
        <v>245</v>
      </c>
    </row>
    <row r="226" spans="2:65" s="12" customFormat="1">
      <c r="B226" s="141"/>
      <c r="D226" s="142" t="s">
        <v>162</v>
      </c>
      <c r="E226" s="143" t="s">
        <v>1</v>
      </c>
      <c r="F226" s="144" t="s">
        <v>246</v>
      </c>
      <c r="H226" s="143" t="s">
        <v>1</v>
      </c>
      <c r="I226" s="145"/>
      <c r="L226" s="141"/>
      <c r="M226" s="146"/>
      <c r="T226" s="147"/>
      <c r="AT226" s="143" t="s">
        <v>162</v>
      </c>
      <c r="AU226" s="143" t="s">
        <v>90</v>
      </c>
      <c r="AV226" s="12" t="s">
        <v>88</v>
      </c>
      <c r="AW226" s="12" t="s">
        <v>36</v>
      </c>
      <c r="AX226" s="12" t="s">
        <v>80</v>
      </c>
      <c r="AY226" s="143" t="s">
        <v>153</v>
      </c>
    </row>
    <row r="227" spans="2:65" s="13" customFormat="1">
      <c r="B227" s="148"/>
      <c r="D227" s="142" t="s">
        <v>162</v>
      </c>
      <c r="E227" s="149" t="s">
        <v>1</v>
      </c>
      <c r="F227" s="150" t="s">
        <v>205</v>
      </c>
      <c r="H227" s="151">
        <v>8</v>
      </c>
      <c r="I227" s="152"/>
      <c r="L227" s="148"/>
      <c r="M227" s="153"/>
      <c r="T227" s="154"/>
      <c r="AT227" s="149" t="s">
        <v>162</v>
      </c>
      <c r="AU227" s="149" t="s">
        <v>90</v>
      </c>
      <c r="AV227" s="13" t="s">
        <v>90</v>
      </c>
      <c r="AW227" s="13" t="s">
        <v>36</v>
      </c>
      <c r="AX227" s="13" t="s">
        <v>80</v>
      </c>
      <c r="AY227" s="149" t="s">
        <v>153</v>
      </c>
    </row>
    <row r="228" spans="2:65" s="14" customFormat="1">
      <c r="B228" s="155"/>
      <c r="D228" s="142" t="s">
        <v>162</v>
      </c>
      <c r="E228" s="156" t="s">
        <v>1</v>
      </c>
      <c r="F228" s="157" t="s">
        <v>165</v>
      </c>
      <c r="H228" s="158">
        <v>8</v>
      </c>
      <c r="I228" s="159"/>
      <c r="L228" s="155"/>
      <c r="M228" s="160"/>
      <c r="T228" s="161"/>
      <c r="AT228" s="156" t="s">
        <v>162</v>
      </c>
      <c r="AU228" s="156" t="s">
        <v>90</v>
      </c>
      <c r="AV228" s="14" t="s">
        <v>160</v>
      </c>
      <c r="AW228" s="14" t="s">
        <v>36</v>
      </c>
      <c r="AX228" s="14" t="s">
        <v>88</v>
      </c>
      <c r="AY228" s="156" t="s">
        <v>153</v>
      </c>
    </row>
    <row r="229" spans="2:65" s="1" customFormat="1" ht="33" customHeight="1">
      <c r="B229" s="31"/>
      <c r="C229" s="163" t="s">
        <v>247</v>
      </c>
      <c r="D229" s="163" t="s">
        <v>206</v>
      </c>
      <c r="E229" s="164" t="s">
        <v>248</v>
      </c>
      <c r="F229" s="165" t="s">
        <v>249</v>
      </c>
      <c r="G229" s="166" t="s">
        <v>158</v>
      </c>
      <c r="H229" s="167">
        <v>4</v>
      </c>
      <c r="I229" s="168"/>
      <c r="J229" s="169">
        <f>ROUND(I229*H229,2)</f>
        <v>0</v>
      </c>
      <c r="K229" s="165" t="s">
        <v>159</v>
      </c>
      <c r="L229" s="170"/>
      <c r="M229" s="171" t="s">
        <v>1</v>
      </c>
      <c r="N229" s="172" t="s">
        <v>45</v>
      </c>
      <c r="P229" s="137">
        <f>O229*H229</f>
        <v>0</v>
      </c>
      <c r="Q229" s="137">
        <v>1.272E-2</v>
      </c>
      <c r="R229" s="137">
        <f>Q229*H229</f>
        <v>5.0880000000000002E-2</v>
      </c>
      <c r="S229" s="137">
        <v>0</v>
      </c>
      <c r="T229" s="138">
        <f>S229*H229</f>
        <v>0</v>
      </c>
      <c r="AR229" s="139" t="s">
        <v>205</v>
      </c>
      <c r="AT229" s="139" t="s">
        <v>206</v>
      </c>
      <c r="AU229" s="139" t="s">
        <v>90</v>
      </c>
      <c r="AY229" s="16" t="s">
        <v>153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6" t="s">
        <v>88</v>
      </c>
      <c r="BK229" s="140">
        <f>ROUND(I229*H229,2)</f>
        <v>0</v>
      </c>
      <c r="BL229" s="16" t="s">
        <v>160</v>
      </c>
      <c r="BM229" s="139" t="s">
        <v>250</v>
      </c>
    </row>
    <row r="230" spans="2:65" s="12" customFormat="1">
      <c r="B230" s="141"/>
      <c r="D230" s="142" t="s">
        <v>162</v>
      </c>
      <c r="E230" s="143" t="s">
        <v>1</v>
      </c>
      <c r="F230" s="144" t="s">
        <v>251</v>
      </c>
      <c r="H230" s="143" t="s">
        <v>1</v>
      </c>
      <c r="I230" s="145"/>
      <c r="L230" s="141"/>
      <c r="M230" s="146"/>
      <c r="T230" s="147"/>
      <c r="AT230" s="143" t="s">
        <v>162</v>
      </c>
      <c r="AU230" s="143" t="s">
        <v>90</v>
      </c>
      <c r="AV230" s="12" t="s">
        <v>88</v>
      </c>
      <c r="AW230" s="12" t="s">
        <v>36</v>
      </c>
      <c r="AX230" s="12" t="s">
        <v>80</v>
      </c>
      <c r="AY230" s="143" t="s">
        <v>153</v>
      </c>
    </row>
    <row r="231" spans="2:65" s="13" customFormat="1">
      <c r="B231" s="148"/>
      <c r="D231" s="142" t="s">
        <v>162</v>
      </c>
      <c r="E231" s="149" t="s">
        <v>1</v>
      </c>
      <c r="F231" s="150" t="s">
        <v>160</v>
      </c>
      <c r="H231" s="151">
        <v>4</v>
      </c>
      <c r="I231" s="152"/>
      <c r="L231" s="148"/>
      <c r="M231" s="153"/>
      <c r="T231" s="154"/>
      <c r="AT231" s="149" t="s">
        <v>162</v>
      </c>
      <c r="AU231" s="149" t="s">
        <v>90</v>
      </c>
      <c r="AV231" s="13" t="s">
        <v>90</v>
      </c>
      <c r="AW231" s="13" t="s">
        <v>36</v>
      </c>
      <c r="AX231" s="13" t="s">
        <v>80</v>
      </c>
      <c r="AY231" s="149" t="s">
        <v>153</v>
      </c>
    </row>
    <row r="232" spans="2:65" s="14" customFormat="1">
      <c r="B232" s="155"/>
      <c r="D232" s="142" t="s">
        <v>162</v>
      </c>
      <c r="E232" s="156" t="s">
        <v>1</v>
      </c>
      <c r="F232" s="157" t="s">
        <v>165</v>
      </c>
      <c r="H232" s="158">
        <v>4</v>
      </c>
      <c r="I232" s="159"/>
      <c r="L232" s="155"/>
      <c r="M232" s="160"/>
      <c r="T232" s="161"/>
      <c r="AT232" s="156" t="s">
        <v>162</v>
      </c>
      <c r="AU232" s="156" t="s">
        <v>90</v>
      </c>
      <c r="AV232" s="14" t="s">
        <v>160</v>
      </c>
      <c r="AW232" s="14" t="s">
        <v>36</v>
      </c>
      <c r="AX232" s="14" t="s">
        <v>88</v>
      </c>
      <c r="AY232" s="156" t="s">
        <v>153</v>
      </c>
    </row>
    <row r="233" spans="2:65" s="1" customFormat="1" ht="24.2" customHeight="1">
      <c r="B233" s="31"/>
      <c r="C233" s="128" t="s">
        <v>252</v>
      </c>
      <c r="D233" s="128" t="s">
        <v>155</v>
      </c>
      <c r="E233" s="129" t="s">
        <v>253</v>
      </c>
      <c r="F233" s="130" t="s">
        <v>254</v>
      </c>
      <c r="G233" s="131" t="s">
        <v>158</v>
      </c>
      <c r="H233" s="132">
        <v>1</v>
      </c>
      <c r="I233" s="133"/>
      <c r="J233" s="134">
        <f>ROUND(I233*H233,2)</f>
        <v>0</v>
      </c>
      <c r="K233" s="130" t="s">
        <v>159</v>
      </c>
      <c r="L233" s="31"/>
      <c r="M233" s="135" t="s">
        <v>1</v>
      </c>
      <c r="N233" s="136" t="s">
        <v>45</v>
      </c>
      <c r="P233" s="137">
        <f>O233*H233</f>
        <v>0</v>
      </c>
      <c r="Q233" s="137">
        <v>3.5319999999999997E-2</v>
      </c>
      <c r="R233" s="137">
        <f>Q233*H233</f>
        <v>3.5319999999999997E-2</v>
      </c>
      <c r="S233" s="137">
        <v>0</v>
      </c>
      <c r="T233" s="138">
        <f>S233*H233</f>
        <v>0</v>
      </c>
      <c r="AR233" s="139" t="s">
        <v>160</v>
      </c>
      <c r="AT233" s="139" t="s">
        <v>155</v>
      </c>
      <c r="AU233" s="139" t="s">
        <v>90</v>
      </c>
      <c r="AY233" s="16" t="s">
        <v>153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88</v>
      </c>
      <c r="BK233" s="140">
        <f>ROUND(I233*H233,2)</f>
        <v>0</v>
      </c>
      <c r="BL233" s="16" t="s">
        <v>160</v>
      </c>
      <c r="BM233" s="139" t="s">
        <v>255</v>
      </c>
    </row>
    <row r="234" spans="2:65" s="12" customFormat="1">
      <c r="B234" s="141"/>
      <c r="D234" s="142" t="s">
        <v>162</v>
      </c>
      <c r="E234" s="143" t="s">
        <v>1</v>
      </c>
      <c r="F234" s="144" t="s">
        <v>256</v>
      </c>
      <c r="H234" s="143" t="s">
        <v>1</v>
      </c>
      <c r="I234" s="145"/>
      <c r="L234" s="141"/>
      <c r="M234" s="146"/>
      <c r="T234" s="147"/>
      <c r="AT234" s="143" t="s">
        <v>162</v>
      </c>
      <c r="AU234" s="143" t="s">
        <v>90</v>
      </c>
      <c r="AV234" s="12" t="s">
        <v>88</v>
      </c>
      <c r="AW234" s="12" t="s">
        <v>36</v>
      </c>
      <c r="AX234" s="12" t="s">
        <v>80</v>
      </c>
      <c r="AY234" s="143" t="s">
        <v>153</v>
      </c>
    </row>
    <row r="235" spans="2:65" s="13" customFormat="1">
      <c r="B235" s="148"/>
      <c r="D235" s="142" t="s">
        <v>162</v>
      </c>
      <c r="E235" s="149" t="s">
        <v>1</v>
      </c>
      <c r="F235" s="150" t="s">
        <v>88</v>
      </c>
      <c r="H235" s="151">
        <v>1</v>
      </c>
      <c r="I235" s="152"/>
      <c r="L235" s="148"/>
      <c r="M235" s="153"/>
      <c r="T235" s="154"/>
      <c r="AT235" s="149" t="s">
        <v>162</v>
      </c>
      <c r="AU235" s="149" t="s">
        <v>90</v>
      </c>
      <c r="AV235" s="13" t="s">
        <v>90</v>
      </c>
      <c r="AW235" s="13" t="s">
        <v>36</v>
      </c>
      <c r="AX235" s="13" t="s">
        <v>80</v>
      </c>
      <c r="AY235" s="149" t="s">
        <v>153</v>
      </c>
    </row>
    <row r="236" spans="2:65" s="14" customFormat="1">
      <c r="B236" s="155"/>
      <c r="D236" s="142" t="s">
        <v>162</v>
      </c>
      <c r="E236" s="156" t="s">
        <v>1</v>
      </c>
      <c r="F236" s="157" t="s">
        <v>165</v>
      </c>
      <c r="H236" s="158">
        <v>1</v>
      </c>
      <c r="I236" s="159"/>
      <c r="L236" s="155"/>
      <c r="M236" s="160"/>
      <c r="T236" s="161"/>
      <c r="AT236" s="156" t="s">
        <v>162</v>
      </c>
      <c r="AU236" s="156" t="s">
        <v>90</v>
      </c>
      <c r="AV236" s="14" t="s">
        <v>160</v>
      </c>
      <c r="AW236" s="14" t="s">
        <v>36</v>
      </c>
      <c r="AX236" s="14" t="s">
        <v>88</v>
      </c>
      <c r="AY236" s="156" t="s">
        <v>153</v>
      </c>
    </row>
    <row r="237" spans="2:65" s="1" customFormat="1" ht="37.9" customHeight="1">
      <c r="B237" s="31"/>
      <c r="C237" s="163" t="s">
        <v>257</v>
      </c>
      <c r="D237" s="163" t="s">
        <v>206</v>
      </c>
      <c r="E237" s="164" t="s">
        <v>258</v>
      </c>
      <c r="F237" s="165" t="s">
        <v>259</v>
      </c>
      <c r="G237" s="166" t="s">
        <v>158</v>
      </c>
      <c r="H237" s="167">
        <v>1</v>
      </c>
      <c r="I237" s="168"/>
      <c r="J237" s="169">
        <f>ROUND(I237*H237,2)</f>
        <v>0</v>
      </c>
      <c r="K237" s="165" t="s">
        <v>159</v>
      </c>
      <c r="L237" s="170"/>
      <c r="M237" s="171" t="s">
        <v>1</v>
      </c>
      <c r="N237" s="172" t="s">
        <v>45</v>
      </c>
      <c r="P237" s="137">
        <f>O237*H237</f>
        <v>0</v>
      </c>
      <c r="Q237" s="137">
        <v>1.524E-2</v>
      </c>
      <c r="R237" s="137">
        <f>Q237*H237</f>
        <v>1.524E-2</v>
      </c>
      <c r="S237" s="137">
        <v>0</v>
      </c>
      <c r="T237" s="138">
        <f>S237*H237</f>
        <v>0</v>
      </c>
      <c r="AR237" s="139" t="s">
        <v>205</v>
      </c>
      <c r="AT237" s="139" t="s">
        <v>206</v>
      </c>
      <c r="AU237" s="139" t="s">
        <v>90</v>
      </c>
      <c r="AY237" s="16" t="s">
        <v>153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88</v>
      </c>
      <c r="BK237" s="140">
        <f>ROUND(I237*H237,2)</f>
        <v>0</v>
      </c>
      <c r="BL237" s="16" t="s">
        <v>160</v>
      </c>
      <c r="BM237" s="139" t="s">
        <v>260</v>
      </c>
    </row>
    <row r="238" spans="2:65" s="1" customFormat="1" ht="24.2" customHeight="1">
      <c r="B238" s="31"/>
      <c r="C238" s="128" t="s">
        <v>261</v>
      </c>
      <c r="D238" s="128" t="s">
        <v>155</v>
      </c>
      <c r="E238" s="129" t="s">
        <v>262</v>
      </c>
      <c r="F238" s="130" t="s">
        <v>263</v>
      </c>
      <c r="G238" s="131" t="s">
        <v>158</v>
      </c>
      <c r="H238" s="132">
        <v>8</v>
      </c>
      <c r="I238" s="133"/>
      <c r="J238" s="134">
        <f>ROUND(I238*H238,2)</f>
        <v>0</v>
      </c>
      <c r="K238" s="130" t="s">
        <v>159</v>
      </c>
      <c r="L238" s="31"/>
      <c r="M238" s="135" t="s">
        <v>1</v>
      </c>
      <c r="N238" s="136" t="s">
        <v>45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160</v>
      </c>
      <c r="AT238" s="139" t="s">
        <v>155</v>
      </c>
      <c r="AU238" s="139" t="s">
        <v>90</v>
      </c>
      <c r="AY238" s="16" t="s">
        <v>153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88</v>
      </c>
      <c r="BK238" s="140">
        <f>ROUND(I238*H238,2)</f>
        <v>0</v>
      </c>
      <c r="BL238" s="16" t="s">
        <v>160</v>
      </c>
      <c r="BM238" s="139" t="s">
        <v>264</v>
      </c>
    </row>
    <row r="239" spans="2:65" s="13" customFormat="1">
      <c r="B239" s="148"/>
      <c r="D239" s="142" t="s">
        <v>162</v>
      </c>
      <c r="E239" s="149" t="s">
        <v>1</v>
      </c>
      <c r="F239" s="150" t="s">
        <v>205</v>
      </c>
      <c r="H239" s="151">
        <v>8</v>
      </c>
      <c r="I239" s="152"/>
      <c r="L239" s="148"/>
      <c r="M239" s="153"/>
      <c r="T239" s="154"/>
      <c r="AT239" s="149" t="s">
        <v>162</v>
      </c>
      <c r="AU239" s="149" t="s">
        <v>90</v>
      </c>
      <c r="AV239" s="13" t="s">
        <v>90</v>
      </c>
      <c r="AW239" s="13" t="s">
        <v>36</v>
      </c>
      <c r="AX239" s="13" t="s">
        <v>80</v>
      </c>
      <c r="AY239" s="149" t="s">
        <v>153</v>
      </c>
    </row>
    <row r="240" spans="2:65" s="14" customFormat="1">
      <c r="B240" s="155"/>
      <c r="D240" s="142" t="s">
        <v>162</v>
      </c>
      <c r="E240" s="156" t="s">
        <v>1</v>
      </c>
      <c r="F240" s="157" t="s">
        <v>165</v>
      </c>
      <c r="H240" s="158">
        <v>8</v>
      </c>
      <c r="I240" s="159"/>
      <c r="L240" s="155"/>
      <c r="M240" s="160"/>
      <c r="T240" s="161"/>
      <c r="AT240" s="156" t="s">
        <v>162</v>
      </c>
      <c r="AU240" s="156" t="s">
        <v>90</v>
      </c>
      <c r="AV240" s="14" t="s">
        <v>160</v>
      </c>
      <c r="AW240" s="14" t="s">
        <v>36</v>
      </c>
      <c r="AX240" s="14" t="s">
        <v>88</v>
      </c>
      <c r="AY240" s="156" t="s">
        <v>153</v>
      </c>
    </row>
    <row r="241" spans="2:65" s="1" customFormat="1" ht="16.5" customHeight="1">
      <c r="B241" s="31"/>
      <c r="C241" s="163" t="s">
        <v>7</v>
      </c>
      <c r="D241" s="163" t="s">
        <v>206</v>
      </c>
      <c r="E241" s="164" t="s">
        <v>265</v>
      </c>
      <c r="F241" s="165" t="s">
        <v>266</v>
      </c>
      <c r="G241" s="166" t="s">
        <v>158</v>
      </c>
      <c r="H241" s="167">
        <v>8</v>
      </c>
      <c r="I241" s="168"/>
      <c r="J241" s="169">
        <f>ROUND(I241*H241,2)</f>
        <v>0</v>
      </c>
      <c r="K241" s="165" t="s">
        <v>1</v>
      </c>
      <c r="L241" s="170"/>
      <c r="M241" s="171" t="s">
        <v>1</v>
      </c>
      <c r="N241" s="172" t="s">
        <v>45</v>
      </c>
      <c r="P241" s="137">
        <f>O241*H241</f>
        <v>0</v>
      </c>
      <c r="Q241" s="137">
        <v>3.8000000000000002E-4</v>
      </c>
      <c r="R241" s="137">
        <f>Q241*H241</f>
        <v>3.0400000000000002E-3</v>
      </c>
      <c r="S241" s="137">
        <v>0</v>
      </c>
      <c r="T241" s="138">
        <f>S241*H241</f>
        <v>0</v>
      </c>
      <c r="AR241" s="139" t="s">
        <v>205</v>
      </c>
      <c r="AT241" s="139" t="s">
        <v>206</v>
      </c>
      <c r="AU241" s="139" t="s">
        <v>90</v>
      </c>
      <c r="AY241" s="16" t="s">
        <v>153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6" t="s">
        <v>88</v>
      </c>
      <c r="BK241" s="140">
        <f>ROUND(I241*H241,2)</f>
        <v>0</v>
      </c>
      <c r="BL241" s="16" t="s">
        <v>160</v>
      </c>
      <c r="BM241" s="139" t="s">
        <v>267</v>
      </c>
    </row>
    <row r="242" spans="2:65" s="11" customFormat="1" ht="22.9" customHeight="1">
      <c r="B242" s="116"/>
      <c r="D242" s="117" t="s">
        <v>79</v>
      </c>
      <c r="E242" s="126" t="s">
        <v>211</v>
      </c>
      <c r="F242" s="126" t="s">
        <v>268</v>
      </c>
      <c r="I242" s="119"/>
      <c r="J242" s="127">
        <f>BK242</f>
        <v>0</v>
      </c>
      <c r="L242" s="116"/>
      <c r="M242" s="121"/>
      <c r="P242" s="122">
        <f>SUM(P243:P269)</f>
        <v>0</v>
      </c>
      <c r="R242" s="122">
        <f>SUM(R243:R269)</f>
        <v>3.1367660000000006E-2</v>
      </c>
      <c r="T242" s="123">
        <f>SUM(T243:T269)</f>
        <v>3.3288549999999999</v>
      </c>
      <c r="AR242" s="117" t="s">
        <v>88</v>
      </c>
      <c r="AT242" s="124" t="s">
        <v>79</v>
      </c>
      <c r="AU242" s="124" t="s">
        <v>88</v>
      </c>
      <c r="AY242" s="117" t="s">
        <v>153</v>
      </c>
      <c r="BK242" s="125">
        <f>SUM(BK243:BK269)</f>
        <v>0</v>
      </c>
    </row>
    <row r="243" spans="2:65" s="1" customFormat="1" ht="33" customHeight="1">
      <c r="B243" s="31"/>
      <c r="C243" s="128" t="s">
        <v>269</v>
      </c>
      <c r="D243" s="128" t="s">
        <v>155</v>
      </c>
      <c r="E243" s="129" t="s">
        <v>270</v>
      </c>
      <c r="F243" s="130" t="s">
        <v>271</v>
      </c>
      <c r="G243" s="131" t="s">
        <v>171</v>
      </c>
      <c r="H243" s="132">
        <v>157.22200000000001</v>
      </c>
      <c r="I243" s="133"/>
      <c r="J243" s="134">
        <f>ROUND(I243*H243,2)</f>
        <v>0</v>
      </c>
      <c r="K243" s="130" t="s">
        <v>159</v>
      </c>
      <c r="L243" s="31"/>
      <c r="M243" s="135" t="s">
        <v>1</v>
      </c>
      <c r="N243" s="136" t="s">
        <v>45</v>
      </c>
      <c r="P243" s="137">
        <f>O243*H243</f>
        <v>0</v>
      </c>
      <c r="Q243" s="137">
        <v>1.2999999999999999E-4</v>
      </c>
      <c r="R243" s="137">
        <f>Q243*H243</f>
        <v>2.043886E-2</v>
      </c>
      <c r="S243" s="137">
        <v>0</v>
      </c>
      <c r="T243" s="138">
        <f>S243*H243</f>
        <v>0</v>
      </c>
      <c r="AR243" s="139" t="s">
        <v>160</v>
      </c>
      <c r="AT243" s="139" t="s">
        <v>155</v>
      </c>
      <c r="AU243" s="139" t="s">
        <v>90</v>
      </c>
      <c r="AY243" s="16" t="s">
        <v>153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6" t="s">
        <v>88</v>
      </c>
      <c r="BK243" s="140">
        <f>ROUND(I243*H243,2)</f>
        <v>0</v>
      </c>
      <c r="BL243" s="16" t="s">
        <v>160</v>
      </c>
      <c r="BM243" s="139" t="s">
        <v>272</v>
      </c>
    </row>
    <row r="244" spans="2:65" s="12" customFormat="1">
      <c r="B244" s="141"/>
      <c r="D244" s="142" t="s">
        <v>162</v>
      </c>
      <c r="E244" s="143" t="s">
        <v>1</v>
      </c>
      <c r="F244" s="144" t="s">
        <v>273</v>
      </c>
      <c r="H244" s="143" t="s">
        <v>1</v>
      </c>
      <c r="I244" s="145"/>
      <c r="L244" s="141"/>
      <c r="M244" s="146"/>
      <c r="T244" s="147"/>
      <c r="AT244" s="143" t="s">
        <v>162</v>
      </c>
      <c r="AU244" s="143" t="s">
        <v>90</v>
      </c>
      <c r="AV244" s="12" t="s">
        <v>88</v>
      </c>
      <c r="AW244" s="12" t="s">
        <v>36</v>
      </c>
      <c r="AX244" s="12" t="s">
        <v>80</v>
      </c>
      <c r="AY244" s="143" t="s">
        <v>153</v>
      </c>
    </row>
    <row r="245" spans="2:65" s="13" customFormat="1">
      <c r="B245" s="148"/>
      <c r="D245" s="142" t="s">
        <v>162</v>
      </c>
      <c r="E245" s="149" t="s">
        <v>1</v>
      </c>
      <c r="F245" s="150" t="s">
        <v>93</v>
      </c>
      <c r="H245" s="151">
        <v>65.287000000000006</v>
      </c>
      <c r="I245" s="152"/>
      <c r="L245" s="148"/>
      <c r="M245" s="153"/>
      <c r="T245" s="154"/>
      <c r="AT245" s="149" t="s">
        <v>162</v>
      </c>
      <c r="AU245" s="149" t="s">
        <v>90</v>
      </c>
      <c r="AV245" s="13" t="s">
        <v>90</v>
      </c>
      <c r="AW245" s="13" t="s">
        <v>36</v>
      </c>
      <c r="AX245" s="13" t="s">
        <v>80</v>
      </c>
      <c r="AY245" s="149" t="s">
        <v>153</v>
      </c>
    </row>
    <row r="246" spans="2:65" s="12" customFormat="1">
      <c r="B246" s="141"/>
      <c r="D246" s="142" t="s">
        <v>162</v>
      </c>
      <c r="E246" s="143" t="s">
        <v>1</v>
      </c>
      <c r="F246" s="144" t="s">
        <v>274</v>
      </c>
      <c r="H246" s="143" t="s">
        <v>1</v>
      </c>
      <c r="I246" s="145"/>
      <c r="L246" s="141"/>
      <c r="M246" s="146"/>
      <c r="T246" s="147"/>
      <c r="AT246" s="143" t="s">
        <v>162</v>
      </c>
      <c r="AU246" s="143" t="s">
        <v>90</v>
      </c>
      <c r="AV246" s="12" t="s">
        <v>88</v>
      </c>
      <c r="AW246" s="12" t="s">
        <v>36</v>
      </c>
      <c r="AX246" s="12" t="s">
        <v>80</v>
      </c>
      <c r="AY246" s="143" t="s">
        <v>153</v>
      </c>
    </row>
    <row r="247" spans="2:65" s="13" customFormat="1">
      <c r="B247" s="148"/>
      <c r="D247" s="142" t="s">
        <v>162</v>
      </c>
      <c r="E247" s="149" t="s">
        <v>1</v>
      </c>
      <c r="F247" s="150" t="s">
        <v>275</v>
      </c>
      <c r="H247" s="151">
        <v>91.935000000000002</v>
      </c>
      <c r="I247" s="152"/>
      <c r="L247" s="148"/>
      <c r="M247" s="153"/>
      <c r="T247" s="154"/>
      <c r="AT247" s="149" t="s">
        <v>162</v>
      </c>
      <c r="AU247" s="149" t="s">
        <v>90</v>
      </c>
      <c r="AV247" s="13" t="s">
        <v>90</v>
      </c>
      <c r="AW247" s="13" t="s">
        <v>36</v>
      </c>
      <c r="AX247" s="13" t="s">
        <v>80</v>
      </c>
      <c r="AY247" s="149" t="s">
        <v>153</v>
      </c>
    </row>
    <row r="248" spans="2:65" s="14" customFormat="1">
      <c r="B248" s="155"/>
      <c r="D248" s="142" t="s">
        <v>162</v>
      </c>
      <c r="E248" s="156" t="s">
        <v>1</v>
      </c>
      <c r="F248" s="157" t="s">
        <v>165</v>
      </c>
      <c r="H248" s="158">
        <v>157.22200000000001</v>
      </c>
      <c r="I248" s="159"/>
      <c r="L248" s="155"/>
      <c r="M248" s="160"/>
      <c r="T248" s="161"/>
      <c r="AT248" s="156" t="s">
        <v>162</v>
      </c>
      <c r="AU248" s="156" t="s">
        <v>90</v>
      </c>
      <c r="AV248" s="14" t="s">
        <v>160</v>
      </c>
      <c r="AW248" s="14" t="s">
        <v>36</v>
      </c>
      <c r="AX248" s="14" t="s">
        <v>88</v>
      </c>
      <c r="AY248" s="156" t="s">
        <v>153</v>
      </c>
    </row>
    <row r="249" spans="2:65" s="1" customFormat="1" ht="24.2" customHeight="1">
      <c r="B249" s="31"/>
      <c r="C249" s="128" t="s">
        <v>276</v>
      </c>
      <c r="D249" s="128" t="s">
        <v>155</v>
      </c>
      <c r="E249" s="129" t="s">
        <v>277</v>
      </c>
      <c r="F249" s="130" t="s">
        <v>278</v>
      </c>
      <c r="G249" s="131" t="s">
        <v>171</v>
      </c>
      <c r="H249" s="132">
        <v>273.22000000000003</v>
      </c>
      <c r="I249" s="133"/>
      <c r="J249" s="134">
        <f>ROUND(I249*H249,2)</f>
        <v>0</v>
      </c>
      <c r="K249" s="130" t="s">
        <v>159</v>
      </c>
      <c r="L249" s="31"/>
      <c r="M249" s="135" t="s">
        <v>1</v>
      </c>
      <c r="N249" s="136" t="s">
        <v>45</v>
      </c>
      <c r="P249" s="137">
        <f>O249*H249</f>
        <v>0</v>
      </c>
      <c r="Q249" s="137">
        <v>4.0000000000000003E-5</v>
      </c>
      <c r="R249" s="137">
        <f>Q249*H249</f>
        <v>1.0928800000000002E-2</v>
      </c>
      <c r="S249" s="137">
        <v>0</v>
      </c>
      <c r="T249" s="138">
        <f>S249*H249</f>
        <v>0</v>
      </c>
      <c r="AR249" s="139" t="s">
        <v>160</v>
      </c>
      <c r="AT249" s="139" t="s">
        <v>155</v>
      </c>
      <c r="AU249" s="139" t="s">
        <v>90</v>
      </c>
      <c r="AY249" s="16" t="s">
        <v>153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6" t="s">
        <v>88</v>
      </c>
      <c r="BK249" s="140">
        <f>ROUND(I249*H249,2)</f>
        <v>0</v>
      </c>
      <c r="BL249" s="16" t="s">
        <v>160</v>
      </c>
      <c r="BM249" s="139" t="s">
        <v>279</v>
      </c>
    </row>
    <row r="250" spans="2:65" s="12" customFormat="1">
      <c r="B250" s="141"/>
      <c r="D250" s="142" t="s">
        <v>162</v>
      </c>
      <c r="E250" s="143" t="s">
        <v>1</v>
      </c>
      <c r="F250" s="144" t="s">
        <v>173</v>
      </c>
      <c r="H250" s="143" t="s">
        <v>1</v>
      </c>
      <c r="I250" s="145"/>
      <c r="L250" s="141"/>
      <c r="M250" s="146"/>
      <c r="T250" s="147"/>
      <c r="AT250" s="143" t="s">
        <v>162</v>
      </c>
      <c r="AU250" s="143" t="s">
        <v>90</v>
      </c>
      <c r="AV250" s="12" t="s">
        <v>88</v>
      </c>
      <c r="AW250" s="12" t="s">
        <v>36</v>
      </c>
      <c r="AX250" s="12" t="s">
        <v>80</v>
      </c>
      <c r="AY250" s="143" t="s">
        <v>153</v>
      </c>
    </row>
    <row r="251" spans="2:65" s="12" customFormat="1" ht="22.5">
      <c r="B251" s="141"/>
      <c r="D251" s="142" t="s">
        <v>162</v>
      </c>
      <c r="E251" s="143" t="s">
        <v>1</v>
      </c>
      <c r="F251" s="144" t="s">
        <v>219</v>
      </c>
      <c r="H251" s="143" t="s">
        <v>1</v>
      </c>
      <c r="I251" s="145"/>
      <c r="L251" s="141"/>
      <c r="M251" s="146"/>
      <c r="T251" s="147"/>
      <c r="AT251" s="143" t="s">
        <v>162</v>
      </c>
      <c r="AU251" s="143" t="s">
        <v>90</v>
      </c>
      <c r="AV251" s="12" t="s">
        <v>88</v>
      </c>
      <c r="AW251" s="12" t="s">
        <v>36</v>
      </c>
      <c r="AX251" s="12" t="s">
        <v>80</v>
      </c>
      <c r="AY251" s="143" t="s">
        <v>153</v>
      </c>
    </row>
    <row r="252" spans="2:65" s="13" customFormat="1">
      <c r="B252" s="148"/>
      <c r="D252" s="142" t="s">
        <v>162</v>
      </c>
      <c r="E252" s="150" t="s">
        <v>1</v>
      </c>
      <c r="F252" s="162" t="s">
        <v>95</v>
      </c>
      <c r="H252" s="151">
        <v>273.22000000000003</v>
      </c>
      <c r="I252" s="152"/>
      <c r="L252" s="148"/>
      <c r="M252" s="153"/>
      <c r="T252" s="154"/>
      <c r="AT252" s="149" t="s">
        <v>162</v>
      </c>
      <c r="AU252" s="149" t="s">
        <v>90</v>
      </c>
      <c r="AV252" s="13" t="s">
        <v>90</v>
      </c>
      <c r="AW252" s="13" t="s">
        <v>36</v>
      </c>
      <c r="AX252" s="13" t="s">
        <v>88</v>
      </c>
      <c r="AY252" s="149" t="s">
        <v>153</v>
      </c>
    </row>
    <row r="253" spans="2:65" s="1" customFormat="1" ht="21.75" customHeight="1">
      <c r="B253" s="31"/>
      <c r="C253" s="128" t="s">
        <v>280</v>
      </c>
      <c r="D253" s="128" t="s">
        <v>155</v>
      </c>
      <c r="E253" s="129" t="s">
        <v>281</v>
      </c>
      <c r="F253" s="130" t="s">
        <v>282</v>
      </c>
      <c r="G253" s="131" t="s">
        <v>171</v>
      </c>
      <c r="H253" s="132">
        <v>2.8</v>
      </c>
      <c r="I253" s="133"/>
      <c r="J253" s="134">
        <f>ROUND(I253*H253,2)</f>
        <v>0</v>
      </c>
      <c r="K253" s="130" t="s">
        <v>159</v>
      </c>
      <c r="L253" s="31"/>
      <c r="M253" s="135" t="s">
        <v>1</v>
      </c>
      <c r="N253" s="136" t="s">
        <v>45</v>
      </c>
      <c r="P253" s="137">
        <f>O253*H253</f>
        <v>0</v>
      </c>
      <c r="Q253" s="137">
        <v>0</v>
      </c>
      <c r="R253" s="137">
        <f>Q253*H253</f>
        <v>0</v>
      </c>
      <c r="S253" s="137">
        <v>6.7000000000000004E-2</v>
      </c>
      <c r="T253" s="138">
        <f>S253*H253</f>
        <v>0.18759999999999999</v>
      </c>
      <c r="AR253" s="139" t="s">
        <v>160</v>
      </c>
      <c r="AT253" s="139" t="s">
        <v>155</v>
      </c>
      <c r="AU253" s="139" t="s">
        <v>90</v>
      </c>
      <c r="AY253" s="16" t="s">
        <v>153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6" t="s">
        <v>88</v>
      </c>
      <c r="BK253" s="140">
        <f>ROUND(I253*H253,2)</f>
        <v>0</v>
      </c>
      <c r="BL253" s="16" t="s">
        <v>160</v>
      </c>
      <c r="BM253" s="139" t="s">
        <v>283</v>
      </c>
    </row>
    <row r="254" spans="2:65" s="12" customFormat="1">
      <c r="B254" s="141"/>
      <c r="D254" s="142" t="s">
        <v>162</v>
      </c>
      <c r="E254" s="143" t="s">
        <v>1</v>
      </c>
      <c r="F254" s="144" t="s">
        <v>284</v>
      </c>
      <c r="H254" s="143" t="s">
        <v>1</v>
      </c>
      <c r="I254" s="145"/>
      <c r="L254" s="141"/>
      <c r="M254" s="146"/>
      <c r="T254" s="147"/>
      <c r="AT254" s="143" t="s">
        <v>162</v>
      </c>
      <c r="AU254" s="143" t="s">
        <v>90</v>
      </c>
      <c r="AV254" s="12" t="s">
        <v>88</v>
      </c>
      <c r="AW254" s="12" t="s">
        <v>36</v>
      </c>
      <c r="AX254" s="12" t="s">
        <v>80</v>
      </c>
      <c r="AY254" s="143" t="s">
        <v>153</v>
      </c>
    </row>
    <row r="255" spans="2:65" s="13" customFormat="1">
      <c r="B255" s="148"/>
      <c r="D255" s="142" t="s">
        <v>162</v>
      </c>
      <c r="E255" s="149" t="s">
        <v>1</v>
      </c>
      <c r="F255" s="150" t="s">
        <v>285</v>
      </c>
      <c r="H255" s="151">
        <v>2.8</v>
      </c>
      <c r="I255" s="152"/>
      <c r="L255" s="148"/>
      <c r="M255" s="153"/>
      <c r="T255" s="154"/>
      <c r="AT255" s="149" t="s">
        <v>162</v>
      </c>
      <c r="AU255" s="149" t="s">
        <v>90</v>
      </c>
      <c r="AV255" s="13" t="s">
        <v>90</v>
      </c>
      <c r="AW255" s="13" t="s">
        <v>36</v>
      </c>
      <c r="AX255" s="13" t="s">
        <v>80</v>
      </c>
      <c r="AY255" s="149" t="s">
        <v>153</v>
      </c>
    </row>
    <row r="256" spans="2:65" s="14" customFormat="1">
      <c r="B256" s="155"/>
      <c r="D256" s="142" t="s">
        <v>162</v>
      </c>
      <c r="E256" s="156" t="s">
        <v>1</v>
      </c>
      <c r="F256" s="157" t="s">
        <v>165</v>
      </c>
      <c r="H256" s="158">
        <v>2.8</v>
      </c>
      <c r="I256" s="159"/>
      <c r="L256" s="155"/>
      <c r="M256" s="160"/>
      <c r="T256" s="161"/>
      <c r="AT256" s="156" t="s">
        <v>162</v>
      </c>
      <c r="AU256" s="156" t="s">
        <v>90</v>
      </c>
      <c r="AV256" s="14" t="s">
        <v>160</v>
      </c>
      <c r="AW256" s="14" t="s">
        <v>36</v>
      </c>
      <c r="AX256" s="14" t="s">
        <v>88</v>
      </c>
      <c r="AY256" s="156" t="s">
        <v>153</v>
      </c>
    </row>
    <row r="257" spans="2:65" s="1" customFormat="1" ht="21.75" customHeight="1">
      <c r="B257" s="31"/>
      <c r="C257" s="128" t="s">
        <v>286</v>
      </c>
      <c r="D257" s="128" t="s">
        <v>155</v>
      </c>
      <c r="E257" s="129" t="s">
        <v>287</v>
      </c>
      <c r="F257" s="130" t="s">
        <v>288</v>
      </c>
      <c r="G257" s="131" t="s">
        <v>171</v>
      </c>
      <c r="H257" s="132">
        <v>12.805</v>
      </c>
      <c r="I257" s="133"/>
      <c r="J257" s="134">
        <f>ROUND(I257*H257,2)</f>
        <v>0</v>
      </c>
      <c r="K257" s="130" t="s">
        <v>159</v>
      </c>
      <c r="L257" s="31"/>
      <c r="M257" s="135" t="s">
        <v>1</v>
      </c>
      <c r="N257" s="136" t="s">
        <v>45</v>
      </c>
      <c r="P257" s="137">
        <f>O257*H257</f>
        <v>0</v>
      </c>
      <c r="Q257" s="137">
        <v>0</v>
      </c>
      <c r="R257" s="137">
        <f>Q257*H257</f>
        <v>0</v>
      </c>
      <c r="S257" s="137">
        <v>7.5999999999999998E-2</v>
      </c>
      <c r="T257" s="138">
        <f>S257*H257</f>
        <v>0.97317999999999993</v>
      </c>
      <c r="AR257" s="139" t="s">
        <v>160</v>
      </c>
      <c r="AT257" s="139" t="s">
        <v>155</v>
      </c>
      <c r="AU257" s="139" t="s">
        <v>90</v>
      </c>
      <c r="AY257" s="16" t="s">
        <v>153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6" t="s">
        <v>88</v>
      </c>
      <c r="BK257" s="140">
        <f>ROUND(I257*H257,2)</f>
        <v>0</v>
      </c>
      <c r="BL257" s="16" t="s">
        <v>160</v>
      </c>
      <c r="BM257" s="139" t="s">
        <v>289</v>
      </c>
    </row>
    <row r="258" spans="2:65" s="12" customFormat="1">
      <c r="B258" s="141"/>
      <c r="D258" s="142" t="s">
        <v>162</v>
      </c>
      <c r="E258" s="143" t="s">
        <v>1</v>
      </c>
      <c r="F258" s="144" t="s">
        <v>290</v>
      </c>
      <c r="H258" s="143" t="s">
        <v>1</v>
      </c>
      <c r="I258" s="145"/>
      <c r="L258" s="141"/>
      <c r="M258" s="146"/>
      <c r="T258" s="147"/>
      <c r="AT258" s="143" t="s">
        <v>162</v>
      </c>
      <c r="AU258" s="143" t="s">
        <v>90</v>
      </c>
      <c r="AV258" s="12" t="s">
        <v>88</v>
      </c>
      <c r="AW258" s="12" t="s">
        <v>36</v>
      </c>
      <c r="AX258" s="12" t="s">
        <v>80</v>
      </c>
      <c r="AY258" s="143" t="s">
        <v>153</v>
      </c>
    </row>
    <row r="259" spans="2:65" s="13" customFormat="1">
      <c r="B259" s="148"/>
      <c r="D259" s="142" t="s">
        <v>162</v>
      </c>
      <c r="E259" s="149" t="s">
        <v>1</v>
      </c>
      <c r="F259" s="150" t="s">
        <v>291</v>
      </c>
      <c r="H259" s="151">
        <v>8.8650000000000002</v>
      </c>
      <c r="I259" s="152"/>
      <c r="L259" s="148"/>
      <c r="M259" s="153"/>
      <c r="T259" s="154"/>
      <c r="AT259" s="149" t="s">
        <v>162</v>
      </c>
      <c r="AU259" s="149" t="s">
        <v>90</v>
      </c>
      <c r="AV259" s="13" t="s">
        <v>90</v>
      </c>
      <c r="AW259" s="13" t="s">
        <v>36</v>
      </c>
      <c r="AX259" s="13" t="s">
        <v>80</v>
      </c>
      <c r="AY259" s="149" t="s">
        <v>153</v>
      </c>
    </row>
    <row r="260" spans="2:65" s="13" customFormat="1">
      <c r="B260" s="148"/>
      <c r="D260" s="142" t="s">
        <v>162</v>
      </c>
      <c r="E260" s="149" t="s">
        <v>1</v>
      </c>
      <c r="F260" s="150" t="s">
        <v>292</v>
      </c>
      <c r="H260" s="151">
        <v>3.94</v>
      </c>
      <c r="I260" s="152"/>
      <c r="L260" s="148"/>
      <c r="M260" s="153"/>
      <c r="T260" s="154"/>
      <c r="AT260" s="149" t="s">
        <v>162</v>
      </c>
      <c r="AU260" s="149" t="s">
        <v>90</v>
      </c>
      <c r="AV260" s="13" t="s">
        <v>90</v>
      </c>
      <c r="AW260" s="13" t="s">
        <v>36</v>
      </c>
      <c r="AX260" s="13" t="s">
        <v>80</v>
      </c>
      <c r="AY260" s="149" t="s">
        <v>153</v>
      </c>
    </row>
    <row r="261" spans="2:65" s="14" customFormat="1">
      <c r="B261" s="155"/>
      <c r="D261" s="142" t="s">
        <v>162</v>
      </c>
      <c r="E261" s="156" t="s">
        <v>1</v>
      </c>
      <c r="F261" s="157" t="s">
        <v>165</v>
      </c>
      <c r="H261" s="158">
        <v>12.805</v>
      </c>
      <c r="I261" s="159"/>
      <c r="L261" s="155"/>
      <c r="M261" s="160"/>
      <c r="T261" s="161"/>
      <c r="AT261" s="156" t="s">
        <v>162</v>
      </c>
      <c r="AU261" s="156" t="s">
        <v>90</v>
      </c>
      <c r="AV261" s="14" t="s">
        <v>160</v>
      </c>
      <c r="AW261" s="14" t="s">
        <v>36</v>
      </c>
      <c r="AX261" s="14" t="s">
        <v>88</v>
      </c>
      <c r="AY261" s="156" t="s">
        <v>153</v>
      </c>
    </row>
    <row r="262" spans="2:65" s="1" customFormat="1" ht="21.75" customHeight="1">
      <c r="B262" s="31"/>
      <c r="C262" s="128" t="s">
        <v>293</v>
      </c>
      <c r="D262" s="128" t="s">
        <v>155</v>
      </c>
      <c r="E262" s="129" t="s">
        <v>294</v>
      </c>
      <c r="F262" s="130" t="s">
        <v>295</v>
      </c>
      <c r="G262" s="131" t="s">
        <v>171</v>
      </c>
      <c r="H262" s="132">
        <v>86.722999999999999</v>
      </c>
      <c r="I262" s="133"/>
      <c r="J262" s="134">
        <f>ROUND(I262*H262,2)</f>
        <v>0</v>
      </c>
      <c r="K262" s="130" t="s">
        <v>159</v>
      </c>
      <c r="L262" s="31"/>
      <c r="M262" s="135" t="s">
        <v>1</v>
      </c>
      <c r="N262" s="136" t="s">
        <v>45</v>
      </c>
      <c r="P262" s="137">
        <f>O262*H262</f>
        <v>0</v>
      </c>
      <c r="Q262" s="137">
        <v>0</v>
      </c>
      <c r="R262" s="137">
        <f>Q262*H262</f>
        <v>0</v>
      </c>
      <c r="S262" s="137">
        <v>2.5000000000000001E-2</v>
      </c>
      <c r="T262" s="138">
        <f>S262*H262</f>
        <v>2.168075</v>
      </c>
      <c r="AR262" s="139" t="s">
        <v>160</v>
      </c>
      <c r="AT262" s="139" t="s">
        <v>155</v>
      </c>
      <c r="AU262" s="139" t="s">
        <v>90</v>
      </c>
      <c r="AY262" s="16" t="s">
        <v>153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6" t="s">
        <v>88</v>
      </c>
      <c r="BK262" s="140">
        <f>ROUND(I262*H262,2)</f>
        <v>0</v>
      </c>
      <c r="BL262" s="16" t="s">
        <v>160</v>
      </c>
      <c r="BM262" s="139" t="s">
        <v>296</v>
      </c>
    </row>
    <row r="263" spans="2:65" s="12" customFormat="1">
      <c r="B263" s="141"/>
      <c r="D263" s="142" t="s">
        <v>162</v>
      </c>
      <c r="E263" s="143" t="s">
        <v>1</v>
      </c>
      <c r="F263" s="144" t="s">
        <v>297</v>
      </c>
      <c r="H263" s="143" t="s">
        <v>1</v>
      </c>
      <c r="I263" s="145"/>
      <c r="L263" s="141"/>
      <c r="M263" s="146"/>
      <c r="T263" s="147"/>
      <c r="AT263" s="143" t="s">
        <v>162</v>
      </c>
      <c r="AU263" s="143" t="s">
        <v>90</v>
      </c>
      <c r="AV263" s="12" t="s">
        <v>88</v>
      </c>
      <c r="AW263" s="12" t="s">
        <v>36</v>
      </c>
      <c r="AX263" s="12" t="s">
        <v>80</v>
      </c>
      <c r="AY263" s="143" t="s">
        <v>153</v>
      </c>
    </row>
    <row r="264" spans="2:65" s="13" customFormat="1">
      <c r="B264" s="148"/>
      <c r="D264" s="142" t="s">
        <v>162</v>
      </c>
      <c r="E264" s="149" t="s">
        <v>1</v>
      </c>
      <c r="F264" s="150" t="s">
        <v>298</v>
      </c>
      <c r="H264" s="151">
        <v>22.216999999999999</v>
      </c>
      <c r="I264" s="152"/>
      <c r="L264" s="148"/>
      <c r="M264" s="153"/>
      <c r="T264" s="154"/>
      <c r="AT264" s="149" t="s">
        <v>162</v>
      </c>
      <c r="AU264" s="149" t="s">
        <v>90</v>
      </c>
      <c r="AV264" s="13" t="s">
        <v>90</v>
      </c>
      <c r="AW264" s="13" t="s">
        <v>36</v>
      </c>
      <c r="AX264" s="13" t="s">
        <v>80</v>
      </c>
      <c r="AY264" s="149" t="s">
        <v>153</v>
      </c>
    </row>
    <row r="265" spans="2:65" s="12" customFormat="1">
      <c r="B265" s="141"/>
      <c r="D265" s="142" t="s">
        <v>162</v>
      </c>
      <c r="E265" s="143" t="s">
        <v>1</v>
      </c>
      <c r="F265" s="144" t="s">
        <v>299</v>
      </c>
      <c r="H265" s="143" t="s">
        <v>1</v>
      </c>
      <c r="I265" s="145"/>
      <c r="L265" s="141"/>
      <c r="M265" s="146"/>
      <c r="T265" s="147"/>
      <c r="AT265" s="143" t="s">
        <v>162</v>
      </c>
      <c r="AU265" s="143" t="s">
        <v>90</v>
      </c>
      <c r="AV265" s="12" t="s">
        <v>88</v>
      </c>
      <c r="AW265" s="12" t="s">
        <v>36</v>
      </c>
      <c r="AX265" s="12" t="s">
        <v>80</v>
      </c>
      <c r="AY265" s="143" t="s">
        <v>153</v>
      </c>
    </row>
    <row r="266" spans="2:65" s="13" customFormat="1">
      <c r="B266" s="148"/>
      <c r="D266" s="142" t="s">
        <v>162</v>
      </c>
      <c r="E266" s="149" t="s">
        <v>1</v>
      </c>
      <c r="F266" s="150" t="s">
        <v>300</v>
      </c>
      <c r="H266" s="151">
        <v>55.276000000000003</v>
      </c>
      <c r="I266" s="152"/>
      <c r="L266" s="148"/>
      <c r="M266" s="153"/>
      <c r="T266" s="154"/>
      <c r="AT266" s="149" t="s">
        <v>162</v>
      </c>
      <c r="AU266" s="149" t="s">
        <v>90</v>
      </c>
      <c r="AV266" s="13" t="s">
        <v>90</v>
      </c>
      <c r="AW266" s="13" t="s">
        <v>36</v>
      </c>
      <c r="AX266" s="13" t="s">
        <v>80</v>
      </c>
      <c r="AY266" s="149" t="s">
        <v>153</v>
      </c>
    </row>
    <row r="267" spans="2:65" s="12" customFormat="1">
      <c r="B267" s="141"/>
      <c r="D267" s="142" t="s">
        <v>162</v>
      </c>
      <c r="E267" s="143" t="s">
        <v>1</v>
      </c>
      <c r="F267" s="144" t="s">
        <v>301</v>
      </c>
      <c r="H267" s="143" t="s">
        <v>1</v>
      </c>
      <c r="I267" s="145"/>
      <c r="L267" s="141"/>
      <c r="M267" s="146"/>
      <c r="T267" s="147"/>
      <c r="AT267" s="143" t="s">
        <v>162</v>
      </c>
      <c r="AU267" s="143" t="s">
        <v>90</v>
      </c>
      <c r="AV267" s="12" t="s">
        <v>88</v>
      </c>
      <c r="AW267" s="12" t="s">
        <v>36</v>
      </c>
      <c r="AX267" s="12" t="s">
        <v>80</v>
      </c>
      <c r="AY267" s="143" t="s">
        <v>153</v>
      </c>
    </row>
    <row r="268" spans="2:65" s="13" customFormat="1">
      <c r="B268" s="148"/>
      <c r="D268" s="142" t="s">
        <v>162</v>
      </c>
      <c r="E268" s="149" t="s">
        <v>1</v>
      </c>
      <c r="F268" s="150" t="s">
        <v>302</v>
      </c>
      <c r="H268" s="151">
        <v>9.23</v>
      </c>
      <c r="I268" s="152"/>
      <c r="L268" s="148"/>
      <c r="M268" s="153"/>
      <c r="T268" s="154"/>
      <c r="AT268" s="149" t="s">
        <v>162</v>
      </c>
      <c r="AU268" s="149" t="s">
        <v>90</v>
      </c>
      <c r="AV268" s="13" t="s">
        <v>90</v>
      </c>
      <c r="AW268" s="13" t="s">
        <v>36</v>
      </c>
      <c r="AX268" s="13" t="s">
        <v>80</v>
      </c>
      <c r="AY268" s="149" t="s">
        <v>153</v>
      </c>
    </row>
    <row r="269" spans="2:65" s="14" customFormat="1">
      <c r="B269" s="155"/>
      <c r="D269" s="142" t="s">
        <v>162</v>
      </c>
      <c r="E269" s="156" t="s">
        <v>1</v>
      </c>
      <c r="F269" s="157" t="s">
        <v>165</v>
      </c>
      <c r="H269" s="158">
        <v>86.722999999999999</v>
      </c>
      <c r="I269" s="159"/>
      <c r="L269" s="155"/>
      <c r="M269" s="160"/>
      <c r="T269" s="161"/>
      <c r="AT269" s="156" t="s">
        <v>162</v>
      </c>
      <c r="AU269" s="156" t="s">
        <v>90</v>
      </c>
      <c r="AV269" s="14" t="s">
        <v>160</v>
      </c>
      <c r="AW269" s="14" t="s">
        <v>36</v>
      </c>
      <c r="AX269" s="14" t="s">
        <v>88</v>
      </c>
      <c r="AY269" s="156" t="s">
        <v>153</v>
      </c>
    </row>
    <row r="270" spans="2:65" s="11" customFormat="1" ht="22.9" customHeight="1">
      <c r="B270" s="116"/>
      <c r="D270" s="117" t="s">
        <v>79</v>
      </c>
      <c r="E270" s="126" t="s">
        <v>303</v>
      </c>
      <c r="F270" s="126" t="s">
        <v>304</v>
      </c>
      <c r="I270" s="119"/>
      <c r="J270" s="127">
        <f>BK270</f>
        <v>0</v>
      </c>
      <c r="L270" s="116"/>
      <c r="M270" s="121"/>
      <c r="P270" s="122">
        <f>SUM(P271:P277)</f>
        <v>0</v>
      </c>
      <c r="R270" s="122">
        <f>SUM(R271:R277)</f>
        <v>0</v>
      </c>
      <c r="T270" s="123">
        <f>SUM(T271:T277)</f>
        <v>0</v>
      </c>
      <c r="AR270" s="117" t="s">
        <v>88</v>
      </c>
      <c r="AT270" s="124" t="s">
        <v>79</v>
      </c>
      <c r="AU270" s="124" t="s">
        <v>88</v>
      </c>
      <c r="AY270" s="117" t="s">
        <v>153</v>
      </c>
      <c r="BK270" s="125">
        <f>SUM(BK271:BK277)</f>
        <v>0</v>
      </c>
    </row>
    <row r="271" spans="2:65" s="1" customFormat="1" ht="24.2" customHeight="1">
      <c r="B271" s="31"/>
      <c r="C271" s="128" t="s">
        <v>305</v>
      </c>
      <c r="D271" s="128" t="s">
        <v>155</v>
      </c>
      <c r="E271" s="129" t="s">
        <v>306</v>
      </c>
      <c r="F271" s="130" t="s">
        <v>307</v>
      </c>
      <c r="G271" s="131" t="s">
        <v>308</v>
      </c>
      <c r="H271" s="132">
        <v>3.9329999999999998</v>
      </c>
      <c r="I271" s="133"/>
      <c r="J271" s="134">
        <f>ROUND(I271*H271,2)</f>
        <v>0</v>
      </c>
      <c r="K271" s="130" t="s">
        <v>159</v>
      </c>
      <c r="L271" s="31"/>
      <c r="M271" s="135" t="s">
        <v>1</v>
      </c>
      <c r="N271" s="136" t="s">
        <v>45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160</v>
      </c>
      <c r="AT271" s="139" t="s">
        <v>155</v>
      </c>
      <c r="AU271" s="139" t="s">
        <v>90</v>
      </c>
      <c r="AY271" s="16" t="s">
        <v>153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6" t="s">
        <v>88</v>
      </c>
      <c r="BK271" s="140">
        <f>ROUND(I271*H271,2)</f>
        <v>0</v>
      </c>
      <c r="BL271" s="16" t="s">
        <v>160</v>
      </c>
      <c r="BM271" s="139" t="s">
        <v>309</v>
      </c>
    </row>
    <row r="272" spans="2:65" s="1" customFormat="1" ht="33" customHeight="1">
      <c r="B272" s="31"/>
      <c r="C272" s="128" t="s">
        <v>310</v>
      </c>
      <c r="D272" s="128" t="s">
        <v>155</v>
      </c>
      <c r="E272" s="129" t="s">
        <v>311</v>
      </c>
      <c r="F272" s="130" t="s">
        <v>312</v>
      </c>
      <c r="G272" s="131" t="s">
        <v>308</v>
      </c>
      <c r="H272" s="132">
        <v>27.530999999999999</v>
      </c>
      <c r="I272" s="133"/>
      <c r="J272" s="134">
        <f>ROUND(I272*H272,2)</f>
        <v>0</v>
      </c>
      <c r="K272" s="130" t="s">
        <v>159</v>
      </c>
      <c r="L272" s="31"/>
      <c r="M272" s="135" t="s">
        <v>1</v>
      </c>
      <c r="N272" s="136" t="s">
        <v>45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160</v>
      </c>
      <c r="AT272" s="139" t="s">
        <v>155</v>
      </c>
      <c r="AU272" s="139" t="s">
        <v>90</v>
      </c>
      <c r="AY272" s="16" t="s">
        <v>153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6" t="s">
        <v>88</v>
      </c>
      <c r="BK272" s="140">
        <f>ROUND(I272*H272,2)</f>
        <v>0</v>
      </c>
      <c r="BL272" s="16" t="s">
        <v>160</v>
      </c>
      <c r="BM272" s="139" t="s">
        <v>313</v>
      </c>
    </row>
    <row r="273" spans="2:65" s="13" customFormat="1">
      <c r="B273" s="148"/>
      <c r="D273" s="142" t="s">
        <v>162</v>
      </c>
      <c r="F273" s="150" t="s">
        <v>314</v>
      </c>
      <c r="H273" s="151">
        <v>27.530999999999999</v>
      </c>
      <c r="I273" s="152"/>
      <c r="L273" s="148"/>
      <c r="M273" s="153"/>
      <c r="T273" s="154"/>
      <c r="AT273" s="149" t="s">
        <v>162</v>
      </c>
      <c r="AU273" s="149" t="s">
        <v>90</v>
      </c>
      <c r="AV273" s="13" t="s">
        <v>90</v>
      </c>
      <c r="AW273" s="13" t="s">
        <v>4</v>
      </c>
      <c r="AX273" s="13" t="s">
        <v>88</v>
      </c>
      <c r="AY273" s="149" t="s">
        <v>153</v>
      </c>
    </row>
    <row r="274" spans="2:65" s="1" customFormat="1" ht="24.2" customHeight="1">
      <c r="B274" s="31"/>
      <c r="C274" s="128" t="s">
        <v>315</v>
      </c>
      <c r="D274" s="128" t="s">
        <v>155</v>
      </c>
      <c r="E274" s="129" t="s">
        <v>316</v>
      </c>
      <c r="F274" s="130" t="s">
        <v>317</v>
      </c>
      <c r="G274" s="131" t="s">
        <v>308</v>
      </c>
      <c r="H274" s="132">
        <v>3.9329999999999998</v>
      </c>
      <c r="I274" s="133"/>
      <c r="J274" s="134">
        <f>ROUND(I274*H274,2)</f>
        <v>0</v>
      </c>
      <c r="K274" s="130" t="s">
        <v>159</v>
      </c>
      <c r="L274" s="31"/>
      <c r="M274" s="135" t="s">
        <v>1</v>
      </c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160</v>
      </c>
      <c r="AT274" s="139" t="s">
        <v>155</v>
      </c>
      <c r="AU274" s="139" t="s">
        <v>90</v>
      </c>
      <c r="AY274" s="16" t="s">
        <v>153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6" t="s">
        <v>88</v>
      </c>
      <c r="BK274" s="140">
        <f>ROUND(I274*H274,2)</f>
        <v>0</v>
      </c>
      <c r="BL274" s="16" t="s">
        <v>160</v>
      </c>
      <c r="BM274" s="139" t="s">
        <v>318</v>
      </c>
    </row>
    <row r="275" spans="2:65" s="1" customFormat="1" ht="24.2" customHeight="1">
      <c r="B275" s="31"/>
      <c r="C275" s="128" t="s">
        <v>319</v>
      </c>
      <c r="D275" s="128" t="s">
        <v>155</v>
      </c>
      <c r="E275" s="129" t="s">
        <v>320</v>
      </c>
      <c r="F275" s="130" t="s">
        <v>321</v>
      </c>
      <c r="G275" s="131" t="s">
        <v>308</v>
      </c>
      <c r="H275" s="132">
        <v>55.061999999999998</v>
      </c>
      <c r="I275" s="133"/>
      <c r="J275" s="134">
        <f>ROUND(I275*H275,2)</f>
        <v>0</v>
      </c>
      <c r="K275" s="130" t="s">
        <v>159</v>
      </c>
      <c r="L275" s="31"/>
      <c r="M275" s="135" t="s">
        <v>1</v>
      </c>
      <c r="N275" s="136" t="s">
        <v>45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160</v>
      </c>
      <c r="AT275" s="139" t="s">
        <v>155</v>
      </c>
      <c r="AU275" s="139" t="s">
        <v>90</v>
      </c>
      <c r="AY275" s="16" t="s">
        <v>153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88</v>
      </c>
      <c r="BK275" s="140">
        <f>ROUND(I275*H275,2)</f>
        <v>0</v>
      </c>
      <c r="BL275" s="16" t="s">
        <v>160</v>
      </c>
      <c r="BM275" s="139" t="s">
        <v>322</v>
      </c>
    </row>
    <row r="276" spans="2:65" s="13" customFormat="1">
      <c r="B276" s="148"/>
      <c r="D276" s="142" t="s">
        <v>162</v>
      </c>
      <c r="F276" s="150" t="s">
        <v>323</v>
      </c>
      <c r="H276" s="151">
        <v>55.061999999999998</v>
      </c>
      <c r="I276" s="152"/>
      <c r="L276" s="148"/>
      <c r="M276" s="153"/>
      <c r="T276" s="154"/>
      <c r="AT276" s="149" t="s">
        <v>162</v>
      </c>
      <c r="AU276" s="149" t="s">
        <v>90</v>
      </c>
      <c r="AV276" s="13" t="s">
        <v>90</v>
      </c>
      <c r="AW276" s="13" t="s">
        <v>4</v>
      </c>
      <c r="AX276" s="13" t="s">
        <v>88</v>
      </c>
      <c r="AY276" s="149" t="s">
        <v>153</v>
      </c>
    </row>
    <row r="277" spans="2:65" s="1" customFormat="1" ht="33" customHeight="1">
      <c r="B277" s="31"/>
      <c r="C277" s="128" t="s">
        <v>324</v>
      </c>
      <c r="D277" s="128" t="s">
        <v>155</v>
      </c>
      <c r="E277" s="129" t="s">
        <v>325</v>
      </c>
      <c r="F277" s="130" t="s">
        <v>326</v>
      </c>
      <c r="G277" s="131" t="s">
        <v>308</v>
      </c>
      <c r="H277" s="132">
        <v>3.9329999999999998</v>
      </c>
      <c r="I277" s="133"/>
      <c r="J277" s="134">
        <f>ROUND(I277*H277,2)</f>
        <v>0</v>
      </c>
      <c r="K277" s="130" t="s">
        <v>159</v>
      </c>
      <c r="L277" s="31"/>
      <c r="M277" s="135" t="s">
        <v>1</v>
      </c>
      <c r="N277" s="136" t="s">
        <v>45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160</v>
      </c>
      <c r="AT277" s="139" t="s">
        <v>155</v>
      </c>
      <c r="AU277" s="139" t="s">
        <v>90</v>
      </c>
      <c r="AY277" s="16" t="s">
        <v>153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6" t="s">
        <v>88</v>
      </c>
      <c r="BK277" s="140">
        <f>ROUND(I277*H277,2)</f>
        <v>0</v>
      </c>
      <c r="BL277" s="16" t="s">
        <v>160</v>
      </c>
      <c r="BM277" s="139" t="s">
        <v>327</v>
      </c>
    </row>
    <row r="278" spans="2:65" s="11" customFormat="1" ht="22.9" customHeight="1">
      <c r="B278" s="116"/>
      <c r="D278" s="117" t="s">
        <v>79</v>
      </c>
      <c r="E278" s="126" t="s">
        <v>328</v>
      </c>
      <c r="F278" s="126" t="s">
        <v>329</v>
      </c>
      <c r="I278" s="119"/>
      <c r="J278" s="127">
        <f>BK278</f>
        <v>0</v>
      </c>
      <c r="L278" s="116"/>
      <c r="M278" s="121"/>
      <c r="P278" s="122">
        <f>P279</f>
        <v>0</v>
      </c>
      <c r="R278" s="122">
        <f>R279</f>
        <v>0</v>
      </c>
      <c r="T278" s="123">
        <f>T279</f>
        <v>0</v>
      </c>
      <c r="AR278" s="117" t="s">
        <v>88</v>
      </c>
      <c r="AT278" s="124" t="s">
        <v>79</v>
      </c>
      <c r="AU278" s="124" t="s">
        <v>88</v>
      </c>
      <c r="AY278" s="117" t="s">
        <v>153</v>
      </c>
      <c r="BK278" s="125">
        <f>BK279</f>
        <v>0</v>
      </c>
    </row>
    <row r="279" spans="2:65" s="1" customFormat="1" ht="24.2" customHeight="1">
      <c r="B279" s="31"/>
      <c r="C279" s="128" t="s">
        <v>330</v>
      </c>
      <c r="D279" s="128" t="s">
        <v>155</v>
      </c>
      <c r="E279" s="129" t="s">
        <v>331</v>
      </c>
      <c r="F279" s="130" t="s">
        <v>332</v>
      </c>
      <c r="G279" s="131" t="s">
        <v>308</v>
      </c>
      <c r="H279" s="132">
        <v>5.7149999999999999</v>
      </c>
      <c r="I279" s="133"/>
      <c r="J279" s="134">
        <f>ROUND(I279*H279,2)</f>
        <v>0</v>
      </c>
      <c r="K279" s="130" t="s">
        <v>159</v>
      </c>
      <c r="L279" s="31"/>
      <c r="M279" s="135" t="s">
        <v>1</v>
      </c>
      <c r="N279" s="136" t="s">
        <v>45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160</v>
      </c>
      <c r="AT279" s="139" t="s">
        <v>155</v>
      </c>
      <c r="AU279" s="139" t="s">
        <v>90</v>
      </c>
      <c r="AY279" s="16" t="s">
        <v>153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6" t="s">
        <v>88</v>
      </c>
      <c r="BK279" s="140">
        <f>ROUND(I279*H279,2)</f>
        <v>0</v>
      </c>
      <c r="BL279" s="16" t="s">
        <v>160</v>
      </c>
      <c r="BM279" s="139" t="s">
        <v>333</v>
      </c>
    </row>
    <row r="280" spans="2:65" s="11" customFormat="1" ht="25.9" customHeight="1">
      <c r="B280" s="116"/>
      <c r="D280" s="117" t="s">
        <v>79</v>
      </c>
      <c r="E280" s="118" t="s">
        <v>334</v>
      </c>
      <c r="F280" s="118" t="s">
        <v>335</v>
      </c>
      <c r="I280" s="119"/>
      <c r="J280" s="120">
        <f>BK280</f>
        <v>0</v>
      </c>
      <c r="L280" s="116"/>
      <c r="M280" s="121"/>
      <c r="P280" s="122">
        <f>P281+P293+P304+P345+P359+P405+P441</f>
        <v>0</v>
      </c>
      <c r="R280" s="122">
        <f>R281+R293+R304+R345+R359+R405+R441</f>
        <v>12.114115470000003</v>
      </c>
      <c r="T280" s="123">
        <f>T281+T293+T304+T345+T359+T405+T441</f>
        <v>0.58773819999999999</v>
      </c>
      <c r="AR280" s="117" t="s">
        <v>90</v>
      </c>
      <c r="AT280" s="124" t="s">
        <v>79</v>
      </c>
      <c r="AU280" s="124" t="s">
        <v>80</v>
      </c>
      <c r="AY280" s="117" t="s">
        <v>153</v>
      </c>
      <c r="BK280" s="125">
        <f>BK281+BK293+BK304+BK345+BK359+BK405+BK441</f>
        <v>0</v>
      </c>
    </row>
    <row r="281" spans="2:65" s="11" customFormat="1" ht="22.9" customHeight="1">
      <c r="B281" s="116"/>
      <c r="D281" s="117" t="s">
        <v>79</v>
      </c>
      <c r="E281" s="126" t="s">
        <v>336</v>
      </c>
      <c r="F281" s="126" t="s">
        <v>337</v>
      </c>
      <c r="I281" s="119"/>
      <c r="J281" s="127">
        <f>BK281</f>
        <v>0</v>
      </c>
      <c r="L281" s="116"/>
      <c r="M281" s="121"/>
      <c r="P281" s="122">
        <f>SUM(P282:P292)</f>
        <v>0</v>
      </c>
      <c r="R281" s="122">
        <f>SUM(R282:R292)</f>
        <v>1.4542625000000002</v>
      </c>
      <c r="T281" s="123">
        <f>SUM(T282:T292)</f>
        <v>0</v>
      </c>
      <c r="AR281" s="117" t="s">
        <v>90</v>
      </c>
      <c r="AT281" s="124" t="s">
        <v>79</v>
      </c>
      <c r="AU281" s="124" t="s">
        <v>88</v>
      </c>
      <c r="AY281" s="117" t="s">
        <v>153</v>
      </c>
      <c r="BK281" s="125">
        <f>SUM(BK282:BK292)</f>
        <v>0</v>
      </c>
    </row>
    <row r="282" spans="2:65" s="1" customFormat="1" ht="24.2" customHeight="1">
      <c r="B282" s="31"/>
      <c r="C282" s="128" t="s">
        <v>338</v>
      </c>
      <c r="D282" s="128" t="s">
        <v>155</v>
      </c>
      <c r="E282" s="129" t="s">
        <v>339</v>
      </c>
      <c r="F282" s="130" t="s">
        <v>340</v>
      </c>
      <c r="G282" s="131" t="s">
        <v>171</v>
      </c>
      <c r="H282" s="132">
        <v>65.287000000000006</v>
      </c>
      <c r="I282" s="133"/>
      <c r="J282" s="134">
        <f>ROUND(I282*H282,2)</f>
        <v>0</v>
      </c>
      <c r="K282" s="130" t="s">
        <v>159</v>
      </c>
      <c r="L282" s="31"/>
      <c r="M282" s="135" t="s">
        <v>1</v>
      </c>
      <c r="N282" s="136" t="s">
        <v>45</v>
      </c>
      <c r="P282" s="137">
        <f>O282*H282</f>
        <v>0</v>
      </c>
      <c r="Q282" s="137">
        <v>6.0000000000000001E-3</v>
      </c>
      <c r="R282" s="137">
        <f>Q282*H282</f>
        <v>0.39172200000000007</v>
      </c>
      <c r="S282" s="137">
        <v>0</v>
      </c>
      <c r="T282" s="138">
        <f>S282*H282</f>
        <v>0</v>
      </c>
      <c r="AR282" s="139" t="s">
        <v>242</v>
      </c>
      <c r="AT282" s="139" t="s">
        <v>155</v>
      </c>
      <c r="AU282" s="139" t="s">
        <v>90</v>
      </c>
      <c r="AY282" s="16" t="s">
        <v>153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6" t="s">
        <v>88</v>
      </c>
      <c r="BK282" s="140">
        <f>ROUND(I282*H282,2)</f>
        <v>0</v>
      </c>
      <c r="BL282" s="16" t="s">
        <v>242</v>
      </c>
      <c r="BM282" s="139" t="s">
        <v>341</v>
      </c>
    </row>
    <row r="283" spans="2:65" s="12" customFormat="1">
      <c r="B283" s="141"/>
      <c r="D283" s="142" t="s">
        <v>162</v>
      </c>
      <c r="E283" s="143" t="s">
        <v>1</v>
      </c>
      <c r="F283" s="144" t="s">
        <v>173</v>
      </c>
      <c r="H283" s="143" t="s">
        <v>1</v>
      </c>
      <c r="I283" s="145"/>
      <c r="L283" s="141"/>
      <c r="M283" s="146"/>
      <c r="T283" s="147"/>
      <c r="AT283" s="143" t="s">
        <v>162</v>
      </c>
      <c r="AU283" s="143" t="s">
        <v>90</v>
      </c>
      <c r="AV283" s="12" t="s">
        <v>88</v>
      </c>
      <c r="AW283" s="12" t="s">
        <v>36</v>
      </c>
      <c r="AX283" s="12" t="s">
        <v>80</v>
      </c>
      <c r="AY283" s="143" t="s">
        <v>153</v>
      </c>
    </row>
    <row r="284" spans="2:65" s="12" customFormat="1">
      <c r="B284" s="141"/>
      <c r="D284" s="142" t="s">
        <v>162</v>
      </c>
      <c r="E284" s="143" t="s">
        <v>1</v>
      </c>
      <c r="F284" s="144" t="s">
        <v>174</v>
      </c>
      <c r="H284" s="143" t="s">
        <v>1</v>
      </c>
      <c r="I284" s="145"/>
      <c r="L284" s="141"/>
      <c r="M284" s="146"/>
      <c r="T284" s="147"/>
      <c r="AT284" s="143" t="s">
        <v>162</v>
      </c>
      <c r="AU284" s="143" t="s">
        <v>90</v>
      </c>
      <c r="AV284" s="12" t="s">
        <v>88</v>
      </c>
      <c r="AW284" s="12" t="s">
        <v>36</v>
      </c>
      <c r="AX284" s="12" t="s">
        <v>80</v>
      </c>
      <c r="AY284" s="143" t="s">
        <v>153</v>
      </c>
    </row>
    <row r="285" spans="2:65" s="12" customFormat="1">
      <c r="B285" s="141"/>
      <c r="D285" s="142" t="s">
        <v>162</v>
      </c>
      <c r="E285" s="143" t="s">
        <v>1</v>
      </c>
      <c r="F285" s="144" t="s">
        <v>175</v>
      </c>
      <c r="H285" s="143" t="s">
        <v>1</v>
      </c>
      <c r="I285" s="145"/>
      <c r="L285" s="141"/>
      <c r="M285" s="146"/>
      <c r="T285" s="147"/>
      <c r="AT285" s="143" t="s">
        <v>162</v>
      </c>
      <c r="AU285" s="143" t="s">
        <v>90</v>
      </c>
      <c r="AV285" s="12" t="s">
        <v>88</v>
      </c>
      <c r="AW285" s="12" t="s">
        <v>36</v>
      </c>
      <c r="AX285" s="12" t="s">
        <v>80</v>
      </c>
      <c r="AY285" s="143" t="s">
        <v>153</v>
      </c>
    </row>
    <row r="286" spans="2:65" s="12" customFormat="1">
      <c r="B286" s="141"/>
      <c r="D286" s="142" t="s">
        <v>162</v>
      </c>
      <c r="E286" s="143" t="s">
        <v>1</v>
      </c>
      <c r="F286" s="144" t="s">
        <v>176</v>
      </c>
      <c r="H286" s="143" t="s">
        <v>1</v>
      </c>
      <c r="I286" s="145"/>
      <c r="L286" s="141"/>
      <c r="M286" s="146"/>
      <c r="T286" s="147"/>
      <c r="AT286" s="143" t="s">
        <v>162</v>
      </c>
      <c r="AU286" s="143" t="s">
        <v>90</v>
      </c>
      <c r="AV286" s="12" t="s">
        <v>88</v>
      </c>
      <c r="AW286" s="12" t="s">
        <v>36</v>
      </c>
      <c r="AX286" s="12" t="s">
        <v>80</v>
      </c>
      <c r="AY286" s="143" t="s">
        <v>153</v>
      </c>
    </row>
    <row r="287" spans="2:65" s="12" customFormat="1">
      <c r="B287" s="141"/>
      <c r="D287" s="142" t="s">
        <v>162</v>
      </c>
      <c r="E287" s="143" t="s">
        <v>1</v>
      </c>
      <c r="F287" s="144" t="s">
        <v>177</v>
      </c>
      <c r="H287" s="143" t="s">
        <v>1</v>
      </c>
      <c r="I287" s="145"/>
      <c r="L287" s="141"/>
      <c r="M287" s="146"/>
      <c r="T287" s="147"/>
      <c r="AT287" s="143" t="s">
        <v>162</v>
      </c>
      <c r="AU287" s="143" t="s">
        <v>90</v>
      </c>
      <c r="AV287" s="12" t="s">
        <v>88</v>
      </c>
      <c r="AW287" s="12" t="s">
        <v>36</v>
      </c>
      <c r="AX287" s="12" t="s">
        <v>80</v>
      </c>
      <c r="AY287" s="143" t="s">
        <v>153</v>
      </c>
    </row>
    <row r="288" spans="2:65" s="12" customFormat="1">
      <c r="B288" s="141"/>
      <c r="D288" s="142" t="s">
        <v>162</v>
      </c>
      <c r="E288" s="143" t="s">
        <v>1</v>
      </c>
      <c r="F288" s="144" t="s">
        <v>178</v>
      </c>
      <c r="H288" s="143" t="s">
        <v>1</v>
      </c>
      <c r="I288" s="145"/>
      <c r="L288" s="141"/>
      <c r="M288" s="146"/>
      <c r="T288" s="147"/>
      <c r="AT288" s="143" t="s">
        <v>162</v>
      </c>
      <c r="AU288" s="143" t="s">
        <v>90</v>
      </c>
      <c r="AV288" s="12" t="s">
        <v>88</v>
      </c>
      <c r="AW288" s="12" t="s">
        <v>36</v>
      </c>
      <c r="AX288" s="12" t="s">
        <v>80</v>
      </c>
      <c r="AY288" s="143" t="s">
        <v>153</v>
      </c>
    </row>
    <row r="289" spans="2:65" s="13" customFormat="1">
      <c r="B289" s="148"/>
      <c r="D289" s="142" t="s">
        <v>162</v>
      </c>
      <c r="E289" s="150" t="s">
        <v>1</v>
      </c>
      <c r="F289" s="162" t="s">
        <v>91</v>
      </c>
      <c r="H289" s="151">
        <v>65.287000000000006</v>
      </c>
      <c r="I289" s="152"/>
      <c r="L289" s="148"/>
      <c r="M289" s="153"/>
      <c r="T289" s="154"/>
      <c r="AT289" s="149" t="s">
        <v>162</v>
      </c>
      <c r="AU289" s="149" t="s">
        <v>90</v>
      </c>
      <c r="AV289" s="13" t="s">
        <v>90</v>
      </c>
      <c r="AW289" s="13" t="s">
        <v>36</v>
      </c>
      <c r="AX289" s="13" t="s">
        <v>88</v>
      </c>
      <c r="AY289" s="149" t="s">
        <v>153</v>
      </c>
    </row>
    <row r="290" spans="2:65" s="1" customFormat="1" ht="24.2" customHeight="1">
      <c r="B290" s="31"/>
      <c r="C290" s="163" t="s">
        <v>342</v>
      </c>
      <c r="D290" s="163" t="s">
        <v>206</v>
      </c>
      <c r="E290" s="164" t="s">
        <v>343</v>
      </c>
      <c r="F290" s="165" t="s">
        <v>344</v>
      </c>
      <c r="G290" s="166" t="s">
        <v>171</v>
      </c>
      <c r="H290" s="167">
        <v>68.551000000000002</v>
      </c>
      <c r="I290" s="168"/>
      <c r="J290" s="169">
        <f>ROUND(I290*H290,2)</f>
        <v>0</v>
      </c>
      <c r="K290" s="165" t="s">
        <v>159</v>
      </c>
      <c r="L290" s="170"/>
      <c r="M290" s="171" t="s">
        <v>1</v>
      </c>
      <c r="N290" s="172" t="s">
        <v>45</v>
      </c>
      <c r="P290" s="137">
        <f>O290*H290</f>
        <v>0</v>
      </c>
      <c r="Q290" s="137">
        <v>1.55E-2</v>
      </c>
      <c r="R290" s="137">
        <f>Q290*H290</f>
        <v>1.0625405000000001</v>
      </c>
      <c r="S290" s="137">
        <v>0</v>
      </c>
      <c r="T290" s="138">
        <f>S290*H290</f>
        <v>0</v>
      </c>
      <c r="AR290" s="139" t="s">
        <v>330</v>
      </c>
      <c r="AT290" s="139" t="s">
        <v>206</v>
      </c>
      <c r="AU290" s="139" t="s">
        <v>90</v>
      </c>
      <c r="AY290" s="16" t="s">
        <v>153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6" t="s">
        <v>88</v>
      </c>
      <c r="BK290" s="140">
        <f>ROUND(I290*H290,2)</f>
        <v>0</v>
      </c>
      <c r="BL290" s="16" t="s">
        <v>242</v>
      </c>
      <c r="BM290" s="139" t="s">
        <v>345</v>
      </c>
    </row>
    <row r="291" spans="2:65" s="13" customFormat="1">
      <c r="B291" s="148"/>
      <c r="D291" s="142" t="s">
        <v>162</v>
      </c>
      <c r="F291" s="150" t="s">
        <v>346</v>
      </c>
      <c r="H291" s="151">
        <v>68.551000000000002</v>
      </c>
      <c r="I291" s="152"/>
      <c r="L291" s="148"/>
      <c r="M291" s="153"/>
      <c r="T291" s="154"/>
      <c r="AT291" s="149" t="s">
        <v>162</v>
      </c>
      <c r="AU291" s="149" t="s">
        <v>90</v>
      </c>
      <c r="AV291" s="13" t="s">
        <v>90</v>
      </c>
      <c r="AW291" s="13" t="s">
        <v>4</v>
      </c>
      <c r="AX291" s="13" t="s">
        <v>88</v>
      </c>
      <c r="AY291" s="149" t="s">
        <v>153</v>
      </c>
    </row>
    <row r="292" spans="2:65" s="1" customFormat="1" ht="24.2" customHeight="1">
      <c r="B292" s="31"/>
      <c r="C292" s="128" t="s">
        <v>347</v>
      </c>
      <c r="D292" s="128" t="s">
        <v>155</v>
      </c>
      <c r="E292" s="129" t="s">
        <v>348</v>
      </c>
      <c r="F292" s="130" t="s">
        <v>349</v>
      </c>
      <c r="G292" s="131" t="s">
        <v>308</v>
      </c>
      <c r="H292" s="132">
        <v>1.454</v>
      </c>
      <c r="I292" s="133"/>
      <c r="J292" s="134">
        <f>ROUND(I292*H292,2)</f>
        <v>0</v>
      </c>
      <c r="K292" s="130" t="s">
        <v>159</v>
      </c>
      <c r="L292" s="31"/>
      <c r="M292" s="135" t="s">
        <v>1</v>
      </c>
      <c r="N292" s="136" t="s">
        <v>45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242</v>
      </c>
      <c r="AT292" s="139" t="s">
        <v>155</v>
      </c>
      <c r="AU292" s="139" t="s">
        <v>90</v>
      </c>
      <c r="AY292" s="16" t="s">
        <v>153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6" t="s">
        <v>88</v>
      </c>
      <c r="BK292" s="140">
        <f>ROUND(I292*H292,2)</f>
        <v>0</v>
      </c>
      <c r="BL292" s="16" t="s">
        <v>242</v>
      </c>
      <c r="BM292" s="139" t="s">
        <v>350</v>
      </c>
    </row>
    <row r="293" spans="2:65" s="11" customFormat="1" ht="22.9" customHeight="1">
      <c r="B293" s="116"/>
      <c r="D293" s="117" t="s">
        <v>79</v>
      </c>
      <c r="E293" s="126" t="s">
        <v>351</v>
      </c>
      <c r="F293" s="126" t="s">
        <v>352</v>
      </c>
      <c r="I293" s="119"/>
      <c r="J293" s="127">
        <f>BK293</f>
        <v>0</v>
      </c>
      <c r="L293" s="116"/>
      <c r="M293" s="121"/>
      <c r="P293" s="122">
        <f>SUM(P294:P303)</f>
        <v>0</v>
      </c>
      <c r="R293" s="122">
        <f>SUM(R294:R303)</f>
        <v>1.73E-3</v>
      </c>
      <c r="T293" s="123">
        <f>SUM(T294:T303)</f>
        <v>1.9460000000000002E-2</v>
      </c>
      <c r="AR293" s="117" t="s">
        <v>90</v>
      </c>
      <c r="AT293" s="124" t="s">
        <v>79</v>
      </c>
      <c r="AU293" s="124" t="s">
        <v>88</v>
      </c>
      <c r="AY293" s="117" t="s">
        <v>153</v>
      </c>
      <c r="BK293" s="125">
        <f>SUM(BK294:BK303)</f>
        <v>0</v>
      </c>
    </row>
    <row r="294" spans="2:65" s="1" customFormat="1" ht="16.5" customHeight="1">
      <c r="B294" s="31"/>
      <c r="C294" s="128" t="s">
        <v>353</v>
      </c>
      <c r="D294" s="128" t="s">
        <v>155</v>
      </c>
      <c r="E294" s="129" t="s">
        <v>354</v>
      </c>
      <c r="F294" s="130" t="s">
        <v>355</v>
      </c>
      <c r="G294" s="131" t="s">
        <v>356</v>
      </c>
      <c r="H294" s="132">
        <v>1</v>
      </c>
      <c r="I294" s="133"/>
      <c r="J294" s="134">
        <f>ROUND(I294*H294,2)</f>
        <v>0</v>
      </c>
      <c r="K294" s="130" t="s">
        <v>159</v>
      </c>
      <c r="L294" s="31"/>
      <c r="M294" s="135" t="s">
        <v>1</v>
      </c>
      <c r="N294" s="136" t="s">
        <v>45</v>
      </c>
      <c r="P294" s="137">
        <f>O294*H294</f>
        <v>0</v>
      </c>
      <c r="Q294" s="137">
        <v>0</v>
      </c>
      <c r="R294" s="137">
        <f>Q294*H294</f>
        <v>0</v>
      </c>
      <c r="S294" s="137">
        <v>1.9460000000000002E-2</v>
      </c>
      <c r="T294" s="138">
        <f>S294*H294</f>
        <v>1.9460000000000002E-2</v>
      </c>
      <c r="AR294" s="139" t="s">
        <v>242</v>
      </c>
      <c r="AT294" s="139" t="s">
        <v>155</v>
      </c>
      <c r="AU294" s="139" t="s">
        <v>90</v>
      </c>
      <c r="AY294" s="16" t="s">
        <v>153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88</v>
      </c>
      <c r="BK294" s="140">
        <f>ROUND(I294*H294,2)</f>
        <v>0</v>
      </c>
      <c r="BL294" s="16" t="s">
        <v>242</v>
      </c>
      <c r="BM294" s="139" t="s">
        <v>357</v>
      </c>
    </row>
    <row r="295" spans="2:65" s="12" customFormat="1">
      <c r="B295" s="141"/>
      <c r="D295" s="142" t="s">
        <v>162</v>
      </c>
      <c r="E295" s="143" t="s">
        <v>1</v>
      </c>
      <c r="F295" s="144" t="s">
        <v>358</v>
      </c>
      <c r="H295" s="143" t="s">
        <v>1</v>
      </c>
      <c r="I295" s="145"/>
      <c r="L295" s="141"/>
      <c r="M295" s="146"/>
      <c r="T295" s="147"/>
      <c r="AT295" s="143" t="s">
        <v>162</v>
      </c>
      <c r="AU295" s="143" t="s">
        <v>90</v>
      </c>
      <c r="AV295" s="12" t="s">
        <v>88</v>
      </c>
      <c r="AW295" s="12" t="s">
        <v>36</v>
      </c>
      <c r="AX295" s="12" t="s">
        <v>80</v>
      </c>
      <c r="AY295" s="143" t="s">
        <v>153</v>
      </c>
    </row>
    <row r="296" spans="2:65" s="13" customFormat="1">
      <c r="B296" s="148"/>
      <c r="D296" s="142" t="s">
        <v>162</v>
      </c>
      <c r="E296" s="149" t="s">
        <v>1</v>
      </c>
      <c r="F296" s="150" t="s">
        <v>88</v>
      </c>
      <c r="H296" s="151">
        <v>1</v>
      </c>
      <c r="I296" s="152"/>
      <c r="L296" s="148"/>
      <c r="M296" s="153"/>
      <c r="T296" s="154"/>
      <c r="AT296" s="149" t="s">
        <v>162</v>
      </c>
      <c r="AU296" s="149" t="s">
        <v>90</v>
      </c>
      <c r="AV296" s="13" t="s">
        <v>90</v>
      </c>
      <c r="AW296" s="13" t="s">
        <v>36</v>
      </c>
      <c r="AX296" s="13" t="s">
        <v>80</v>
      </c>
      <c r="AY296" s="149" t="s">
        <v>153</v>
      </c>
    </row>
    <row r="297" spans="2:65" s="14" customFormat="1">
      <c r="B297" s="155"/>
      <c r="D297" s="142" t="s">
        <v>162</v>
      </c>
      <c r="E297" s="156" t="s">
        <v>1</v>
      </c>
      <c r="F297" s="157" t="s">
        <v>165</v>
      </c>
      <c r="H297" s="158">
        <v>1</v>
      </c>
      <c r="I297" s="159"/>
      <c r="L297" s="155"/>
      <c r="M297" s="160"/>
      <c r="T297" s="161"/>
      <c r="AT297" s="156" t="s">
        <v>162</v>
      </c>
      <c r="AU297" s="156" t="s">
        <v>90</v>
      </c>
      <c r="AV297" s="14" t="s">
        <v>160</v>
      </c>
      <c r="AW297" s="14" t="s">
        <v>36</v>
      </c>
      <c r="AX297" s="14" t="s">
        <v>88</v>
      </c>
      <c r="AY297" s="156" t="s">
        <v>153</v>
      </c>
    </row>
    <row r="298" spans="2:65" s="1" customFormat="1" ht="21.75" customHeight="1">
      <c r="B298" s="31"/>
      <c r="C298" s="128" t="s">
        <v>359</v>
      </c>
      <c r="D298" s="128" t="s">
        <v>155</v>
      </c>
      <c r="E298" s="129" t="s">
        <v>360</v>
      </c>
      <c r="F298" s="130" t="s">
        <v>361</v>
      </c>
      <c r="G298" s="131" t="s">
        <v>356</v>
      </c>
      <c r="H298" s="132">
        <v>1</v>
      </c>
      <c r="I298" s="133"/>
      <c r="J298" s="134">
        <f>ROUND(I298*H298,2)</f>
        <v>0</v>
      </c>
      <c r="K298" s="130" t="s">
        <v>159</v>
      </c>
      <c r="L298" s="31"/>
      <c r="M298" s="135" t="s">
        <v>1</v>
      </c>
      <c r="N298" s="136" t="s">
        <v>45</v>
      </c>
      <c r="P298" s="137">
        <f>O298*H298</f>
        <v>0</v>
      </c>
      <c r="Q298" s="137">
        <v>1.73E-3</v>
      </c>
      <c r="R298" s="137">
        <f>Q298*H298</f>
        <v>1.73E-3</v>
      </c>
      <c r="S298" s="137">
        <v>0</v>
      </c>
      <c r="T298" s="138">
        <f>S298*H298</f>
        <v>0</v>
      </c>
      <c r="AR298" s="139" t="s">
        <v>242</v>
      </c>
      <c r="AT298" s="139" t="s">
        <v>155</v>
      </c>
      <c r="AU298" s="139" t="s">
        <v>90</v>
      </c>
      <c r="AY298" s="16" t="s">
        <v>153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6" t="s">
        <v>88</v>
      </c>
      <c r="BK298" s="140">
        <f>ROUND(I298*H298,2)</f>
        <v>0</v>
      </c>
      <c r="BL298" s="16" t="s">
        <v>242</v>
      </c>
      <c r="BM298" s="139" t="s">
        <v>362</v>
      </c>
    </row>
    <row r="299" spans="2:65" s="12" customFormat="1">
      <c r="B299" s="141"/>
      <c r="D299" s="142" t="s">
        <v>162</v>
      </c>
      <c r="E299" s="143" t="s">
        <v>1</v>
      </c>
      <c r="F299" s="144" t="s">
        <v>363</v>
      </c>
      <c r="H299" s="143" t="s">
        <v>1</v>
      </c>
      <c r="I299" s="145"/>
      <c r="L299" s="141"/>
      <c r="M299" s="146"/>
      <c r="T299" s="147"/>
      <c r="AT299" s="143" t="s">
        <v>162</v>
      </c>
      <c r="AU299" s="143" t="s">
        <v>90</v>
      </c>
      <c r="AV299" s="12" t="s">
        <v>88</v>
      </c>
      <c r="AW299" s="12" t="s">
        <v>36</v>
      </c>
      <c r="AX299" s="12" t="s">
        <v>80</v>
      </c>
      <c r="AY299" s="143" t="s">
        <v>153</v>
      </c>
    </row>
    <row r="300" spans="2:65" s="13" customFormat="1">
      <c r="B300" s="148"/>
      <c r="D300" s="142" t="s">
        <v>162</v>
      </c>
      <c r="E300" s="149" t="s">
        <v>1</v>
      </c>
      <c r="F300" s="150" t="s">
        <v>88</v>
      </c>
      <c r="H300" s="151">
        <v>1</v>
      </c>
      <c r="I300" s="152"/>
      <c r="L300" s="148"/>
      <c r="M300" s="153"/>
      <c r="T300" s="154"/>
      <c r="AT300" s="149" t="s">
        <v>162</v>
      </c>
      <c r="AU300" s="149" t="s">
        <v>90</v>
      </c>
      <c r="AV300" s="13" t="s">
        <v>90</v>
      </c>
      <c r="AW300" s="13" t="s">
        <v>36</v>
      </c>
      <c r="AX300" s="13" t="s">
        <v>80</v>
      </c>
      <c r="AY300" s="149" t="s">
        <v>153</v>
      </c>
    </row>
    <row r="301" spans="2:65" s="14" customFormat="1">
      <c r="B301" s="155"/>
      <c r="D301" s="142" t="s">
        <v>162</v>
      </c>
      <c r="E301" s="156" t="s">
        <v>1</v>
      </c>
      <c r="F301" s="157" t="s">
        <v>165</v>
      </c>
      <c r="H301" s="158">
        <v>1</v>
      </c>
      <c r="I301" s="159"/>
      <c r="L301" s="155"/>
      <c r="M301" s="160"/>
      <c r="T301" s="161"/>
      <c r="AT301" s="156" t="s">
        <v>162</v>
      </c>
      <c r="AU301" s="156" t="s">
        <v>90</v>
      </c>
      <c r="AV301" s="14" t="s">
        <v>160</v>
      </c>
      <c r="AW301" s="14" t="s">
        <v>36</v>
      </c>
      <c r="AX301" s="14" t="s">
        <v>88</v>
      </c>
      <c r="AY301" s="156" t="s">
        <v>153</v>
      </c>
    </row>
    <row r="302" spans="2:65" s="1" customFormat="1" ht="24.2" customHeight="1">
      <c r="B302" s="31"/>
      <c r="C302" s="128" t="s">
        <v>364</v>
      </c>
      <c r="D302" s="128" t="s">
        <v>155</v>
      </c>
      <c r="E302" s="129" t="s">
        <v>365</v>
      </c>
      <c r="F302" s="130" t="s">
        <v>366</v>
      </c>
      <c r="G302" s="131" t="s">
        <v>308</v>
      </c>
      <c r="H302" s="132">
        <v>2E-3</v>
      </c>
      <c r="I302" s="133"/>
      <c r="J302" s="134">
        <f>ROUND(I302*H302,2)</f>
        <v>0</v>
      </c>
      <c r="K302" s="130" t="s">
        <v>159</v>
      </c>
      <c r="L302" s="31"/>
      <c r="M302" s="135" t="s">
        <v>1</v>
      </c>
      <c r="N302" s="136" t="s">
        <v>45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242</v>
      </c>
      <c r="AT302" s="139" t="s">
        <v>155</v>
      </c>
      <c r="AU302" s="139" t="s">
        <v>90</v>
      </c>
      <c r="AY302" s="16" t="s">
        <v>153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6" t="s">
        <v>88</v>
      </c>
      <c r="BK302" s="140">
        <f>ROUND(I302*H302,2)</f>
        <v>0</v>
      </c>
      <c r="BL302" s="16" t="s">
        <v>242</v>
      </c>
      <c r="BM302" s="139" t="s">
        <v>367</v>
      </c>
    </row>
    <row r="303" spans="2:65" s="1" customFormat="1" ht="24.2" customHeight="1">
      <c r="B303" s="31"/>
      <c r="C303" s="128" t="s">
        <v>368</v>
      </c>
      <c r="D303" s="128" t="s">
        <v>155</v>
      </c>
      <c r="E303" s="129" t="s">
        <v>369</v>
      </c>
      <c r="F303" s="130" t="s">
        <v>370</v>
      </c>
      <c r="G303" s="131" t="s">
        <v>371</v>
      </c>
      <c r="H303" s="132">
        <v>1</v>
      </c>
      <c r="I303" s="133"/>
      <c r="J303" s="134">
        <f>ROUND(I303*H303,2)</f>
        <v>0</v>
      </c>
      <c r="K303" s="130" t="s">
        <v>1</v>
      </c>
      <c r="L303" s="31"/>
      <c r="M303" s="135" t="s">
        <v>1</v>
      </c>
      <c r="N303" s="136" t="s">
        <v>45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242</v>
      </c>
      <c r="AT303" s="139" t="s">
        <v>155</v>
      </c>
      <c r="AU303" s="139" t="s">
        <v>90</v>
      </c>
      <c r="AY303" s="16" t="s">
        <v>153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6" t="s">
        <v>88</v>
      </c>
      <c r="BK303" s="140">
        <f>ROUND(I303*H303,2)</f>
        <v>0</v>
      </c>
      <c r="BL303" s="16" t="s">
        <v>242</v>
      </c>
      <c r="BM303" s="139" t="s">
        <v>372</v>
      </c>
    </row>
    <row r="304" spans="2:65" s="11" customFormat="1" ht="22.9" customHeight="1">
      <c r="B304" s="116"/>
      <c r="D304" s="117" t="s">
        <v>79</v>
      </c>
      <c r="E304" s="126" t="s">
        <v>373</v>
      </c>
      <c r="F304" s="126" t="s">
        <v>374</v>
      </c>
      <c r="I304" s="119"/>
      <c r="J304" s="127">
        <f>BK304</f>
        <v>0</v>
      </c>
      <c r="L304" s="116"/>
      <c r="M304" s="121"/>
      <c r="P304" s="122">
        <f>SUM(P305:P344)</f>
        <v>0</v>
      </c>
      <c r="R304" s="122">
        <f>SUM(R305:R344)</f>
        <v>8.2682795300000009</v>
      </c>
      <c r="T304" s="123">
        <f>SUM(T305:T344)</f>
        <v>0</v>
      </c>
      <c r="AR304" s="117" t="s">
        <v>90</v>
      </c>
      <c r="AT304" s="124" t="s">
        <v>79</v>
      </c>
      <c r="AU304" s="124" t="s">
        <v>88</v>
      </c>
      <c r="AY304" s="117" t="s">
        <v>153</v>
      </c>
      <c r="BK304" s="125">
        <f>SUM(BK305:BK344)</f>
        <v>0</v>
      </c>
    </row>
    <row r="305" spans="2:65" s="1" customFormat="1" ht="24.2" customHeight="1">
      <c r="B305" s="31"/>
      <c r="C305" s="128" t="s">
        <v>375</v>
      </c>
      <c r="D305" s="128" t="s">
        <v>155</v>
      </c>
      <c r="E305" s="129" t="s">
        <v>376</v>
      </c>
      <c r="F305" s="130" t="s">
        <v>377</v>
      </c>
      <c r="G305" s="131" t="s">
        <v>171</v>
      </c>
      <c r="H305" s="132">
        <v>4.87</v>
      </c>
      <c r="I305" s="133"/>
      <c r="J305" s="134">
        <f>ROUND(I305*H305,2)</f>
        <v>0</v>
      </c>
      <c r="K305" s="130" t="s">
        <v>159</v>
      </c>
      <c r="L305" s="31"/>
      <c r="M305" s="135" t="s">
        <v>1</v>
      </c>
      <c r="N305" s="136" t="s">
        <v>45</v>
      </c>
      <c r="P305" s="137">
        <f>O305*H305</f>
        <v>0</v>
      </c>
      <c r="Q305" s="137">
        <v>4.428E-2</v>
      </c>
      <c r="R305" s="137">
        <f>Q305*H305</f>
        <v>0.21564359999999999</v>
      </c>
      <c r="S305" s="137">
        <v>0</v>
      </c>
      <c r="T305" s="138">
        <f>S305*H305</f>
        <v>0</v>
      </c>
      <c r="AR305" s="139" t="s">
        <v>242</v>
      </c>
      <c r="AT305" s="139" t="s">
        <v>155</v>
      </c>
      <c r="AU305" s="139" t="s">
        <v>90</v>
      </c>
      <c r="AY305" s="16" t="s">
        <v>153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88</v>
      </c>
      <c r="BK305" s="140">
        <f>ROUND(I305*H305,2)</f>
        <v>0</v>
      </c>
      <c r="BL305" s="16" t="s">
        <v>242</v>
      </c>
      <c r="BM305" s="139" t="s">
        <v>378</v>
      </c>
    </row>
    <row r="306" spans="2:65" s="12" customFormat="1">
      <c r="B306" s="141"/>
      <c r="D306" s="142" t="s">
        <v>162</v>
      </c>
      <c r="E306" s="143" t="s">
        <v>1</v>
      </c>
      <c r="F306" s="144" t="s">
        <v>173</v>
      </c>
      <c r="H306" s="143" t="s">
        <v>1</v>
      </c>
      <c r="I306" s="145"/>
      <c r="L306" s="141"/>
      <c r="M306" s="146"/>
      <c r="T306" s="147"/>
      <c r="AT306" s="143" t="s">
        <v>162</v>
      </c>
      <c r="AU306" s="143" t="s">
        <v>90</v>
      </c>
      <c r="AV306" s="12" t="s">
        <v>88</v>
      </c>
      <c r="AW306" s="12" t="s">
        <v>36</v>
      </c>
      <c r="AX306" s="12" t="s">
        <v>80</v>
      </c>
      <c r="AY306" s="143" t="s">
        <v>153</v>
      </c>
    </row>
    <row r="307" spans="2:65" s="12" customFormat="1">
      <c r="B307" s="141"/>
      <c r="D307" s="142" t="s">
        <v>162</v>
      </c>
      <c r="E307" s="143" t="s">
        <v>1</v>
      </c>
      <c r="F307" s="144" t="s">
        <v>379</v>
      </c>
      <c r="H307" s="143" t="s">
        <v>1</v>
      </c>
      <c r="I307" s="145"/>
      <c r="L307" s="141"/>
      <c r="M307" s="146"/>
      <c r="T307" s="147"/>
      <c r="AT307" s="143" t="s">
        <v>162</v>
      </c>
      <c r="AU307" s="143" t="s">
        <v>90</v>
      </c>
      <c r="AV307" s="12" t="s">
        <v>88</v>
      </c>
      <c r="AW307" s="12" t="s">
        <v>36</v>
      </c>
      <c r="AX307" s="12" t="s">
        <v>80</v>
      </c>
      <c r="AY307" s="143" t="s">
        <v>153</v>
      </c>
    </row>
    <row r="308" spans="2:65" s="13" customFormat="1">
      <c r="B308" s="148"/>
      <c r="D308" s="142" t="s">
        <v>162</v>
      </c>
      <c r="E308" s="150" t="s">
        <v>1</v>
      </c>
      <c r="F308" s="162" t="s">
        <v>102</v>
      </c>
      <c r="H308" s="151">
        <v>4.87</v>
      </c>
      <c r="I308" s="152"/>
      <c r="L308" s="148"/>
      <c r="M308" s="153"/>
      <c r="T308" s="154"/>
      <c r="AT308" s="149" t="s">
        <v>162</v>
      </c>
      <c r="AU308" s="149" t="s">
        <v>90</v>
      </c>
      <c r="AV308" s="13" t="s">
        <v>90</v>
      </c>
      <c r="AW308" s="13" t="s">
        <v>36</v>
      </c>
      <c r="AX308" s="13" t="s">
        <v>88</v>
      </c>
      <c r="AY308" s="149" t="s">
        <v>153</v>
      </c>
    </row>
    <row r="309" spans="2:65" s="1" customFormat="1" ht="24.2" customHeight="1">
      <c r="B309" s="31"/>
      <c r="C309" s="128" t="s">
        <v>380</v>
      </c>
      <c r="D309" s="128" t="s">
        <v>155</v>
      </c>
      <c r="E309" s="129" t="s">
        <v>381</v>
      </c>
      <c r="F309" s="130" t="s">
        <v>382</v>
      </c>
      <c r="G309" s="131" t="s">
        <v>171</v>
      </c>
      <c r="H309" s="132">
        <v>87.064999999999998</v>
      </c>
      <c r="I309" s="133"/>
      <c r="J309" s="134">
        <f>ROUND(I309*H309,2)</f>
        <v>0</v>
      </c>
      <c r="K309" s="130" t="s">
        <v>159</v>
      </c>
      <c r="L309" s="31"/>
      <c r="M309" s="135" t="s">
        <v>1</v>
      </c>
      <c r="N309" s="136" t="s">
        <v>45</v>
      </c>
      <c r="P309" s="137">
        <f>O309*H309</f>
        <v>0</v>
      </c>
      <c r="Q309" s="137">
        <v>5.0259999999999999E-2</v>
      </c>
      <c r="R309" s="137">
        <f>Q309*H309</f>
        <v>4.3758869000000002</v>
      </c>
      <c r="S309" s="137">
        <v>0</v>
      </c>
      <c r="T309" s="138">
        <f>S309*H309</f>
        <v>0</v>
      </c>
      <c r="AR309" s="139" t="s">
        <v>242</v>
      </c>
      <c r="AT309" s="139" t="s">
        <v>155</v>
      </c>
      <c r="AU309" s="139" t="s">
        <v>90</v>
      </c>
      <c r="AY309" s="16" t="s">
        <v>153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6" t="s">
        <v>88</v>
      </c>
      <c r="BK309" s="140">
        <f>ROUND(I309*H309,2)</f>
        <v>0</v>
      </c>
      <c r="BL309" s="16" t="s">
        <v>242</v>
      </c>
      <c r="BM309" s="139" t="s">
        <v>383</v>
      </c>
    </row>
    <row r="310" spans="2:65" s="12" customFormat="1">
      <c r="B310" s="141"/>
      <c r="D310" s="142" t="s">
        <v>162</v>
      </c>
      <c r="E310" s="143" t="s">
        <v>1</v>
      </c>
      <c r="F310" s="144" t="s">
        <v>173</v>
      </c>
      <c r="H310" s="143" t="s">
        <v>1</v>
      </c>
      <c r="I310" s="145"/>
      <c r="L310" s="141"/>
      <c r="M310" s="146"/>
      <c r="T310" s="147"/>
      <c r="AT310" s="143" t="s">
        <v>162</v>
      </c>
      <c r="AU310" s="143" t="s">
        <v>90</v>
      </c>
      <c r="AV310" s="12" t="s">
        <v>88</v>
      </c>
      <c r="AW310" s="12" t="s">
        <v>36</v>
      </c>
      <c r="AX310" s="12" t="s">
        <v>80</v>
      </c>
      <c r="AY310" s="143" t="s">
        <v>153</v>
      </c>
    </row>
    <row r="311" spans="2:65" s="12" customFormat="1">
      <c r="B311" s="141"/>
      <c r="D311" s="142" t="s">
        <v>162</v>
      </c>
      <c r="E311" s="143" t="s">
        <v>1</v>
      </c>
      <c r="F311" s="144" t="s">
        <v>384</v>
      </c>
      <c r="H311" s="143" t="s">
        <v>1</v>
      </c>
      <c r="I311" s="145"/>
      <c r="L311" s="141"/>
      <c r="M311" s="146"/>
      <c r="T311" s="147"/>
      <c r="AT311" s="143" t="s">
        <v>162</v>
      </c>
      <c r="AU311" s="143" t="s">
        <v>90</v>
      </c>
      <c r="AV311" s="12" t="s">
        <v>88</v>
      </c>
      <c r="AW311" s="12" t="s">
        <v>36</v>
      </c>
      <c r="AX311" s="12" t="s">
        <v>80</v>
      </c>
      <c r="AY311" s="143" t="s">
        <v>153</v>
      </c>
    </row>
    <row r="312" spans="2:65" s="12" customFormat="1">
      <c r="B312" s="141"/>
      <c r="D312" s="142" t="s">
        <v>162</v>
      </c>
      <c r="E312" s="143" t="s">
        <v>1</v>
      </c>
      <c r="F312" s="144" t="s">
        <v>385</v>
      </c>
      <c r="H312" s="143" t="s">
        <v>1</v>
      </c>
      <c r="I312" s="145"/>
      <c r="L312" s="141"/>
      <c r="M312" s="146"/>
      <c r="T312" s="147"/>
      <c r="AT312" s="143" t="s">
        <v>162</v>
      </c>
      <c r="AU312" s="143" t="s">
        <v>90</v>
      </c>
      <c r="AV312" s="12" t="s">
        <v>88</v>
      </c>
      <c r="AW312" s="12" t="s">
        <v>36</v>
      </c>
      <c r="AX312" s="12" t="s">
        <v>80</v>
      </c>
      <c r="AY312" s="143" t="s">
        <v>153</v>
      </c>
    </row>
    <row r="313" spans="2:65" s="12" customFormat="1">
      <c r="B313" s="141"/>
      <c r="D313" s="142" t="s">
        <v>162</v>
      </c>
      <c r="E313" s="143" t="s">
        <v>1</v>
      </c>
      <c r="F313" s="144" t="s">
        <v>386</v>
      </c>
      <c r="H313" s="143" t="s">
        <v>1</v>
      </c>
      <c r="I313" s="145"/>
      <c r="L313" s="141"/>
      <c r="M313" s="146"/>
      <c r="T313" s="147"/>
      <c r="AT313" s="143" t="s">
        <v>162</v>
      </c>
      <c r="AU313" s="143" t="s">
        <v>90</v>
      </c>
      <c r="AV313" s="12" t="s">
        <v>88</v>
      </c>
      <c r="AW313" s="12" t="s">
        <v>36</v>
      </c>
      <c r="AX313" s="12" t="s">
        <v>80</v>
      </c>
      <c r="AY313" s="143" t="s">
        <v>153</v>
      </c>
    </row>
    <row r="314" spans="2:65" s="12" customFormat="1">
      <c r="B314" s="141"/>
      <c r="D314" s="142" t="s">
        <v>162</v>
      </c>
      <c r="E314" s="143" t="s">
        <v>1</v>
      </c>
      <c r="F314" s="144" t="s">
        <v>387</v>
      </c>
      <c r="H314" s="143" t="s">
        <v>1</v>
      </c>
      <c r="I314" s="145"/>
      <c r="L314" s="141"/>
      <c r="M314" s="146"/>
      <c r="T314" s="147"/>
      <c r="AT314" s="143" t="s">
        <v>162</v>
      </c>
      <c r="AU314" s="143" t="s">
        <v>90</v>
      </c>
      <c r="AV314" s="12" t="s">
        <v>88</v>
      </c>
      <c r="AW314" s="12" t="s">
        <v>36</v>
      </c>
      <c r="AX314" s="12" t="s">
        <v>80</v>
      </c>
      <c r="AY314" s="143" t="s">
        <v>153</v>
      </c>
    </row>
    <row r="315" spans="2:65" s="13" customFormat="1">
      <c r="B315" s="148"/>
      <c r="D315" s="142" t="s">
        <v>162</v>
      </c>
      <c r="E315" s="150" t="s">
        <v>1</v>
      </c>
      <c r="F315" s="162" t="s">
        <v>99</v>
      </c>
      <c r="H315" s="151">
        <v>87.064999999999998</v>
      </c>
      <c r="I315" s="152"/>
      <c r="L315" s="148"/>
      <c r="M315" s="153"/>
      <c r="T315" s="154"/>
      <c r="AT315" s="149" t="s">
        <v>162</v>
      </c>
      <c r="AU315" s="149" t="s">
        <v>90</v>
      </c>
      <c r="AV315" s="13" t="s">
        <v>90</v>
      </c>
      <c r="AW315" s="13" t="s">
        <v>36</v>
      </c>
      <c r="AX315" s="13" t="s">
        <v>88</v>
      </c>
      <c r="AY315" s="149" t="s">
        <v>153</v>
      </c>
    </row>
    <row r="316" spans="2:65" s="1" customFormat="1" ht="21.75" customHeight="1">
      <c r="B316" s="31"/>
      <c r="C316" s="128" t="s">
        <v>388</v>
      </c>
      <c r="D316" s="128" t="s">
        <v>155</v>
      </c>
      <c r="E316" s="129" t="s">
        <v>389</v>
      </c>
      <c r="F316" s="130" t="s">
        <v>390</v>
      </c>
      <c r="G316" s="131" t="s">
        <v>171</v>
      </c>
      <c r="H316" s="132">
        <v>471.50099999999998</v>
      </c>
      <c r="I316" s="133"/>
      <c r="J316" s="134">
        <f>ROUND(I316*H316,2)</f>
        <v>0</v>
      </c>
      <c r="K316" s="130" t="s">
        <v>159</v>
      </c>
      <c r="L316" s="31"/>
      <c r="M316" s="135" t="s">
        <v>1</v>
      </c>
      <c r="N316" s="136" t="s">
        <v>45</v>
      </c>
      <c r="P316" s="137">
        <f>O316*H316</f>
        <v>0</v>
      </c>
      <c r="Q316" s="137">
        <v>2.0000000000000001E-4</v>
      </c>
      <c r="R316" s="137">
        <f>Q316*H316</f>
        <v>9.4300200000000001E-2</v>
      </c>
      <c r="S316" s="137">
        <v>0</v>
      </c>
      <c r="T316" s="138">
        <f>S316*H316</f>
        <v>0</v>
      </c>
      <c r="AR316" s="139" t="s">
        <v>242</v>
      </c>
      <c r="AT316" s="139" t="s">
        <v>155</v>
      </c>
      <c r="AU316" s="139" t="s">
        <v>90</v>
      </c>
      <c r="AY316" s="16" t="s">
        <v>153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6" t="s">
        <v>88</v>
      </c>
      <c r="BK316" s="140">
        <f>ROUND(I316*H316,2)</f>
        <v>0</v>
      </c>
      <c r="BL316" s="16" t="s">
        <v>242</v>
      </c>
      <c r="BM316" s="139" t="s">
        <v>391</v>
      </c>
    </row>
    <row r="317" spans="2:65" s="13" customFormat="1">
      <c r="B317" s="148"/>
      <c r="D317" s="142" t="s">
        <v>162</v>
      </c>
      <c r="E317" s="149" t="s">
        <v>1</v>
      </c>
      <c r="F317" s="150" t="s">
        <v>392</v>
      </c>
      <c r="H317" s="151">
        <v>9.74</v>
      </c>
      <c r="I317" s="152"/>
      <c r="L317" s="148"/>
      <c r="M317" s="153"/>
      <c r="T317" s="154"/>
      <c r="AT317" s="149" t="s">
        <v>162</v>
      </c>
      <c r="AU317" s="149" t="s">
        <v>90</v>
      </c>
      <c r="AV317" s="13" t="s">
        <v>90</v>
      </c>
      <c r="AW317" s="13" t="s">
        <v>36</v>
      </c>
      <c r="AX317" s="13" t="s">
        <v>80</v>
      </c>
      <c r="AY317" s="149" t="s">
        <v>153</v>
      </c>
    </row>
    <row r="318" spans="2:65" s="13" customFormat="1">
      <c r="B318" s="148"/>
      <c r="D318" s="142" t="s">
        <v>162</v>
      </c>
      <c r="E318" s="149" t="s">
        <v>1</v>
      </c>
      <c r="F318" s="150" t="s">
        <v>393</v>
      </c>
      <c r="H318" s="151">
        <v>174.13</v>
      </c>
      <c r="I318" s="152"/>
      <c r="L318" s="148"/>
      <c r="M318" s="153"/>
      <c r="T318" s="154"/>
      <c r="AT318" s="149" t="s">
        <v>162</v>
      </c>
      <c r="AU318" s="149" t="s">
        <v>90</v>
      </c>
      <c r="AV318" s="13" t="s">
        <v>90</v>
      </c>
      <c r="AW318" s="13" t="s">
        <v>36</v>
      </c>
      <c r="AX318" s="13" t="s">
        <v>80</v>
      </c>
      <c r="AY318" s="149" t="s">
        <v>153</v>
      </c>
    </row>
    <row r="319" spans="2:65" s="13" customFormat="1">
      <c r="B319" s="148"/>
      <c r="D319" s="142" t="s">
        <v>162</v>
      </c>
      <c r="E319" s="149" t="s">
        <v>1</v>
      </c>
      <c r="F319" s="150" t="s">
        <v>110</v>
      </c>
      <c r="H319" s="151">
        <v>287.63099999999997</v>
      </c>
      <c r="I319" s="152"/>
      <c r="L319" s="148"/>
      <c r="M319" s="153"/>
      <c r="T319" s="154"/>
      <c r="AT319" s="149" t="s">
        <v>162</v>
      </c>
      <c r="AU319" s="149" t="s">
        <v>90</v>
      </c>
      <c r="AV319" s="13" t="s">
        <v>90</v>
      </c>
      <c r="AW319" s="13" t="s">
        <v>36</v>
      </c>
      <c r="AX319" s="13" t="s">
        <v>80</v>
      </c>
      <c r="AY319" s="149" t="s">
        <v>153</v>
      </c>
    </row>
    <row r="320" spans="2:65" s="14" customFormat="1">
      <c r="B320" s="155"/>
      <c r="D320" s="142" t="s">
        <v>162</v>
      </c>
      <c r="E320" s="156" t="s">
        <v>1</v>
      </c>
      <c r="F320" s="157" t="s">
        <v>165</v>
      </c>
      <c r="H320" s="158">
        <v>471.50099999999998</v>
      </c>
      <c r="I320" s="159"/>
      <c r="L320" s="155"/>
      <c r="M320" s="160"/>
      <c r="T320" s="161"/>
      <c r="AT320" s="156" t="s">
        <v>162</v>
      </c>
      <c r="AU320" s="156" t="s">
        <v>90</v>
      </c>
      <c r="AV320" s="14" t="s">
        <v>160</v>
      </c>
      <c r="AW320" s="14" t="s">
        <v>36</v>
      </c>
      <c r="AX320" s="14" t="s">
        <v>88</v>
      </c>
      <c r="AY320" s="156" t="s">
        <v>153</v>
      </c>
    </row>
    <row r="321" spans="2:65" s="1" customFormat="1" ht="21.75" customHeight="1">
      <c r="B321" s="31"/>
      <c r="C321" s="128" t="s">
        <v>394</v>
      </c>
      <c r="D321" s="128" t="s">
        <v>155</v>
      </c>
      <c r="E321" s="129" t="s">
        <v>395</v>
      </c>
      <c r="F321" s="130" t="s">
        <v>396</v>
      </c>
      <c r="G321" s="131" t="s">
        <v>171</v>
      </c>
      <c r="H321" s="132">
        <v>15.531000000000001</v>
      </c>
      <c r="I321" s="133"/>
      <c r="J321" s="134">
        <f>ROUND(I321*H321,2)</f>
        <v>0</v>
      </c>
      <c r="K321" s="130" t="s">
        <v>159</v>
      </c>
      <c r="L321" s="31"/>
      <c r="M321" s="135" t="s">
        <v>1</v>
      </c>
      <c r="N321" s="136" t="s">
        <v>45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242</v>
      </c>
      <c r="AT321" s="139" t="s">
        <v>155</v>
      </c>
      <c r="AU321" s="139" t="s">
        <v>90</v>
      </c>
      <c r="AY321" s="16" t="s">
        <v>153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6" t="s">
        <v>88</v>
      </c>
      <c r="BK321" s="140">
        <f>ROUND(I321*H321,2)</f>
        <v>0</v>
      </c>
      <c r="BL321" s="16" t="s">
        <v>242</v>
      </c>
      <c r="BM321" s="139" t="s">
        <v>397</v>
      </c>
    </row>
    <row r="322" spans="2:65" s="12" customFormat="1">
      <c r="B322" s="141"/>
      <c r="D322" s="142" t="s">
        <v>162</v>
      </c>
      <c r="E322" s="143" t="s">
        <v>1</v>
      </c>
      <c r="F322" s="144" t="s">
        <v>173</v>
      </c>
      <c r="H322" s="143" t="s">
        <v>1</v>
      </c>
      <c r="I322" s="145"/>
      <c r="L322" s="141"/>
      <c r="M322" s="146"/>
      <c r="T322" s="147"/>
      <c r="AT322" s="143" t="s">
        <v>162</v>
      </c>
      <c r="AU322" s="143" t="s">
        <v>90</v>
      </c>
      <c r="AV322" s="12" t="s">
        <v>88</v>
      </c>
      <c r="AW322" s="12" t="s">
        <v>36</v>
      </c>
      <c r="AX322" s="12" t="s">
        <v>80</v>
      </c>
      <c r="AY322" s="143" t="s">
        <v>153</v>
      </c>
    </row>
    <row r="323" spans="2:65" s="12" customFormat="1">
      <c r="B323" s="141"/>
      <c r="D323" s="142" t="s">
        <v>162</v>
      </c>
      <c r="E323" s="143" t="s">
        <v>1</v>
      </c>
      <c r="F323" s="144" t="s">
        <v>398</v>
      </c>
      <c r="H323" s="143" t="s">
        <v>1</v>
      </c>
      <c r="I323" s="145"/>
      <c r="L323" s="141"/>
      <c r="M323" s="146"/>
      <c r="T323" s="147"/>
      <c r="AT323" s="143" t="s">
        <v>162</v>
      </c>
      <c r="AU323" s="143" t="s">
        <v>90</v>
      </c>
      <c r="AV323" s="12" t="s">
        <v>88</v>
      </c>
      <c r="AW323" s="12" t="s">
        <v>36</v>
      </c>
      <c r="AX323" s="12" t="s">
        <v>80</v>
      </c>
      <c r="AY323" s="143" t="s">
        <v>153</v>
      </c>
    </row>
    <row r="324" spans="2:65" s="13" customFormat="1">
      <c r="B324" s="148"/>
      <c r="D324" s="142" t="s">
        <v>162</v>
      </c>
      <c r="E324" s="150" t="s">
        <v>1</v>
      </c>
      <c r="F324" s="162" t="s">
        <v>105</v>
      </c>
      <c r="H324" s="151">
        <v>15.531000000000001</v>
      </c>
      <c r="I324" s="152"/>
      <c r="L324" s="148"/>
      <c r="M324" s="153"/>
      <c r="T324" s="154"/>
      <c r="AT324" s="149" t="s">
        <v>162</v>
      </c>
      <c r="AU324" s="149" t="s">
        <v>90</v>
      </c>
      <c r="AV324" s="13" t="s">
        <v>90</v>
      </c>
      <c r="AW324" s="13" t="s">
        <v>36</v>
      </c>
      <c r="AX324" s="13" t="s">
        <v>88</v>
      </c>
      <c r="AY324" s="149" t="s">
        <v>153</v>
      </c>
    </row>
    <row r="325" spans="2:65" s="1" customFormat="1" ht="24.2" customHeight="1">
      <c r="B325" s="31"/>
      <c r="C325" s="128" t="s">
        <v>399</v>
      </c>
      <c r="D325" s="128" t="s">
        <v>155</v>
      </c>
      <c r="E325" s="129" t="s">
        <v>400</v>
      </c>
      <c r="F325" s="130" t="s">
        <v>401</v>
      </c>
      <c r="G325" s="131" t="s">
        <v>171</v>
      </c>
      <c r="H325" s="132">
        <v>287.63099999999997</v>
      </c>
      <c r="I325" s="133"/>
      <c r="J325" s="134">
        <f>ROUND(I325*H325,2)</f>
        <v>0</v>
      </c>
      <c r="K325" s="130" t="s">
        <v>159</v>
      </c>
      <c r="L325" s="31"/>
      <c r="M325" s="135" t="s">
        <v>1</v>
      </c>
      <c r="N325" s="136" t="s">
        <v>45</v>
      </c>
      <c r="P325" s="137">
        <f>O325*H325</f>
        <v>0</v>
      </c>
      <c r="Q325" s="137">
        <v>1.4300000000000001E-3</v>
      </c>
      <c r="R325" s="137">
        <f>Q325*H325</f>
        <v>0.41131233</v>
      </c>
      <c r="S325" s="137">
        <v>0</v>
      </c>
      <c r="T325" s="138">
        <f>S325*H325</f>
        <v>0</v>
      </c>
      <c r="AR325" s="139" t="s">
        <v>242</v>
      </c>
      <c r="AT325" s="139" t="s">
        <v>155</v>
      </c>
      <c r="AU325" s="139" t="s">
        <v>90</v>
      </c>
      <c r="AY325" s="16" t="s">
        <v>153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6" t="s">
        <v>88</v>
      </c>
      <c r="BK325" s="140">
        <f>ROUND(I325*H325,2)</f>
        <v>0</v>
      </c>
      <c r="BL325" s="16" t="s">
        <v>242</v>
      </c>
      <c r="BM325" s="139" t="s">
        <v>402</v>
      </c>
    </row>
    <row r="326" spans="2:65" s="12" customFormat="1">
      <c r="B326" s="141"/>
      <c r="D326" s="142" t="s">
        <v>162</v>
      </c>
      <c r="E326" s="143" t="s">
        <v>1</v>
      </c>
      <c r="F326" s="144" t="s">
        <v>173</v>
      </c>
      <c r="H326" s="143" t="s">
        <v>1</v>
      </c>
      <c r="I326" s="145"/>
      <c r="L326" s="141"/>
      <c r="M326" s="146"/>
      <c r="T326" s="147"/>
      <c r="AT326" s="143" t="s">
        <v>162</v>
      </c>
      <c r="AU326" s="143" t="s">
        <v>90</v>
      </c>
      <c r="AV326" s="12" t="s">
        <v>88</v>
      </c>
      <c r="AW326" s="12" t="s">
        <v>36</v>
      </c>
      <c r="AX326" s="12" t="s">
        <v>80</v>
      </c>
      <c r="AY326" s="143" t="s">
        <v>153</v>
      </c>
    </row>
    <row r="327" spans="2:65" s="12" customFormat="1">
      <c r="B327" s="141"/>
      <c r="D327" s="142" t="s">
        <v>162</v>
      </c>
      <c r="E327" s="143" t="s">
        <v>1</v>
      </c>
      <c r="F327" s="144" t="s">
        <v>403</v>
      </c>
      <c r="H327" s="143" t="s">
        <v>1</v>
      </c>
      <c r="I327" s="145"/>
      <c r="L327" s="141"/>
      <c r="M327" s="146"/>
      <c r="T327" s="147"/>
      <c r="AT327" s="143" t="s">
        <v>162</v>
      </c>
      <c r="AU327" s="143" t="s">
        <v>90</v>
      </c>
      <c r="AV327" s="12" t="s">
        <v>88</v>
      </c>
      <c r="AW327" s="12" t="s">
        <v>36</v>
      </c>
      <c r="AX327" s="12" t="s">
        <v>80</v>
      </c>
      <c r="AY327" s="143" t="s">
        <v>153</v>
      </c>
    </row>
    <row r="328" spans="2:65" s="12" customFormat="1">
      <c r="B328" s="141"/>
      <c r="D328" s="142" t="s">
        <v>162</v>
      </c>
      <c r="E328" s="143" t="s">
        <v>1</v>
      </c>
      <c r="F328" s="144" t="s">
        <v>404</v>
      </c>
      <c r="H328" s="143" t="s">
        <v>1</v>
      </c>
      <c r="I328" s="145"/>
      <c r="L328" s="141"/>
      <c r="M328" s="146"/>
      <c r="T328" s="147"/>
      <c r="AT328" s="143" t="s">
        <v>162</v>
      </c>
      <c r="AU328" s="143" t="s">
        <v>90</v>
      </c>
      <c r="AV328" s="12" t="s">
        <v>88</v>
      </c>
      <c r="AW328" s="12" t="s">
        <v>36</v>
      </c>
      <c r="AX328" s="12" t="s">
        <v>80</v>
      </c>
      <c r="AY328" s="143" t="s">
        <v>153</v>
      </c>
    </row>
    <row r="329" spans="2:65" s="12" customFormat="1" ht="22.5">
      <c r="B329" s="141"/>
      <c r="D329" s="142" t="s">
        <v>162</v>
      </c>
      <c r="E329" s="143" t="s">
        <v>1</v>
      </c>
      <c r="F329" s="144" t="s">
        <v>405</v>
      </c>
      <c r="H329" s="143" t="s">
        <v>1</v>
      </c>
      <c r="I329" s="145"/>
      <c r="L329" s="141"/>
      <c r="M329" s="146"/>
      <c r="T329" s="147"/>
      <c r="AT329" s="143" t="s">
        <v>162</v>
      </c>
      <c r="AU329" s="143" t="s">
        <v>90</v>
      </c>
      <c r="AV329" s="12" t="s">
        <v>88</v>
      </c>
      <c r="AW329" s="12" t="s">
        <v>36</v>
      </c>
      <c r="AX329" s="12" t="s">
        <v>80</v>
      </c>
      <c r="AY329" s="143" t="s">
        <v>153</v>
      </c>
    </row>
    <row r="330" spans="2:65" s="12" customFormat="1">
      <c r="B330" s="141"/>
      <c r="D330" s="142" t="s">
        <v>162</v>
      </c>
      <c r="E330" s="143" t="s">
        <v>1</v>
      </c>
      <c r="F330" s="144" t="s">
        <v>406</v>
      </c>
      <c r="H330" s="143" t="s">
        <v>1</v>
      </c>
      <c r="I330" s="145"/>
      <c r="L330" s="141"/>
      <c r="M330" s="146"/>
      <c r="T330" s="147"/>
      <c r="AT330" s="143" t="s">
        <v>162</v>
      </c>
      <c r="AU330" s="143" t="s">
        <v>90</v>
      </c>
      <c r="AV330" s="12" t="s">
        <v>88</v>
      </c>
      <c r="AW330" s="12" t="s">
        <v>36</v>
      </c>
      <c r="AX330" s="12" t="s">
        <v>80</v>
      </c>
      <c r="AY330" s="143" t="s">
        <v>153</v>
      </c>
    </row>
    <row r="331" spans="2:65" s="12" customFormat="1">
      <c r="B331" s="141"/>
      <c r="D331" s="142" t="s">
        <v>162</v>
      </c>
      <c r="E331" s="143" t="s">
        <v>1</v>
      </c>
      <c r="F331" s="144" t="s">
        <v>386</v>
      </c>
      <c r="H331" s="143" t="s">
        <v>1</v>
      </c>
      <c r="I331" s="145"/>
      <c r="L331" s="141"/>
      <c r="M331" s="146"/>
      <c r="T331" s="147"/>
      <c r="AT331" s="143" t="s">
        <v>162</v>
      </c>
      <c r="AU331" s="143" t="s">
        <v>90</v>
      </c>
      <c r="AV331" s="12" t="s">
        <v>88</v>
      </c>
      <c r="AW331" s="12" t="s">
        <v>36</v>
      </c>
      <c r="AX331" s="12" t="s">
        <v>80</v>
      </c>
      <c r="AY331" s="143" t="s">
        <v>153</v>
      </c>
    </row>
    <row r="332" spans="2:65" s="12" customFormat="1">
      <c r="B332" s="141"/>
      <c r="D332" s="142" t="s">
        <v>162</v>
      </c>
      <c r="E332" s="143" t="s">
        <v>1</v>
      </c>
      <c r="F332" s="144" t="s">
        <v>407</v>
      </c>
      <c r="H332" s="143" t="s">
        <v>1</v>
      </c>
      <c r="I332" s="145"/>
      <c r="L332" s="141"/>
      <c r="M332" s="146"/>
      <c r="T332" s="147"/>
      <c r="AT332" s="143" t="s">
        <v>162</v>
      </c>
      <c r="AU332" s="143" t="s">
        <v>90</v>
      </c>
      <c r="AV332" s="12" t="s">
        <v>88</v>
      </c>
      <c r="AW332" s="12" t="s">
        <v>36</v>
      </c>
      <c r="AX332" s="12" t="s">
        <v>80</v>
      </c>
      <c r="AY332" s="143" t="s">
        <v>153</v>
      </c>
    </row>
    <row r="333" spans="2:65" s="13" customFormat="1">
      <c r="B333" s="148"/>
      <c r="D333" s="142" t="s">
        <v>162</v>
      </c>
      <c r="E333" s="150" t="s">
        <v>1</v>
      </c>
      <c r="F333" s="162" t="s">
        <v>108</v>
      </c>
      <c r="H333" s="151">
        <v>287.63099999999997</v>
      </c>
      <c r="I333" s="152"/>
      <c r="L333" s="148"/>
      <c r="M333" s="153"/>
      <c r="T333" s="154"/>
      <c r="AT333" s="149" t="s">
        <v>162</v>
      </c>
      <c r="AU333" s="149" t="s">
        <v>90</v>
      </c>
      <c r="AV333" s="13" t="s">
        <v>90</v>
      </c>
      <c r="AW333" s="13" t="s">
        <v>36</v>
      </c>
      <c r="AX333" s="13" t="s">
        <v>88</v>
      </c>
      <c r="AY333" s="149" t="s">
        <v>153</v>
      </c>
    </row>
    <row r="334" spans="2:65" s="1" customFormat="1" ht="16.5" customHeight="1">
      <c r="B334" s="31"/>
      <c r="C334" s="163" t="s">
        <v>408</v>
      </c>
      <c r="D334" s="163" t="s">
        <v>206</v>
      </c>
      <c r="E334" s="164" t="s">
        <v>409</v>
      </c>
      <c r="F334" s="165" t="s">
        <v>410</v>
      </c>
      <c r="G334" s="166" t="s">
        <v>171</v>
      </c>
      <c r="H334" s="167">
        <v>302.01299999999998</v>
      </c>
      <c r="I334" s="168"/>
      <c r="J334" s="169">
        <f>ROUND(I334*H334,2)</f>
        <v>0</v>
      </c>
      <c r="K334" s="165" t="s">
        <v>159</v>
      </c>
      <c r="L334" s="170"/>
      <c r="M334" s="171" t="s">
        <v>1</v>
      </c>
      <c r="N334" s="172" t="s">
        <v>45</v>
      </c>
      <c r="P334" s="137">
        <f>O334*H334</f>
        <v>0</v>
      </c>
      <c r="Q334" s="137">
        <v>1.0500000000000001E-2</v>
      </c>
      <c r="R334" s="137">
        <f>Q334*H334</f>
        <v>3.1711364999999998</v>
      </c>
      <c r="S334" s="137">
        <v>0</v>
      </c>
      <c r="T334" s="138">
        <f>S334*H334</f>
        <v>0</v>
      </c>
      <c r="AR334" s="139" t="s">
        <v>330</v>
      </c>
      <c r="AT334" s="139" t="s">
        <v>206</v>
      </c>
      <c r="AU334" s="139" t="s">
        <v>90</v>
      </c>
      <c r="AY334" s="16" t="s">
        <v>153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6" t="s">
        <v>88</v>
      </c>
      <c r="BK334" s="140">
        <f>ROUND(I334*H334,2)</f>
        <v>0</v>
      </c>
      <c r="BL334" s="16" t="s">
        <v>242</v>
      </c>
      <c r="BM334" s="139" t="s">
        <v>411</v>
      </c>
    </row>
    <row r="335" spans="2:65" s="12" customFormat="1">
      <c r="B335" s="141"/>
      <c r="D335" s="142" t="s">
        <v>162</v>
      </c>
      <c r="E335" s="143" t="s">
        <v>1</v>
      </c>
      <c r="F335" s="144" t="s">
        <v>173</v>
      </c>
      <c r="H335" s="143" t="s">
        <v>1</v>
      </c>
      <c r="I335" s="145"/>
      <c r="L335" s="141"/>
      <c r="M335" s="146"/>
      <c r="T335" s="147"/>
      <c r="AT335" s="143" t="s">
        <v>162</v>
      </c>
      <c r="AU335" s="143" t="s">
        <v>90</v>
      </c>
      <c r="AV335" s="12" t="s">
        <v>88</v>
      </c>
      <c r="AW335" s="12" t="s">
        <v>36</v>
      </c>
      <c r="AX335" s="12" t="s">
        <v>80</v>
      </c>
      <c r="AY335" s="143" t="s">
        <v>153</v>
      </c>
    </row>
    <row r="336" spans="2:65" s="12" customFormat="1">
      <c r="B336" s="141"/>
      <c r="D336" s="142" t="s">
        <v>162</v>
      </c>
      <c r="E336" s="143" t="s">
        <v>1</v>
      </c>
      <c r="F336" s="144" t="s">
        <v>403</v>
      </c>
      <c r="H336" s="143" t="s">
        <v>1</v>
      </c>
      <c r="I336" s="145"/>
      <c r="L336" s="141"/>
      <c r="M336" s="146"/>
      <c r="T336" s="147"/>
      <c r="AT336" s="143" t="s">
        <v>162</v>
      </c>
      <c r="AU336" s="143" t="s">
        <v>90</v>
      </c>
      <c r="AV336" s="12" t="s">
        <v>88</v>
      </c>
      <c r="AW336" s="12" t="s">
        <v>36</v>
      </c>
      <c r="AX336" s="12" t="s">
        <v>80</v>
      </c>
      <c r="AY336" s="143" t="s">
        <v>153</v>
      </c>
    </row>
    <row r="337" spans="2:65" s="12" customFormat="1">
      <c r="B337" s="141"/>
      <c r="D337" s="142" t="s">
        <v>162</v>
      </c>
      <c r="E337" s="143" t="s">
        <v>1</v>
      </c>
      <c r="F337" s="144" t="s">
        <v>404</v>
      </c>
      <c r="H337" s="143" t="s">
        <v>1</v>
      </c>
      <c r="I337" s="145"/>
      <c r="L337" s="141"/>
      <c r="M337" s="146"/>
      <c r="T337" s="147"/>
      <c r="AT337" s="143" t="s">
        <v>162</v>
      </c>
      <c r="AU337" s="143" t="s">
        <v>90</v>
      </c>
      <c r="AV337" s="12" t="s">
        <v>88</v>
      </c>
      <c r="AW337" s="12" t="s">
        <v>36</v>
      </c>
      <c r="AX337" s="12" t="s">
        <v>80</v>
      </c>
      <c r="AY337" s="143" t="s">
        <v>153</v>
      </c>
    </row>
    <row r="338" spans="2:65" s="12" customFormat="1" ht="22.5">
      <c r="B338" s="141"/>
      <c r="D338" s="142" t="s">
        <v>162</v>
      </c>
      <c r="E338" s="143" t="s">
        <v>1</v>
      </c>
      <c r="F338" s="144" t="s">
        <v>405</v>
      </c>
      <c r="H338" s="143" t="s">
        <v>1</v>
      </c>
      <c r="I338" s="145"/>
      <c r="L338" s="141"/>
      <c r="M338" s="146"/>
      <c r="T338" s="147"/>
      <c r="AT338" s="143" t="s">
        <v>162</v>
      </c>
      <c r="AU338" s="143" t="s">
        <v>90</v>
      </c>
      <c r="AV338" s="12" t="s">
        <v>88</v>
      </c>
      <c r="AW338" s="12" t="s">
        <v>36</v>
      </c>
      <c r="AX338" s="12" t="s">
        <v>80</v>
      </c>
      <c r="AY338" s="143" t="s">
        <v>153</v>
      </c>
    </row>
    <row r="339" spans="2:65" s="12" customFormat="1">
      <c r="B339" s="141"/>
      <c r="D339" s="142" t="s">
        <v>162</v>
      </c>
      <c r="E339" s="143" t="s">
        <v>1</v>
      </c>
      <c r="F339" s="144" t="s">
        <v>406</v>
      </c>
      <c r="H339" s="143" t="s">
        <v>1</v>
      </c>
      <c r="I339" s="145"/>
      <c r="L339" s="141"/>
      <c r="M339" s="146"/>
      <c r="T339" s="147"/>
      <c r="AT339" s="143" t="s">
        <v>162</v>
      </c>
      <c r="AU339" s="143" t="s">
        <v>90</v>
      </c>
      <c r="AV339" s="12" t="s">
        <v>88</v>
      </c>
      <c r="AW339" s="12" t="s">
        <v>36</v>
      </c>
      <c r="AX339" s="12" t="s">
        <v>80</v>
      </c>
      <c r="AY339" s="143" t="s">
        <v>153</v>
      </c>
    </row>
    <row r="340" spans="2:65" s="12" customFormat="1">
      <c r="B340" s="141"/>
      <c r="D340" s="142" t="s">
        <v>162</v>
      </c>
      <c r="E340" s="143" t="s">
        <v>1</v>
      </c>
      <c r="F340" s="144" t="s">
        <v>386</v>
      </c>
      <c r="H340" s="143" t="s">
        <v>1</v>
      </c>
      <c r="I340" s="145"/>
      <c r="L340" s="141"/>
      <c r="M340" s="146"/>
      <c r="T340" s="147"/>
      <c r="AT340" s="143" t="s">
        <v>162</v>
      </c>
      <c r="AU340" s="143" t="s">
        <v>90</v>
      </c>
      <c r="AV340" s="12" t="s">
        <v>88</v>
      </c>
      <c r="AW340" s="12" t="s">
        <v>36</v>
      </c>
      <c r="AX340" s="12" t="s">
        <v>80</v>
      </c>
      <c r="AY340" s="143" t="s">
        <v>153</v>
      </c>
    </row>
    <row r="341" spans="2:65" s="12" customFormat="1">
      <c r="B341" s="141"/>
      <c r="D341" s="142" t="s">
        <v>162</v>
      </c>
      <c r="E341" s="143" t="s">
        <v>1</v>
      </c>
      <c r="F341" s="144" t="s">
        <v>407</v>
      </c>
      <c r="H341" s="143" t="s">
        <v>1</v>
      </c>
      <c r="I341" s="145"/>
      <c r="L341" s="141"/>
      <c r="M341" s="146"/>
      <c r="T341" s="147"/>
      <c r="AT341" s="143" t="s">
        <v>162</v>
      </c>
      <c r="AU341" s="143" t="s">
        <v>90</v>
      </c>
      <c r="AV341" s="12" t="s">
        <v>88</v>
      </c>
      <c r="AW341" s="12" t="s">
        <v>36</v>
      </c>
      <c r="AX341" s="12" t="s">
        <v>80</v>
      </c>
      <c r="AY341" s="143" t="s">
        <v>153</v>
      </c>
    </row>
    <row r="342" spans="2:65" s="13" customFormat="1">
      <c r="B342" s="148"/>
      <c r="D342" s="142" t="s">
        <v>162</v>
      </c>
      <c r="E342" s="150" t="s">
        <v>1</v>
      </c>
      <c r="F342" s="162" t="s">
        <v>108</v>
      </c>
      <c r="H342" s="151">
        <v>287.63099999999997</v>
      </c>
      <c r="I342" s="152"/>
      <c r="L342" s="148"/>
      <c r="M342" s="153"/>
      <c r="T342" s="154"/>
      <c r="AT342" s="149" t="s">
        <v>162</v>
      </c>
      <c r="AU342" s="149" t="s">
        <v>90</v>
      </c>
      <c r="AV342" s="13" t="s">
        <v>90</v>
      </c>
      <c r="AW342" s="13" t="s">
        <v>36</v>
      </c>
      <c r="AX342" s="13" t="s">
        <v>88</v>
      </c>
      <c r="AY342" s="149" t="s">
        <v>153</v>
      </c>
    </row>
    <row r="343" spans="2:65" s="13" customFormat="1">
      <c r="B343" s="148"/>
      <c r="D343" s="142" t="s">
        <v>162</v>
      </c>
      <c r="F343" s="150" t="s">
        <v>412</v>
      </c>
      <c r="H343" s="151">
        <v>302.01299999999998</v>
      </c>
      <c r="I343" s="152"/>
      <c r="L343" s="148"/>
      <c r="M343" s="153"/>
      <c r="T343" s="154"/>
      <c r="AT343" s="149" t="s">
        <v>162</v>
      </c>
      <c r="AU343" s="149" t="s">
        <v>90</v>
      </c>
      <c r="AV343" s="13" t="s">
        <v>90</v>
      </c>
      <c r="AW343" s="13" t="s">
        <v>4</v>
      </c>
      <c r="AX343" s="13" t="s">
        <v>88</v>
      </c>
      <c r="AY343" s="149" t="s">
        <v>153</v>
      </c>
    </row>
    <row r="344" spans="2:65" s="1" customFormat="1" ht="24.2" customHeight="1">
      <c r="B344" s="31"/>
      <c r="C344" s="128" t="s">
        <v>413</v>
      </c>
      <c r="D344" s="128" t="s">
        <v>155</v>
      </c>
      <c r="E344" s="129" t="s">
        <v>414</v>
      </c>
      <c r="F344" s="130" t="s">
        <v>415</v>
      </c>
      <c r="G344" s="131" t="s">
        <v>308</v>
      </c>
      <c r="H344" s="132">
        <v>8.2680000000000007</v>
      </c>
      <c r="I344" s="133"/>
      <c r="J344" s="134">
        <f>ROUND(I344*H344,2)</f>
        <v>0</v>
      </c>
      <c r="K344" s="130" t="s">
        <v>159</v>
      </c>
      <c r="L344" s="31"/>
      <c r="M344" s="135" t="s">
        <v>1</v>
      </c>
      <c r="N344" s="136" t="s">
        <v>45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242</v>
      </c>
      <c r="AT344" s="139" t="s">
        <v>155</v>
      </c>
      <c r="AU344" s="139" t="s">
        <v>90</v>
      </c>
      <c r="AY344" s="16" t="s">
        <v>153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88</v>
      </c>
      <c r="BK344" s="140">
        <f>ROUND(I344*H344,2)</f>
        <v>0</v>
      </c>
      <c r="BL344" s="16" t="s">
        <v>242</v>
      </c>
      <c r="BM344" s="139" t="s">
        <v>416</v>
      </c>
    </row>
    <row r="345" spans="2:65" s="11" customFormat="1" ht="22.9" customHeight="1">
      <c r="B345" s="116"/>
      <c r="D345" s="117" t="s">
        <v>79</v>
      </c>
      <c r="E345" s="126" t="s">
        <v>417</v>
      </c>
      <c r="F345" s="126" t="s">
        <v>418</v>
      </c>
      <c r="I345" s="119"/>
      <c r="J345" s="127">
        <f>BK345</f>
        <v>0</v>
      </c>
      <c r="L345" s="116"/>
      <c r="M345" s="121"/>
      <c r="P345" s="122">
        <f>SUM(P346:P358)</f>
        <v>0</v>
      </c>
      <c r="R345" s="122">
        <f>SUM(R346:R358)</f>
        <v>2.47E-3</v>
      </c>
      <c r="T345" s="123">
        <f>SUM(T346:T358)</f>
        <v>0.216</v>
      </c>
      <c r="AR345" s="117" t="s">
        <v>90</v>
      </c>
      <c r="AT345" s="124" t="s">
        <v>79</v>
      </c>
      <c r="AU345" s="124" t="s">
        <v>88</v>
      </c>
      <c r="AY345" s="117" t="s">
        <v>153</v>
      </c>
      <c r="BK345" s="125">
        <f>SUM(BK346:BK358)</f>
        <v>0</v>
      </c>
    </row>
    <row r="346" spans="2:65" s="1" customFormat="1" ht="24.2" customHeight="1">
      <c r="B346" s="31"/>
      <c r="C346" s="128" t="s">
        <v>419</v>
      </c>
      <c r="D346" s="128" t="s">
        <v>155</v>
      </c>
      <c r="E346" s="129" t="s">
        <v>420</v>
      </c>
      <c r="F346" s="130" t="s">
        <v>421</v>
      </c>
      <c r="G346" s="131" t="s">
        <v>171</v>
      </c>
      <c r="H346" s="132">
        <v>9.5</v>
      </c>
      <c r="I346" s="133"/>
      <c r="J346" s="134">
        <f>ROUND(I346*H346,2)</f>
        <v>0</v>
      </c>
      <c r="K346" s="130" t="s">
        <v>159</v>
      </c>
      <c r="L346" s="31"/>
      <c r="M346" s="135" t="s">
        <v>1</v>
      </c>
      <c r="N346" s="136" t="s">
        <v>45</v>
      </c>
      <c r="P346" s="137">
        <f>O346*H346</f>
        <v>0</v>
      </c>
      <c r="Q346" s="137">
        <v>2.5999999999999998E-4</v>
      </c>
      <c r="R346" s="137">
        <f>Q346*H346</f>
        <v>2.47E-3</v>
      </c>
      <c r="S346" s="137">
        <v>0</v>
      </c>
      <c r="T346" s="138">
        <f>S346*H346</f>
        <v>0</v>
      </c>
      <c r="AR346" s="139" t="s">
        <v>242</v>
      </c>
      <c r="AT346" s="139" t="s">
        <v>155</v>
      </c>
      <c r="AU346" s="139" t="s">
        <v>90</v>
      </c>
      <c r="AY346" s="16" t="s">
        <v>153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6" t="s">
        <v>88</v>
      </c>
      <c r="BK346" s="140">
        <f>ROUND(I346*H346,2)</f>
        <v>0</v>
      </c>
      <c r="BL346" s="16" t="s">
        <v>242</v>
      </c>
      <c r="BM346" s="139" t="s">
        <v>422</v>
      </c>
    </row>
    <row r="347" spans="2:65" s="12" customFormat="1">
      <c r="B347" s="141"/>
      <c r="D347" s="142" t="s">
        <v>162</v>
      </c>
      <c r="E347" s="143" t="s">
        <v>1</v>
      </c>
      <c r="F347" s="144" t="s">
        <v>423</v>
      </c>
      <c r="H347" s="143" t="s">
        <v>1</v>
      </c>
      <c r="I347" s="145"/>
      <c r="L347" s="141"/>
      <c r="M347" s="146"/>
      <c r="T347" s="147"/>
      <c r="AT347" s="143" t="s">
        <v>162</v>
      </c>
      <c r="AU347" s="143" t="s">
        <v>90</v>
      </c>
      <c r="AV347" s="12" t="s">
        <v>88</v>
      </c>
      <c r="AW347" s="12" t="s">
        <v>36</v>
      </c>
      <c r="AX347" s="12" t="s">
        <v>80</v>
      </c>
      <c r="AY347" s="143" t="s">
        <v>153</v>
      </c>
    </row>
    <row r="348" spans="2:65" s="13" customFormat="1">
      <c r="B348" s="148"/>
      <c r="D348" s="142" t="s">
        <v>162</v>
      </c>
      <c r="E348" s="149" t="s">
        <v>1</v>
      </c>
      <c r="F348" s="150" t="s">
        <v>424</v>
      </c>
      <c r="H348" s="151">
        <v>1.5</v>
      </c>
      <c r="I348" s="152"/>
      <c r="L348" s="148"/>
      <c r="M348" s="153"/>
      <c r="T348" s="154"/>
      <c r="AT348" s="149" t="s">
        <v>162</v>
      </c>
      <c r="AU348" s="149" t="s">
        <v>90</v>
      </c>
      <c r="AV348" s="13" t="s">
        <v>90</v>
      </c>
      <c r="AW348" s="13" t="s">
        <v>36</v>
      </c>
      <c r="AX348" s="13" t="s">
        <v>80</v>
      </c>
      <c r="AY348" s="149" t="s">
        <v>153</v>
      </c>
    </row>
    <row r="349" spans="2:65" s="12" customFormat="1">
      <c r="B349" s="141"/>
      <c r="D349" s="142" t="s">
        <v>162</v>
      </c>
      <c r="E349" s="143" t="s">
        <v>1</v>
      </c>
      <c r="F349" s="144" t="s">
        <v>425</v>
      </c>
      <c r="H349" s="143" t="s">
        <v>1</v>
      </c>
      <c r="I349" s="145"/>
      <c r="L349" s="141"/>
      <c r="M349" s="146"/>
      <c r="T349" s="147"/>
      <c r="AT349" s="143" t="s">
        <v>162</v>
      </c>
      <c r="AU349" s="143" t="s">
        <v>90</v>
      </c>
      <c r="AV349" s="12" t="s">
        <v>88</v>
      </c>
      <c r="AW349" s="12" t="s">
        <v>36</v>
      </c>
      <c r="AX349" s="12" t="s">
        <v>80</v>
      </c>
      <c r="AY349" s="143" t="s">
        <v>153</v>
      </c>
    </row>
    <row r="350" spans="2:65" s="13" customFormat="1">
      <c r="B350" s="148"/>
      <c r="D350" s="142" t="s">
        <v>162</v>
      </c>
      <c r="E350" s="149" t="s">
        <v>1</v>
      </c>
      <c r="F350" s="150" t="s">
        <v>426</v>
      </c>
      <c r="H350" s="151">
        <v>8</v>
      </c>
      <c r="I350" s="152"/>
      <c r="L350" s="148"/>
      <c r="M350" s="153"/>
      <c r="T350" s="154"/>
      <c r="AT350" s="149" t="s">
        <v>162</v>
      </c>
      <c r="AU350" s="149" t="s">
        <v>90</v>
      </c>
      <c r="AV350" s="13" t="s">
        <v>90</v>
      </c>
      <c r="AW350" s="13" t="s">
        <v>36</v>
      </c>
      <c r="AX350" s="13" t="s">
        <v>80</v>
      </c>
      <c r="AY350" s="149" t="s">
        <v>153</v>
      </c>
    </row>
    <row r="351" spans="2:65" s="14" customFormat="1">
      <c r="B351" s="155"/>
      <c r="D351" s="142" t="s">
        <v>162</v>
      </c>
      <c r="E351" s="156" t="s">
        <v>1</v>
      </c>
      <c r="F351" s="157" t="s">
        <v>165</v>
      </c>
      <c r="H351" s="158">
        <v>9.5</v>
      </c>
      <c r="I351" s="159"/>
      <c r="L351" s="155"/>
      <c r="M351" s="160"/>
      <c r="T351" s="161"/>
      <c r="AT351" s="156" t="s">
        <v>162</v>
      </c>
      <c r="AU351" s="156" t="s">
        <v>90</v>
      </c>
      <c r="AV351" s="14" t="s">
        <v>160</v>
      </c>
      <c r="AW351" s="14" t="s">
        <v>36</v>
      </c>
      <c r="AX351" s="14" t="s">
        <v>88</v>
      </c>
      <c r="AY351" s="156" t="s">
        <v>153</v>
      </c>
    </row>
    <row r="352" spans="2:65" s="1" customFormat="1" ht="24.2" customHeight="1">
      <c r="B352" s="31"/>
      <c r="C352" s="128" t="s">
        <v>427</v>
      </c>
      <c r="D352" s="128" t="s">
        <v>155</v>
      </c>
      <c r="E352" s="129" t="s">
        <v>428</v>
      </c>
      <c r="F352" s="130" t="s">
        <v>429</v>
      </c>
      <c r="G352" s="131" t="s">
        <v>158</v>
      </c>
      <c r="H352" s="132">
        <v>9</v>
      </c>
      <c r="I352" s="133"/>
      <c r="J352" s="134">
        <f>ROUND(I352*H352,2)</f>
        <v>0</v>
      </c>
      <c r="K352" s="130" t="s">
        <v>159</v>
      </c>
      <c r="L352" s="31"/>
      <c r="M352" s="135" t="s">
        <v>1</v>
      </c>
      <c r="N352" s="136" t="s">
        <v>45</v>
      </c>
      <c r="P352" s="137">
        <f>O352*H352</f>
        <v>0</v>
      </c>
      <c r="Q352" s="137">
        <v>0</v>
      </c>
      <c r="R352" s="137">
        <f>Q352*H352</f>
        <v>0</v>
      </c>
      <c r="S352" s="137">
        <v>2.4E-2</v>
      </c>
      <c r="T352" s="138">
        <f>S352*H352</f>
        <v>0.216</v>
      </c>
      <c r="AR352" s="139" t="s">
        <v>242</v>
      </c>
      <c r="AT352" s="139" t="s">
        <v>155</v>
      </c>
      <c r="AU352" s="139" t="s">
        <v>90</v>
      </c>
      <c r="AY352" s="16" t="s">
        <v>153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6" t="s">
        <v>88</v>
      </c>
      <c r="BK352" s="140">
        <f>ROUND(I352*H352,2)</f>
        <v>0</v>
      </c>
      <c r="BL352" s="16" t="s">
        <v>242</v>
      </c>
      <c r="BM352" s="139" t="s">
        <v>430</v>
      </c>
    </row>
    <row r="353" spans="2:65" s="12" customFormat="1">
      <c r="B353" s="141"/>
      <c r="D353" s="142" t="s">
        <v>162</v>
      </c>
      <c r="E353" s="143" t="s">
        <v>1</v>
      </c>
      <c r="F353" s="144" t="s">
        <v>290</v>
      </c>
      <c r="H353" s="143" t="s">
        <v>1</v>
      </c>
      <c r="I353" s="145"/>
      <c r="L353" s="141"/>
      <c r="M353" s="146"/>
      <c r="T353" s="147"/>
      <c r="AT353" s="143" t="s">
        <v>162</v>
      </c>
      <c r="AU353" s="143" t="s">
        <v>90</v>
      </c>
      <c r="AV353" s="12" t="s">
        <v>88</v>
      </c>
      <c r="AW353" s="12" t="s">
        <v>36</v>
      </c>
      <c r="AX353" s="12" t="s">
        <v>80</v>
      </c>
      <c r="AY353" s="143" t="s">
        <v>153</v>
      </c>
    </row>
    <row r="354" spans="2:65" s="13" customFormat="1">
      <c r="B354" s="148"/>
      <c r="D354" s="142" t="s">
        <v>162</v>
      </c>
      <c r="E354" s="149" t="s">
        <v>1</v>
      </c>
      <c r="F354" s="150" t="s">
        <v>197</v>
      </c>
      <c r="H354" s="151">
        <v>7</v>
      </c>
      <c r="I354" s="152"/>
      <c r="L354" s="148"/>
      <c r="M354" s="153"/>
      <c r="T354" s="154"/>
      <c r="AT354" s="149" t="s">
        <v>162</v>
      </c>
      <c r="AU354" s="149" t="s">
        <v>90</v>
      </c>
      <c r="AV354" s="13" t="s">
        <v>90</v>
      </c>
      <c r="AW354" s="13" t="s">
        <v>36</v>
      </c>
      <c r="AX354" s="13" t="s">
        <v>80</v>
      </c>
      <c r="AY354" s="149" t="s">
        <v>153</v>
      </c>
    </row>
    <row r="355" spans="2:65" s="12" customFormat="1">
      <c r="B355" s="141"/>
      <c r="D355" s="142" t="s">
        <v>162</v>
      </c>
      <c r="E355" s="143" t="s">
        <v>1</v>
      </c>
      <c r="F355" s="144" t="s">
        <v>284</v>
      </c>
      <c r="H355" s="143" t="s">
        <v>1</v>
      </c>
      <c r="I355" s="145"/>
      <c r="L355" s="141"/>
      <c r="M355" s="146"/>
      <c r="T355" s="147"/>
      <c r="AT355" s="143" t="s">
        <v>162</v>
      </c>
      <c r="AU355" s="143" t="s">
        <v>90</v>
      </c>
      <c r="AV355" s="12" t="s">
        <v>88</v>
      </c>
      <c r="AW355" s="12" t="s">
        <v>36</v>
      </c>
      <c r="AX355" s="12" t="s">
        <v>80</v>
      </c>
      <c r="AY355" s="143" t="s">
        <v>153</v>
      </c>
    </row>
    <row r="356" spans="2:65" s="13" customFormat="1">
      <c r="B356" s="148"/>
      <c r="D356" s="142" t="s">
        <v>162</v>
      </c>
      <c r="E356" s="149" t="s">
        <v>1</v>
      </c>
      <c r="F356" s="150" t="s">
        <v>90</v>
      </c>
      <c r="H356" s="151">
        <v>2</v>
      </c>
      <c r="I356" s="152"/>
      <c r="L356" s="148"/>
      <c r="M356" s="153"/>
      <c r="T356" s="154"/>
      <c r="AT356" s="149" t="s">
        <v>162</v>
      </c>
      <c r="AU356" s="149" t="s">
        <v>90</v>
      </c>
      <c r="AV356" s="13" t="s">
        <v>90</v>
      </c>
      <c r="AW356" s="13" t="s">
        <v>36</v>
      </c>
      <c r="AX356" s="13" t="s">
        <v>80</v>
      </c>
      <c r="AY356" s="149" t="s">
        <v>153</v>
      </c>
    </row>
    <row r="357" spans="2:65" s="14" customFormat="1">
      <c r="B357" s="155"/>
      <c r="D357" s="142" t="s">
        <v>162</v>
      </c>
      <c r="E357" s="156" t="s">
        <v>1</v>
      </c>
      <c r="F357" s="157" t="s">
        <v>165</v>
      </c>
      <c r="H357" s="158">
        <v>9</v>
      </c>
      <c r="I357" s="159"/>
      <c r="L357" s="155"/>
      <c r="M357" s="160"/>
      <c r="T357" s="161"/>
      <c r="AT357" s="156" t="s">
        <v>162</v>
      </c>
      <c r="AU357" s="156" t="s">
        <v>90</v>
      </c>
      <c r="AV357" s="14" t="s">
        <v>160</v>
      </c>
      <c r="AW357" s="14" t="s">
        <v>36</v>
      </c>
      <c r="AX357" s="14" t="s">
        <v>88</v>
      </c>
      <c r="AY357" s="156" t="s">
        <v>153</v>
      </c>
    </row>
    <row r="358" spans="2:65" s="1" customFormat="1" ht="24.2" customHeight="1">
      <c r="B358" s="31"/>
      <c r="C358" s="128" t="s">
        <v>431</v>
      </c>
      <c r="D358" s="128" t="s">
        <v>155</v>
      </c>
      <c r="E358" s="129" t="s">
        <v>432</v>
      </c>
      <c r="F358" s="130" t="s">
        <v>433</v>
      </c>
      <c r="G358" s="131" t="s">
        <v>308</v>
      </c>
      <c r="H358" s="132">
        <v>2E-3</v>
      </c>
      <c r="I358" s="133"/>
      <c r="J358" s="134">
        <f>ROUND(I358*H358,2)</f>
        <v>0</v>
      </c>
      <c r="K358" s="130" t="s">
        <v>159</v>
      </c>
      <c r="L358" s="31"/>
      <c r="M358" s="135" t="s">
        <v>1</v>
      </c>
      <c r="N358" s="136" t="s">
        <v>45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242</v>
      </c>
      <c r="AT358" s="139" t="s">
        <v>155</v>
      </c>
      <c r="AU358" s="139" t="s">
        <v>90</v>
      </c>
      <c r="AY358" s="16" t="s">
        <v>153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6" t="s">
        <v>88</v>
      </c>
      <c r="BK358" s="140">
        <f>ROUND(I358*H358,2)</f>
        <v>0</v>
      </c>
      <c r="BL358" s="16" t="s">
        <v>242</v>
      </c>
      <c r="BM358" s="139" t="s">
        <v>434</v>
      </c>
    </row>
    <row r="359" spans="2:65" s="11" customFormat="1" ht="22.9" customHeight="1">
      <c r="B359" s="116"/>
      <c r="D359" s="117" t="s">
        <v>79</v>
      </c>
      <c r="E359" s="126" t="s">
        <v>435</v>
      </c>
      <c r="F359" s="126" t="s">
        <v>436</v>
      </c>
      <c r="I359" s="119"/>
      <c r="J359" s="127">
        <f>BK359</f>
        <v>0</v>
      </c>
      <c r="L359" s="116"/>
      <c r="M359" s="121"/>
      <c r="P359" s="122">
        <f>SUM(P360:P404)</f>
        <v>0</v>
      </c>
      <c r="R359" s="122">
        <f>SUM(R360:R404)</f>
        <v>2.0268732000000003</v>
      </c>
      <c r="T359" s="123">
        <f>SUM(T360:T404)</f>
        <v>0.16296000000000002</v>
      </c>
      <c r="AR359" s="117" t="s">
        <v>90</v>
      </c>
      <c r="AT359" s="124" t="s">
        <v>79</v>
      </c>
      <c r="AU359" s="124" t="s">
        <v>88</v>
      </c>
      <c r="AY359" s="117" t="s">
        <v>153</v>
      </c>
      <c r="BK359" s="125">
        <f>SUM(BK360:BK404)</f>
        <v>0</v>
      </c>
    </row>
    <row r="360" spans="2:65" s="1" customFormat="1" ht="44.25" customHeight="1">
      <c r="B360" s="31"/>
      <c r="C360" s="186" t="s">
        <v>437</v>
      </c>
      <c r="D360" s="186" t="s">
        <v>155</v>
      </c>
      <c r="E360" s="187" t="s">
        <v>438</v>
      </c>
      <c r="F360" s="188" t="s">
        <v>439</v>
      </c>
      <c r="G360" s="189" t="s">
        <v>171</v>
      </c>
      <c r="H360" s="190">
        <v>19.420000000000002</v>
      </c>
      <c r="I360" s="191"/>
      <c r="J360" s="192">
        <f>ROUND(I360*H360,2)</f>
        <v>0</v>
      </c>
      <c r="K360" s="188" t="s">
        <v>159</v>
      </c>
      <c r="L360" s="31"/>
      <c r="M360" s="135" t="s">
        <v>1</v>
      </c>
      <c r="N360" s="136" t="s">
        <v>45</v>
      </c>
      <c r="P360" s="137">
        <f>O360*H360</f>
        <v>0</v>
      </c>
      <c r="Q360" s="137">
        <v>1.7000000000000001E-4</v>
      </c>
      <c r="R360" s="137">
        <f>Q360*H360</f>
        <v>3.3014000000000003E-3</v>
      </c>
      <c r="S360" s="137">
        <v>0</v>
      </c>
      <c r="T360" s="138">
        <f>S360*H360</f>
        <v>0</v>
      </c>
      <c r="AR360" s="139" t="s">
        <v>242</v>
      </c>
      <c r="AT360" s="139" t="s">
        <v>155</v>
      </c>
      <c r="AU360" s="139" t="s">
        <v>90</v>
      </c>
      <c r="AY360" s="16" t="s">
        <v>153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6" t="s">
        <v>88</v>
      </c>
      <c r="BK360" s="140">
        <f>ROUND(I360*H360,2)</f>
        <v>0</v>
      </c>
      <c r="BL360" s="16" t="s">
        <v>242</v>
      </c>
      <c r="BM360" s="139" t="s">
        <v>440</v>
      </c>
    </row>
    <row r="361" spans="2:65" s="12" customFormat="1">
      <c r="B361" s="141"/>
      <c r="D361" s="142" t="s">
        <v>162</v>
      </c>
      <c r="E361" s="143" t="s">
        <v>1</v>
      </c>
      <c r="F361" s="144" t="s">
        <v>173</v>
      </c>
      <c r="H361" s="143" t="s">
        <v>1</v>
      </c>
      <c r="I361" s="145"/>
      <c r="L361" s="141"/>
      <c r="M361" s="146"/>
      <c r="T361" s="147"/>
      <c r="AT361" s="143" t="s">
        <v>162</v>
      </c>
      <c r="AU361" s="143" t="s">
        <v>90</v>
      </c>
      <c r="AV361" s="12" t="s">
        <v>88</v>
      </c>
      <c r="AW361" s="12" t="s">
        <v>36</v>
      </c>
      <c r="AX361" s="12" t="s">
        <v>80</v>
      </c>
      <c r="AY361" s="143" t="s">
        <v>153</v>
      </c>
    </row>
    <row r="362" spans="2:65" s="12" customFormat="1">
      <c r="B362" s="141"/>
      <c r="D362" s="142" t="s">
        <v>162</v>
      </c>
      <c r="E362" s="143" t="s">
        <v>1</v>
      </c>
      <c r="F362" s="144" t="s">
        <v>441</v>
      </c>
      <c r="H362" s="143" t="s">
        <v>1</v>
      </c>
      <c r="I362" s="145"/>
      <c r="L362" s="141"/>
      <c r="M362" s="146"/>
      <c r="T362" s="147"/>
      <c r="AT362" s="143" t="s">
        <v>162</v>
      </c>
      <c r="AU362" s="143" t="s">
        <v>90</v>
      </c>
      <c r="AV362" s="12" t="s">
        <v>88</v>
      </c>
      <c r="AW362" s="12" t="s">
        <v>36</v>
      </c>
      <c r="AX362" s="12" t="s">
        <v>80</v>
      </c>
      <c r="AY362" s="143" t="s">
        <v>153</v>
      </c>
    </row>
    <row r="363" spans="2:65" s="12" customFormat="1">
      <c r="B363" s="141"/>
      <c r="D363" s="142" t="s">
        <v>162</v>
      </c>
      <c r="E363" s="143" t="s">
        <v>1</v>
      </c>
      <c r="F363" s="144" t="s">
        <v>442</v>
      </c>
      <c r="H363" s="143" t="s">
        <v>1</v>
      </c>
      <c r="I363" s="145"/>
      <c r="L363" s="141"/>
      <c r="M363" s="146"/>
      <c r="T363" s="147"/>
      <c r="AT363" s="143" t="s">
        <v>162</v>
      </c>
      <c r="AU363" s="143" t="s">
        <v>90</v>
      </c>
      <c r="AV363" s="12" t="s">
        <v>88</v>
      </c>
      <c r="AW363" s="12" t="s">
        <v>36</v>
      </c>
      <c r="AX363" s="12" t="s">
        <v>80</v>
      </c>
      <c r="AY363" s="143" t="s">
        <v>153</v>
      </c>
    </row>
    <row r="364" spans="2:65" s="13" customFormat="1">
      <c r="B364" s="148"/>
      <c r="D364" s="142" t="s">
        <v>162</v>
      </c>
      <c r="E364" s="150" t="s">
        <v>1</v>
      </c>
      <c r="F364" s="162" t="s">
        <v>112</v>
      </c>
      <c r="H364" s="151">
        <v>19.420000000000002</v>
      </c>
      <c r="I364" s="152"/>
      <c r="L364" s="148"/>
      <c r="M364" s="153"/>
      <c r="T364" s="154"/>
      <c r="AT364" s="149" t="s">
        <v>162</v>
      </c>
      <c r="AU364" s="149" t="s">
        <v>90</v>
      </c>
      <c r="AV364" s="13" t="s">
        <v>90</v>
      </c>
      <c r="AW364" s="13" t="s">
        <v>36</v>
      </c>
      <c r="AX364" s="13" t="s">
        <v>88</v>
      </c>
      <c r="AY364" s="149" t="s">
        <v>153</v>
      </c>
    </row>
    <row r="365" spans="2:65" s="1" customFormat="1" ht="24.2" customHeight="1">
      <c r="B365" s="31"/>
      <c r="C365" s="193" t="s">
        <v>443</v>
      </c>
      <c r="D365" s="193" t="s">
        <v>206</v>
      </c>
      <c r="E365" s="194" t="s">
        <v>444</v>
      </c>
      <c r="F365" s="195" t="s">
        <v>445</v>
      </c>
      <c r="G365" s="196" t="s">
        <v>171</v>
      </c>
      <c r="H365" s="197">
        <v>19.420000000000002</v>
      </c>
      <c r="I365" s="198"/>
      <c r="J365" s="199">
        <f>ROUND(I365*H365,2)</f>
        <v>0</v>
      </c>
      <c r="K365" s="195" t="s">
        <v>159</v>
      </c>
      <c r="L365" s="170"/>
      <c r="M365" s="171" t="s">
        <v>1</v>
      </c>
      <c r="N365" s="172" t="s">
        <v>45</v>
      </c>
      <c r="P365" s="137">
        <f>O365*H365</f>
        <v>0</v>
      </c>
      <c r="Q365" s="137">
        <v>3.8289999999999998E-2</v>
      </c>
      <c r="R365" s="137">
        <f>Q365*H365</f>
        <v>0.74359180000000002</v>
      </c>
      <c r="S365" s="137">
        <v>0</v>
      </c>
      <c r="T365" s="138">
        <f>S365*H365</f>
        <v>0</v>
      </c>
      <c r="AR365" s="139" t="s">
        <v>330</v>
      </c>
      <c r="AT365" s="139" t="s">
        <v>206</v>
      </c>
      <c r="AU365" s="139" t="s">
        <v>90</v>
      </c>
      <c r="AY365" s="16" t="s">
        <v>153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88</v>
      </c>
      <c r="BK365" s="140">
        <f>ROUND(I365*H365,2)</f>
        <v>0</v>
      </c>
      <c r="BL365" s="16" t="s">
        <v>242</v>
      </c>
      <c r="BM365" s="139" t="s">
        <v>446</v>
      </c>
    </row>
    <row r="366" spans="2:65" s="1" customFormat="1" ht="24.2" customHeight="1">
      <c r="B366" s="31"/>
      <c r="C366" s="128" t="s">
        <v>447</v>
      </c>
      <c r="D366" s="128" t="s">
        <v>155</v>
      </c>
      <c r="E366" s="129" t="s">
        <v>448</v>
      </c>
      <c r="F366" s="130" t="s">
        <v>449</v>
      </c>
      <c r="G366" s="131" t="s">
        <v>181</v>
      </c>
      <c r="H366" s="132">
        <v>10.185</v>
      </c>
      <c r="I366" s="133"/>
      <c r="J366" s="134">
        <f>ROUND(I366*H366,2)</f>
        <v>0</v>
      </c>
      <c r="K366" s="130" t="s">
        <v>159</v>
      </c>
      <c r="L366" s="31"/>
      <c r="M366" s="135" t="s">
        <v>1</v>
      </c>
      <c r="N366" s="136" t="s">
        <v>45</v>
      </c>
      <c r="P366" s="137">
        <f>O366*H366</f>
        <v>0</v>
      </c>
      <c r="Q366" s="137">
        <v>0</v>
      </c>
      <c r="R366" s="137">
        <f>Q366*H366</f>
        <v>0</v>
      </c>
      <c r="S366" s="137">
        <v>1.6E-2</v>
      </c>
      <c r="T366" s="138">
        <f>S366*H366</f>
        <v>0.16296000000000002</v>
      </c>
      <c r="AR366" s="139" t="s">
        <v>242</v>
      </c>
      <c r="AT366" s="139" t="s">
        <v>155</v>
      </c>
      <c r="AU366" s="139" t="s">
        <v>90</v>
      </c>
      <c r="AY366" s="16" t="s">
        <v>153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6" t="s">
        <v>88</v>
      </c>
      <c r="BK366" s="140">
        <f>ROUND(I366*H366,2)</f>
        <v>0</v>
      </c>
      <c r="BL366" s="16" t="s">
        <v>242</v>
      </c>
      <c r="BM366" s="139" t="s">
        <v>450</v>
      </c>
    </row>
    <row r="367" spans="2:65" s="12" customFormat="1">
      <c r="B367" s="141"/>
      <c r="D367" s="142" t="s">
        <v>162</v>
      </c>
      <c r="E367" s="143" t="s">
        <v>1</v>
      </c>
      <c r="F367" s="144" t="s">
        <v>451</v>
      </c>
      <c r="H367" s="143" t="s">
        <v>1</v>
      </c>
      <c r="I367" s="145"/>
      <c r="L367" s="141"/>
      <c r="M367" s="146"/>
      <c r="T367" s="147"/>
      <c r="AT367" s="143" t="s">
        <v>162</v>
      </c>
      <c r="AU367" s="143" t="s">
        <v>90</v>
      </c>
      <c r="AV367" s="12" t="s">
        <v>88</v>
      </c>
      <c r="AW367" s="12" t="s">
        <v>36</v>
      </c>
      <c r="AX367" s="12" t="s">
        <v>80</v>
      </c>
      <c r="AY367" s="143" t="s">
        <v>153</v>
      </c>
    </row>
    <row r="368" spans="2:65" s="13" customFormat="1">
      <c r="B368" s="148"/>
      <c r="D368" s="142" t="s">
        <v>162</v>
      </c>
      <c r="E368" s="149" t="s">
        <v>1</v>
      </c>
      <c r="F368" s="150" t="s">
        <v>452</v>
      </c>
      <c r="H368" s="151">
        <v>10.185</v>
      </c>
      <c r="I368" s="152"/>
      <c r="L368" s="148"/>
      <c r="M368" s="153"/>
      <c r="T368" s="154"/>
      <c r="AT368" s="149" t="s">
        <v>162</v>
      </c>
      <c r="AU368" s="149" t="s">
        <v>90</v>
      </c>
      <c r="AV368" s="13" t="s">
        <v>90</v>
      </c>
      <c r="AW368" s="13" t="s">
        <v>36</v>
      </c>
      <c r="AX368" s="13" t="s">
        <v>80</v>
      </c>
      <c r="AY368" s="149" t="s">
        <v>153</v>
      </c>
    </row>
    <row r="369" spans="2:65" s="14" customFormat="1">
      <c r="B369" s="155"/>
      <c r="D369" s="142" t="s">
        <v>162</v>
      </c>
      <c r="E369" s="156" t="s">
        <v>1</v>
      </c>
      <c r="F369" s="157" t="s">
        <v>165</v>
      </c>
      <c r="H369" s="158">
        <v>10.185</v>
      </c>
      <c r="I369" s="159"/>
      <c r="L369" s="155"/>
      <c r="M369" s="160"/>
      <c r="T369" s="161"/>
      <c r="AT369" s="156" t="s">
        <v>162</v>
      </c>
      <c r="AU369" s="156" t="s">
        <v>90</v>
      </c>
      <c r="AV369" s="14" t="s">
        <v>160</v>
      </c>
      <c r="AW369" s="14" t="s">
        <v>36</v>
      </c>
      <c r="AX369" s="14" t="s">
        <v>88</v>
      </c>
      <c r="AY369" s="156" t="s">
        <v>153</v>
      </c>
    </row>
    <row r="370" spans="2:65" s="1" customFormat="1" ht="24.2" customHeight="1">
      <c r="B370" s="31"/>
      <c r="C370" s="186" t="s">
        <v>453</v>
      </c>
      <c r="D370" s="186" t="s">
        <v>155</v>
      </c>
      <c r="E370" s="187" t="s">
        <v>454</v>
      </c>
      <c r="F370" s="188" t="s">
        <v>455</v>
      </c>
      <c r="G370" s="189" t="s">
        <v>158</v>
      </c>
      <c r="H370" s="190">
        <v>14</v>
      </c>
      <c r="I370" s="191"/>
      <c r="J370" s="192">
        <f>ROUND(I370*H370,2)</f>
        <v>0</v>
      </c>
      <c r="K370" s="188" t="s">
        <v>159</v>
      </c>
      <c r="L370" s="31"/>
      <c r="M370" s="135" t="s">
        <v>1</v>
      </c>
      <c r="N370" s="136" t="s">
        <v>45</v>
      </c>
      <c r="P370" s="137">
        <f>O370*H370</f>
        <v>0</v>
      </c>
      <c r="Q370" s="137">
        <v>0</v>
      </c>
      <c r="R370" s="137">
        <f>Q370*H370</f>
        <v>0</v>
      </c>
      <c r="S370" s="137">
        <v>0</v>
      </c>
      <c r="T370" s="138">
        <f>S370*H370</f>
        <v>0</v>
      </c>
      <c r="AR370" s="139" t="s">
        <v>242</v>
      </c>
      <c r="AT370" s="139" t="s">
        <v>155</v>
      </c>
      <c r="AU370" s="139" t="s">
        <v>90</v>
      </c>
      <c r="AY370" s="16" t="s">
        <v>153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88</v>
      </c>
      <c r="BK370" s="140">
        <f>ROUND(I370*H370,2)</f>
        <v>0</v>
      </c>
      <c r="BL370" s="16" t="s">
        <v>242</v>
      </c>
      <c r="BM370" s="139" t="s">
        <v>456</v>
      </c>
    </row>
    <row r="371" spans="2:65" s="13" customFormat="1">
      <c r="B371" s="148"/>
      <c r="D371" s="142" t="s">
        <v>162</v>
      </c>
      <c r="E371" s="149" t="s">
        <v>1</v>
      </c>
      <c r="F371" s="150" t="s">
        <v>457</v>
      </c>
      <c r="H371" s="151">
        <v>14</v>
      </c>
      <c r="I371" s="152"/>
      <c r="L371" s="148"/>
      <c r="M371" s="153"/>
      <c r="T371" s="154"/>
      <c r="AT371" s="149" t="s">
        <v>162</v>
      </c>
      <c r="AU371" s="149" t="s">
        <v>90</v>
      </c>
      <c r="AV371" s="13" t="s">
        <v>90</v>
      </c>
      <c r="AW371" s="13" t="s">
        <v>36</v>
      </c>
      <c r="AX371" s="13" t="s">
        <v>80</v>
      </c>
      <c r="AY371" s="149" t="s">
        <v>153</v>
      </c>
    </row>
    <row r="372" spans="2:65" s="14" customFormat="1">
      <c r="B372" s="155"/>
      <c r="D372" s="142" t="s">
        <v>162</v>
      </c>
      <c r="E372" s="156" t="s">
        <v>1</v>
      </c>
      <c r="F372" s="157" t="s">
        <v>165</v>
      </c>
      <c r="H372" s="158">
        <v>14</v>
      </c>
      <c r="I372" s="159"/>
      <c r="L372" s="155"/>
      <c r="M372" s="160"/>
      <c r="T372" s="161"/>
      <c r="AT372" s="156" t="s">
        <v>162</v>
      </c>
      <c r="AU372" s="156" t="s">
        <v>90</v>
      </c>
      <c r="AV372" s="14" t="s">
        <v>160</v>
      </c>
      <c r="AW372" s="14" t="s">
        <v>36</v>
      </c>
      <c r="AX372" s="14" t="s">
        <v>88</v>
      </c>
      <c r="AY372" s="156" t="s">
        <v>153</v>
      </c>
    </row>
    <row r="373" spans="2:65" s="1" customFormat="1" ht="33" customHeight="1">
      <c r="B373" s="31"/>
      <c r="C373" s="163" t="s">
        <v>458</v>
      </c>
      <c r="D373" s="163" t="s">
        <v>206</v>
      </c>
      <c r="E373" s="164" t="s">
        <v>459</v>
      </c>
      <c r="F373" s="165" t="s">
        <v>460</v>
      </c>
      <c r="G373" s="166" t="s">
        <v>158</v>
      </c>
      <c r="H373" s="167">
        <v>9</v>
      </c>
      <c r="I373" s="168"/>
      <c r="J373" s="169">
        <f>ROUND(I373*H373,2)</f>
        <v>0</v>
      </c>
      <c r="K373" s="165" t="s">
        <v>159</v>
      </c>
      <c r="L373" s="170"/>
      <c r="M373" s="171" t="s">
        <v>1</v>
      </c>
      <c r="N373" s="172" t="s">
        <v>45</v>
      </c>
      <c r="P373" s="137">
        <f>O373*H373</f>
        <v>0</v>
      </c>
      <c r="Q373" s="137">
        <v>7.6999999999999999E-2</v>
      </c>
      <c r="R373" s="137">
        <f>Q373*H373</f>
        <v>0.69299999999999995</v>
      </c>
      <c r="S373" s="137">
        <v>0</v>
      </c>
      <c r="T373" s="138">
        <f>S373*H373</f>
        <v>0</v>
      </c>
      <c r="AR373" s="139" t="s">
        <v>330</v>
      </c>
      <c r="AT373" s="139" t="s">
        <v>206</v>
      </c>
      <c r="AU373" s="139" t="s">
        <v>90</v>
      </c>
      <c r="AY373" s="16" t="s">
        <v>153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6" t="s">
        <v>88</v>
      </c>
      <c r="BK373" s="140">
        <f>ROUND(I373*H373,2)</f>
        <v>0</v>
      </c>
      <c r="BL373" s="16" t="s">
        <v>242</v>
      </c>
      <c r="BM373" s="139" t="s">
        <v>461</v>
      </c>
    </row>
    <row r="374" spans="2:65" s="12" customFormat="1">
      <c r="B374" s="141"/>
      <c r="D374" s="142" t="s">
        <v>162</v>
      </c>
      <c r="E374" s="143" t="s">
        <v>1</v>
      </c>
      <c r="F374" s="144" t="s">
        <v>236</v>
      </c>
      <c r="H374" s="143" t="s">
        <v>1</v>
      </c>
      <c r="I374" s="145"/>
      <c r="L374" s="141"/>
      <c r="M374" s="146"/>
      <c r="T374" s="147"/>
      <c r="AT374" s="143" t="s">
        <v>162</v>
      </c>
      <c r="AU374" s="143" t="s">
        <v>90</v>
      </c>
      <c r="AV374" s="12" t="s">
        <v>88</v>
      </c>
      <c r="AW374" s="12" t="s">
        <v>36</v>
      </c>
      <c r="AX374" s="12" t="s">
        <v>80</v>
      </c>
      <c r="AY374" s="143" t="s">
        <v>153</v>
      </c>
    </row>
    <row r="375" spans="2:65" s="13" customFormat="1">
      <c r="B375" s="148"/>
      <c r="D375" s="142" t="s">
        <v>162</v>
      </c>
      <c r="E375" s="149" t="s">
        <v>1</v>
      </c>
      <c r="F375" s="150" t="s">
        <v>88</v>
      </c>
      <c r="H375" s="151">
        <v>1</v>
      </c>
      <c r="I375" s="152"/>
      <c r="L375" s="148"/>
      <c r="M375" s="153"/>
      <c r="T375" s="154"/>
      <c r="AT375" s="149" t="s">
        <v>162</v>
      </c>
      <c r="AU375" s="149" t="s">
        <v>90</v>
      </c>
      <c r="AV375" s="13" t="s">
        <v>90</v>
      </c>
      <c r="AW375" s="13" t="s">
        <v>36</v>
      </c>
      <c r="AX375" s="13" t="s">
        <v>80</v>
      </c>
      <c r="AY375" s="149" t="s">
        <v>153</v>
      </c>
    </row>
    <row r="376" spans="2:65" s="12" customFormat="1">
      <c r="B376" s="141"/>
      <c r="D376" s="142" t="s">
        <v>162</v>
      </c>
      <c r="E376" s="143" t="s">
        <v>1</v>
      </c>
      <c r="F376" s="144" t="s">
        <v>246</v>
      </c>
      <c r="H376" s="143" t="s">
        <v>1</v>
      </c>
      <c r="I376" s="145"/>
      <c r="L376" s="141"/>
      <c r="M376" s="146"/>
      <c r="T376" s="147"/>
      <c r="AT376" s="143" t="s">
        <v>162</v>
      </c>
      <c r="AU376" s="143" t="s">
        <v>90</v>
      </c>
      <c r="AV376" s="12" t="s">
        <v>88</v>
      </c>
      <c r="AW376" s="12" t="s">
        <v>36</v>
      </c>
      <c r="AX376" s="12" t="s">
        <v>80</v>
      </c>
      <c r="AY376" s="143" t="s">
        <v>153</v>
      </c>
    </row>
    <row r="377" spans="2:65" s="13" customFormat="1">
      <c r="B377" s="148"/>
      <c r="D377" s="142" t="s">
        <v>162</v>
      </c>
      <c r="E377" s="149" t="s">
        <v>1</v>
      </c>
      <c r="F377" s="150" t="s">
        <v>205</v>
      </c>
      <c r="H377" s="151">
        <v>8</v>
      </c>
      <c r="I377" s="152"/>
      <c r="L377" s="148"/>
      <c r="M377" s="153"/>
      <c r="T377" s="154"/>
      <c r="AT377" s="149" t="s">
        <v>162</v>
      </c>
      <c r="AU377" s="149" t="s">
        <v>90</v>
      </c>
      <c r="AV377" s="13" t="s">
        <v>90</v>
      </c>
      <c r="AW377" s="13" t="s">
        <v>36</v>
      </c>
      <c r="AX377" s="13" t="s">
        <v>80</v>
      </c>
      <c r="AY377" s="149" t="s">
        <v>153</v>
      </c>
    </row>
    <row r="378" spans="2:65" s="14" customFormat="1">
      <c r="B378" s="155"/>
      <c r="D378" s="142" t="s">
        <v>162</v>
      </c>
      <c r="E378" s="156" t="s">
        <v>1</v>
      </c>
      <c r="F378" s="157" t="s">
        <v>165</v>
      </c>
      <c r="H378" s="158">
        <v>9</v>
      </c>
      <c r="I378" s="159"/>
      <c r="L378" s="155"/>
      <c r="M378" s="160"/>
      <c r="T378" s="161"/>
      <c r="AT378" s="156" t="s">
        <v>162</v>
      </c>
      <c r="AU378" s="156" t="s">
        <v>90</v>
      </c>
      <c r="AV378" s="14" t="s">
        <v>160</v>
      </c>
      <c r="AW378" s="14" t="s">
        <v>36</v>
      </c>
      <c r="AX378" s="14" t="s">
        <v>88</v>
      </c>
      <c r="AY378" s="156" t="s">
        <v>153</v>
      </c>
    </row>
    <row r="379" spans="2:65" s="1" customFormat="1" ht="33" customHeight="1">
      <c r="B379" s="31"/>
      <c r="C379" s="163" t="s">
        <v>462</v>
      </c>
      <c r="D379" s="163" t="s">
        <v>206</v>
      </c>
      <c r="E379" s="164" t="s">
        <v>463</v>
      </c>
      <c r="F379" s="165" t="s">
        <v>464</v>
      </c>
      <c r="G379" s="166" t="s">
        <v>158</v>
      </c>
      <c r="H379" s="167">
        <v>5</v>
      </c>
      <c r="I379" s="168"/>
      <c r="J379" s="169">
        <f>ROUND(I379*H379,2)</f>
        <v>0</v>
      </c>
      <c r="K379" s="165" t="s">
        <v>159</v>
      </c>
      <c r="L379" s="170"/>
      <c r="M379" s="171" t="s">
        <v>1</v>
      </c>
      <c r="N379" s="172" t="s">
        <v>45</v>
      </c>
      <c r="P379" s="137">
        <f>O379*H379</f>
        <v>0</v>
      </c>
      <c r="Q379" s="137">
        <v>8.4000000000000005E-2</v>
      </c>
      <c r="R379" s="137">
        <f>Q379*H379</f>
        <v>0.42000000000000004</v>
      </c>
      <c r="S379" s="137">
        <v>0</v>
      </c>
      <c r="T379" s="138">
        <f>S379*H379</f>
        <v>0</v>
      </c>
      <c r="AR379" s="139" t="s">
        <v>330</v>
      </c>
      <c r="AT379" s="139" t="s">
        <v>206</v>
      </c>
      <c r="AU379" s="139" t="s">
        <v>90</v>
      </c>
      <c r="AY379" s="16" t="s">
        <v>153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6" t="s">
        <v>88</v>
      </c>
      <c r="BK379" s="140">
        <f>ROUND(I379*H379,2)</f>
        <v>0</v>
      </c>
      <c r="BL379" s="16" t="s">
        <v>242</v>
      </c>
      <c r="BM379" s="139" t="s">
        <v>465</v>
      </c>
    </row>
    <row r="380" spans="2:65" s="12" customFormat="1">
      <c r="B380" s="141"/>
      <c r="D380" s="142" t="s">
        <v>162</v>
      </c>
      <c r="E380" s="143" t="s">
        <v>1</v>
      </c>
      <c r="F380" s="144" t="s">
        <v>241</v>
      </c>
      <c r="H380" s="143" t="s">
        <v>1</v>
      </c>
      <c r="I380" s="145"/>
      <c r="L380" s="141"/>
      <c r="M380" s="146"/>
      <c r="T380" s="147"/>
      <c r="AT380" s="143" t="s">
        <v>162</v>
      </c>
      <c r="AU380" s="143" t="s">
        <v>90</v>
      </c>
      <c r="AV380" s="12" t="s">
        <v>88</v>
      </c>
      <c r="AW380" s="12" t="s">
        <v>36</v>
      </c>
      <c r="AX380" s="12" t="s">
        <v>80</v>
      </c>
      <c r="AY380" s="143" t="s">
        <v>153</v>
      </c>
    </row>
    <row r="381" spans="2:65" s="13" customFormat="1">
      <c r="B381" s="148"/>
      <c r="D381" s="142" t="s">
        <v>162</v>
      </c>
      <c r="E381" s="149" t="s">
        <v>1</v>
      </c>
      <c r="F381" s="150" t="s">
        <v>88</v>
      </c>
      <c r="H381" s="151">
        <v>1</v>
      </c>
      <c r="I381" s="152"/>
      <c r="L381" s="148"/>
      <c r="M381" s="153"/>
      <c r="T381" s="154"/>
      <c r="AT381" s="149" t="s">
        <v>162</v>
      </c>
      <c r="AU381" s="149" t="s">
        <v>90</v>
      </c>
      <c r="AV381" s="13" t="s">
        <v>90</v>
      </c>
      <c r="AW381" s="13" t="s">
        <v>36</v>
      </c>
      <c r="AX381" s="13" t="s">
        <v>80</v>
      </c>
      <c r="AY381" s="149" t="s">
        <v>153</v>
      </c>
    </row>
    <row r="382" spans="2:65" s="12" customFormat="1">
      <c r="B382" s="141"/>
      <c r="D382" s="142" t="s">
        <v>162</v>
      </c>
      <c r="E382" s="143" t="s">
        <v>1</v>
      </c>
      <c r="F382" s="144" t="s">
        <v>251</v>
      </c>
      <c r="H382" s="143" t="s">
        <v>1</v>
      </c>
      <c r="I382" s="145"/>
      <c r="L382" s="141"/>
      <c r="M382" s="146"/>
      <c r="T382" s="147"/>
      <c r="AT382" s="143" t="s">
        <v>162</v>
      </c>
      <c r="AU382" s="143" t="s">
        <v>90</v>
      </c>
      <c r="AV382" s="12" t="s">
        <v>88</v>
      </c>
      <c r="AW382" s="12" t="s">
        <v>36</v>
      </c>
      <c r="AX382" s="12" t="s">
        <v>80</v>
      </c>
      <c r="AY382" s="143" t="s">
        <v>153</v>
      </c>
    </row>
    <row r="383" spans="2:65" s="13" customFormat="1">
      <c r="B383" s="148"/>
      <c r="D383" s="142" t="s">
        <v>162</v>
      </c>
      <c r="E383" s="149" t="s">
        <v>1</v>
      </c>
      <c r="F383" s="150" t="s">
        <v>160</v>
      </c>
      <c r="H383" s="151">
        <v>4</v>
      </c>
      <c r="I383" s="152"/>
      <c r="L383" s="148"/>
      <c r="M383" s="153"/>
      <c r="T383" s="154"/>
      <c r="AT383" s="149" t="s">
        <v>162</v>
      </c>
      <c r="AU383" s="149" t="s">
        <v>90</v>
      </c>
      <c r="AV383" s="13" t="s">
        <v>90</v>
      </c>
      <c r="AW383" s="13" t="s">
        <v>36</v>
      </c>
      <c r="AX383" s="13" t="s">
        <v>80</v>
      </c>
      <c r="AY383" s="149" t="s">
        <v>153</v>
      </c>
    </row>
    <row r="384" spans="2:65" s="14" customFormat="1">
      <c r="B384" s="155"/>
      <c r="D384" s="142" t="s">
        <v>162</v>
      </c>
      <c r="E384" s="156" t="s">
        <v>1</v>
      </c>
      <c r="F384" s="157" t="s">
        <v>165</v>
      </c>
      <c r="H384" s="158">
        <v>5</v>
      </c>
      <c r="I384" s="159"/>
      <c r="L384" s="155"/>
      <c r="M384" s="160"/>
      <c r="T384" s="161"/>
      <c r="AT384" s="156" t="s">
        <v>162</v>
      </c>
      <c r="AU384" s="156" t="s">
        <v>90</v>
      </c>
      <c r="AV384" s="14" t="s">
        <v>160</v>
      </c>
      <c r="AW384" s="14" t="s">
        <v>36</v>
      </c>
      <c r="AX384" s="14" t="s">
        <v>88</v>
      </c>
      <c r="AY384" s="156" t="s">
        <v>153</v>
      </c>
    </row>
    <row r="385" spans="2:65" s="1" customFormat="1" ht="24.2" customHeight="1">
      <c r="B385" s="31"/>
      <c r="C385" s="186" t="s">
        <v>466</v>
      </c>
      <c r="D385" s="186" t="s">
        <v>155</v>
      </c>
      <c r="E385" s="187" t="s">
        <v>467</v>
      </c>
      <c r="F385" s="188" t="s">
        <v>468</v>
      </c>
      <c r="G385" s="189" t="s">
        <v>158</v>
      </c>
      <c r="H385" s="190">
        <v>3</v>
      </c>
      <c r="I385" s="191"/>
      <c r="J385" s="192">
        <f>ROUND(I385*H385,2)</f>
        <v>0</v>
      </c>
      <c r="K385" s="188" t="s">
        <v>159</v>
      </c>
      <c r="L385" s="31"/>
      <c r="M385" s="135" t="s">
        <v>1</v>
      </c>
      <c r="N385" s="136" t="s">
        <v>45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242</v>
      </c>
      <c r="AT385" s="139" t="s">
        <v>155</v>
      </c>
      <c r="AU385" s="139" t="s">
        <v>90</v>
      </c>
      <c r="AY385" s="16" t="s">
        <v>153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88</v>
      </c>
      <c r="BK385" s="140">
        <f>ROUND(I385*H385,2)</f>
        <v>0</v>
      </c>
      <c r="BL385" s="16" t="s">
        <v>242</v>
      </c>
      <c r="BM385" s="139" t="s">
        <v>469</v>
      </c>
    </row>
    <row r="386" spans="2:65" s="12" customFormat="1">
      <c r="B386" s="141"/>
      <c r="D386" s="142" t="s">
        <v>162</v>
      </c>
      <c r="E386" s="143" t="s">
        <v>1</v>
      </c>
      <c r="F386" s="144" t="s">
        <v>256</v>
      </c>
      <c r="H386" s="143" t="s">
        <v>1</v>
      </c>
      <c r="I386" s="145"/>
      <c r="L386" s="141"/>
      <c r="M386" s="146"/>
      <c r="T386" s="147"/>
      <c r="AT386" s="143" t="s">
        <v>162</v>
      </c>
      <c r="AU386" s="143" t="s">
        <v>90</v>
      </c>
      <c r="AV386" s="12" t="s">
        <v>88</v>
      </c>
      <c r="AW386" s="12" t="s">
        <v>36</v>
      </c>
      <c r="AX386" s="12" t="s">
        <v>80</v>
      </c>
      <c r="AY386" s="143" t="s">
        <v>153</v>
      </c>
    </row>
    <row r="387" spans="2:65" s="13" customFormat="1">
      <c r="B387" s="148"/>
      <c r="D387" s="142" t="s">
        <v>162</v>
      </c>
      <c r="E387" s="149" t="s">
        <v>1</v>
      </c>
      <c r="F387" s="150" t="s">
        <v>88</v>
      </c>
      <c r="H387" s="151">
        <v>1</v>
      </c>
      <c r="I387" s="152"/>
      <c r="L387" s="148"/>
      <c r="M387" s="153"/>
      <c r="T387" s="154"/>
      <c r="AT387" s="149" t="s">
        <v>162</v>
      </c>
      <c r="AU387" s="149" t="s">
        <v>90</v>
      </c>
      <c r="AV387" s="13" t="s">
        <v>90</v>
      </c>
      <c r="AW387" s="13" t="s">
        <v>36</v>
      </c>
      <c r="AX387" s="13" t="s">
        <v>80</v>
      </c>
      <c r="AY387" s="149" t="s">
        <v>153</v>
      </c>
    </row>
    <row r="388" spans="2:65" s="12" customFormat="1">
      <c r="B388" s="141"/>
      <c r="D388" s="142" t="s">
        <v>162</v>
      </c>
      <c r="E388" s="143" t="s">
        <v>1</v>
      </c>
      <c r="F388" s="144" t="s">
        <v>470</v>
      </c>
      <c r="H388" s="143" t="s">
        <v>1</v>
      </c>
      <c r="I388" s="145"/>
      <c r="L388" s="141"/>
      <c r="M388" s="146"/>
      <c r="T388" s="147"/>
      <c r="AT388" s="143" t="s">
        <v>162</v>
      </c>
      <c r="AU388" s="143" t="s">
        <v>90</v>
      </c>
      <c r="AV388" s="12" t="s">
        <v>88</v>
      </c>
      <c r="AW388" s="12" t="s">
        <v>36</v>
      </c>
      <c r="AX388" s="12" t="s">
        <v>80</v>
      </c>
      <c r="AY388" s="143" t="s">
        <v>153</v>
      </c>
    </row>
    <row r="389" spans="2:65" s="13" customFormat="1">
      <c r="B389" s="148"/>
      <c r="D389" s="142" t="s">
        <v>162</v>
      </c>
      <c r="E389" s="149" t="s">
        <v>1</v>
      </c>
      <c r="F389" s="150" t="s">
        <v>90</v>
      </c>
      <c r="H389" s="151">
        <v>2</v>
      </c>
      <c r="I389" s="152"/>
      <c r="L389" s="148"/>
      <c r="M389" s="153"/>
      <c r="T389" s="154"/>
      <c r="AT389" s="149" t="s">
        <v>162</v>
      </c>
      <c r="AU389" s="149" t="s">
        <v>90</v>
      </c>
      <c r="AV389" s="13" t="s">
        <v>90</v>
      </c>
      <c r="AW389" s="13" t="s">
        <v>36</v>
      </c>
      <c r="AX389" s="13" t="s">
        <v>80</v>
      </c>
      <c r="AY389" s="149" t="s">
        <v>153</v>
      </c>
    </row>
    <row r="390" spans="2:65" s="14" customFormat="1">
      <c r="B390" s="155"/>
      <c r="D390" s="142" t="s">
        <v>162</v>
      </c>
      <c r="E390" s="156" t="s">
        <v>1</v>
      </c>
      <c r="F390" s="157" t="s">
        <v>165</v>
      </c>
      <c r="H390" s="158">
        <v>3</v>
      </c>
      <c r="I390" s="159"/>
      <c r="L390" s="155"/>
      <c r="M390" s="160"/>
      <c r="T390" s="161"/>
      <c r="AT390" s="156" t="s">
        <v>162</v>
      </c>
      <c r="AU390" s="156" t="s">
        <v>90</v>
      </c>
      <c r="AV390" s="14" t="s">
        <v>160</v>
      </c>
      <c r="AW390" s="14" t="s">
        <v>36</v>
      </c>
      <c r="AX390" s="14" t="s">
        <v>88</v>
      </c>
      <c r="AY390" s="156" t="s">
        <v>153</v>
      </c>
    </row>
    <row r="391" spans="2:65" s="1" customFormat="1" ht="24.2" customHeight="1">
      <c r="B391" s="31"/>
      <c r="C391" s="186" t="s">
        <v>471</v>
      </c>
      <c r="D391" s="186" t="s">
        <v>206</v>
      </c>
      <c r="E391" s="187" t="s">
        <v>472</v>
      </c>
      <c r="F391" s="188" t="s">
        <v>473</v>
      </c>
      <c r="G391" s="189" t="s">
        <v>158</v>
      </c>
      <c r="H391" s="190">
        <v>1</v>
      </c>
      <c r="I391" s="191"/>
      <c r="J391" s="192">
        <f>ROUND(I391*H391,2)</f>
        <v>0</v>
      </c>
      <c r="K391" s="188" t="s">
        <v>159</v>
      </c>
      <c r="L391" s="170"/>
      <c r="M391" s="171" t="s">
        <v>1</v>
      </c>
      <c r="N391" s="172" t="s">
        <v>45</v>
      </c>
      <c r="P391" s="137">
        <f>O391*H391</f>
        <v>0</v>
      </c>
      <c r="Q391" s="137">
        <v>8.5999999999999993E-2</v>
      </c>
      <c r="R391" s="137">
        <f>Q391*H391</f>
        <v>8.5999999999999993E-2</v>
      </c>
      <c r="S391" s="137">
        <v>0</v>
      </c>
      <c r="T391" s="138">
        <f>S391*H391</f>
        <v>0</v>
      </c>
      <c r="AR391" s="139" t="s">
        <v>330</v>
      </c>
      <c r="AT391" s="139" t="s">
        <v>206</v>
      </c>
      <c r="AU391" s="139" t="s">
        <v>90</v>
      </c>
      <c r="AY391" s="16" t="s">
        <v>153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6" t="s">
        <v>88</v>
      </c>
      <c r="BK391" s="140">
        <f>ROUND(I391*H391,2)</f>
        <v>0</v>
      </c>
      <c r="BL391" s="16" t="s">
        <v>242</v>
      </c>
      <c r="BM391" s="139" t="s">
        <v>474</v>
      </c>
    </row>
    <row r="392" spans="2:65" s="12" customFormat="1">
      <c r="B392" s="141"/>
      <c r="D392" s="142" t="s">
        <v>162</v>
      </c>
      <c r="E392" s="143" t="s">
        <v>1</v>
      </c>
      <c r="F392" s="144" t="s">
        <v>256</v>
      </c>
      <c r="H392" s="143" t="s">
        <v>1</v>
      </c>
      <c r="I392" s="145"/>
      <c r="L392" s="141"/>
      <c r="M392" s="146"/>
      <c r="T392" s="147"/>
      <c r="AT392" s="143" t="s">
        <v>162</v>
      </c>
      <c r="AU392" s="143" t="s">
        <v>90</v>
      </c>
      <c r="AV392" s="12" t="s">
        <v>88</v>
      </c>
      <c r="AW392" s="12" t="s">
        <v>36</v>
      </c>
      <c r="AX392" s="12" t="s">
        <v>80</v>
      </c>
      <c r="AY392" s="143" t="s">
        <v>153</v>
      </c>
    </row>
    <row r="393" spans="2:65" s="13" customFormat="1">
      <c r="B393" s="148"/>
      <c r="D393" s="142" t="s">
        <v>162</v>
      </c>
      <c r="E393" s="149" t="s">
        <v>1</v>
      </c>
      <c r="F393" s="150" t="s">
        <v>88</v>
      </c>
      <c r="H393" s="151">
        <v>1</v>
      </c>
      <c r="I393" s="152"/>
      <c r="L393" s="148"/>
      <c r="M393" s="153"/>
      <c r="T393" s="154"/>
      <c r="AT393" s="149" t="s">
        <v>162</v>
      </c>
      <c r="AU393" s="149" t="s">
        <v>90</v>
      </c>
      <c r="AV393" s="13" t="s">
        <v>90</v>
      </c>
      <c r="AW393" s="13" t="s">
        <v>36</v>
      </c>
      <c r="AX393" s="13" t="s">
        <v>80</v>
      </c>
      <c r="AY393" s="149" t="s">
        <v>153</v>
      </c>
    </row>
    <row r="394" spans="2:65" s="14" customFormat="1">
      <c r="B394" s="155"/>
      <c r="D394" s="142" t="s">
        <v>162</v>
      </c>
      <c r="E394" s="156" t="s">
        <v>1</v>
      </c>
      <c r="F394" s="157" t="s">
        <v>165</v>
      </c>
      <c r="H394" s="158">
        <v>1</v>
      </c>
      <c r="I394" s="159"/>
      <c r="L394" s="155"/>
      <c r="M394" s="160"/>
      <c r="T394" s="161"/>
      <c r="AT394" s="156" t="s">
        <v>162</v>
      </c>
      <c r="AU394" s="156" t="s">
        <v>90</v>
      </c>
      <c r="AV394" s="14" t="s">
        <v>160</v>
      </c>
      <c r="AW394" s="14" t="s">
        <v>36</v>
      </c>
      <c r="AX394" s="14" t="s">
        <v>88</v>
      </c>
      <c r="AY394" s="156" t="s">
        <v>153</v>
      </c>
    </row>
    <row r="395" spans="2:65" s="1" customFormat="1" ht="37.9" customHeight="1">
      <c r="B395" s="31"/>
      <c r="C395" s="186" t="s">
        <v>475</v>
      </c>
      <c r="D395" s="186" t="s">
        <v>206</v>
      </c>
      <c r="E395" s="187" t="s">
        <v>476</v>
      </c>
      <c r="F395" s="188" t="s">
        <v>477</v>
      </c>
      <c r="G395" s="189" t="s">
        <v>171</v>
      </c>
      <c r="H395" s="190">
        <v>2</v>
      </c>
      <c r="I395" s="191"/>
      <c r="J395" s="192">
        <f>ROUND(I395*H395,2)</f>
        <v>0</v>
      </c>
      <c r="K395" s="188" t="s">
        <v>159</v>
      </c>
      <c r="L395" s="170"/>
      <c r="M395" s="171" t="s">
        <v>1</v>
      </c>
      <c r="N395" s="172" t="s">
        <v>45</v>
      </c>
      <c r="P395" s="137">
        <f>O395*H395</f>
        <v>0</v>
      </c>
      <c r="Q395" s="137">
        <v>3.8289999999999998E-2</v>
      </c>
      <c r="R395" s="137">
        <f>Q395*H395</f>
        <v>7.6579999999999995E-2</v>
      </c>
      <c r="S395" s="137">
        <v>0</v>
      </c>
      <c r="T395" s="138">
        <f>S395*H395</f>
        <v>0</v>
      </c>
      <c r="AR395" s="139" t="s">
        <v>330</v>
      </c>
      <c r="AT395" s="139" t="s">
        <v>206</v>
      </c>
      <c r="AU395" s="139" t="s">
        <v>90</v>
      </c>
      <c r="AY395" s="16" t="s">
        <v>153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6" t="s">
        <v>88</v>
      </c>
      <c r="BK395" s="140">
        <f>ROUND(I395*H395,2)</f>
        <v>0</v>
      </c>
      <c r="BL395" s="16" t="s">
        <v>242</v>
      </c>
      <c r="BM395" s="139" t="s">
        <v>478</v>
      </c>
    </row>
    <row r="396" spans="2:65" s="12" customFormat="1">
      <c r="B396" s="141"/>
      <c r="D396" s="142" t="s">
        <v>162</v>
      </c>
      <c r="E396" s="143" t="s">
        <v>1</v>
      </c>
      <c r="F396" s="144" t="s">
        <v>470</v>
      </c>
      <c r="H396" s="143" t="s">
        <v>1</v>
      </c>
      <c r="I396" s="145"/>
      <c r="L396" s="141"/>
      <c r="M396" s="146"/>
      <c r="T396" s="147"/>
      <c r="AT396" s="143" t="s">
        <v>162</v>
      </c>
      <c r="AU396" s="143" t="s">
        <v>90</v>
      </c>
      <c r="AV396" s="12" t="s">
        <v>88</v>
      </c>
      <c r="AW396" s="12" t="s">
        <v>36</v>
      </c>
      <c r="AX396" s="12" t="s">
        <v>80</v>
      </c>
      <c r="AY396" s="143" t="s">
        <v>153</v>
      </c>
    </row>
    <row r="397" spans="2:65" s="13" customFormat="1">
      <c r="B397" s="148"/>
      <c r="D397" s="142" t="s">
        <v>162</v>
      </c>
      <c r="E397" s="149" t="s">
        <v>1</v>
      </c>
      <c r="F397" s="150" t="s">
        <v>90</v>
      </c>
      <c r="H397" s="151">
        <v>2</v>
      </c>
      <c r="I397" s="152"/>
      <c r="L397" s="148"/>
      <c r="M397" s="153"/>
      <c r="T397" s="154"/>
      <c r="AT397" s="149" t="s">
        <v>162</v>
      </c>
      <c r="AU397" s="149" t="s">
        <v>90</v>
      </c>
      <c r="AV397" s="13" t="s">
        <v>90</v>
      </c>
      <c r="AW397" s="13" t="s">
        <v>36</v>
      </c>
      <c r="AX397" s="13" t="s">
        <v>80</v>
      </c>
      <c r="AY397" s="149" t="s">
        <v>153</v>
      </c>
    </row>
    <row r="398" spans="2:65" s="14" customFormat="1">
      <c r="B398" s="155"/>
      <c r="D398" s="142" t="s">
        <v>162</v>
      </c>
      <c r="E398" s="156" t="s">
        <v>1</v>
      </c>
      <c r="F398" s="157" t="s">
        <v>165</v>
      </c>
      <c r="H398" s="158">
        <v>2</v>
      </c>
      <c r="I398" s="159"/>
      <c r="L398" s="155"/>
      <c r="M398" s="160"/>
      <c r="T398" s="161"/>
      <c r="AT398" s="156" t="s">
        <v>162</v>
      </c>
      <c r="AU398" s="156" t="s">
        <v>90</v>
      </c>
      <c r="AV398" s="14" t="s">
        <v>160</v>
      </c>
      <c r="AW398" s="14" t="s">
        <v>36</v>
      </c>
      <c r="AX398" s="14" t="s">
        <v>88</v>
      </c>
      <c r="AY398" s="156" t="s">
        <v>153</v>
      </c>
    </row>
    <row r="399" spans="2:65" s="1" customFormat="1" ht="16.5" customHeight="1">
      <c r="B399" s="31"/>
      <c r="C399" s="186" t="s">
        <v>479</v>
      </c>
      <c r="D399" s="186" t="s">
        <v>155</v>
      </c>
      <c r="E399" s="187" t="s">
        <v>480</v>
      </c>
      <c r="F399" s="188" t="s">
        <v>481</v>
      </c>
      <c r="G399" s="189" t="s">
        <v>158</v>
      </c>
      <c r="H399" s="190">
        <v>2</v>
      </c>
      <c r="I399" s="191"/>
      <c r="J399" s="192">
        <f>ROUND(I399*H399,2)</f>
        <v>0</v>
      </c>
      <c r="K399" s="188" t="s">
        <v>159</v>
      </c>
      <c r="L399" s="31"/>
      <c r="M399" s="135" t="s">
        <v>1</v>
      </c>
      <c r="N399" s="136" t="s">
        <v>45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242</v>
      </c>
      <c r="AT399" s="139" t="s">
        <v>155</v>
      </c>
      <c r="AU399" s="139" t="s">
        <v>90</v>
      </c>
      <c r="AY399" s="16" t="s">
        <v>153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6" t="s">
        <v>88</v>
      </c>
      <c r="BK399" s="140">
        <f>ROUND(I399*H399,2)</f>
        <v>0</v>
      </c>
      <c r="BL399" s="16" t="s">
        <v>242</v>
      </c>
      <c r="BM399" s="139" t="s">
        <v>482</v>
      </c>
    </row>
    <row r="400" spans="2:65" s="12" customFormat="1">
      <c r="B400" s="141"/>
      <c r="D400" s="142" t="s">
        <v>162</v>
      </c>
      <c r="E400" s="143" t="s">
        <v>1</v>
      </c>
      <c r="F400" s="144" t="s">
        <v>470</v>
      </c>
      <c r="H400" s="143" t="s">
        <v>1</v>
      </c>
      <c r="I400" s="145"/>
      <c r="L400" s="141"/>
      <c r="M400" s="146"/>
      <c r="T400" s="147"/>
      <c r="AT400" s="143" t="s">
        <v>162</v>
      </c>
      <c r="AU400" s="143" t="s">
        <v>90</v>
      </c>
      <c r="AV400" s="12" t="s">
        <v>88</v>
      </c>
      <c r="AW400" s="12" t="s">
        <v>36</v>
      </c>
      <c r="AX400" s="12" t="s">
        <v>80</v>
      </c>
      <c r="AY400" s="143" t="s">
        <v>153</v>
      </c>
    </row>
    <row r="401" spans="2:65" s="13" customFormat="1">
      <c r="B401" s="148"/>
      <c r="D401" s="142" t="s">
        <v>162</v>
      </c>
      <c r="E401" s="149" t="s">
        <v>1</v>
      </c>
      <c r="F401" s="150" t="s">
        <v>90</v>
      </c>
      <c r="H401" s="151">
        <v>2</v>
      </c>
      <c r="I401" s="152"/>
      <c r="L401" s="148"/>
      <c r="M401" s="153"/>
      <c r="T401" s="154"/>
      <c r="AT401" s="149" t="s">
        <v>162</v>
      </c>
      <c r="AU401" s="149" t="s">
        <v>90</v>
      </c>
      <c r="AV401" s="13" t="s">
        <v>90</v>
      </c>
      <c r="AW401" s="13" t="s">
        <v>36</v>
      </c>
      <c r="AX401" s="13" t="s">
        <v>80</v>
      </c>
      <c r="AY401" s="149" t="s">
        <v>153</v>
      </c>
    </row>
    <row r="402" spans="2:65" s="14" customFormat="1">
      <c r="B402" s="155"/>
      <c r="D402" s="142" t="s">
        <v>162</v>
      </c>
      <c r="E402" s="156" t="s">
        <v>1</v>
      </c>
      <c r="F402" s="157" t="s">
        <v>165</v>
      </c>
      <c r="H402" s="158">
        <v>2</v>
      </c>
      <c r="I402" s="159"/>
      <c r="L402" s="155"/>
      <c r="M402" s="160"/>
      <c r="T402" s="161"/>
      <c r="AT402" s="156" t="s">
        <v>162</v>
      </c>
      <c r="AU402" s="156" t="s">
        <v>90</v>
      </c>
      <c r="AV402" s="14" t="s">
        <v>160</v>
      </c>
      <c r="AW402" s="14" t="s">
        <v>36</v>
      </c>
      <c r="AX402" s="14" t="s">
        <v>88</v>
      </c>
      <c r="AY402" s="156" t="s">
        <v>153</v>
      </c>
    </row>
    <row r="403" spans="2:65" s="1" customFormat="1" ht="16.5" customHeight="1">
      <c r="B403" s="31"/>
      <c r="C403" s="186" t="s">
        <v>483</v>
      </c>
      <c r="D403" s="186" t="s">
        <v>206</v>
      </c>
      <c r="E403" s="187" t="s">
        <v>484</v>
      </c>
      <c r="F403" s="188" t="s">
        <v>485</v>
      </c>
      <c r="G403" s="189" t="s">
        <v>158</v>
      </c>
      <c r="H403" s="190">
        <v>2</v>
      </c>
      <c r="I403" s="191"/>
      <c r="J403" s="192">
        <f>ROUND(I403*H403,2)</f>
        <v>0</v>
      </c>
      <c r="K403" s="188" t="s">
        <v>159</v>
      </c>
      <c r="L403" s="170"/>
      <c r="M403" s="171" t="s">
        <v>1</v>
      </c>
      <c r="N403" s="172" t="s">
        <v>45</v>
      </c>
      <c r="P403" s="137">
        <f>O403*H403</f>
        <v>0</v>
      </c>
      <c r="Q403" s="137">
        <v>2.2000000000000001E-3</v>
      </c>
      <c r="R403" s="137">
        <f>Q403*H403</f>
        <v>4.4000000000000003E-3</v>
      </c>
      <c r="S403" s="137">
        <v>0</v>
      </c>
      <c r="T403" s="138">
        <f>S403*H403</f>
        <v>0</v>
      </c>
      <c r="AR403" s="139" t="s">
        <v>330</v>
      </c>
      <c r="AT403" s="139" t="s">
        <v>206</v>
      </c>
      <c r="AU403" s="139" t="s">
        <v>90</v>
      </c>
      <c r="AY403" s="16" t="s">
        <v>153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6" t="s">
        <v>88</v>
      </c>
      <c r="BK403" s="140">
        <f>ROUND(I403*H403,2)</f>
        <v>0</v>
      </c>
      <c r="BL403" s="16" t="s">
        <v>242</v>
      </c>
      <c r="BM403" s="139" t="s">
        <v>486</v>
      </c>
    </row>
    <row r="404" spans="2:65" s="1" customFormat="1" ht="24.2" customHeight="1">
      <c r="B404" s="31"/>
      <c r="C404" s="128" t="s">
        <v>487</v>
      </c>
      <c r="D404" s="128" t="s">
        <v>155</v>
      </c>
      <c r="E404" s="129" t="s">
        <v>488</v>
      </c>
      <c r="F404" s="130" t="s">
        <v>489</v>
      </c>
      <c r="G404" s="131" t="s">
        <v>308</v>
      </c>
      <c r="H404" s="132">
        <v>2.0270000000000001</v>
      </c>
      <c r="I404" s="133"/>
      <c r="J404" s="134">
        <f>ROUND(I404*H404,2)</f>
        <v>0</v>
      </c>
      <c r="K404" s="130" t="s">
        <v>159</v>
      </c>
      <c r="L404" s="31"/>
      <c r="M404" s="135" t="s">
        <v>1</v>
      </c>
      <c r="N404" s="136" t="s">
        <v>45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242</v>
      </c>
      <c r="AT404" s="139" t="s">
        <v>155</v>
      </c>
      <c r="AU404" s="139" t="s">
        <v>90</v>
      </c>
      <c r="AY404" s="16" t="s">
        <v>153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6" t="s">
        <v>88</v>
      </c>
      <c r="BK404" s="140">
        <f>ROUND(I404*H404,2)</f>
        <v>0</v>
      </c>
      <c r="BL404" s="16" t="s">
        <v>242</v>
      </c>
      <c r="BM404" s="139" t="s">
        <v>490</v>
      </c>
    </row>
    <row r="405" spans="2:65" s="11" customFormat="1" ht="22.9" customHeight="1">
      <c r="B405" s="116"/>
      <c r="D405" s="117" t="s">
        <v>79</v>
      </c>
      <c r="E405" s="126" t="s">
        <v>491</v>
      </c>
      <c r="F405" s="126" t="s">
        <v>492</v>
      </c>
      <c r="I405" s="119"/>
      <c r="J405" s="127">
        <f>BK405</f>
        <v>0</v>
      </c>
      <c r="L405" s="116"/>
      <c r="M405" s="121"/>
      <c r="P405" s="122">
        <f>SUM(P406:P440)</f>
        <v>0</v>
      </c>
      <c r="R405" s="122">
        <f>SUM(R406:R440)</f>
        <v>0.102842</v>
      </c>
      <c r="T405" s="123">
        <f>SUM(T406:T440)</f>
        <v>0.10879999999999999</v>
      </c>
      <c r="AR405" s="117" t="s">
        <v>90</v>
      </c>
      <c r="AT405" s="124" t="s">
        <v>79</v>
      </c>
      <c r="AU405" s="124" t="s">
        <v>88</v>
      </c>
      <c r="AY405" s="117" t="s">
        <v>153</v>
      </c>
      <c r="BK405" s="125">
        <f>SUM(BK406:BK440)</f>
        <v>0</v>
      </c>
    </row>
    <row r="406" spans="2:65" s="1" customFormat="1" ht="16.5" customHeight="1">
      <c r="B406" s="31"/>
      <c r="C406" s="128" t="s">
        <v>493</v>
      </c>
      <c r="D406" s="128" t="s">
        <v>155</v>
      </c>
      <c r="E406" s="129" t="s">
        <v>494</v>
      </c>
      <c r="F406" s="130" t="s">
        <v>495</v>
      </c>
      <c r="G406" s="131" t="s">
        <v>171</v>
      </c>
      <c r="H406" s="132">
        <v>4</v>
      </c>
      <c r="I406" s="133"/>
      <c r="J406" s="134">
        <f>ROUND(I406*H406,2)</f>
        <v>0</v>
      </c>
      <c r="K406" s="130" t="s">
        <v>159</v>
      </c>
      <c r="L406" s="31"/>
      <c r="M406" s="135" t="s">
        <v>1</v>
      </c>
      <c r="N406" s="136" t="s">
        <v>45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242</v>
      </c>
      <c r="AT406" s="139" t="s">
        <v>155</v>
      </c>
      <c r="AU406" s="139" t="s">
        <v>90</v>
      </c>
      <c r="AY406" s="16" t="s">
        <v>153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6" t="s">
        <v>88</v>
      </c>
      <c r="BK406" s="140">
        <f>ROUND(I406*H406,2)</f>
        <v>0</v>
      </c>
      <c r="BL406" s="16" t="s">
        <v>242</v>
      </c>
      <c r="BM406" s="139" t="s">
        <v>496</v>
      </c>
    </row>
    <row r="407" spans="2:65" s="12" customFormat="1">
      <c r="B407" s="141"/>
      <c r="D407" s="142" t="s">
        <v>162</v>
      </c>
      <c r="E407" s="143" t="s">
        <v>1</v>
      </c>
      <c r="F407" s="144" t="s">
        <v>497</v>
      </c>
      <c r="H407" s="143" t="s">
        <v>1</v>
      </c>
      <c r="I407" s="145"/>
      <c r="L407" s="141"/>
      <c r="M407" s="146"/>
      <c r="T407" s="147"/>
      <c r="AT407" s="143" t="s">
        <v>162</v>
      </c>
      <c r="AU407" s="143" t="s">
        <v>90</v>
      </c>
      <c r="AV407" s="12" t="s">
        <v>88</v>
      </c>
      <c r="AW407" s="12" t="s">
        <v>36</v>
      </c>
      <c r="AX407" s="12" t="s">
        <v>80</v>
      </c>
      <c r="AY407" s="143" t="s">
        <v>153</v>
      </c>
    </row>
    <row r="408" spans="2:65" s="13" customFormat="1">
      <c r="B408" s="148"/>
      <c r="D408" s="142" t="s">
        <v>162</v>
      </c>
      <c r="E408" s="149" t="s">
        <v>1</v>
      </c>
      <c r="F408" s="150" t="s">
        <v>160</v>
      </c>
      <c r="H408" s="151">
        <v>4</v>
      </c>
      <c r="I408" s="152"/>
      <c r="L408" s="148"/>
      <c r="M408" s="153"/>
      <c r="T408" s="154"/>
      <c r="AT408" s="149" t="s">
        <v>162</v>
      </c>
      <c r="AU408" s="149" t="s">
        <v>90</v>
      </c>
      <c r="AV408" s="13" t="s">
        <v>90</v>
      </c>
      <c r="AW408" s="13" t="s">
        <v>36</v>
      </c>
      <c r="AX408" s="13" t="s">
        <v>80</v>
      </c>
      <c r="AY408" s="149" t="s">
        <v>153</v>
      </c>
    </row>
    <row r="409" spans="2:65" s="14" customFormat="1">
      <c r="B409" s="155"/>
      <c r="D409" s="142" t="s">
        <v>162</v>
      </c>
      <c r="E409" s="156" t="s">
        <v>1</v>
      </c>
      <c r="F409" s="157" t="s">
        <v>165</v>
      </c>
      <c r="H409" s="158">
        <v>4</v>
      </c>
      <c r="I409" s="159"/>
      <c r="L409" s="155"/>
      <c r="M409" s="160"/>
      <c r="T409" s="161"/>
      <c r="AT409" s="156" t="s">
        <v>162</v>
      </c>
      <c r="AU409" s="156" t="s">
        <v>90</v>
      </c>
      <c r="AV409" s="14" t="s">
        <v>160</v>
      </c>
      <c r="AW409" s="14" t="s">
        <v>36</v>
      </c>
      <c r="AX409" s="14" t="s">
        <v>88</v>
      </c>
      <c r="AY409" s="156" t="s">
        <v>153</v>
      </c>
    </row>
    <row r="410" spans="2:65" s="1" customFormat="1" ht="16.5" customHeight="1">
      <c r="B410" s="31"/>
      <c r="C410" s="128" t="s">
        <v>498</v>
      </c>
      <c r="D410" s="128" t="s">
        <v>155</v>
      </c>
      <c r="E410" s="129" t="s">
        <v>499</v>
      </c>
      <c r="F410" s="130" t="s">
        <v>500</v>
      </c>
      <c r="G410" s="131" t="s">
        <v>171</v>
      </c>
      <c r="H410" s="132">
        <v>4</v>
      </c>
      <c r="I410" s="133"/>
      <c r="J410" s="134">
        <f>ROUND(I410*H410,2)</f>
        <v>0</v>
      </c>
      <c r="K410" s="130" t="s">
        <v>159</v>
      </c>
      <c r="L410" s="31"/>
      <c r="M410" s="135" t="s">
        <v>1</v>
      </c>
      <c r="N410" s="136" t="s">
        <v>45</v>
      </c>
      <c r="P410" s="137">
        <f>O410*H410</f>
        <v>0</v>
      </c>
      <c r="Q410" s="137">
        <v>2.9999999999999997E-4</v>
      </c>
      <c r="R410" s="137">
        <f>Q410*H410</f>
        <v>1.1999999999999999E-3</v>
      </c>
      <c r="S410" s="137">
        <v>0</v>
      </c>
      <c r="T410" s="138">
        <f>S410*H410</f>
        <v>0</v>
      </c>
      <c r="AR410" s="139" t="s">
        <v>242</v>
      </c>
      <c r="AT410" s="139" t="s">
        <v>155</v>
      </c>
      <c r="AU410" s="139" t="s">
        <v>90</v>
      </c>
      <c r="AY410" s="16" t="s">
        <v>153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6" t="s">
        <v>88</v>
      </c>
      <c r="BK410" s="140">
        <f>ROUND(I410*H410,2)</f>
        <v>0</v>
      </c>
      <c r="BL410" s="16" t="s">
        <v>242</v>
      </c>
      <c r="BM410" s="139" t="s">
        <v>501</v>
      </c>
    </row>
    <row r="411" spans="2:65" s="12" customFormat="1">
      <c r="B411" s="141"/>
      <c r="D411" s="142" t="s">
        <v>162</v>
      </c>
      <c r="E411" s="143" t="s">
        <v>1</v>
      </c>
      <c r="F411" s="144" t="s">
        <v>497</v>
      </c>
      <c r="H411" s="143" t="s">
        <v>1</v>
      </c>
      <c r="I411" s="145"/>
      <c r="L411" s="141"/>
      <c r="M411" s="146"/>
      <c r="T411" s="147"/>
      <c r="AT411" s="143" t="s">
        <v>162</v>
      </c>
      <c r="AU411" s="143" t="s">
        <v>90</v>
      </c>
      <c r="AV411" s="12" t="s">
        <v>88</v>
      </c>
      <c r="AW411" s="12" t="s">
        <v>36</v>
      </c>
      <c r="AX411" s="12" t="s">
        <v>80</v>
      </c>
      <c r="AY411" s="143" t="s">
        <v>153</v>
      </c>
    </row>
    <row r="412" spans="2:65" s="13" customFormat="1">
      <c r="B412" s="148"/>
      <c r="D412" s="142" t="s">
        <v>162</v>
      </c>
      <c r="E412" s="149" t="s">
        <v>1</v>
      </c>
      <c r="F412" s="150" t="s">
        <v>160</v>
      </c>
      <c r="H412" s="151">
        <v>4</v>
      </c>
      <c r="I412" s="152"/>
      <c r="L412" s="148"/>
      <c r="M412" s="153"/>
      <c r="T412" s="154"/>
      <c r="AT412" s="149" t="s">
        <v>162</v>
      </c>
      <c r="AU412" s="149" t="s">
        <v>90</v>
      </c>
      <c r="AV412" s="13" t="s">
        <v>90</v>
      </c>
      <c r="AW412" s="13" t="s">
        <v>36</v>
      </c>
      <c r="AX412" s="13" t="s">
        <v>80</v>
      </c>
      <c r="AY412" s="149" t="s">
        <v>153</v>
      </c>
    </row>
    <row r="413" spans="2:65" s="14" customFormat="1">
      <c r="B413" s="155"/>
      <c r="D413" s="142" t="s">
        <v>162</v>
      </c>
      <c r="E413" s="156" t="s">
        <v>1</v>
      </c>
      <c r="F413" s="157" t="s">
        <v>165</v>
      </c>
      <c r="H413" s="158">
        <v>4</v>
      </c>
      <c r="I413" s="159"/>
      <c r="L413" s="155"/>
      <c r="M413" s="160"/>
      <c r="T413" s="161"/>
      <c r="AT413" s="156" t="s">
        <v>162</v>
      </c>
      <c r="AU413" s="156" t="s">
        <v>90</v>
      </c>
      <c r="AV413" s="14" t="s">
        <v>160</v>
      </c>
      <c r="AW413" s="14" t="s">
        <v>36</v>
      </c>
      <c r="AX413" s="14" t="s">
        <v>88</v>
      </c>
      <c r="AY413" s="156" t="s">
        <v>153</v>
      </c>
    </row>
    <row r="414" spans="2:65" s="1" customFormat="1" ht="33" customHeight="1">
      <c r="B414" s="31"/>
      <c r="C414" s="128" t="s">
        <v>502</v>
      </c>
      <c r="D414" s="128" t="s">
        <v>155</v>
      </c>
      <c r="E414" s="129" t="s">
        <v>503</v>
      </c>
      <c r="F414" s="130" t="s">
        <v>504</v>
      </c>
      <c r="G414" s="131" t="s">
        <v>171</v>
      </c>
      <c r="H414" s="132">
        <v>4</v>
      </c>
      <c r="I414" s="133"/>
      <c r="J414" s="134">
        <f>ROUND(I414*H414,2)</f>
        <v>0</v>
      </c>
      <c r="K414" s="130" t="s">
        <v>159</v>
      </c>
      <c r="L414" s="31"/>
      <c r="M414" s="135" t="s">
        <v>1</v>
      </c>
      <c r="N414" s="136" t="s">
        <v>45</v>
      </c>
      <c r="P414" s="137">
        <f>O414*H414</f>
        <v>0</v>
      </c>
      <c r="Q414" s="137">
        <v>6.0000000000000001E-3</v>
      </c>
      <c r="R414" s="137">
        <f>Q414*H414</f>
        <v>2.4E-2</v>
      </c>
      <c r="S414" s="137">
        <v>0</v>
      </c>
      <c r="T414" s="138">
        <f>S414*H414</f>
        <v>0</v>
      </c>
      <c r="AR414" s="139" t="s">
        <v>242</v>
      </c>
      <c r="AT414" s="139" t="s">
        <v>155</v>
      </c>
      <c r="AU414" s="139" t="s">
        <v>90</v>
      </c>
      <c r="AY414" s="16" t="s">
        <v>153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6" t="s">
        <v>88</v>
      </c>
      <c r="BK414" s="140">
        <f>ROUND(I414*H414,2)</f>
        <v>0</v>
      </c>
      <c r="BL414" s="16" t="s">
        <v>242</v>
      </c>
      <c r="BM414" s="139" t="s">
        <v>505</v>
      </c>
    </row>
    <row r="415" spans="2:65" s="12" customFormat="1">
      <c r="B415" s="141"/>
      <c r="D415" s="142" t="s">
        <v>162</v>
      </c>
      <c r="E415" s="143" t="s">
        <v>1</v>
      </c>
      <c r="F415" s="144" t="s">
        <v>497</v>
      </c>
      <c r="H415" s="143" t="s">
        <v>1</v>
      </c>
      <c r="I415" s="145"/>
      <c r="L415" s="141"/>
      <c r="M415" s="146"/>
      <c r="T415" s="147"/>
      <c r="AT415" s="143" t="s">
        <v>162</v>
      </c>
      <c r="AU415" s="143" t="s">
        <v>90</v>
      </c>
      <c r="AV415" s="12" t="s">
        <v>88</v>
      </c>
      <c r="AW415" s="12" t="s">
        <v>36</v>
      </c>
      <c r="AX415" s="12" t="s">
        <v>80</v>
      </c>
      <c r="AY415" s="143" t="s">
        <v>153</v>
      </c>
    </row>
    <row r="416" spans="2:65" s="13" customFormat="1">
      <c r="B416" s="148"/>
      <c r="D416" s="142" t="s">
        <v>162</v>
      </c>
      <c r="E416" s="149" t="s">
        <v>1</v>
      </c>
      <c r="F416" s="150" t="s">
        <v>160</v>
      </c>
      <c r="H416" s="151">
        <v>4</v>
      </c>
      <c r="I416" s="152"/>
      <c r="L416" s="148"/>
      <c r="M416" s="153"/>
      <c r="T416" s="154"/>
      <c r="AT416" s="149" t="s">
        <v>162</v>
      </c>
      <c r="AU416" s="149" t="s">
        <v>90</v>
      </c>
      <c r="AV416" s="13" t="s">
        <v>90</v>
      </c>
      <c r="AW416" s="13" t="s">
        <v>36</v>
      </c>
      <c r="AX416" s="13" t="s">
        <v>80</v>
      </c>
      <c r="AY416" s="149" t="s">
        <v>153</v>
      </c>
    </row>
    <row r="417" spans="2:65" s="14" customFormat="1">
      <c r="B417" s="155"/>
      <c r="D417" s="142" t="s">
        <v>162</v>
      </c>
      <c r="E417" s="156" t="s">
        <v>1</v>
      </c>
      <c r="F417" s="157" t="s">
        <v>165</v>
      </c>
      <c r="H417" s="158">
        <v>4</v>
      </c>
      <c r="I417" s="159"/>
      <c r="L417" s="155"/>
      <c r="M417" s="160"/>
      <c r="T417" s="161"/>
      <c r="AT417" s="156" t="s">
        <v>162</v>
      </c>
      <c r="AU417" s="156" t="s">
        <v>90</v>
      </c>
      <c r="AV417" s="14" t="s">
        <v>160</v>
      </c>
      <c r="AW417" s="14" t="s">
        <v>36</v>
      </c>
      <c r="AX417" s="14" t="s">
        <v>88</v>
      </c>
      <c r="AY417" s="156" t="s">
        <v>153</v>
      </c>
    </row>
    <row r="418" spans="2:65" s="1" customFormat="1" ht="24.2" customHeight="1">
      <c r="B418" s="31"/>
      <c r="C418" s="163" t="s">
        <v>506</v>
      </c>
      <c r="D418" s="163" t="s">
        <v>206</v>
      </c>
      <c r="E418" s="164" t="s">
        <v>507</v>
      </c>
      <c r="F418" s="165" t="s">
        <v>508</v>
      </c>
      <c r="G418" s="166" t="s">
        <v>171</v>
      </c>
      <c r="H418" s="167">
        <v>4.2</v>
      </c>
      <c r="I418" s="168"/>
      <c r="J418" s="169">
        <f>ROUND(I418*H418,2)</f>
        <v>0</v>
      </c>
      <c r="K418" s="165" t="s">
        <v>159</v>
      </c>
      <c r="L418" s="170"/>
      <c r="M418" s="171" t="s">
        <v>1</v>
      </c>
      <c r="N418" s="172" t="s">
        <v>45</v>
      </c>
      <c r="P418" s="137">
        <f>O418*H418</f>
        <v>0</v>
      </c>
      <c r="Q418" s="137">
        <v>1.8409999999999999E-2</v>
      </c>
      <c r="R418" s="137">
        <f>Q418*H418</f>
        <v>7.7322000000000002E-2</v>
      </c>
      <c r="S418" s="137">
        <v>0</v>
      </c>
      <c r="T418" s="138">
        <f>S418*H418</f>
        <v>0</v>
      </c>
      <c r="AR418" s="139" t="s">
        <v>330</v>
      </c>
      <c r="AT418" s="139" t="s">
        <v>206</v>
      </c>
      <c r="AU418" s="139" t="s">
        <v>90</v>
      </c>
      <c r="AY418" s="16" t="s">
        <v>153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6" t="s">
        <v>88</v>
      </c>
      <c r="BK418" s="140">
        <f>ROUND(I418*H418,2)</f>
        <v>0</v>
      </c>
      <c r="BL418" s="16" t="s">
        <v>242</v>
      </c>
      <c r="BM418" s="139" t="s">
        <v>509</v>
      </c>
    </row>
    <row r="419" spans="2:65" s="12" customFormat="1">
      <c r="B419" s="141"/>
      <c r="D419" s="142" t="s">
        <v>162</v>
      </c>
      <c r="E419" s="143" t="s">
        <v>1</v>
      </c>
      <c r="F419" s="144" t="s">
        <v>497</v>
      </c>
      <c r="H419" s="143" t="s">
        <v>1</v>
      </c>
      <c r="I419" s="145"/>
      <c r="L419" s="141"/>
      <c r="M419" s="146"/>
      <c r="T419" s="147"/>
      <c r="AT419" s="143" t="s">
        <v>162</v>
      </c>
      <c r="AU419" s="143" t="s">
        <v>90</v>
      </c>
      <c r="AV419" s="12" t="s">
        <v>88</v>
      </c>
      <c r="AW419" s="12" t="s">
        <v>36</v>
      </c>
      <c r="AX419" s="12" t="s">
        <v>80</v>
      </c>
      <c r="AY419" s="143" t="s">
        <v>153</v>
      </c>
    </row>
    <row r="420" spans="2:65" s="13" customFormat="1">
      <c r="B420" s="148"/>
      <c r="D420" s="142" t="s">
        <v>162</v>
      </c>
      <c r="E420" s="149" t="s">
        <v>1</v>
      </c>
      <c r="F420" s="150" t="s">
        <v>160</v>
      </c>
      <c r="H420" s="151">
        <v>4</v>
      </c>
      <c r="I420" s="152"/>
      <c r="L420" s="148"/>
      <c r="M420" s="153"/>
      <c r="T420" s="154"/>
      <c r="AT420" s="149" t="s">
        <v>162</v>
      </c>
      <c r="AU420" s="149" t="s">
        <v>90</v>
      </c>
      <c r="AV420" s="13" t="s">
        <v>90</v>
      </c>
      <c r="AW420" s="13" t="s">
        <v>36</v>
      </c>
      <c r="AX420" s="13" t="s">
        <v>80</v>
      </c>
      <c r="AY420" s="149" t="s">
        <v>153</v>
      </c>
    </row>
    <row r="421" spans="2:65" s="14" customFormat="1">
      <c r="B421" s="155"/>
      <c r="D421" s="142" t="s">
        <v>162</v>
      </c>
      <c r="E421" s="156" t="s">
        <v>1</v>
      </c>
      <c r="F421" s="157" t="s">
        <v>165</v>
      </c>
      <c r="H421" s="158">
        <v>4</v>
      </c>
      <c r="I421" s="159"/>
      <c r="L421" s="155"/>
      <c r="M421" s="160"/>
      <c r="T421" s="161"/>
      <c r="AT421" s="156" t="s">
        <v>162</v>
      </c>
      <c r="AU421" s="156" t="s">
        <v>90</v>
      </c>
      <c r="AV421" s="14" t="s">
        <v>160</v>
      </c>
      <c r="AW421" s="14" t="s">
        <v>36</v>
      </c>
      <c r="AX421" s="14" t="s">
        <v>88</v>
      </c>
      <c r="AY421" s="156" t="s">
        <v>153</v>
      </c>
    </row>
    <row r="422" spans="2:65" s="13" customFormat="1">
      <c r="B422" s="148"/>
      <c r="D422" s="142" t="s">
        <v>162</v>
      </c>
      <c r="F422" s="150" t="s">
        <v>510</v>
      </c>
      <c r="H422" s="151">
        <v>4.2</v>
      </c>
      <c r="I422" s="152"/>
      <c r="L422" s="148"/>
      <c r="M422" s="153"/>
      <c r="T422" s="154"/>
      <c r="AT422" s="149" t="s">
        <v>162</v>
      </c>
      <c r="AU422" s="149" t="s">
        <v>90</v>
      </c>
      <c r="AV422" s="13" t="s">
        <v>90</v>
      </c>
      <c r="AW422" s="13" t="s">
        <v>4</v>
      </c>
      <c r="AX422" s="13" t="s">
        <v>88</v>
      </c>
      <c r="AY422" s="149" t="s">
        <v>153</v>
      </c>
    </row>
    <row r="423" spans="2:65" s="1" customFormat="1" ht="33" customHeight="1">
      <c r="B423" s="31"/>
      <c r="C423" s="128" t="s">
        <v>511</v>
      </c>
      <c r="D423" s="128" t="s">
        <v>155</v>
      </c>
      <c r="E423" s="129" t="s">
        <v>512</v>
      </c>
      <c r="F423" s="130" t="s">
        <v>513</v>
      </c>
      <c r="G423" s="131" t="s">
        <v>171</v>
      </c>
      <c r="H423" s="132">
        <v>4</v>
      </c>
      <c r="I423" s="133"/>
      <c r="J423" s="134">
        <f>ROUND(I423*H423,2)</f>
        <v>0</v>
      </c>
      <c r="K423" s="130" t="s">
        <v>159</v>
      </c>
      <c r="L423" s="31"/>
      <c r="M423" s="135" t="s">
        <v>1</v>
      </c>
      <c r="N423" s="136" t="s">
        <v>45</v>
      </c>
      <c r="P423" s="137">
        <f>O423*H423</f>
        <v>0</v>
      </c>
      <c r="Q423" s="137">
        <v>0</v>
      </c>
      <c r="R423" s="137">
        <f>Q423*H423</f>
        <v>0</v>
      </c>
      <c r="S423" s="137">
        <v>0</v>
      </c>
      <c r="T423" s="138">
        <f>S423*H423</f>
        <v>0</v>
      </c>
      <c r="AR423" s="139" t="s">
        <v>242</v>
      </c>
      <c r="AT423" s="139" t="s">
        <v>155</v>
      </c>
      <c r="AU423" s="139" t="s">
        <v>90</v>
      </c>
      <c r="AY423" s="16" t="s">
        <v>153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6" t="s">
        <v>88</v>
      </c>
      <c r="BK423" s="140">
        <f>ROUND(I423*H423,2)</f>
        <v>0</v>
      </c>
      <c r="BL423" s="16" t="s">
        <v>242</v>
      </c>
      <c r="BM423" s="139" t="s">
        <v>514</v>
      </c>
    </row>
    <row r="424" spans="2:65" s="12" customFormat="1">
      <c r="B424" s="141"/>
      <c r="D424" s="142" t="s">
        <v>162</v>
      </c>
      <c r="E424" s="143" t="s">
        <v>1</v>
      </c>
      <c r="F424" s="144" t="s">
        <v>497</v>
      </c>
      <c r="H424" s="143" t="s">
        <v>1</v>
      </c>
      <c r="I424" s="145"/>
      <c r="L424" s="141"/>
      <c r="M424" s="146"/>
      <c r="T424" s="147"/>
      <c r="AT424" s="143" t="s">
        <v>162</v>
      </c>
      <c r="AU424" s="143" t="s">
        <v>90</v>
      </c>
      <c r="AV424" s="12" t="s">
        <v>88</v>
      </c>
      <c r="AW424" s="12" t="s">
        <v>36</v>
      </c>
      <c r="AX424" s="12" t="s">
        <v>80</v>
      </c>
      <c r="AY424" s="143" t="s">
        <v>153</v>
      </c>
    </row>
    <row r="425" spans="2:65" s="13" customFormat="1">
      <c r="B425" s="148"/>
      <c r="D425" s="142" t="s">
        <v>162</v>
      </c>
      <c r="E425" s="149" t="s">
        <v>1</v>
      </c>
      <c r="F425" s="150" t="s">
        <v>160</v>
      </c>
      <c r="H425" s="151">
        <v>4</v>
      </c>
      <c r="I425" s="152"/>
      <c r="L425" s="148"/>
      <c r="M425" s="153"/>
      <c r="T425" s="154"/>
      <c r="AT425" s="149" t="s">
        <v>162</v>
      </c>
      <c r="AU425" s="149" t="s">
        <v>90</v>
      </c>
      <c r="AV425" s="13" t="s">
        <v>90</v>
      </c>
      <c r="AW425" s="13" t="s">
        <v>36</v>
      </c>
      <c r="AX425" s="13" t="s">
        <v>80</v>
      </c>
      <c r="AY425" s="149" t="s">
        <v>153</v>
      </c>
    </row>
    <row r="426" spans="2:65" s="14" customFormat="1">
      <c r="B426" s="155"/>
      <c r="D426" s="142" t="s">
        <v>162</v>
      </c>
      <c r="E426" s="156" t="s">
        <v>1</v>
      </c>
      <c r="F426" s="157" t="s">
        <v>165</v>
      </c>
      <c r="H426" s="158">
        <v>4</v>
      </c>
      <c r="I426" s="159"/>
      <c r="L426" s="155"/>
      <c r="M426" s="160"/>
      <c r="T426" s="161"/>
      <c r="AT426" s="156" t="s">
        <v>162</v>
      </c>
      <c r="AU426" s="156" t="s">
        <v>90</v>
      </c>
      <c r="AV426" s="14" t="s">
        <v>160</v>
      </c>
      <c r="AW426" s="14" t="s">
        <v>36</v>
      </c>
      <c r="AX426" s="14" t="s">
        <v>88</v>
      </c>
      <c r="AY426" s="156" t="s">
        <v>153</v>
      </c>
    </row>
    <row r="427" spans="2:65" s="1" customFormat="1" ht="24.2" customHeight="1">
      <c r="B427" s="31"/>
      <c r="C427" s="128" t="s">
        <v>515</v>
      </c>
      <c r="D427" s="128" t="s">
        <v>155</v>
      </c>
      <c r="E427" s="129" t="s">
        <v>516</v>
      </c>
      <c r="F427" s="130" t="s">
        <v>517</v>
      </c>
      <c r="G427" s="131" t="s">
        <v>171</v>
      </c>
      <c r="H427" s="132">
        <v>4</v>
      </c>
      <c r="I427" s="133"/>
      <c r="J427" s="134">
        <f>ROUND(I427*H427,2)</f>
        <v>0</v>
      </c>
      <c r="K427" s="130" t="s">
        <v>159</v>
      </c>
      <c r="L427" s="31"/>
      <c r="M427" s="135" t="s">
        <v>1</v>
      </c>
      <c r="N427" s="136" t="s">
        <v>45</v>
      </c>
      <c r="P427" s="137">
        <f>O427*H427</f>
        <v>0</v>
      </c>
      <c r="Q427" s="137">
        <v>0</v>
      </c>
      <c r="R427" s="137">
        <f>Q427*H427</f>
        <v>0</v>
      </c>
      <c r="S427" s="137">
        <v>2.7199999999999998E-2</v>
      </c>
      <c r="T427" s="138">
        <f>S427*H427</f>
        <v>0.10879999999999999</v>
      </c>
      <c r="AR427" s="139" t="s">
        <v>242</v>
      </c>
      <c r="AT427" s="139" t="s">
        <v>155</v>
      </c>
      <c r="AU427" s="139" t="s">
        <v>90</v>
      </c>
      <c r="AY427" s="16" t="s">
        <v>153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88</v>
      </c>
      <c r="BK427" s="140">
        <f>ROUND(I427*H427,2)</f>
        <v>0</v>
      </c>
      <c r="BL427" s="16" t="s">
        <v>242</v>
      </c>
      <c r="BM427" s="139" t="s">
        <v>518</v>
      </c>
    </row>
    <row r="428" spans="2:65" s="12" customFormat="1">
      <c r="B428" s="141"/>
      <c r="D428" s="142" t="s">
        <v>162</v>
      </c>
      <c r="E428" s="143" t="s">
        <v>1</v>
      </c>
      <c r="F428" s="144" t="s">
        <v>497</v>
      </c>
      <c r="H428" s="143" t="s">
        <v>1</v>
      </c>
      <c r="I428" s="145"/>
      <c r="L428" s="141"/>
      <c r="M428" s="146"/>
      <c r="T428" s="147"/>
      <c r="AT428" s="143" t="s">
        <v>162</v>
      </c>
      <c r="AU428" s="143" t="s">
        <v>90</v>
      </c>
      <c r="AV428" s="12" t="s">
        <v>88</v>
      </c>
      <c r="AW428" s="12" t="s">
        <v>36</v>
      </c>
      <c r="AX428" s="12" t="s">
        <v>80</v>
      </c>
      <c r="AY428" s="143" t="s">
        <v>153</v>
      </c>
    </row>
    <row r="429" spans="2:65" s="13" customFormat="1">
      <c r="B429" s="148"/>
      <c r="D429" s="142" t="s">
        <v>162</v>
      </c>
      <c r="E429" s="149" t="s">
        <v>1</v>
      </c>
      <c r="F429" s="150" t="s">
        <v>160</v>
      </c>
      <c r="H429" s="151">
        <v>4</v>
      </c>
      <c r="I429" s="152"/>
      <c r="L429" s="148"/>
      <c r="M429" s="153"/>
      <c r="T429" s="154"/>
      <c r="AT429" s="149" t="s">
        <v>162</v>
      </c>
      <c r="AU429" s="149" t="s">
        <v>90</v>
      </c>
      <c r="AV429" s="13" t="s">
        <v>90</v>
      </c>
      <c r="AW429" s="13" t="s">
        <v>36</v>
      </c>
      <c r="AX429" s="13" t="s">
        <v>80</v>
      </c>
      <c r="AY429" s="149" t="s">
        <v>153</v>
      </c>
    </row>
    <row r="430" spans="2:65" s="14" customFormat="1">
      <c r="B430" s="155"/>
      <c r="D430" s="142" t="s">
        <v>162</v>
      </c>
      <c r="E430" s="156" t="s">
        <v>1</v>
      </c>
      <c r="F430" s="157" t="s">
        <v>165</v>
      </c>
      <c r="H430" s="158">
        <v>4</v>
      </c>
      <c r="I430" s="159"/>
      <c r="L430" s="155"/>
      <c r="M430" s="160"/>
      <c r="T430" s="161"/>
      <c r="AT430" s="156" t="s">
        <v>162</v>
      </c>
      <c r="AU430" s="156" t="s">
        <v>90</v>
      </c>
      <c r="AV430" s="14" t="s">
        <v>160</v>
      </c>
      <c r="AW430" s="14" t="s">
        <v>36</v>
      </c>
      <c r="AX430" s="14" t="s">
        <v>88</v>
      </c>
      <c r="AY430" s="156" t="s">
        <v>153</v>
      </c>
    </row>
    <row r="431" spans="2:65" s="1" customFormat="1" ht="16.5" customHeight="1">
      <c r="B431" s="31"/>
      <c r="C431" s="128" t="s">
        <v>519</v>
      </c>
      <c r="D431" s="128" t="s">
        <v>155</v>
      </c>
      <c r="E431" s="129" t="s">
        <v>520</v>
      </c>
      <c r="F431" s="130" t="s">
        <v>521</v>
      </c>
      <c r="G431" s="131" t="s">
        <v>181</v>
      </c>
      <c r="H431" s="132">
        <v>4</v>
      </c>
      <c r="I431" s="133"/>
      <c r="J431" s="134">
        <f>ROUND(I431*H431,2)</f>
        <v>0</v>
      </c>
      <c r="K431" s="130" t="s">
        <v>159</v>
      </c>
      <c r="L431" s="31"/>
      <c r="M431" s="135" t="s">
        <v>1</v>
      </c>
      <c r="N431" s="136" t="s">
        <v>45</v>
      </c>
      <c r="P431" s="137">
        <f>O431*H431</f>
        <v>0</v>
      </c>
      <c r="Q431" s="137">
        <v>3.0000000000000001E-5</v>
      </c>
      <c r="R431" s="137">
        <f>Q431*H431</f>
        <v>1.2E-4</v>
      </c>
      <c r="S431" s="137">
        <v>0</v>
      </c>
      <c r="T431" s="138">
        <f>S431*H431</f>
        <v>0</v>
      </c>
      <c r="AR431" s="139" t="s">
        <v>242</v>
      </c>
      <c r="AT431" s="139" t="s">
        <v>155</v>
      </c>
      <c r="AU431" s="139" t="s">
        <v>90</v>
      </c>
      <c r="AY431" s="16" t="s">
        <v>153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6" t="s">
        <v>88</v>
      </c>
      <c r="BK431" s="140">
        <f>ROUND(I431*H431,2)</f>
        <v>0</v>
      </c>
      <c r="BL431" s="16" t="s">
        <v>242</v>
      </c>
      <c r="BM431" s="139" t="s">
        <v>522</v>
      </c>
    </row>
    <row r="432" spans="2:65" s="12" customFormat="1">
      <c r="B432" s="141"/>
      <c r="D432" s="142" t="s">
        <v>162</v>
      </c>
      <c r="E432" s="143" t="s">
        <v>1</v>
      </c>
      <c r="F432" s="144" t="s">
        <v>497</v>
      </c>
      <c r="H432" s="143" t="s">
        <v>1</v>
      </c>
      <c r="I432" s="145"/>
      <c r="L432" s="141"/>
      <c r="M432" s="146"/>
      <c r="T432" s="147"/>
      <c r="AT432" s="143" t="s">
        <v>162</v>
      </c>
      <c r="AU432" s="143" t="s">
        <v>90</v>
      </c>
      <c r="AV432" s="12" t="s">
        <v>88</v>
      </c>
      <c r="AW432" s="12" t="s">
        <v>36</v>
      </c>
      <c r="AX432" s="12" t="s">
        <v>80</v>
      </c>
      <c r="AY432" s="143" t="s">
        <v>153</v>
      </c>
    </row>
    <row r="433" spans="2:65" s="13" customFormat="1">
      <c r="B433" s="148"/>
      <c r="D433" s="142" t="s">
        <v>162</v>
      </c>
      <c r="E433" s="149" t="s">
        <v>1</v>
      </c>
      <c r="F433" s="150" t="s">
        <v>160</v>
      </c>
      <c r="H433" s="151">
        <v>4</v>
      </c>
      <c r="I433" s="152"/>
      <c r="L433" s="148"/>
      <c r="M433" s="153"/>
      <c r="T433" s="154"/>
      <c r="AT433" s="149" t="s">
        <v>162</v>
      </c>
      <c r="AU433" s="149" t="s">
        <v>90</v>
      </c>
      <c r="AV433" s="13" t="s">
        <v>90</v>
      </c>
      <c r="AW433" s="13" t="s">
        <v>36</v>
      </c>
      <c r="AX433" s="13" t="s">
        <v>80</v>
      </c>
      <c r="AY433" s="149" t="s">
        <v>153</v>
      </c>
    </row>
    <row r="434" spans="2:65" s="14" customFormat="1">
      <c r="B434" s="155"/>
      <c r="D434" s="142" t="s">
        <v>162</v>
      </c>
      <c r="E434" s="156" t="s">
        <v>1</v>
      </c>
      <c r="F434" s="157" t="s">
        <v>165</v>
      </c>
      <c r="H434" s="158">
        <v>4</v>
      </c>
      <c r="I434" s="159"/>
      <c r="L434" s="155"/>
      <c r="M434" s="160"/>
      <c r="T434" s="161"/>
      <c r="AT434" s="156" t="s">
        <v>162</v>
      </c>
      <c r="AU434" s="156" t="s">
        <v>90</v>
      </c>
      <c r="AV434" s="14" t="s">
        <v>160</v>
      </c>
      <c r="AW434" s="14" t="s">
        <v>36</v>
      </c>
      <c r="AX434" s="14" t="s">
        <v>88</v>
      </c>
      <c r="AY434" s="156" t="s">
        <v>153</v>
      </c>
    </row>
    <row r="435" spans="2:65" s="1" customFormat="1" ht="16.5" customHeight="1">
      <c r="B435" s="31"/>
      <c r="C435" s="128" t="s">
        <v>523</v>
      </c>
      <c r="D435" s="128" t="s">
        <v>155</v>
      </c>
      <c r="E435" s="129" t="s">
        <v>524</v>
      </c>
      <c r="F435" s="130" t="s">
        <v>525</v>
      </c>
      <c r="G435" s="131" t="s">
        <v>158</v>
      </c>
      <c r="H435" s="132">
        <v>2</v>
      </c>
      <c r="I435" s="133"/>
      <c r="J435" s="134">
        <f>ROUND(I435*H435,2)</f>
        <v>0</v>
      </c>
      <c r="K435" s="130" t="s">
        <v>159</v>
      </c>
      <c r="L435" s="31"/>
      <c r="M435" s="135" t="s">
        <v>1</v>
      </c>
      <c r="N435" s="136" t="s">
        <v>45</v>
      </c>
      <c r="P435" s="137">
        <f>O435*H435</f>
        <v>0</v>
      </c>
      <c r="Q435" s="137">
        <v>0</v>
      </c>
      <c r="R435" s="137">
        <f>Q435*H435</f>
        <v>0</v>
      </c>
      <c r="S435" s="137">
        <v>0</v>
      </c>
      <c r="T435" s="138">
        <f>S435*H435</f>
        <v>0</v>
      </c>
      <c r="AR435" s="139" t="s">
        <v>242</v>
      </c>
      <c r="AT435" s="139" t="s">
        <v>155</v>
      </c>
      <c r="AU435" s="139" t="s">
        <v>90</v>
      </c>
      <c r="AY435" s="16" t="s">
        <v>153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6" t="s">
        <v>88</v>
      </c>
      <c r="BK435" s="140">
        <f>ROUND(I435*H435,2)</f>
        <v>0</v>
      </c>
      <c r="BL435" s="16" t="s">
        <v>242</v>
      </c>
      <c r="BM435" s="139" t="s">
        <v>526</v>
      </c>
    </row>
    <row r="436" spans="2:65" s="1" customFormat="1" ht="24.2" customHeight="1">
      <c r="B436" s="31"/>
      <c r="C436" s="128" t="s">
        <v>527</v>
      </c>
      <c r="D436" s="128" t="s">
        <v>155</v>
      </c>
      <c r="E436" s="129" t="s">
        <v>528</v>
      </c>
      <c r="F436" s="130" t="s">
        <v>529</v>
      </c>
      <c r="G436" s="131" t="s">
        <v>171</v>
      </c>
      <c r="H436" s="132">
        <v>4</v>
      </c>
      <c r="I436" s="133"/>
      <c r="J436" s="134">
        <f>ROUND(I436*H436,2)</f>
        <v>0</v>
      </c>
      <c r="K436" s="130" t="s">
        <v>159</v>
      </c>
      <c r="L436" s="31"/>
      <c r="M436" s="135" t="s">
        <v>1</v>
      </c>
      <c r="N436" s="136" t="s">
        <v>45</v>
      </c>
      <c r="P436" s="137">
        <f>O436*H436</f>
        <v>0</v>
      </c>
      <c r="Q436" s="137">
        <v>5.0000000000000002E-5</v>
      </c>
      <c r="R436" s="137">
        <f>Q436*H436</f>
        <v>2.0000000000000001E-4</v>
      </c>
      <c r="S436" s="137">
        <v>0</v>
      </c>
      <c r="T436" s="138">
        <f>S436*H436</f>
        <v>0</v>
      </c>
      <c r="AR436" s="139" t="s">
        <v>242</v>
      </c>
      <c r="AT436" s="139" t="s">
        <v>155</v>
      </c>
      <c r="AU436" s="139" t="s">
        <v>90</v>
      </c>
      <c r="AY436" s="16" t="s">
        <v>153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6" t="s">
        <v>88</v>
      </c>
      <c r="BK436" s="140">
        <f>ROUND(I436*H436,2)</f>
        <v>0</v>
      </c>
      <c r="BL436" s="16" t="s">
        <v>242</v>
      </c>
      <c r="BM436" s="139" t="s">
        <v>530</v>
      </c>
    </row>
    <row r="437" spans="2:65" s="12" customFormat="1">
      <c r="B437" s="141"/>
      <c r="D437" s="142" t="s">
        <v>162</v>
      </c>
      <c r="E437" s="143" t="s">
        <v>1</v>
      </c>
      <c r="F437" s="144" t="s">
        <v>497</v>
      </c>
      <c r="H437" s="143" t="s">
        <v>1</v>
      </c>
      <c r="I437" s="145"/>
      <c r="L437" s="141"/>
      <c r="M437" s="146"/>
      <c r="T437" s="147"/>
      <c r="AT437" s="143" t="s">
        <v>162</v>
      </c>
      <c r="AU437" s="143" t="s">
        <v>90</v>
      </c>
      <c r="AV437" s="12" t="s">
        <v>88</v>
      </c>
      <c r="AW437" s="12" t="s">
        <v>36</v>
      </c>
      <c r="AX437" s="12" t="s">
        <v>80</v>
      </c>
      <c r="AY437" s="143" t="s">
        <v>153</v>
      </c>
    </row>
    <row r="438" spans="2:65" s="13" customFormat="1">
      <c r="B438" s="148"/>
      <c r="D438" s="142" t="s">
        <v>162</v>
      </c>
      <c r="E438" s="149" t="s">
        <v>1</v>
      </c>
      <c r="F438" s="150" t="s">
        <v>160</v>
      </c>
      <c r="H438" s="151">
        <v>4</v>
      </c>
      <c r="I438" s="152"/>
      <c r="L438" s="148"/>
      <c r="M438" s="153"/>
      <c r="T438" s="154"/>
      <c r="AT438" s="149" t="s">
        <v>162</v>
      </c>
      <c r="AU438" s="149" t="s">
        <v>90</v>
      </c>
      <c r="AV438" s="13" t="s">
        <v>90</v>
      </c>
      <c r="AW438" s="13" t="s">
        <v>36</v>
      </c>
      <c r="AX438" s="13" t="s">
        <v>80</v>
      </c>
      <c r="AY438" s="149" t="s">
        <v>153</v>
      </c>
    </row>
    <row r="439" spans="2:65" s="14" customFormat="1">
      <c r="B439" s="155"/>
      <c r="D439" s="142" t="s">
        <v>162</v>
      </c>
      <c r="E439" s="156" t="s">
        <v>1</v>
      </c>
      <c r="F439" s="157" t="s">
        <v>165</v>
      </c>
      <c r="H439" s="158">
        <v>4</v>
      </c>
      <c r="I439" s="159"/>
      <c r="L439" s="155"/>
      <c r="M439" s="160"/>
      <c r="T439" s="161"/>
      <c r="AT439" s="156" t="s">
        <v>162</v>
      </c>
      <c r="AU439" s="156" t="s">
        <v>90</v>
      </c>
      <c r="AV439" s="14" t="s">
        <v>160</v>
      </c>
      <c r="AW439" s="14" t="s">
        <v>36</v>
      </c>
      <c r="AX439" s="14" t="s">
        <v>88</v>
      </c>
      <c r="AY439" s="156" t="s">
        <v>153</v>
      </c>
    </row>
    <row r="440" spans="2:65" s="1" customFormat="1" ht="24.2" customHeight="1">
      <c r="B440" s="31"/>
      <c r="C440" s="128" t="s">
        <v>531</v>
      </c>
      <c r="D440" s="128" t="s">
        <v>155</v>
      </c>
      <c r="E440" s="129" t="s">
        <v>532</v>
      </c>
      <c r="F440" s="130" t="s">
        <v>533</v>
      </c>
      <c r="G440" s="131" t="s">
        <v>308</v>
      </c>
      <c r="H440" s="132">
        <v>0.10299999999999999</v>
      </c>
      <c r="I440" s="133"/>
      <c r="J440" s="134">
        <f>ROUND(I440*H440,2)</f>
        <v>0</v>
      </c>
      <c r="K440" s="130" t="s">
        <v>159</v>
      </c>
      <c r="L440" s="31"/>
      <c r="M440" s="135" t="s">
        <v>1</v>
      </c>
      <c r="N440" s="136" t="s">
        <v>45</v>
      </c>
      <c r="P440" s="137">
        <f>O440*H440</f>
        <v>0</v>
      </c>
      <c r="Q440" s="137">
        <v>0</v>
      </c>
      <c r="R440" s="137">
        <f>Q440*H440</f>
        <v>0</v>
      </c>
      <c r="S440" s="137">
        <v>0</v>
      </c>
      <c r="T440" s="138">
        <f>S440*H440</f>
        <v>0</v>
      </c>
      <c r="AR440" s="139" t="s">
        <v>242</v>
      </c>
      <c r="AT440" s="139" t="s">
        <v>155</v>
      </c>
      <c r="AU440" s="139" t="s">
        <v>90</v>
      </c>
      <c r="AY440" s="16" t="s">
        <v>153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6" t="s">
        <v>88</v>
      </c>
      <c r="BK440" s="140">
        <f>ROUND(I440*H440,2)</f>
        <v>0</v>
      </c>
      <c r="BL440" s="16" t="s">
        <v>242</v>
      </c>
      <c r="BM440" s="139" t="s">
        <v>534</v>
      </c>
    </row>
    <row r="441" spans="2:65" s="11" customFormat="1" ht="22.9" customHeight="1">
      <c r="B441" s="116"/>
      <c r="D441" s="117" t="s">
        <v>79</v>
      </c>
      <c r="E441" s="126" t="s">
        <v>535</v>
      </c>
      <c r="F441" s="126" t="s">
        <v>536</v>
      </c>
      <c r="I441" s="119"/>
      <c r="J441" s="127">
        <f>BK441</f>
        <v>0</v>
      </c>
      <c r="L441" s="116"/>
      <c r="M441" s="121"/>
      <c r="P441" s="122">
        <f>SUM(P442:P465)</f>
        <v>0</v>
      </c>
      <c r="R441" s="122">
        <f>SUM(R442:R465)</f>
        <v>0.25765823999999998</v>
      </c>
      <c r="T441" s="123">
        <f>SUM(T442:T465)</f>
        <v>8.0518199999999998E-2</v>
      </c>
      <c r="AR441" s="117" t="s">
        <v>90</v>
      </c>
      <c r="AT441" s="124" t="s">
        <v>79</v>
      </c>
      <c r="AU441" s="124" t="s">
        <v>88</v>
      </c>
      <c r="AY441" s="117" t="s">
        <v>153</v>
      </c>
      <c r="BK441" s="125">
        <f>SUM(BK442:BK465)</f>
        <v>0</v>
      </c>
    </row>
    <row r="442" spans="2:65" s="1" customFormat="1" ht="24.2" customHeight="1">
      <c r="B442" s="31"/>
      <c r="C442" s="128" t="s">
        <v>537</v>
      </c>
      <c r="D442" s="128" t="s">
        <v>155</v>
      </c>
      <c r="E442" s="129" t="s">
        <v>538</v>
      </c>
      <c r="F442" s="130" t="s">
        <v>539</v>
      </c>
      <c r="G442" s="131" t="s">
        <v>171</v>
      </c>
      <c r="H442" s="132">
        <v>536.78800000000001</v>
      </c>
      <c r="I442" s="133"/>
      <c r="J442" s="134">
        <f>ROUND(I442*H442,2)</f>
        <v>0</v>
      </c>
      <c r="K442" s="130" t="s">
        <v>159</v>
      </c>
      <c r="L442" s="31"/>
      <c r="M442" s="135" t="s">
        <v>1</v>
      </c>
      <c r="N442" s="136" t="s">
        <v>45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242</v>
      </c>
      <c r="AT442" s="139" t="s">
        <v>155</v>
      </c>
      <c r="AU442" s="139" t="s">
        <v>90</v>
      </c>
      <c r="AY442" s="16" t="s">
        <v>153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6" t="s">
        <v>88</v>
      </c>
      <c r="BK442" s="140">
        <f>ROUND(I442*H442,2)</f>
        <v>0</v>
      </c>
      <c r="BL442" s="16" t="s">
        <v>242</v>
      </c>
      <c r="BM442" s="139" t="s">
        <v>540</v>
      </c>
    </row>
    <row r="443" spans="2:65" s="12" customFormat="1">
      <c r="B443" s="141"/>
      <c r="D443" s="142" t="s">
        <v>162</v>
      </c>
      <c r="E443" s="143" t="s">
        <v>1</v>
      </c>
      <c r="F443" s="144" t="s">
        <v>541</v>
      </c>
      <c r="H443" s="143" t="s">
        <v>1</v>
      </c>
      <c r="I443" s="145"/>
      <c r="L443" s="141"/>
      <c r="M443" s="146"/>
      <c r="T443" s="147"/>
      <c r="AT443" s="143" t="s">
        <v>162</v>
      </c>
      <c r="AU443" s="143" t="s">
        <v>90</v>
      </c>
      <c r="AV443" s="12" t="s">
        <v>88</v>
      </c>
      <c r="AW443" s="12" t="s">
        <v>36</v>
      </c>
      <c r="AX443" s="12" t="s">
        <v>80</v>
      </c>
      <c r="AY443" s="143" t="s">
        <v>153</v>
      </c>
    </row>
    <row r="444" spans="2:65" s="13" customFormat="1">
      <c r="B444" s="148"/>
      <c r="D444" s="142" t="s">
        <v>162</v>
      </c>
      <c r="E444" s="149" t="s">
        <v>1</v>
      </c>
      <c r="F444" s="150" t="s">
        <v>93</v>
      </c>
      <c r="H444" s="151">
        <v>65.287000000000006</v>
      </c>
      <c r="I444" s="152"/>
      <c r="L444" s="148"/>
      <c r="M444" s="153"/>
      <c r="T444" s="154"/>
      <c r="AT444" s="149" t="s">
        <v>162</v>
      </c>
      <c r="AU444" s="149" t="s">
        <v>90</v>
      </c>
      <c r="AV444" s="13" t="s">
        <v>90</v>
      </c>
      <c r="AW444" s="13" t="s">
        <v>36</v>
      </c>
      <c r="AX444" s="13" t="s">
        <v>80</v>
      </c>
      <c r="AY444" s="149" t="s">
        <v>153</v>
      </c>
    </row>
    <row r="445" spans="2:65" s="12" customFormat="1">
      <c r="B445" s="141"/>
      <c r="D445" s="142" t="s">
        <v>162</v>
      </c>
      <c r="E445" s="143" t="s">
        <v>1</v>
      </c>
      <c r="F445" s="144" t="s">
        <v>542</v>
      </c>
      <c r="H445" s="143" t="s">
        <v>1</v>
      </c>
      <c r="I445" s="145"/>
      <c r="L445" s="141"/>
      <c r="M445" s="146"/>
      <c r="T445" s="147"/>
      <c r="AT445" s="143" t="s">
        <v>162</v>
      </c>
      <c r="AU445" s="143" t="s">
        <v>90</v>
      </c>
      <c r="AV445" s="12" t="s">
        <v>88</v>
      </c>
      <c r="AW445" s="12" t="s">
        <v>36</v>
      </c>
      <c r="AX445" s="12" t="s">
        <v>80</v>
      </c>
      <c r="AY445" s="143" t="s">
        <v>153</v>
      </c>
    </row>
    <row r="446" spans="2:65" s="13" customFormat="1">
      <c r="B446" s="148"/>
      <c r="D446" s="142" t="s">
        <v>162</v>
      </c>
      <c r="E446" s="149" t="s">
        <v>1</v>
      </c>
      <c r="F446" s="150" t="s">
        <v>543</v>
      </c>
      <c r="H446" s="151">
        <v>471.50099999999998</v>
      </c>
      <c r="I446" s="152"/>
      <c r="L446" s="148"/>
      <c r="M446" s="153"/>
      <c r="T446" s="154"/>
      <c r="AT446" s="149" t="s">
        <v>162</v>
      </c>
      <c r="AU446" s="149" t="s">
        <v>90</v>
      </c>
      <c r="AV446" s="13" t="s">
        <v>90</v>
      </c>
      <c r="AW446" s="13" t="s">
        <v>36</v>
      </c>
      <c r="AX446" s="13" t="s">
        <v>80</v>
      </c>
      <c r="AY446" s="149" t="s">
        <v>153</v>
      </c>
    </row>
    <row r="447" spans="2:65" s="14" customFormat="1">
      <c r="B447" s="155"/>
      <c r="D447" s="142" t="s">
        <v>162</v>
      </c>
      <c r="E447" s="156" t="s">
        <v>1</v>
      </c>
      <c r="F447" s="157" t="s">
        <v>165</v>
      </c>
      <c r="H447" s="158">
        <v>536.78800000000001</v>
      </c>
      <c r="I447" s="159"/>
      <c r="L447" s="155"/>
      <c r="M447" s="160"/>
      <c r="T447" s="161"/>
      <c r="AT447" s="156" t="s">
        <v>162</v>
      </c>
      <c r="AU447" s="156" t="s">
        <v>90</v>
      </c>
      <c r="AV447" s="14" t="s">
        <v>160</v>
      </c>
      <c r="AW447" s="14" t="s">
        <v>36</v>
      </c>
      <c r="AX447" s="14" t="s">
        <v>88</v>
      </c>
      <c r="AY447" s="156" t="s">
        <v>153</v>
      </c>
    </row>
    <row r="448" spans="2:65" s="1" customFormat="1" ht="24.2" customHeight="1">
      <c r="B448" s="31"/>
      <c r="C448" s="128" t="s">
        <v>544</v>
      </c>
      <c r="D448" s="128" t="s">
        <v>155</v>
      </c>
      <c r="E448" s="129" t="s">
        <v>545</v>
      </c>
      <c r="F448" s="130" t="s">
        <v>546</v>
      </c>
      <c r="G448" s="131" t="s">
        <v>171</v>
      </c>
      <c r="H448" s="132">
        <v>536.78800000000001</v>
      </c>
      <c r="I448" s="133"/>
      <c r="J448" s="134">
        <f>ROUND(I448*H448,2)</f>
        <v>0</v>
      </c>
      <c r="K448" s="130" t="s">
        <v>159</v>
      </c>
      <c r="L448" s="31"/>
      <c r="M448" s="135" t="s">
        <v>1</v>
      </c>
      <c r="N448" s="136" t="s">
        <v>45</v>
      </c>
      <c r="P448" s="137">
        <f>O448*H448</f>
        <v>0</v>
      </c>
      <c r="Q448" s="137">
        <v>0</v>
      </c>
      <c r="R448" s="137">
        <f>Q448*H448</f>
        <v>0</v>
      </c>
      <c r="S448" s="137">
        <v>1.4999999999999999E-4</v>
      </c>
      <c r="T448" s="138">
        <f>S448*H448</f>
        <v>8.0518199999999998E-2</v>
      </c>
      <c r="AR448" s="139" t="s">
        <v>242</v>
      </c>
      <c r="AT448" s="139" t="s">
        <v>155</v>
      </c>
      <c r="AU448" s="139" t="s">
        <v>90</v>
      </c>
      <c r="AY448" s="16" t="s">
        <v>153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6" t="s">
        <v>88</v>
      </c>
      <c r="BK448" s="140">
        <f>ROUND(I448*H448,2)</f>
        <v>0</v>
      </c>
      <c r="BL448" s="16" t="s">
        <v>242</v>
      </c>
      <c r="BM448" s="139" t="s">
        <v>547</v>
      </c>
    </row>
    <row r="449" spans="2:65" s="12" customFormat="1">
      <c r="B449" s="141"/>
      <c r="D449" s="142" t="s">
        <v>162</v>
      </c>
      <c r="E449" s="143" t="s">
        <v>1</v>
      </c>
      <c r="F449" s="144" t="s">
        <v>541</v>
      </c>
      <c r="H449" s="143" t="s">
        <v>1</v>
      </c>
      <c r="I449" s="145"/>
      <c r="L449" s="141"/>
      <c r="M449" s="146"/>
      <c r="T449" s="147"/>
      <c r="AT449" s="143" t="s">
        <v>162</v>
      </c>
      <c r="AU449" s="143" t="s">
        <v>90</v>
      </c>
      <c r="AV449" s="12" t="s">
        <v>88</v>
      </c>
      <c r="AW449" s="12" t="s">
        <v>36</v>
      </c>
      <c r="AX449" s="12" t="s">
        <v>80</v>
      </c>
      <c r="AY449" s="143" t="s">
        <v>153</v>
      </c>
    </row>
    <row r="450" spans="2:65" s="13" customFormat="1">
      <c r="B450" s="148"/>
      <c r="D450" s="142" t="s">
        <v>162</v>
      </c>
      <c r="E450" s="149" t="s">
        <v>1</v>
      </c>
      <c r="F450" s="150" t="s">
        <v>93</v>
      </c>
      <c r="H450" s="151">
        <v>65.287000000000006</v>
      </c>
      <c r="I450" s="152"/>
      <c r="L450" s="148"/>
      <c r="M450" s="153"/>
      <c r="T450" s="154"/>
      <c r="AT450" s="149" t="s">
        <v>162</v>
      </c>
      <c r="AU450" s="149" t="s">
        <v>90</v>
      </c>
      <c r="AV450" s="13" t="s">
        <v>90</v>
      </c>
      <c r="AW450" s="13" t="s">
        <v>36</v>
      </c>
      <c r="AX450" s="13" t="s">
        <v>80</v>
      </c>
      <c r="AY450" s="149" t="s">
        <v>153</v>
      </c>
    </row>
    <row r="451" spans="2:65" s="12" customFormat="1">
      <c r="B451" s="141"/>
      <c r="D451" s="142" t="s">
        <v>162</v>
      </c>
      <c r="E451" s="143" t="s">
        <v>1</v>
      </c>
      <c r="F451" s="144" t="s">
        <v>542</v>
      </c>
      <c r="H451" s="143" t="s">
        <v>1</v>
      </c>
      <c r="I451" s="145"/>
      <c r="L451" s="141"/>
      <c r="M451" s="146"/>
      <c r="T451" s="147"/>
      <c r="AT451" s="143" t="s">
        <v>162</v>
      </c>
      <c r="AU451" s="143" t="s">
        <v>90</v>
      </c>
      <c r="AV451" s="12" t="s">
        <v>88</v>
      </c>
      <c r="AW451" s="12" t="s">
        <v>36</v>
      </c>
      <c r="AX451" s="12" t="s">
        <v>80</v>
      </c>
      <c r="AY451" s="143" t="s">
        <v>153</v>
      </c>
    </row>
    <row r="452" spans="2:65" s="13" customFormat="1">
      <c r="B452" s="148"/>
      <c r="D452" s="142" t="s">
        <v>162</v>
      </c>
      <c r="E452" s="149" t="s">
        <v>1</v>
      </c>
      <c r="F452" s="150" t="s">
        <v>543</v>
      </c>
      <c r="H452" s="151">
        <v>471.50099999999998</v>
      </c>
      <c r="I452" s="152"/>
      <c r="L452" s="148"/>
      <c r="M452" s="153"/>
      <c r="T452" s="154"/>
      <c r="AT452" s="149" t="s">
        <v>162</v>
      </c>
      <c r="AU452" s="149" t="s">
        <v>90</v>
      </c>
      <c r="AV452" s="13" t="s">
        <v>90</v>
      </c>
      <c r="AW452" s="13" t="s">
        <v>36</v>
      </c>
      <c r="AX452" s="13" t="s">
        <v>80</v>
      </c>
      <c r="AY452" s="149" t="s">
        <v>153</v>
      </c>
    </row>
    <row r="453" spans="2:65" s="14" customFormat="1">
      <c r="B453" s="155"/>
      <c r="D453" s="142" t="s">
        <v>162</v>
      </c>
      <c r="E453" s="156" t="s">
        <v>1</v>
      </c>
      <c r="F453" s="157" t="s">
        <v>165</v>
      </c>
      <c r="H453" s="158">
        <v>536.78800000000001</v>
      </c>
      <c r="I453" s="159"/>
      <c r="L453" s="155"/>
      <c r="M453" s="160"/>
      <c r="T453" s="161"/>
      <c r="AT453" s="156" t="s">
        <v>162</v>
      </c>
      <c r="AU453" s="156" t="s">
        <v>90</v>
      </c>
      <c r="AV453" s="14" t="s">
        <v>160</v>
      </c>
      <c r="AW453" s="14" t="s">
        <v>36</v>
      </c>
      <c r="AX453" s="14" t="s">
        <v>88</v>
      </c>
      <c r="AY453" s="156" t="s">
        <v>153</v>
      </c>
    </row>
    <row r="454" spans="2:65" s="1" customFormat="1" ht="24.2" customHeight="1">
      <c r="B454" s="31"/>
      <c r="C454" s="128" t="s">
        <v>548</v>
      </c>
      <c r="D454" s="128" t="s">
        <v>155</v>
      </c>
      <c r="E454" s="129" t="s">
        <v>549</v>
      </c>
      <c r="F454" s="130" t="s">
        <v>550</v>
      </c>
      <c r="G454" s="131" t="s">
        <v>171</v>
      </c>
      <c r="H454" s="132">
        <v>536.78800000000001</v>
      </c>
      <c r="I454" s="133"/>
      <c r="J454" s="134">
        <f>ROUND(I454*H454,2)</f>
        <v>0</v>
      </c>
      <c r="K454" s="130" t="s">
        <v>159</v>
      </c>
      <c r="L454" s="31"/>
      <c r="M454" s="135" t="s">
        <v>1</v>
      </c>
      <c r="N454" s="136" t="s">
        <v>45</v>
      </c>
      <c r="P454" s="137">
        <f>O454*H454</f>
        <v>0</v>
      </c>
      <c r="Q454" s="137">
        <v>2.0000000000000001E-4</v>
      </c>
      <c r="R454" s="137">
        <f>Q454*H454</f>
        <v>0.10735760000000001</v>
      </c>
      <c r="S454" s="137">
        <v>0</v>
      </c>
      <c r="T454" s="138">
        <f>S454*H454</f>
        <v>0</v>
      </c>
      <c r="AR454" s="139" t="s">
        <v>242</v>
      </c>
      <c r="AT454" s="139" t="s">
        <v>155</v>
      </c>
      <c r="AU454" s="139" t="s">
        <v>90</v>
      </c>
      <c r="AY454" s="16" t="s">
        <v>153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6" t="s">
        <v>88</v>
      </c>
      <c r="BK454" s="140">
        <f>ROUND(I454*H454,2)</f>
        <v>0</v>
      </c>
      <c r="BL454" s="16" t="s">
        <v>242</v>
      </c>
      <c r="BM454" s="139" t="s">
        <v>551</v>
      </c>
    </row>
    <row r="455" spans="2:65" s="12" customFormat="1">
      <c r="B455" s="141"/>
      <c r="D455" s="142" t="s">
        <v>162</v>
      </c>
      <c r="E455" s="143" t="s">
        <v>1</v>
      </c>
      <c r="F455" s="144" t="s">
        <v>541</v>
      </c>
      <c r="H455" s="143" t="s">
        <v>1</v>
      </c>
      <c r="I455" s="145"/>
      <c r="L455" s="141"/>
      <c r="M455" s="146"/>
      <c r="T455" s="147"/>
      <c r="AT455" s="143" t="s">
        <v>162</v>
      </c>
      <c r="AU455" s="143" t="s">
        <v>90</v>
      </c>
      <c r="AV455" s="12" t="s">
        <v>88</v>
      </c>
      <c r="AW455" s="12" t="s">
        <v>36</v>
      </c>
      <c r="AX455" s="12" t="s">
        <v>80</v>
      </c>
      <c r="AY455" s="143" t="s">
        <v>153</v>
      </c>
    </row>
    <row r="456" spans="2:65" s="13" customFormat="1">
      <c r="B456" s="148"/>
      <c r="D456" s="142" t="s">
        <v>162</v>
      </c>
      <c r="E456" s="149" t="s">
        <v>1</v>
      </c>
      <c r="F456" s="150" t="s">
        <v>93</v>
      </c>
      <c r="H456" s="151">
        <v>65.287000000000006</v>
      </c>
      <c r="I456" s="152"/>
      <c r="L456" s="148"/>
      <c r="M456" s="153"/>
      <c r="T456" s="154"/>
      <c r="AT456" s="149" t="s">
        <v>162</v>
      </c>
      <c r="AU456" s="149" t="s">
        <v>90</v>
      </c>
      <c r="AV456" s="13" t="s">
        <v>90</v>
      </c>
      <c r="AW456" s="13" t="s">
        <v>36</v>
      </c>
      <c r="AX456" s="13" t="s">
        <v>80</v>
      </c>
      <c r="AY456" s="149" t="s">
        <v>153</v>
      </c>
    </row>
    <row r="457" spans="2:65" s="12" customFormat="1">
      <c r="B457" s="141"/>
      <c r="D457" s="142" t="s">
        <v>162</v>
      </c>
      <c r="E457" s="143" t="s">
        <v>1</v>
      </c>
      <c r="F457" s="144" t="s">
        <v>542</v>
      </c>
      <c r="H457" s="143" t="s">
        <v>1</v>
      </c>
      <c r="I457" s="145"/>
      <c r="L457" s="141"/>
      <c r="M457" s="146"/>
      <c r="T457" s="147"/>
      <c r="AT457" s="143" t="s">
        <v>162</v>
      </c>
      <c r="AU457" s="143" t="s">
        <v>90</v>
      </c>
      <c r="AV457" s="12" t="s">
        <v>88</v>
      </c>
      <c r="AW457" s="12" t="s">
        <v>36</v>
      </c>
      <c r="AX457" s="12" t="s">
        <v>80</v>
      </c>
      <c r="AY457" s="143" t="s">
        <v>153</v>
      </c>
    </row>
    <row r="458" spans="2:65" s="13" customFormat="1">
      <c r="B458" s="148"/>
      <c r="D458" s="142" t="s">
        <v>162</v>
      </c>
      <c r="E458" s="149" t="s">
        <v>1</v>
      </c>
      <c r="F458" s="150" t="s">
        <v>543</v>
      </c>
      <c r="H458" s="151">
        <v>471.50099999999998</v>
      </c>
      <c r="I458" s="152"/>
      <c r="L458" s="148"/>
      <c r="M458" s="153"/>
      <c r="T458" s="154"/>
      <c r="AT458" s="149" t="s">
        <v>162</v>
      </c>
      <c r="AU458" s="149" t="s">
        <v>90</v>
      </c>
      <c r="AV458" s="13" t="s">
        <v>90</v>
      </c>
      <c r="AW458" s="13" t="s">
        <v>36</v>
      </c>
      <c r="AX458" s="13" t="s">
        <v>80</v>
      </c>
      <c r="AY458" s="149" t="s">
        <v>153</v>
      </c>
    </row>
    <row r="459" spans="2:65" s="14" customFormat="1">
      <c r="B459" s="155"/>
      <c r="D459" s="142" t="s">
        <v>162</v>
      </c>
      <c r="E459" s="156" t="s">
        <v>1</v>
      </c>
      <c r="F459" s="157" t="s">
        <v>165</v>
      </c>
      <c r="H459" s="158">
        <v>536.78800000000001</v>
      </c>
      <c r="I459" s="159"/>
      <c r="L459" s="155"/>
      <c r="M459" s="160"/>
      <c r="T459" s="161"/>
      <c r="AT459" s="156" t="s">
        <v>162</v>
      </c>
      <c r="AU459" s="156" t="s">
        <v>90</v>
      </c>
      <c r="AV459" s="14" t="s">
        <v>160</v>
      </c>
      <c r="AW459" s="14" t="s">
        <v>36</v>
      </c>
      <c r="AX459" s="14" t="s">
        <v>88</v>
      </c>
      <c r="AY459" s="156" t="s">
        <v>153</v>
      </c>
    </row>
    <row r="460" spans="2:65" s="1" customFormat="1" ht="33" customHeight="1">
      <c r="B460" s="31"/>
      <c r="C460" s="128" t="s">
        <v>552</v>
      </c>
      <c r="D460" s="128" t="s">
        <v>155</v>
      </c>
      <c r="E460" s="129" t="s">
        <v>553</v>
      </c>
      <c r="F460" s="130" t="s">
        <v>554</v>
      </c>
      <c r="G460" s="131" t="s">
        <v>171</v>
      </c>
      <c r="H460" s="132">
        <v>536.78800000000001</v>
      </c>
      <c r="I460" s="133"/>
      <c r="J460" s="134">
        <f>ROUND(I460*H460,2)</f>
        <v>0</v>
      </c>
      <c r="K460" s="130" t="s">
        <v>159</v>
      </c>
      <c r="L460" s="31"/>
      <c r="M460" s="135" t="s">
        <v>1</v>
      </c>
      <c r="N460" s="136" t="s">
        <v>45</v>
      </c>
      <c r="P460" s="137">
        <f>O460*H460</f>
        <v>0</v>
      </c>
      <c r="Q460" s="137">
        <v>2.7999999999999998E-4</v>
      </c>
      <c r="R460" s="137">
        <f>Q460*H460</f>
        <v>0.15030063999999999</v>
      </c>
      <c r="S460" s="137">
        <v>0</v>
      </c>
      <c r="T460" s="138">
        <f>S460*H460</f>
        <v>0</v>
      </c>
      <c r="AR460" s="139" t="s">
        <v>242</v>
      </c>
      <c r="AT460" s="139" t="s">
        <v>155</v>
      </c>
      <c r="AU460" s="139" t="s">
        <v>90</v>
      </c>
      <c r="AY460" s="16" t="s">
        <v>153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6" t="s">
        <v>88</v>
      </c>
      <c r="BK460" s="140">
        <f>ROUND(I460*H460,2)</f>
        <v>0</v>
      </c>
      <c r="BL460" s="16" t="s">
        <v>242</v>
      </c>
      <c r="BM460" s="139" t="s">
        <v>555</v>
      </c>
    </row>
    <row r="461" spans="2:65" s="12" customFormat="1">
      <c r="B461" s="141"/>
      <c r="D461" s="142" t="s">
        <v>162</v>
      </c>
      <c r="E461" s="143" t="s">
        <v>1</v>
      </c>
      <c r="F461" s="144" t="s">
        <v>541</v>
      </c>
      <c r="H461" s="143" t="s">
        <v>1</v>
      </c>
      <c r="I461" s="145"/>
      <c r="L461" s="141"/>
      <c r="M461" s="146"/>
      <c r="T461" s="147"/>
      <c r="AT461" s="143" t="s">
        <v>162</v>
      </c>
      <c r="AU461" s="143" t="s">
        <v>90</v>
      </c>
      <c r="AV461" s="12" t="s">
        <v>88</v>
      </c>
      <c r="AW461" s="12" t="s">
        <v>36</v>
      </c>
      <c r="AX461" s="12" t="s">
        <v>80</v>
      </c>
      <c r="AY461" s="143" t="s">
        <v>153</v>
      </c>
    </row>
    <row r="462" spans="2:65" s="13" customFormat="1">
      <c r="B462" s="148"/>
      <c r="D462" s="142" t="s">
        <v>162</v>
      </c>
      <c r="E462" s="149" t="s">
        <v>1</v>
      </c>
      <c r="F462" s="150" t="s">
        <v>93</v>
      </c>
      <c r="H462" s="151">
        <v>65.287000000000006</v>
      </c>
      <c r="I462" s="152"/>
      <c r="L462" s="148"/>
      <c r="M462" s="153"/>
      <c r="T462" s="154"/>
      <c r="AT462" s="149" t="s">
        <v>162</v>
      </c>
      <c r="AU462" s="149" t="s">
        <v>90</v>
      </c>
      <c r="AV462" s="13" t="s">
        <v>90</v>
      </c>
      <c r="AW462" s="13" t="s">
        <v>36</v>
      </c>
      <c r="AX462" s="13" t="s">
        <v>80</v>
      </c>
      <c r="AY462" s="149" t="s">
        <v>153</v>
      </c>
    </row>
    <row r="463" spans="2:65" s="12" customFormat="1">
      <c r="B463" s="141"/>
      <c r="D463" s="142" t="s">
        <v>162</v>
      </c>
      <c r="E463" s="143" t="s">
        <v>1</v>
      </c>
      <c r="F463" s="144" t="s">
        <v>542</v>
      </c>
      <c r="H463" s="143" t="s">
        <v>1</v>
      </c>
      <c r="I463" s="145"/>
      <c r="L463" s="141"/>
      <c r="M463" s="146"/>
      <c r="T463" s="147"/>
      <c r="AT463" s="143" t="s">
        <v>162</v>
      </c>
      <c r="AU463" s="143" t="s">
        <v>90</v>
      </c>
      <c r="AV463" s="12" t="s">
        <v>88</v>
      </c>
      <c r="AW463" s="12" t="s">
        <v>36</v>
      </c>
      <c r="AX463" s="12" t="s">
        <v>80</v>
      </c>
      <c r="AY463" s="143" t="s">
        <v>153</v>
      </c>
    </row>
    <row r="464" spans="2:65" s="13" customFormat="1">
      <c r="B464" s="148"/>
      <c r="D464" s="142" t="s">
        <v>162</v>
      </c>
      <c r="E464" s="149" t="s">
        <v>1</v>
      </c>
      <c r="F464" s="150" t="s">
        <v>543</v>
      </c>
      <c r="H464" s="151">
        <v>471.50099999999998</v>
      </c>
      <c r="I464" s="152"/>
      <c r="L464" s="148"/>
      <c r="M464" s="153"/>
      <c r="T464" s="154"/>
      <c r="AT464" s="149" t="s">
        <v>162</v>
      </c>
      <c r="AU464" s="149" t="s">
        <v>90</v>
      </c>
      <c r="AV464" s="13" t="s">
        <v>90</v>
      </c>
      <c r="AW464" s="13" t="s">
        <v>36</v>
      </c>
      <c r="AX464" s="13" t="s">
        <v>80</v>
      </c>
      <c r="AY464" s="149" t="s">
        <v>153</v>
      </c>
    </row>
    <row r="465" spans="2:65" s="14" customFormat="1">
      <c r="B465" s="155"/>
      <c r="D465" s="142" t="s">
        <v>162</v>
      </c>
      <c r="E465" s="156" t="s">
        <v>1</v>
      </c>
      <c r="F465" s="157" t="s">
        <v>165</v>
      </c>
      <c r="H465" s="158">
        <v>536.78800000000001</v>
      </c>
      <c r="I465" s="159"/>
      <c r="L465" s="155"/>
      <c r="M465" s="160"/>
      <c r="T465" s="161"/>
      <c r="AT465" s="156" t="s">
        <v>162</v>
      </c>
      <c r="AU465" s="156" t="s">
        <v>90</v>
      </c>
      <c r="AV465" s="14" t="s">
        <v>160</v>
      </c>
      <c r="AW465" s="14" t="s">
        <v>36</v>
      </c>
      <c r="AX465" s="14" t="s">
        <v>88</v>
      </c>
      <c r="AY465" s="156" t="s">
        <v>153</v>
      </c>
    </row>
    <row r="466" spans="2:65" s="11" customFormat="1" ht="25.9" customHeight="1">
      <c r="B466" s="116"/>
      <c r="D466" s="117" t="s">
        <v>79</v>
      </c>
      <c r="E466" s="118" t="s">
        <v>556</v>
      </c>
      <c r="F466" s="118" t="s">
        <v>557</v>
      </c>
      <c r="I466" s="119"/>
      <c r="J466" s="120">
        <f>BK466</f>
        <v>0</v>
      </c>
      <c r="L466" s="116"/>
      <c r="M466" s="121"/>
      <c r="P466" s="122">
        <f>P467+P470</f>
        <v>0</v>
      </c>
      <c r="R466" s="122">
        <f>R467+R470</f>
        <v>0</v>
      </c>
      <c r="T466" s="123">
        <f>T467+T470</f>
        <v>0</v>
      </c>
      <c r="AR466" s="117" t="s">
        <v>187</v>
      </c>
      <c r="AT466" s="124" t="s">
        <v>79</v>
      </c>
      <c r="AU466" s="124" t="s">
        <v>80</v>
      </c>
      <c r="AY466" s="117" t="s">
        <v>153</v>
      </c>
      <c r="BK466" s="125">
        <f>BK467+BK470</f>
        <v>0</v>
      </c>
    </row>
    <row r="467" spans="2:65" s="11" customFormat="1" ht="22.9" customHeight="1">
      <c r="B467" s="116"/>
      <c r="D467" s="117" t="s">
        <v>79</v>
      </c>
      <c r="E467" s="126" t="s">
        <v>558</v>
      </c>
      <c r="F467" s="126" t="s">
        <v>559</v>
      </c>
      <c r="I467" s="119"/>
      <c r="J467" s="127">
        <f>BK467</f>
        <v>0</v>
      </c>
      <c r="L467" s="116"/>
      <c r="M467" s="121"/>
      <c r="P467" s="122">
        <f>SUM(P468:P469)</f>
        <v>0</v>
      </c>
      <c r="R467" s="122">
        <f>SUM(R468:R469)</f>
        <v>0</v>
      </c>
      <c r="T467" s="123">
        <f>SUM(T468:T469)</f>
        <v>0</v>
      </c>
      <c r="AR467" s="117" t="s">
        <v>187</v>
      </c>
      <c r="AT467" s="124" t="s">
        <v>79</v>
      </c>
      <c r="AU467" s="124" t="s">
        <v>88</v>
      </c>
      <c r="AY467" s="117" t="s">
        <v>153</v>
      </c>
      <c r="BK467" s="125">
        <f>SUM(BK468:BK469)</f>
        <v>0</v>
      </c>
    </row>
    <row r="468" spans="2:65" s="1" customFormat="1" ht="16.5" customHeight="1">
      <c r="B468" s="31"/>
      <c r="C468" s="128" t="s">
        <v>560</v>
      </c>
      <c r="D468" s="128" t="s">
        <v>155</v>
      </c>
      <c r="E468" s="129" t="s">
        <v>561</v>
      </c>
      <c r="F468" s="130" t="s">
        <v>559</v>
      </c>
      <c r="G468" s="131" t="s">
        <v>371</v>
      </c>
      <c r="H468" s="132">
        <v>1</v>
      </c>
      <c r="I468" s="133"/>
      <c r="J468" s="134">
        <f>ROUND(I468*H468,2)</f>
        <v>0</v>
      </c>
      <c r="K468" s="130" t="s">
        <v>159</v>
      </c>
      <c r="L468" s="31"/>
      <c r="M468" s="135" t="s">
        <v>1</v>
      </c>
      <c r="N468" s="136" t="s">
        <v>45</v>
      </c>
      <c r="P468" s="137">
        <f>O468*H468</f>
        <v>0</v>
      </c>
      <c r="Q468" s="137">
        <v>0</v>
      </c>
      <c r="R468" s="137">
        <f>Q468*H468</f>
        <v>0</v>
      </c>
      <c r="S468" s="137">
        <v>0</v>
      </c>
      <c r="T468" s="138">
        <f>S468*H468</f>
        <v>0</v>
      </c>
      <c r="AR468" s="139" t="s">
        <v>562</v>
      </c>
      <c r="AT468" s="139" t="s">
        <v>155</v>
      </c>
      <c r="AU468" s="139" t="s">
        <v>90</v>
      </c>
      <c r="AY468" s="16" t="s">
        <v>153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6" t="s">
        <v>88</v>
      </c>
      <c r="BK468" s="140">
        <f>ROUND(I468*H468,2)</f>
        <v>0</v>
      </c>
      <c r="BL468" s="16" t="s">
        <v>562</v>
      </c>
      <c r="BM468" s="139" t="s">
        <v>563</v>
      </c>
    </row>
    <row r="469" spans="2:65" s="13" customFormat="1">
      <c r="B469" s="148"/>
      <c r="D469" s="142" t="s">
        <v>162</v>
      </c>
      <c r="E469" s="149" t="s">
        <v>1</v>
      </c>
      <c r="F469" s="150" t="s">
        <v>88</v>
      </c>
      <c r="H469" s="151">
        <v>1</v>
      </c>
      <c r="I469" s="152"/>
      <c r="L469" s="148"/>
      <c r="M469" s="153"/>
      <c r="T469" s="154"/>
      <c r="AT469" s="149" t="s">
        <v>162</v>
      </c>
      <c r="AU469" s="149" t="s">
        <v>90</v>
      </c>
      <c r="AV469" s="13" t="s">
        <v>90</v>
      </c>
      <c r="AW469" s="13" t="s">
        <v>36</v>
      </c>
      <c r="AX469" s="13" t="s">
        <v>88</v>
      </c>
      <c r="AY469" s="149" t="s">
        <v>153</v>
      </c>
    </row>
    <row r="470" spans="2:65" s="11" customFormat="1" ht="22.9" customHeight="1">
      <c r="B470" s="116"/>
      <c r="D470" s="117" t="s">
        <v>79</v>
      </c>
      <c r="E470" s="126" t="s">
        <v>564</v>
      </c>
      <c r="F470" s="126" t="s">
        <v>565</v>
      </c>
      <c r="I470" s="119"/>
      <c r="J470" s="127">
        <f>BK470</f>
        <v>0</v>
      </c>
      <c r="L470" s="116"/>
      <c r="M470" s="121"/>
      <c r="P470" s="122">
        <f>SUM(P471:P473)</f>
        <v>0</v>
      </c>
      <c r="R470" s="122">
        <f>SUM(R471:R473)</f>
        <v>0</v>
      </c>
      <c r="T470" s="123">
        <f>SUM(T471:T473)</f>
        <v>0</v>
      </c>
      <c r="AR470" s="117" t="s">
        <v>187</v>
      </c>
      <c r="AT470" s="124" t="s">
        <v>79</v>
      </c>
      <c r="AU470" s="124" t="s">
        <v>88</v>
      </c>
      <c r="AY470" s="117" t="s">
        <v>153</v>
      </c>
      <c r="BK470" s="125">
        <f>SUM(BK471:BK473)</f>
        <v>0</v>
      </c>
    </row>
    <row r="471" spans="2:65" s="1" customFormat="1" ht="16.5" customHeight="1">
      <c r="B471" s="31"/>
      <c r="C471" s="128" t="s">
        <v>566</v>
      </c>
      <c r="D471" s="128" t="s">
        <v>155</v>
      </c>
      <c r="E471" s="129" t="s">
        <v>567</v>
      </c>
      <c r="F471" s="130" t="s">
        <v>568</v>
      </c>
      <c r="G471" s="131" t="s">
        <v>371</v>
      </c>
      <c r="H471" s="132">
        <v>1</v>
      </c>
      <c r="I471" s="133"/>
      <c r="J471" s="134">
        <f>ROUND(I471*H471,2)</f>
        <v>0</v>
      </c>
      <c r="K471" s="130" t="s">
        <v>159</v>
      </c>
      <c r="L471" s="31"/>
      <c r="M471" s="135" t="s">
        <v>1</v>
      </c>
      <c r="N471" s="136" t="s">
        <v>45</v>
      </c>
      <c r="P471" s="137">
        <f>O471*H471</f>
        <v>0</v>
      </c>
      <c r="Q471" s="137">
        <v>0</v>
      </c>
      <c r="R471" s="137">
        <f>Q471*H471</f>
        <v>0</v>
      </c>
      <c r="S471" s="137">
        <v>0</v>
      </c>
      <c r="T471" s="138">
        <f>S471*H471</f>
        <v>0</v>
      </c>
      <c r="AR471" s="139" t="s">
        <v>562</v>
      </c>
      <c r="AT471" s="139" t="s">
        <v>155</v>
      </c>
      <c r="AU471" s="139" t="s">
        <v>90</v>
      </c>
      <c r="AY471" s="16" t="s">
        <v>153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6" t="s">
        <v>88</v>
      </c>
      <c r="BK471" s="140">
        <f>ROUND(I471*H471,2)</f>
        <v>0</v>
      </c>
      <c r="BL471" s="16" t="s">
        <v>562</v>
      </c>
      <c r="BM471" s="139" t="s">
        <v>569</v>
      </c>
    </row>
    <row r="472" spans="2:65" s="13" customFormat="1">
      <c r="B472" s="148"/>
      <c r="D472" s="142" t="s">
        <v>162</v>
      </c>
      <c r="E472" s="149" t="s">
        <v>1</v>
      </c>
      <c r="F472" s="150" t="s">
        <v>88</v>
      </c>
      <c r="H472" s="151">
        <v>1</v>
      </c>
      <c r="I472" s="152"/>
      <c r="L472" s="148"/>
      <c r="M472" s="153"/>
      <c r="T472" s="154"/>
      <c r="AT472" s="149" t="s">
        <v>162</v>
      </c>
      <c r="AU472" s="149" t="s">
        <v>90</v>
      </c>
      <c r="AV472" s="13" t="s">
        <v>90</v>
      </c>
      <c r="AW472" s="13" t="s">
        <v>36</v>
      </c>
      <c r="AX472" s="13" t="s">
        <v>80</v>
      </c>
      <c r="AY472" s="149" t="s">
        <v>153</v>
      </c>
    </row>
    <row r="473" spans="2:65" s="14" customFormat="1">
      <c r="B473" s="155"/>
      <c r="D473" s="142" t="s">
        <v>162</v>
      </c>
      <c r="E473" s="156" t="s">
        <v>1</v>
      </c>
      <c r="F473" s="157" t="s">
        <v>165</v>
      </c>
      <c r="H473" s="158">
        <v>1</v>
      </c>
      <c r="I473" s="159"/>
      <c r="L473" s="155"/>
      <c r="M473" s="173"/>
      <c r="N473" s="174"/>
      <c r="O473" s="174"/>
      <c r="P473" s="174"/>
      <c r="Q473" s="174"/>
      <c r="R473" s="174"/>
      <c r="S473" s="174"/>
      <c r="T473" s="175"/>
      <c r="AT473" s="156" t="s">
        <v>162</v>
      </c>
      <c r="AU473" s="156" t="s">
        <v>90</v>
      </c>
      <c r="AV473" s="14" t="s">
        <v>160</v>
      </c>
      <c r="AW473" s="14" t="s">
        <v>36</v>
      </c>
      <c r="AX473" s="14" t="s">
        <v>88</v>
      </c>
      <c r="AY473" s="156" t="s">
        <v>153</v>
      </c>
    </row>
    <row r="474" spans="2:65" s="1" customFormat="1" ht="6.95" customHeight="1">
      <c r="B474" s="43"/>
      <c r="C474" s="44"/>
      <c r="D474" s="44"/>
      <c r="E474" s="44"/>
      <c r="F474" s="44"/>
      <c r="G474" s="44"/>
      <c r="H474" s="44"/>
      <c r="I474" s="44"/>
      <c r="J474" s="44"/>
      <c r="K474" s="44"/>
      <c r="L474" s="31"/>
    </row>
  </sheetData>
  <sheetProtection algorithmName="SHA-512" hashValue="1w9tUdww/XvzcrKRAS60xtCqWAU/9eUh4SecR8F/Dz2WeE2kSghdPBy4V29fAr0MLTFl6Jo1KUD7vpJCwM+6dQ==" saltValue="Ck50Uj0YyTeBAnv18mbq/g==" spinCount="100000" sheet="1" formatColumns="0" formatRows="0" autoFilter="0"/>
  <autoFilter ref="C132:K473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53" r:id="rId1" xr:uid="{00000000-0004-0000-0100-000000000000}"/>
    <hyperlink ref="F192" r:id="rId2" xr:uid="{00000000-0004-0000-0100-000001000000}"/>
    <hyperlink ref="F196" r:id="rId3" xr:uid="{00000000-0004-0000-0100-000002000000}"/>
    <hyperlink ref="F204" r:id="rId4" xr:uid="{00000000-0004-0000-0100-000003000000}"/>
    <hyperlink ref="F212" r:id="rId5" xr:uid="{00000000-0004-0000-0100-000004000000}"/>
    <hyperlink ref="F252" r:id="rId6" xr:uid="{00000000-0004-0000-0100-000005000000}"/>
    <hyperlink ref="F289" r:id="rId7" xr:uid="{00000000-0004-0000-0100-000006000000}"/>
    <hyperlink ref="F308" r:id="rId8" xr:uid="{00000000-0004-0000-0100-000007000000}"/>
    <hyperlink ref="F315" r:id="rId9" xr:uid="{00000000-0004-0000-0100-000008000000}"/>
    <hyperlink ref="F324" r:id="rId10" xr:uid="{00000000-0004-0000-0100-000009000000}"/>
    <hyperlink ref="F333" r:id="rId11" xr:uid="{00000000-0004-0000-0100-00000A000000}"/>
    <hyperlink ref="F342" r:id="rId12" xr:uid="{00000000-0004-0000-0100-00000B000000}"/>
    <hyperlink ref="F364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570</v>
      </c>
      <c r="H4" s="19"/>
    </row>
    <row r="5" spans="2:8" ht="12" customHeight="1">
      <c r="B5" s="19"/>
      <c r="C5" s="23" t="s">
        <v>13</v>
      </c>
      <c r="D5" s="234" t="s">
        <v>14</v>
      </c>
      <c r="E5" s="200"/>
      <c r="F5" s="200"/>
      <c r="H5" s="19"/>
    </row>
    <row r="6" spans="2:8" ht="36.950000000000003" customHeight="1">
      <c r="B6" s="19"/>
      <c r="C6" s="25" t="s">
        <v>16</v>
      </c>
      <c r="D6" s="231" t="s">
        <v>17</v>
      </c>
      <c r="E6" s="200"/>
      <c r="F6" s="200"/>
      <c r="H6" s="19"/>
    </row>
    <row r="7" spans="2:8" ht="16.5" customHeight="1">
      <c r="B7" s="19"/>
      <c r="C7" s="26" t="s">
        <v>22</v>
      </c>
      <c r="D7" s="51" t="str">
        <f>'Rekapitulace stavby'!AN8</f>
        <v>11. 6. 2024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08"/>
      <c r="C9" s="109" t="s">
        <v>61</v>
      </c>
      <c r="D9" s="110" t="s">
        <v>62</v>
      </c>
      <c r="E9" s="110" t="s">
        <v>140</v>
      </c>
      <c r="F9" s="111" t="s">
        <v>571</v>
      </c>
      <c r="H9" s="108"/>
    </row>
    <row r="10" spans="2:8" s="1" customFormat="1" ht="26.45" customHeight="1">
      <c r="B10" s="31"/>
      <c r="C10" s="176" t="s">
        <v>85</v>
      </c>
      <c r="D10" s="176" t="s">
        <v>86</v>
      </c>
      <c r="H10" s="31"/>
    </row>
    <row r="11" spans="2:8" s="7" customFormat="1" ht="16.899999999999999" customHeight="1">
      <c r="B11" s="85"/>
      <c r="C11" s="177" t="s">
        <v>91</v>
      </c>
      <c r="D11" s="178" t="s">
        <v>92</v>
      </c>
      <c r="E11" s="178" t="s">
        <v>1</v>
      </c>
      <c r="F11" s="179">
        <v>65.287000000000006</v>
      </c>
      <c r="H11" s="85"/>
    </row>
    <row r="12" spans="2:8" s="1" customFormat="1" ht="16.899999999999999" customHeight="1">
      <c r="B12" s="31"/>
      <c r="C12" s="180" t="s">
        <v>1</v>
      </c>
      <c r="D12" s="180" t="s">
        <v>174</v>
      </c>
      <c r="E12" s="16" t="s">
        <v>1</v>
      </c>
      <c r="F12" s="181">
        <v>0</v>
      </c>
      <c r="H12" s="31"/>
    </row>
    <row r="13" spans="2:8" s="1" customFormat="1" ht="16.899999999999999" customHeight="1">
      <c r="B13" s="31"/>
      <c r="C13" s="180" t="s">
        <v>1</v>
      </c>
      <c r="D13" s="180" t="s">
        <v>572</v>
      </c>
      <c r="E13" s="16" t="s">
        <v>1</v>
      </c>
      <c r="F13" s="181">
        <v>20.745999999999999</v>
      </c>
      <c r="H13" s="31"/>
    </row>
    <row r="14" spans="2:8" s="1" customFormat="1" ht="16.899999999999999" customHeight="1">
      <c r="B14" s="31"/>
      <c r="C14" s="180" t="s">
        <v>1</v>
      </c>
      <c r="D14" s="180" t="s">
        <v>176</v>
      </c>
      <c r="E14" s="16" t="s">
        <v>1</v>
      </c>
      <c r="F14" s="181">
        <v>0</v>
      </c>
      <c r="H14" s="31"/>
    </row>
    <row r="15" spans="2:8" s="1" customFormat="1" ht="16.899999999999999" customHeight="1">
      <c r="B15" s="31"/>
      <c r="C15" s="180" t="s">
        <v>1</v>
      </c>
      <c r="D15" s="180" t="s">
        <v>573</v>
      </c>
      <c r="E15" s="16" t="s">
        <v>1</v>
      </c>
      <c r="F15" s="181">
        <v>54.314</v>
      </c>
      <c r="H15" s="31"/>
    </row>
    <row r="16" spans="2:8" s="1" customFormat="1" ht="16.899999999999999" customHeight="1">
      <c r="B16" s="31"/>
      <c r="C16" s="180" t="s">
        <v>1</v>
      </c>
      <c r="D16" s="180" t="s">
        <v>574</v>
      </c>
      <c r="E16" s="16" t="s">
        <v>1</v>
      </c>
      <c r="F16" s="181">
        <v>-9.7729999999999997</v>
      </c>
      <c r="H16" s="31"/>
    </row>
    <row r="17" spans="2:8" s="1" customFormat="1" ht="16.899999999999999" customHeight="1">
      <c r="B17" s="31"/>
      <c r="C17" s="182" t="s">
        <v>575</v>
      </c>
      <c r="H17" s="31"/>
    </row>
    <row r="18" spans="2:8" s="1" customFormat="1" ht="16.899999999999999" customHeight="1">
      <c r="B18" s="31"/>
      <c r="C18" s="180" t="s">
        <v>169</v>
      </c>
      <c r="D18" s="180" t="s">
        <v>170</v>
      </c>
      <c r="E18" s="16" t="s">
        <v>171</v>
      </c>
      <c r="F18" s="181">
        <v>65.287000000000006</v>
      </c>
      <c r="H18" s="31"/>
    </row>
    <row r="19" spans="2:8" s="1" customFormat="1" ht="16.899999999999999" customHeight="1">
      <c r="B19" s="31"/>
      <c r="C19" s="180" t="s">
        <v>212</v>
      </c>
      <c r="D19" s="180" t="s">
        <v>213</v>
      </c>
      <c r="E19" s="16" t="s">
        <v>171</v>
      </c>
      <c r="F19" s="181">
        <v>65.287000000000006</v>
      </c>
      <c r="H19" s="31"/>
    </row>
    <row r="20" spans="2:8" s="1" customFormat="1" ht="16.899999999999999" customHeight="1">
      <c r="B20" s="31"/>
      <c r="C20" s="180" t="s">
        <v>221</v>
      </c>
      <c r="D20" s="180" t="s">
        <v>222</v>
      </c>
      <c r="E20" s="16" t="s">
        <v>171</v>
      </c>
      <c r="F20" s="181">
        <v>65.287000000000006</v>
      </c>
      <c r="H20" s="31"/>
    </row>
    <row r="21" spans="2:8" s="1" customFormat="1" ht="16.899999999999999" customHeight="1">
      <c r="B21" s="31"/>
      <c r="C21" s="180" t="s">
        <v>224</v>
      </c>
      <c r="D21" s="180" t="s">
        <v>225</v>
      </c>
      <c r="E21" s="16" t="s">
        <v>171</v>
      </c>
      <c r="F21" s="181">
        <v>65.287000000000006</v>
      </c>
      <c r="H21" s="31"/>
    </row>
    <row r="22" spans="2:8" s="1" customFormat="1" ht="16.899999999999999" customHeight="1">
      <c r="B22" s="31"/>
      <c r="C22" s="180" t="s">
        <v>339</v>
      </c>
      <c r="D22" s="180" t="s">
        <v>340</v>
      </c>
      <c r="E22" s="16" t="s">
        <v>171</v>
      </c>
      <c r="F22" s="181">
        <v>65.287000000000006</v>
      </c>
      <c r="H22" s="31"/>
    </row>
    <row r="23" spans="2:8" s="7" customFormat="1" ht="16.899999999999999" customHeight="1">
      <c r="B23" s="85"/>
      <c r="C23" s="177" t="s">
        <v>95</v>
      </c>
      <c r="D23" s="178" t="s">
        <v>96</v>
      </c>
      <c r="E23" s="178" t="s">
        <v>1</v>
      </c>
      <c r="F23" s="179">
        <v>273.22000000000003</v>
      </c>
      <c r="H23" s="85"/>
    </row>
    <row r="24" spans="2:8" s="1" customFormat="1" ht="22.5">
      <c r="B24" s="31"/>
      <c r="C24" s="180" t="s">
        <v>1</v>
      </c>
      <c r="D24" s="180" t="s">
        <v>576</v>
      </c>
      <c r="E24" s="16" t="s">
        <v>1</v>
      </c>
      <c r="F24" s="181">
        <v>273.22000000000003</v>
      </c>
      <c r="H24" s="31"/>
    </row>
    <row r="25" spans="2:8" s="1" customFormat="1" ht="16.899999999999999" customHeight="1">
      <c r="B25" s="31"/>
      <c r="C25" s="182" t="s">
        <v>575</v>
      </c>
      <c r="H25" s="31"/>
    </row>
    <row r="26" spans="2:8" s="1" customFormat="1" ht="16.899999999999999" customHeight="1">
      <c r="B26" s="31"/>
      <c r="C26" s="180" t="s">
        <v>216</v>
      </c>
      <c r="D26" s="180" t="s">
        <v>217</v>
      </c>
      <c r="E26" s="16" t="s">
        <v>171</v>
      </c>
      <c r="F26" s="181">
        <v>273.22000000000003</v>
      </c>
      <c r="H26" s="31"/>
    </row>
    <row r="27" spans="2:8" s="1" customFormat="1" ht="16.899999999999999" customHeight="1">
      <c r="B27" s="31"/>
      <c r="C27" s="180" t="s">
        <v>277</v>
      </c>
      <c r="D27" s="180" t="s">
        <v>278</v>
      </c>
      <c r="E27" s="16" t="s">
        <v>171</v>
      </c>
      <c r="F27" s="181">
        <v>273.22000000000003</v>
      </c>
      <c r="H27" s="31"/>
    </row>
    <row r="28" spans="2:8" s="7" customFormat="1" ht="16.899999999999999" customHeight="1">
      <c r="B28" s="85"/>
      <c r="C28" s="177" t="s">
        <v>99</v>
      </c>
      <c r="D28" s="178" t="s">
        <v>100</v>
      </c>
      <c r="E28" s="178" t="s">
        <v>1</v>
      </c>
      <c r="F28" s="179">
        <v>87.064999999999998</v>
      </c>
      <c r="H28" s="85"/>
    </row>
    <row r="29" spans="2:8" s="1" customFormat="1" ht="16.899999999999999" customHeight="1">
      <c r="B29" s="31"/>
      <c r="C29" s="180" t="s">
        <v>1</v>
      </c>
      <c r="D29" s="180" t="s">
        <v>577</v>
      </c>
      <c r="E29" s="16" t="s">
        <v>1</v>
      </c>
      <c r="F29" s="181">
        <v>91.7</v>
      </c>
      <c r="H29" s="31"/>
    </row>
    <row r="30" spans="2:8" s="1" customFormat="1" ht="16.899999999999999" customHeight="1">
      <c r="B30" s="31"/>
      <c r="C30" s="180" t="s">
        <v>1</v>
      </c>
      <c r="D30" s="180" t="s">
        <v>578</v>
      </c>
      <c r="E30" s="16" t="s">
        <v>1</v>
      </c>
      <c r="F30" s="181">
        <v>2.4569999999999999</v>
      </c>
      <c r="H30" s="31"/>
    </row>
    <row r="31" spans="2:8" s="1" customFormat="1" ht="16.899999999999999" customHeight="1">
      <c r="B31" s="31"/>
      <c r="C31" s="180" t="s">
        <v>1</v>
      </c>
      <c r="D31" s="180" t="s">
        <v>386</v>
      </c>
      <c r="E31" s="16" t="s">
        <v>1</v>
      </c>
      <c r="F31" s="181">
        <v>0</v>
      </c>
      <c r="H31" s="31"/>
    </row>
    <row r="32" spans="2:8" s="1" customFormat="1" ht="16.899999999999999" customHeight="1">
      <c r="B32" s="31"/>
      <c r="C32" s="180" t="s">
        <v>1</v>
      </c>
      <c r="D32" s="180" t="s">
        <v>579</v>
      </c>
      <c r="E32" s="16" t="s">
        <v>1</v>
      </c>
      <c r="F32" s="181">
        <v>-7.0919999999999996</v>
      </c>
      <c r="H32" s="31"/>
    </row>
    <row r="33" spans="2:8" s="1" customFormat="1" ht="16.899999999999999" customHeight="1">
      <c r="B33" s="31"/>
      <c r="C33" s="182" t="s">
        <v>575</v>
      </c>
      <c r="H33" s="31"/>
    </row>
    <row r="34" spans="2:8" s="1" customFormat="1" ht="16.899999999999999" customHeight="1">
      <c r="B34" s="31"/>
      <c r="C34" s="180" t="s">
        <v>381</v>
      </c>
      <c r="D34" s="180" t="s">
        <v>382</v>
      </c>
      <c r="E34" s="16" t="s">
        <v>171</v>
      </c>
      <c r="F34" s="181">
        <v>87.064999999999998</v>
      </c>
      <c r="H34" s="31"/>
    </row>
    <row r="35" spans="2:8" s="7" customFormat="1" ht="16.899999999999999" customHeight="1">
      <c r="B35" s="85"/>
      <c r="C35" s="177" t="s">
        <v>102</v>
      </c>
      <c r="D35" s="178" t="s">
        <v>103</v>
      </c>
      <c r="E35" s="178" t="s">
        <v>1</v>
      </c>
      <c r="F35" s="179">
        <v>4.87</v>
      </c>
      <c r="H35" s="85"/>
    </row>
    <row r="36" spans="2:8" s="1" customFormat="1" ht="16.899999999999999" customHeight="1">
      <c r="B36" s="31"/>
      <c r="C36" s="180" t="s">
        <v>1</v>
      </c>
      <c r="D36" s="180" t="s">
        <v>580</v>
      </c>
      <c r="E36" s="16" t="s">
        <v>1</v>
      </c>
      <c r="F36" s="181">
        <v>4.87</v>
      </c>
      <c r="H36" s="31"/>
    </row>
    <row r="37" spans="2:8" s="1" customFormat="1" ht="16.899999999999999" customHeight="1">
      <c r="B37" s="31"/>
      <c r="C37" s="182" t="s">
        <v>575</v>
      </c>
      <c r="H37" s="31"/>
    </row>
    <row r="38" spans="2:8" s="1" customFormat="1" ht="16.899999999999999" customHeight="1">
      <c r="B38" s="31"/>
      <c r="C38" s="180" t="s">
        <v>376</v>
      </c>
      <c r="D38" s="180" t="s">
        <v>377</v>
      </c>
      <c r="E38" s="16" t="s">
        <v>171</v>
      </c>
      <c r="F38" s="181">
        <v>4.87</v>
      </c>
      <c r="H38" s="31"/>
    </row>
    <row r="39" spans="2:8" s="7" customFormat="1" ht="16.899999999999999" customHeight="1">
      <c r="B39" s="85"/>
      <c r="C39" s="177" t="s">
        <v>105</v>
      </c>
      <c r="D39" s="178" t="s">
        <v>106</v>
      </c>
      <c r="E39" s="178" t="s">
        <v>1</v>
      </c>
      <c r="F39" s="179">
        <v>15.531000000000001</v>
      </c>
      <c r="H39" s="85"/>
    </row>
    <row r="40" spans="2:8" s="1" customFormat="1" ht="16.899999999999999" customHeight="1">
      <c r="B40" s="31"/>
      <c r="C40" s="180" t="s">
        <v>1</v>
      </c>
      <c r="D40" s="180" t="s">
        <v>581</v>
      </c>
      <c r="E40" s="16" t="s">
        <v>1</v>
      </c>
      <c r="F40" s="181">
        <v>15.531000000000001</v>
      </c>
      <c r="H40" s="31"/>
    </row>
    <row r="41" spans="2:8" s="1" customFormat="1" ht="16.899999999999999" customHeight="1">
      <c r="B41" s="31"/>
      <c r="C41" s="182" t="s">
        <v>575</v>
      </c>
      <c r="H41" s="31"/>
    </row>
    <row r="42" spans="2:8" s="1" customFormat="1" ht="16.899999999999999" customHeight="1">
      <c r="B42" s="31"/>
      <c r="C42" s="180" t="s">
        <v>395</v>
      </c>
      <c r="D42" s="180" t="s">
        <v>396</v>
      </c>
      <c r="E42" s="16" t="s">
        <v>171</v>
      </c>
      <c r="F42" s="181">
        <v>15.531000000000001</v>
      </c>
      <c r="H42" s="31"/>
    </row>
    <row r="43" spans="2:8" s="1" customFormat="1" ht="16.899999999999999" customHeight="1">
      <c r="B43" s="31"/>
      <c r="C43" s="183" t="s">
        <v>582</v>
      </c>
      <c r="D43" s="178" t="s">
        <v>583</v>
      </c>
      <c r="E43" s="184" t="s">
        <v>1</v>
      </c>
      <c r="F43" s="185">
        <v>266.47000000000003</v>
      </c>
      <c r="H43" s="31"/>
    </row>
    <row r="44" spans="2:8" s="1" customFormat="1" ht="16.899999999999999" customHeight="1">
      <c r="B44" s="31"/>
      <c r="C44" s="180" t="s">
        <v>1</v>
      </c>
      <c r="D44" s="180" t="s">
        <v>109</v>
      </c>
      <c r="E44" s="16" t="s">
        <v>1</v>
      </c>
      <c r="F44" s="181">
        <v>287.63099999999997</v>
      </c>
      <c r="H44" s="31"/>
    </row>
    <row r="45" spans="2:8" s="7" customFormat="1" ht="16.899999999999999" customHeight="1">
      <c r="B45" s="85"/>
      <c r="C45" s="177" t="s">
        <v>108</v>
      </c>
      <c r="D45" s="178" t="s">
        <v>109</v>
      </c>
      <c r="E45" s="178" t="s">
        <v>1</v>
      </c>
      <c r="F45" s="179">
        <v>287.63099999999997</v>
      </c>
      <c r="H45" s="85"/>
    </row>
    <row r="46" spans="2:8" s="1" customFormat="1" ht="16.899999999999999" customHeight="1">
      <c r="B46" s="31"/>
      <c r="C46" s="180" t="s">
        <v>1</v>
      </c>
      <c r="D46" s="180" t="s">
        <v>584</v>
      </c>
      <c r="E46" s="16" t="s">
        <v>1</v>
      </c>
      <c r="F46" s="181">
        <v>72.908000000000001</v>
      </c>
      <c r="H46" s="31"/>
    </row>
    <row r="47" spans="2:8" s="1" customFormat="1" ht="16.899999999999999" customHeight="1">
      <c r="B47" s="31"/>
      <c r="C47" s="180" t="s">
        <v>1</v>
      </c>
      <c r="D47" s="180" t="s">
        <v>585</v>
      </c>
      <c r="E47" s="16" t="s">
        <v>1</v>
      </c>
      <c r="F47" s="181">
        <v>26.623000000000001</v>
      </c>
      <c r="H47" s="31"/>
    </row>
    <row r="48" spans="2:8" s="1" customFormat="1" ht="16.899999999999999" customHeight="1">
      <c r="B48" s="31"/>
      <c r="C48" s="180" t="s">
        <v>1</v>
      </c>
      <c r="D48" s="180" t="s">
        <v>586</v>
      </c>
      <c r="E48" s="16" t="s">
        <v>1</v>
      </c>
      <c r="F48" s="181">
        <v>185.851</v>
      </c>
      <c r="H48" s="31"/>
    </row>
    <row r="49" spans="2:8" s="1" customFormat="1" ht="16.899999999999999" customHeight="1">
      <c r="B49" s="31"/>
      <c r="C49" s="180" t="s">
        <v>1</v>
      </c>
      <c r="D49" s="180" t="s">
        <v>587</v>
      </c>
      <c r="E49" s="16" t="s">
        <v>1</v>
      </c>
      <c r="F49" s="181">
        <v>21.161000000000001</v>
      </c>
      <c r="H49" s="31"/>
    </row>
    <row r="50" spans="2:8" s="1" customFormat="1" ht="16.899999999999999" customHeight="1">
      <c r="B50" s="31"/>
      <c r="C50" s="180" t="s">
        <v>1</v>
      </c>
      <c r="D50" s="180" t="s">
        <v>386</v>
      </c>
      <c r="E50" s="16" t="s">
        <v>1</v>
      </c>
      <c r="F50" s="181">
        <v>0</v>
      </c>
      <c r="H50" s="31"/>
    </row>
    <row r="51" spans="2:8" s="1" customFormat="1" ht="16.899999999999999" customHeight="1">
      <c r="B51" s="31"/>
      <c r="C51" s="180" t="s">
        <v>1</v>
      </c>
      <c r="D51" s="180" t="s">
        <v>588</v>
      </c>
      <c r="E51" s="16" t="s">
        <v>1</v>
      </c>
      <c r="F51" s="181">
        <v>-18.911999999999999</v>
      </c>
      <c r="H51" s="31"/>
    </row>
    <row r="52" spans="2:8" s="1" customFormat="1" ht="16.899999999999999" customHeight="1">
      <c r="B52" s="31"/>
      <c r="C52" s="182" t="s">
        <v>575</v>
      </c>
      <c r="H52" s="31"/>
    </row>
    <row r="53" spans="2:8" s="1" customFormat="1" ht="16.899999999999999" customHeight="1">
      <c r="B53" s="31"/>
      <c r="C53" s="180" t="s">
        <v>400</v>
      </c>
      <c r="D53" s="180" t="s">
        <v>401</v>
      </c>
      <c r="E53" s="16" t="s">
        <v>171</v>
      </c>
      <c r="F53" s="181">
        <v>287.63099999999997</v>
      </c>
      <c r="H53" s="31"/>
    </row>
    <row r="54" spans="2:8" s="1" customFormat="1" ht="16.899999999999999" customHeight="1">
      <c r="B54" s="31"/>
      <c r="C54" s="180" t="s">
        <v>409</v>
      </c>
      <c r="D54" s="180" t="s">
        <v>410</v>
      </c>
      <c r="E54" s="16" t="s">
        <v>171</v>
      </c>
      <c r="F54" s="181">
        <v>302.01299999999998</v>
      </c>
      <c r="H54" s="31"/>
    </row>
    <row r="55" spans="2:8" s="7" customFormat="1" ht="16.899999999999999" customHeight="1">
      <c r="B55" s="85"/>
      <c r="C55" s="177" t="s">
        <v>112</v>
      </c>
      <c r="D55" s="178" t="s">
        <v>113</v>
      </c>
      <c r="E55" s="178" t="s">
        <v>1</v>
      </c>
      <c r="F55" s="179">
        <v>19.420000000000002</v>
      </c>
      <c r="H55" s="85"/>
    </row>
    <row r="56" spans="2:8" s="1" customFormat="1" ht="16.899999999999999" customHeight="1">
      <c r="B56" s="31"/>
      <c r="C56" s="180" t="s">
        <v>1</v>
      </c>
      <c r="D56" s="180" t="s">
        <v>441</v>
      </c>
      <c r="E56" s="16" t="s">
        <v>1</v>
      </c>
      <c r="F56" s="181">
        <v>0</v>
      </c>
      <c r="H56" s="31"/>
    </row>
    <row r="57" spans="2:8" s="1" customFormat="1" ht="16.899999999999999" customHeight="1">
      <c r="B57" s="31"/>
      <c r="C57" s="180" t="s">
        <v>1</v>
      </c>
      <c r="D57" s="180" t="s">
        <v>114</v>
      </c>
      <c r="E57" s="16" t="s">
        <v>1</v>
      </c>
      <c r="F57" s="181">
        <v>19.420000000000002</v>
      </c>
      <c r="H57" s="31"/>
    </row>
    <row r="58" spans="2:8" s="1" customFormat="1" ht="16.899999999999999" customHeight="1">
      <c r="B58" s="31"/>
      <c r="C58" s="182" t="s">
        <v>575</v>
      </c>
      <c r="H58" s="31"/>
    </row>
    <row r="59" spans="2:8" s="1" customFormat="1" ht="22.5">
      <c r="B59" s="31"/>
      <c r="C59" s="180" t="s">
        <v>438</v>
      </c>
      <c r="D59" s="180" t="s">
        <v>439</v>
      </c>
      <c r="E59" s="16" t="s">
        <v>171</v>
      </c>
      <c r="F59" s="181">
        <v>19.420000000000002</v>
      </c>
      <c r="H59" s="31"/>
    </row>
    <row r="60" spans="2:8" s="1" customFormat="1" ht="16.899999999999999" customHeight="1">
      <c r="B60" s="31"/>
      <c r="C60" s="180" t="s">
        <v>444</v>
      </c>
      <c r="D60" s="180" t="s">
        <v>445</v>
      </c>
      <c r="E60" s="16" t="s">
        <v>171</v>
      </c>
      <c r="F60" s="181">
        <v>19.420000000000002</v>
      </c>
      <c r="H60" s="31"/>
    </row>
    <row r="61" spans="2:8" s="1" customFormat="1" ht="16.899999999999999" customHeight="1">
      <c r="B61" s="31"/>
      <c r="C61" s="183" t="s">
        <v>1</v>
      </c>
      <c r="D61" s="178" t="s">
        <v>581</v>
      </c>
      <c r="E61" s="184" t="s">
        <v>1</v>
      </c>
      <c r="F61" s="185">
        <v>15.531000000000001</v>
      </c>
      <c r="H61" s="31"/>
    </row>
    <row r="62" spans="2:8" s="1" customFormat="1" ht="16.899999999999999" customHeight="1">
      <c r="B62" s="31"/>
      <c r="C62" s="180" t="s">
        <v>1</v>
      </c>
      <c r="D62" s="180" t="s">
        <v>589</v>
      </c>
      <c r="E62" s="16" t="s">
        <v>1</v>
      </c>
      <c r="F62" s="181">
        <v>8.2040000000000006</v>
      </c>
      <c r="H62" s="31"/>
    </row>
    <row r="63" spans="2:8" s="1" customFormat="1" ht="16.899999999999999" customHeight="1">
      <c r="B63" s="31"/>
      <c r="C63" s="180" t="s">
        <v>1</v>
      </c>
      <c r="D63" s="180" t="s">
        <v>578</v>
      </c>
      <c r="E63" s="16" t="s">
        <v>1</v>
      </c>
      <c r="F63" s="181">
        <v>2.4569999999999999</v>
      </c>
      <c r="H63" s="31"/>
    </row>
    <row r="64" spans="2:8" s="1" customFormat="1" ht="16.899999999999999" customHeight="1">
      <c r="B64" s="31"/>
      <c r="C64" s="180" t="s">
        <v>1</v>
      </c>
      <c r="D64" s="180" t="s">
        <v>580</v>
      </c>
      <c r="E64" s="16" t="s">
        <v>1</v>
      </c>
      <c r="F64" s="181">
        <v>4.87</v>
      </c>
      <c r="H64" s="31"/>
    </row>
    <row r="65" spans="2:8" s="1" customFormat="1" ht="7.35" customHeight="1">
      <c r="B65" s="43"/>
      <c r="C65" s="44"/>
      <c r="D65" s="44"/>
      <c r="E65" s="44"/>
      <c r="F65" s="44"/>
      <c r="G65" s="44"/>
      <c r="H65" s="31"/>
    </row>
    <row r="66" spans="2:8" s="1" customFormat="1"/>
  </sheetData>
  <sheetProtection algorithmName="SHA-512" hashValue="gvdKfLtC9904r7Eg9UMyygv/2p7fv52MrFiewh+2rPWZ6RMB5aH8WRmFgtYBBR3adqmKNubBZLN7/Mg1mXCuEQ==" saltValue="Mw3U90MbHsbbZopb78KXi/jCxgboXgTrVWTQwLHfC5rnWRsLz4UdzFK5mFlFYGwNks4B7++K9OsnpHCE2m08Aw==" spinCount="100000" sheet="1" objects="1" scenarios="1" formatColumns="0" formatRows="0"/>
  <mergeCells count="2">
    <mergeCell ref="D5:F5"/>
    <mergeCell ref="D6:F6"/>
  </mergeCells>
  <hyperlinks>
    <hyperlink ref="C11" r:id="rId1" xr:uid="{00000000-0004-0000-0200-000000000000}"/>
    <hyperlink ref="C23" r:id="rId2" xr:uid="{00000000-0004-0000-0200-000001000000}"/>
    <hyperlink ref="C28" r:id="rId3" xr:uid="{00000000-0004-0000-0200-000002000000}"/>
    <hyperlink ref="C35" r:id="rId4" xr:uid="{00000000-0004-0000-0200-000003000000}"/>
    <hyperlink ref="C39" r:id="rId5" xr:uid="{00000000-0004-0000-0200-000004000000}"/>
    <hyperlink ref="C45" r:id="rId6" xr:uid="{00000000-0004-0000-0200-000005000000}"/>
    <hyperlink ref="C55" r:id="rId7" xr:uid="{00000000-0004-0000-0200-000006000000}"/>
  </hyperlink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M_12_2024_SO01 - SO01_Sta...</vt:lpstr>
      <vt:lpstr>Seznam figur</vt:lpstr>
      <vt:lpstr>'M_12_2024_SO01 - SO01_Sta...'!Názvy_tisku</vt:lpstr>
      <vt:lpstr>'Rekapitulace stavby'!Názvy_tisku</vt:lpstr>
      <vt:lpstr>'Seznam figur'!Názvy_tisku</vt:lpstr>
      <vt:lpstr>'M_12_2024_SO01 - SO01_Sta...'!Oblast_tisku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Cejnar</dc:creator>
  <cp:lastModifiedBy>uzivatel</cp:lastModifiedBy>
  <dcterms:created xsi:type="dcterms:W3CDTF">2025-02-19T16:38:02Z</dcterms:created>
  <dcterms:modified xsi:type="dcterms:W3CDTF">2025-02-19T16:41:56Z</dcterms:modified>
</cp:coreProperties>
</file>